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960"/>
  </bookViews>
  <sheets>
    <sheet name="交易明细" sheetId="1" r:id="rId1"/>
    <sheet name="当日复盘" sheetId="2" r:id="rId2"/>
    <sheet name="字典与说明" sheetId="3" r:id="rId3"/>
    <sheet name="总盈亏统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<sst xmlns="http://schemas.openxmlformats.org/spreadsheetml/2006/main" count="371" uniqueCount="186">
  <si>
    <t>币安+A股每日交易复盘模板</t>
  </si>
  <si>
    <t>用法：每笔交易填写一行。市场选“加密”时默认口径为 金额+USDT，适合币安；市场选“A股”时默认口径为 数量+CNY。</t>
  </si>
  <si>
    <t>日期</t>
  </si>
  <si>
    <t>交易编号</t>
  </si>
  <si>
    <t>标的</t>
  </si>
  <si>
    <t>市场</t>
  </si>
  <si>
    <t>方向</t>
  </si>
  <si>
    <t>策略类型</t>
  </si>
  <si>
    <t>周期</t>
  </si>
  <si>
    <t>开仓时间</t>
  </si>
  <si>
    <t>平仓时间</t>
  </si>
  <si>
    <t>持仓分钟</t>
  </si>
  <si>
    <t>入场理由</t>
  </si>
  <si>
    <t>出场理由</t>
  </si>
  <si>
    <t>开仓价</t>
  </si>
  <si>
    <t>平仓价</t>
  </si>
  <si>
    <t>仓位/名义金额</t>
  </si>
  <si>
    <t>仓位口径</t>
  </si>
  <si>
    <t>结算币种</t>
  </si>
  <si>
    <t>计划风险金额</t>
  </si>
  <si>
    <t>手续费税费</t>
  </si>
  <si>
    <t>毛盈亏</t>
  </si>
  <si>
    <t>净盈亏</t>
  </si>
  <si>
    <t>净盈亏（元）</t>
  </si>
  <si>
    <t>盈亏R倍</t>
  </si>
  <si>
    <t>是否盈利</t>
  </si>
  <si>
    <t>执行评分</t>
  </si>
  <si>
    <t>情绪状态</t>
  </si>
  <si>
    <t>错误标签</t>
  </si>
  <si>
    <t>做对了什么</t>
  </si>
  <si>
    <t>下次改进</t>
  </si>
  <si>
    <t>当天交易总结</t>
  </si>
  <si>
    <t>截图/链接</t>
  </si>
  <si>
    <t>MUUSDT</t>
  </si>
  <si>
    <t>加密</t>
  </si>
  <si>
    <t>做空</t>
  </si>
  <si>
    <t>趋势突破</t>
  </si>
  <si>
    <t>5分</t>
  </si>
  <si>
    <t>下降趋势后，三推楔形顶</t>
  </si>
  <si>
    <t>被打掉，突破前期高点</t>
  </si>
  <si>
    <t>金额</t>
  </si>
  <si>
    <t>USDT</t>
  </si>
  <si>
    <t>A</t>
  </si>
  <si>
    <t>平静</t>
  </si>
  <si>
    <t>止损看错位置，设高一点就不会被打到</t>
  </si>
  <si>
    <t>看到了三推的楔形顶，然后Stop Order入场</t>
  </si>
  <si>
    <t>往前看一个高点</t>
  </si>
  <si>
    <t>区间反转</t>
  </si>
  <si>
    <t>1分</t>
  </si>
  <si>
    <t xml:space="preserve">三根强势的大阳线会有一个2nd leg </t>
  </si>
  <si>
    <t>止损离场</t>
  </si>
  <si>
    <t>C</t>
  </si>
  <si>
    <t>急躁</t>
  </si>
  <si>
    <t xml:space="preserve">被情绪左右，慌了，k线还没有走完就操作了
还有就是k线的振幅太大，没有设置止损
</t>
  </si>
  <si>
    <t>不能稳定盈利，不要大仓位操作</t>
  </si>
  <si>
    <t>1、前三笔都亏损，今天就不交易了
2、不能被情绪左右
3、要果断一点，该入场的时候入，高出场的时候出，不能是入场了不敢，后面入在高点。</t>
  </si>
  <si>
    <t>做多</t>
  </si>
  <si>
    <t>情绪龙头</t>
  </si>
  <si>
    <t>前面强势上涨，以为EMA能支撑住</t>
  </si>
  <si>
    <t>犹豫</t>
  </si>
  <si>
    <t>没有看到市场给我的信号
自以为是，没有设置止损</t>
  </si>
  <si>
    <t>设置止损，看到被反转的信号
就要离场</t>
  </si>
  <si>
    <t>前面两个大阳线，stop order入场</t>
  </si>
  <si>
    <t>报复性</t>
  </si>
  <si>
    <t>被情绪左右，止损挂太低了</t>
  </si>
  <si>
    <t>入场的时机还比较好</t>
  </si>
  <si>
    <t>控制情绪。</t>
  </si>
  <si>
    <t>突破区间上沿</t>
  </si>
  <si>
    <t>误点市价卖出</t>
  </si>
  <si>
    <t>B</t>
  </si>
  <si>
    <t>没有识别到假突破，误点市价卖出</t>
  </si>
  <si>
    <t>看到一个突破区间上沿</t>
  </si>
  <si>
    <t>今天虽然亏了，但是发现自己不会做的行情，自己克制住了不做。</t>
  </si>
  <si>
    <t>其他</t>
  </si>
  <si>
    <t>看反弹</t>
  </si>
  <si>
    <t>被迫止损离场</t>
  </si>
  <si>
    <t>恐惧</t>
  </si>
  <si>
    <t>没有止损</t>
  </si>
  <si>
    <t>港股通创新药ETF易方达</t>
  </si>
  <si>
    <t>A股</t>
  </si>
  <si>
    <t>开盘高开高走</t>
  </si>
  <si>
    <t>打掉止损</t>
  </si>
  <si>
    <t>看到下跌的时候就慌了，以为会一直下跌，
 然后就随便挂了一个低点止损</t>
  </si>
  <si>
    <t>设置了止损</t>
  </si>
  <si>
    <t>第二离场点离场</t>
  </si>
  <si>
    <t>不得不多东财太拉了，5min k看不到买卖点</t>
  </si>
  <si>
    <t>反转突破</t>
  </si>
  <si>
    <t>打掉止损离场</t>
  </si>
  <si>
    <t>判断错误，以为能反弹到0.5
做剥头皮，买入就拐头向下</t>
  </si>
  <si>
    <t>买入，设置止盈止损</t>
  </si>
  <si>
    <t xml:space="preserve">Buy Stop Order、在成熟一点 </t>
  </si>
  <si>
    <t>回调低吸</t>
  </si>
  <si>
    <t>趋势反弹</t>
  </si>
  <si>
    <t>接近收盘，主动止损离场</t>
  </si>
  <si>
    <t>把反弹看成反转做</t>
  </si>
  <si>
    <t>在突破的时候买入</t>
  </si>
  <si>
    <t>回调</t>
  </si>
  <si>
    <t>回调，挂的条件单没有触发
被迫追进去，被止损</t>
  </si>
  <si>
    <t>操作在快一点</t>
  </si>
  <si>
    <t>突破入场</t>
  </si>
  <si>
    <t>追涨杀跌，操作慢
犹豫不决</t>
  </si>
  <si>
    <t>突破震荡区间</t>
  </si>
  <si>
    <t>止盈离场</t>
  </si>
  <si>
    <t>币安+A股当日复盘面板</t>
  </si>
  <si>
    <t>先在 C3 录入需要查看的日期。上半区看全天总览和分市场统计，下半区完成文字复盘与纪律检查。</t>
  </si>
  <si>
    <t>复盘日期</t>
  </si>
  <si>
    <t>总笔数</t>
  </si>
  <si>
    <t>盈利笔数</t>
  </si>
  <si>
    <t>胜率</t>
  </si>
  <si>
    <t>总R</t>
  </si>
  <si>
    <t>平均盈利</t>
  </si>
  <si>
    <t>平均亏损</t>
  </si>
  <si>
    <t>平均持仓分钟</t>
  </si>
  <si>
    <t>分市场统计</t>
  </si>
  <si>
    <t>加密(币安)</t>
  </si>
  <si>
    <t>文字复盘</t>
  </si>
  <si>
    <t>纪律检查</t>
  </si>
  <si>
    <t>今日市场环境 / 盘前计划</t>
  </si>
  <si>
    <t>检查项</t>
  </si>
  <si>
    <t>结果</t>
  </si>
  <si>
    <t>是否只做计划内交易</t>
  </si>
  <si>
    <t>是否严格执行止损</t>
  </si>
  <si>
    <t>是否有临盘加仓冲动</t>
  </si>
  <si>
    <t>是否有报复性交易</t>
  </si>
  <si>
    <t>最满意的一笔</t>
  </si>
  <si>
    <t>是否按计划离场</t>
  </si>
  <si>
    <t>是否记录了截图</t>
  </si>
  <si>
    <t>明日优先修正项</t>
  </si>
  <si>
    <t>备注</t>
  </si>
  <si>
    <t>128</t>
  </si>
  <si>
    <t>最大失误与原因</t>
  </si>
  <si>
    <t>明日只改一件事</t>
  </si>
  <si>
    <t>字段说明与下拉字典</t>
  </si>
  <si>
    <t>这个版本偏向币安使用场景，同时兼容 A 股：加密默认按 金额+USDT 记仓位，A股默认按 数量+CNY 记仓位。</t>
  </si>
  <si>
    <t>使用说明</t>
  </si>
  <si>
    <t>下拉选项</t>
  </si>
  <si>
    <t>1</t>
  </si>
  <si>
    <t>每天每笔交易占一行，先填黄色列。</t>
  </si>
  <si>
    <t>默认仓位口径</t>
  </si>
  <si>
    <t>默认结算币种</t>
  </si>
  <si>
    <t>说明</t>
  </si>
  <si>
    <t>2</t>
  </si>
  <si>
    <t>市场=加密：默认 仓位口径=金额、结算币种=USDT，适合币安用 USDT 记名义金额。</t>
  </si>
  <si>
    <t>币安默认</t>
  </si>
  <si>
    <t>3</t>
  </si>
  <si>
    <t>市场=A股：默认 仓位口径=数量、结算币种=CNY。</t>
  </si>
  <si>
    <t>数量</t>
  </si>
  <si>
    <t>CNY</t>
  </si>
  <si>
    <t>A股默认</t>
  </si>
  <si>
    <t>4</t>
  </si>
  <si>
    <t>R 倍 = 净盈亏 / 计划风险金额，用于看执行质量，不受仓位大小干扰。</t>
  </si>
  <si>
    <t>策略</t>
  </si>
  <si>
    <t>5</t>
  </si>
  <si>
    <t>A股手续费、佣金、印花税等统一手填总额到 手续费税费 列。</t>
  </si>
  <si>
    <t>6</t>
  </si>
  <si>
    <t>加密与 A股 共用一张总表，方便你按日期统一复盘。</t>
  </si>
  <si>
    <t>评分</t>
  </si>
  <si>
    <t>情绪</t>
  </si>
  <si>
    <t>自信</t>
  </si>
  <si>
    <t>常见错误标签建议</t>
  </si>
  <si>
    <t>提前进场</t>
  </si>
  <si>
    <t>追高/杀跌</t>
  </si>
  <si>
    <t>USD</t>
  </si>
  <si>
    <t>止损不坚决</t>
  </si>
  <si>
    <t>仓位过大</t>
  </si>
  <si>
    <t>字段口径</t>
  </si>
  <si>
    <t>计划外交易</t>
  </si>
  <si>
    <t>数量=股数/币数；金额=按入场价换算盈亏的名义金额</t>
  </si>
  <si>
    <t>过早止盈</t>
  </si>
  <si>
    <t>加密默认 USDT；A股默认 CNY；可手动改成 USD 等</t>
  </si>
  <si>
    <t>逆势交易</t>
  </si>
  <si>
    <t>币安填实际手续费；A股把佣金、印花税等合并后手填</t>
  </si>
  <si>
    <t>无效等待</t>
  </si>
  <si>
    <t>单笔愿意承受的最大亏损金额</t>
  </si>
  <si>
    <t>A=完全按计划，B=有瑕疵，C=明显失控</t>
  </si>
  <si>
    <t>只写下一次可执行的动作</t>
  </si>
  <si>
    <t>用于记录当天整体交易结论、主要得失与总体改进点。</t>
  </si>
  <si>
    <t>可放交割单截图、本地文件路径或网页链接</t>
  </si>
  <si>
    <t>USDT/CNY 参考汇率</t>
  </si>
  <si>
    <t>元 / USDT</t>
  </si>
  <si>
    <t>更新此数值后，净盈亏（元）会自动重算</t>
  </si>
  <si>
    <t>总盈亏统计</t>
  </si>
  <si>
    <t>汇总“交易明细”中所有已录入交易的人民币净盈亏。</t>
  </si>
  <si>
    <t>全部交易净盈亏（元）</t>
  </si>
  <si>
    <t>统计说明</t>
  </si>
  <si>
    <t>统计口径：汇总“交易明细”页的“净盈亏（元）”列。A股的 CNY 净盈亏直接计入；USDT 交易按“字典与说明”页中的 USDT/CNY 参考汇率换算。调整该汇率后，本页会自动重新计算。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</si>
</sst>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¥-804]#,##0.00;[Red]\([$¥-804]#,##0.00\);\-"/>
    <numFmt numFmtId="177" formatCode="0.0000"/>
    <numFmt numFmtId="178" formatCode="yyyy\-mm\-dd"/>
    <numFmt numFmtId="179" formatCode="0.00#;[Red]\(0.00#\);\-"/>
    <numFmt numFmtId="180" formatCode="0.0%"/>
    <numFmt numFmtId="181" formatCode="#,##0.00;[Red]\(#,##0.00\);\-"/>
    <numFmt numFmtId="182" formatCode="hh:mm"/>
    <numFmt numFmtId="183" formatCode="#,##0.0000"/>
  </numFmts>
  <fonts count="40">
    <font>
      <sz val="11"/>
      <name val="Carlito"/>
      <charset val="134"/>
    </font>
    <font>
      <b/>
      <sz val="11"/>
      <color rgb="FFFFFFFF"/>
      <name val="Carlito"/>
      <charset val="134"/>
    </font>
    <font>
      <i/>
      <sz val="11"/>
      <color rgb="FF475569"/>
      <name val="Carlito"/>
      <charset val="134"/>
    </font>
    <font>
      <b/>
      <sz val="11"/>
      <color rgb="FF334155"/>
      <name val="Carlito"/>
      <charset val="134"/>
    </font>
    <font>
      <sz val="11"/>
      <color rgb="FF334155"/>
      <name val="Carlito"/>
      <charset val="134"/>
    </font>
    <font>
      <b/>
      <sz val="10"/>
      <color rgb="FFFFFFFF"/>
      <name val="Microsoft YaHei"/>
      <charset val="134"/>
    </font>
    <font>
      <i/>
      <sz val="10"/>
      <color rgb="FF44546A"/>
      <name val="Microsoft YaHei"/>
      <charset val="134"/>
    </font>
    <font>
      <sz val="10"/>
      <name val="Microsoft YaHei"/>
      <charset val="134"/>
    </font>
    <font>
      <sz val="10"/>
      <color rgb="FF1F2937"/>
      <name val="Microsoft YaHei"/>
      <charset val="134"/>
    </font>
    <font>
      <sz val="10"/>
      <color rgb="FF7C2D12"/>
      <name val="Microsoft YaHei"/>
      <charset val="134"/>
    </font>
    <font>
      <b/>
      <sz val="10"/>
      <color rgb="FF123B5D"/>
      <name val="Microsoft YaHei"/>
      <charset val="134"/>
    </font>
    <font>
      <sz val="10"/>
      <color rgb="FF111827"/>
      <name val="Microsoft YaHei"/>
      <charset val="134"/>
    </font>
    <font>
      <sz val="10"/>
      <color rgb="FF134E4A"/>
      <name val="Microsoft YaHei"/>
      <charset val="134"/>
    </font>
    <font>
      <sz val="11"/>
      <color rgb="FF0000FF"/>
      <name val="Carlito"/>
      <charset val="134"/>
    </font>
    <font>
      <i/>
      <sz val="10"/>
      <color rgb="FF1F6B44"/>
      <name val="Microsoft YaHei"/>
      <charset val="134"/>
    </font>
    <font>
      <b/>
      <sz val="10"/>
      <color rgb="FF6B4F00"/>
      <name val="Microsoft YaHei"/>
      <charset val="134"/>
    </font>
    <font>
      <b/>
      <sz val="10"/>
      <color rgb="FF334155"/>
      <name val="Microsoft YaHei"/>
      <charset val="134"/>
    </font>
    <font>
      <sz val="10"/>
      <color rgb="FF475467"/>
      <name val="Microsoft YaHei"/>
      <charset val="134"/>
    </font>
    <font>
      <i/>
      <sz val="10"/>
      <color rgb="FF355C7D"/>
      <name val="Microsoft YaHei"/>
      <charset val="134"/>
    </font>
    <font>
      <sz val="10"/>
      <color rgb="FF1F2328"/>
      <name val="Microsoft YaHei"/>
      <charset val="134"/>
    </font>
    <font>
      <sz val="10"/>
      <color rgb="FF1F2328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60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5B21B6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475569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123B5D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365486"/>
        <bgColor indexed="64"/>
      </patternFill>
    </fill>
    <fill>
      <patternFill patternType="solid">
        <fgColor rgb="FF9A3412"/>
        <bgColor indexed="64"/>
      </patternFill>
    </fill>
    <fill>
      <patternFill patternType="solid">
        <fgColor rgb="FF4B5563"/>
        <bgColor indexed="64"/>
      </patternFill>
    </fill>
    <fill>
      <patternFill patternType="solid">
        <fgColor rgb="FFE5EEF8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CFDF3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0369A1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B91C1C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6D28D9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DCE7F3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77">
    <border>
      <left/>
      <right/>
      <top/>
      <bottom/>
      <diagonal/>
    </border>
    <border>
      <left style="medium">
        <color rgb="FF8B5CF6"/>
      </left>
      <right/>
      <top style="medium">
        <color rgb="FF8B5CF6"/>
      </top>
      <bottom/>
      <diagonal/>
    </border>
    <border>
      <left/>
      <right/>
      <top style="medium">
        <color rgb="FF8B5CF6"/>
      </top>
      <bottom/>
      <diagonal/>
    </border>
    <border>
      <left style="medium">
        <color rgb="FF8B5CF6"/>
      </left>
      <right/>
      <top/>
      <bottom/>
      <diagonal/>
    </border>
    <border>
      <left style="medium">
        <color rgb="FF8B5CF6"/>
      </left>
      <right/>
      <top/>
      <bottom style="medium">
        <color rgb="FF8B5CF6"/>
      </bottom>
      <diagonal/>
    </border>
    <border>
      <left/>
      <right/>
      <top/>
      <bottom style="medium">
        <color rgb="FF8B5CF6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medium">
        <color rgb="FF8B5CF6"/>
      </right>
      <top style="medium">
        <color rgb="FF8B5CF6"/>
      </top>
      <bottom/>
      <diagonal/>
    </border>
    <border>
      <left/>
      <right style="medium">
        <color rgb="FF8B5CF6"/>
      </right>
      <top/>
      <bottom/>
      <diagonal/>
    </border>
    <border>
      <left/>
      <right style="medium">
        <color rgb="FF8B5CF6"/>
      </right>
      <top/>
      <bottom style="medium">
        <color rgb="FF8B5CF6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123B5D"/>
      </left>
      <right style="thin">
        <color rgb="FF123B5D"/>
      </right>
      <top style="thin">
        <color rgb="FF123B5D"/>
      </top>
      <bottom style="thin">
        <color rgb="FF123B5D"/>
      </bottom>
      <diagonal/>
    </border>
    <border>
      <left/>
      <right/>
      <top style="thin">
        <color rgb="FF123B5D"/>
      </top>
      <bottom style="thin">
        <color rgb="FF123B5D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E5C9A8"/>
      </left>
      <right style="thin">
        <color rgb="FFE5C9A8"/>
      </right>
      <top style="thin">
        <color rgb="FFE5C9A8"/>
      </top>
      <bottom style="thin">
        <color rgb="FFE5C9A8"/>
      </bottom>
      <diagonal/>
    </border>
    <border>
      <left/>
      <right style="thin">
        <color rgb="FF123B5D"/>
      </right>
      <top style="thin">
        <color rgb="FF123B5D"/>
      </top>
      <bottom style="thin">
        <color rgb="FF123B5D"/>
      </bottom>
      <diagonal/>
    </border>
    <border>
      <left style="thin">
        <color rgb="FFB7E4D4"/>
      </left>
      <right style="thin">
        <color rgb="FFB7E4D4"/>
      </right>
      <top style="thin">
        <color rgb="FFB7E4D4"/>
      </top>
      <bottom style="thin">
        <color rgb="FFB7E4D4"/>
      </bottom>
      <diagonal/>
    </border>
    <border>
      <left style="thin">
        <color rgb="FFE0C97F"/>
      </left>
      <right style="thin">
        <color rgb="FFE0C97F"/>
      </right>
      <top style="thin">
        <color rgb="FFE0C97F"/>
      </top>
      <bottom style="thin">
        <color rgb="FFE0C97F"/>
      </bottom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1D4ED8"/>
      </left>
      <right/>
      <top/>
      <bottom style="thin">
        <color rgb="FF1D4ED8"/>
      </bottom>
      <diagonal/>
    </border>
    <border>
      <left/>
      <right style="thin">
        <color rgb="FF1D4ED8"/>
      </right>
      <top/>
      <bottom style="thin">
        <color rgb="FF1D4ED8"/>
      </bottom>
      <diagonal/>
    </border>
    <border>
      <left style="thin">
        <color rgb="FFB45309"/>
      </left>
      <right style="thin">
        <color rgb="FFB45309"/>
      </right>
      <top style="thin">
        <color rgb="FFB45309"/>
      </top>
      <bottom style="thin">
        <color rgb="FFB45309"/>
      </bottom>
      <diagonal/>
    </border>
    <border>
      <left/>
      <right style="thin">
        <color rgb="FFB45309"/>
      </right>
      <top style="thin">
        <color rgb="FFB45309"/>
      </top>
      <bottom style="thin">
        <color rgb="FFB45309"/>
      </bottom>
      <diagonal/>
    </border>
    <border>
      <left/>
      <right style="thin">
        <color rgb="FFB45309"/>
      </right>
      <top style="thin">
        <color rgb="FFB45309"/>
      </top>
      <bottom/>
      <diagonal/>
    </border>
    <border>
      <left style="thin">
        <color rgb="FFB45309"/>
      </left>
      <right/>
      <top/>
      <bottom style="thin">
        <color rgb="FFB45309"/>
      </bottom>
      <diagonal/>
    </border>
    <border>
      <left/>
      <right style="thin">
        <color rgb="FFB45309"/>
      </right>
      <top/>
      <bottom style="thin">
        <color rgb="FFB4530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/>
      <bottom/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/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rgb="FF0369A1"/>
      </left>
      <right style="thin">
        <color rgb="FF0369A1"/>
      </right>
      <top style="thin">
        <color rgb="FF0369A1"/>
      </top>
      <bottom style="thin">
        <color rgb="FF0369A1"/>
      </bottom>
      <diagonal/>
    </border>
    <border>
      <left/>
      <right style="thin">
        <color rgb="FF0F766E"/>
      </right>
      <top style="thin">
        <color rgb="FF0F766E"/>
      </top>
      <bottom/>
      <diagonal/>
    </border>
    <border>
      <left style="thin">
        <color rgb="FF0F766E"/>
      </left>
      <right/>
      <top/>
      <bottom style="thin">
        <color rgb="FF0F766E"/>
      </bottom>
      <diagonal/>
    </border>
    <border>
      <left/>
      <right style="thin">
        <color rgb="FF0F766E"/>
      </right>
      <top/>
      <bottom style="thin">
        <color rgb="FF0F766E"/>
      </bottom>
      <diagonal/>
    </border>
    <border>
      <left style="thin">
        <color rgb="FF0369A1"/>
      </left>
      <right/>
      <top/>
      <bottom style="thin">
        <color rgb="FF0369A1"/>
      </bottom>
      <diagonal/>
    </border>
    <border>
      <left style="thin">
        <color rgb="FF15803D"/>
      </left>
      <right style="thin">
        <color rgb="FF15803D"/>
      </right>
      <top style="thin">
        <color rgb="FF15803D"/>
      </top>
      <bottom style="thin">
        <color rgb="FF15803D"/>
      </bottom>
      <diagonal/>
    </border>
    <border>
      <left/>
      <right style="thin">
        <color rgb="FF15803D"/>
      </right>
      <top style="thin">
        <color rgb="FF15803D"/>
      </top>
      <bottom style="thin">
        <color rgb="FF15803D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 style="thin">
        <color rgb="FF15803D"/>
      </right>
      <top style="thin">
        <color rgb="FF15803D"/>
      </top>
      <bottom/>
      <diagonal/>
    </border>
    <border>
      <left style="thin">
        <color rgb="FF15803D"/>
      </left>
      <right/>
      <top/>
      <bottom style="thin">
        <color rgb="FF15803D"/>
      </bottom>
      <diagonal/>
    </border>
    <border>
      <left/>
      <right style="thin">
        <color rgb="FF15803D"/>
      </right>
      <top/>
      <bottom style="thin">
        <color rgb="FF15803D"/>
      </bottom>
      <diagonal/>
    </border>
    <border>
      <left style="thin">
        <color rgb="FFB91C1C"/>
      </left>
      <right/>
      <top/>
      <bottom style="thin">
        <color rgb="FFB91C1C"/>
      </bottom>
      <diagonal/>
    </border>
    <border>
      <left/>
      <right style="thin">
        <color rgb="FFCBD5E1"/>
      </right>
      <top/>
      <bottom/>
      <diagonal/>
    </border>
    <border>
      <left/>
      <right style="thin">
        <color rgb="FF0369A1"/>
      </right>
      <top style="thin">
        <color rgb="FF0369A1"/>
      </top>
      <bottom style="thin">
        <color rgb="FF0369A1"/>
      </bottom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 style="thin">
        <color rgb="FF0369A1"/>
      </right>
      <top style="thin">
        <color rgb="FF0369A1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 style="thin">
        <color rgb="FF0369A1"/>
      </right>
      <top/>
      <bottom style="thin">
        <color rgb="FF0369A1"/>
      </bottom>
      <diagonal/>
    </border>
    <border>
      <left style="thin">
        <color rgb="FF7C3AED"/>
      </left>
      <right/>
      <top/>
      <bottom style="thin">
        <color rgb="FF7C3AED"/>
      </bottom>
      <diagonal/>
    </border>
    <border>
      <left/>
      <right style="thin">
        <color rgb="FF7C3AED"/>
      </right>
      <top/>
      <bottom style="thin">
        <color rgb="FF7C3AED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6D28D9"/>
      </left>
      <right style="thin">
        <color rgb="FF6D28D9"/>
      </right>
      <top style="thin">
        <color rgb="FF6D28D9"/>
      </top>
      <bottom style="thin">
        <color rgb="FF6D28D9"/>
      </bottom>
      <diagonal/>
    </border>
    <border>
      <left/>
      <right style="thin">
        <color rgb="FF6D28D9"/>
      </right>
      <top style="thin">
        <color rgb="FF6D28D9"/>
      </top>
      <bottom style="thin">
        <color rgb="FF6D28D9"/>
      </bottom>
      <diagonal/>
    </border>
    <border>
      <left/>
      <right style="thin">
        <color rgb="FFB91C1C"/>
      </right>
      <top style="thin">
        <color rgb="FFB91C1C"/>
      </top>
      <bottom/>
      <diagonal/>
    </border>
    <border>
      <left/>
      <right style="thin">
        <color rgb="FF6D28D9"/>
      </right>
      <top style="thin">
        <color rgb="FF6D28D9"/>
      </top>
      <bottom/>
      <diagonal/>
    </border>
    <border>
      <left/>
      <right style="thin">
        <color rgb="FFB91C1C"/>
      </right>
      <top/>
      <bottom style="thin">
        <color rgb="FFB91C1C"/>
      </bottom>
      <diagonal/>
    </border>
    <border>
      <left style="thin">
        <color rgb="FF6D28D9"/>
      </left>
      <right/>
      <top/>
      <bottom style="thin">
        <color rgb="FF6D28D9"/>
      </bottom>
      <diagonal/>
    </border>
    <border>
      <left/>
      <right style="thin">
        <color rgb="FF6D28D9"/>
      </right>
      <top/>
      <bottom style="thin">
        <color rgb="FF6D28D9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/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29" borderId="69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0" applyNumberFormat="0" applyFill="0" applyAlignment="0" applyProtection="0">
      <alignment vertical="center"/>
    </xf>
    <xf numFmtId="0" fontId="28" fillId="0" borderId="70" applyNumberFormat="0" applyFill="0" applyAlignment="0" applyProtection="0">
      <alignment vertical="center"/>
    </xf>
    <xf numFmtId="0" fontId="29" fillId="0" borderId="7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0" borderId="72" applyNumberFormat="0" applyAlignment="0" applyProtection="0">
      <alignment vertical="center"/>
    </xf>
    <xf numFmtId="0" fontId="31" fillId="31" borderId="73" applyNumberFormat="0" applyAlignment="0" applyProtection="0">
      <alignment vertical="center"/>
    </xf>
    <xf numFmtId="0" fontId="32" fillId="31" borderId="72" applyNumberFormat="0" applyAlignment="0" applyProtection="0">
      <alignment vertical="center"/>
    </xf>
    <xf numFmtId="0" fontId="33" fillId="32" borderId="74" applyNumberFormat="0" applyAlignment="0" applyProtection="0">
      <alignment vertical="center"/>
    </xf>
    <xf numFmtId="0" fontId="34" fillId="0" borderId="75" applyNumberFormat="0" applyFill="0" applyAlignment="0" applyProtection="0">
      <alignment vertical="center"/>
    </xf>
    <xf numFmtId="0" fontId="35" fillId="0" borderId="76" applyNumberFormat="0" applyFill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21" fillId="53" borderId="0" applyNumberFormat="0" applyBorder="0" applyAlignment="0" applyProtection="0">
      <alignment vertical="center"/>
    </xf>
    <xf numFmtId="0" fontId="21" fillId="54" borderId="0" applyNumberFormat="0" applyBorder="0" applyAlignment="0" applyProtection="0">
      <alignment vertical="center"/>
    </xf>
    <xf numFmtId="0" fontId="39" fillId="55" borderId="0" applyNumberFormat="0" applyBorder="0" applyAlignment="0" applyProtection="0">
      <alignment vertical="center"/>
    </xf>
    <xf numFmtId="0" fontId="39" fillId="56" borderId="0" applyNumberFormat="0" applyBorder="0" applyAlignment="0" applyProtection="0">
      <alignment vertical="center"/>
    </xf>
    <xf numFmtId="0" fontId="21" fillId="57" borderId="0" applyNumberFormat="0" applyBorder="0" applyAlignment="0" applyProtection="0">
      <alignment vertical="center"/>
    </xf>
    <xf numFmtId="0" fontId="21" fillId="58" borderId="0" applyNumberFormat="0" applyBorder="0" applyAlignment="0" applyProtection="0">
      <alignment vertical="center"/>
    </xf>
    <xf numFmtId="0" fontId="39" fillId="59" borderId="0" applyNumberFormat="0" applyBorder="0" applyAlignment="0" applyProtection="0">
      <alignment vertical="center"/>
    </xf>
  </cellStyleXfs>
  <cellXfs count="144">
    <xf numFmtId="0" fontId="0" fillId="0" borderId="0" xfId="0"/>
    <xf numFmtId="0" fontId="1" fillId="2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/>
    <xf numFmtId="0" fontId="1" fillId="3" borderId="0" xfId="0" applyNumberFormat="1" applyFont="1" applyFill="1" applyBorder="1" applyAlignment="1">
      <alignment horizontal="center"/>
    </xf>
    <xf numFmtId="0" fontId="0" fillId="4" borderId="1" xfId="0" applyNumberFormat="1" applyFont="1" applyFill="1" applyBorder="1"/>
    <xf numFmtId="0" fontId="0" fillId="4" borderId="2" xfId="0" applyNumberFormat="1" applyFont="1" applyFill="1" applyBorder="1"/>
    <xf numFmtId="0" fontId="0" fillId="4" borderId="3" xfId="0" applyNumberFormat="1" applyFont="1" applyFill="1" applyBorder="1"/>
    <xf numFmtId="176" fontId="3" fillId="4" borderId="0" xfId="0" applyNumberFormat="1" applyFont="1" applyFill="1" applyBorder="1" applyAlignment="1">
      <alignment horizontal="center"/>
    </xf>
    <xf numFmtId="0" fontId="0" fillId="4" borderId="0" xfId="0" applyNumberFormat="1" applyFont="1" applyFill="1" applyBorder="1"/>
    <xf numFmtId="0" fontId="0" fillId="4" borderId="4" xfId="0" applyNumberFormat="1" applyFont="1" applyFill="1" applyBorder="1"/>
    <xf numFmtId="0" fontId="0" fillId="4" borderId="5" xfId="0" applyNumberFormat="1" applyFont="1" applyFill="1" applyBorder="1"/>
    <xf numFmtId="0" fontId="1" fillId="5" borderId="0" xfId="0" applyNumberFormat="1" applyFont="1" applyFill="1" applyBorder="1"/>
    <xf numFmtId="0" fontId="4" fillId="6" borderId="6" xfId="0" applyNumberFormat="1" applyFont="1" applyFill="1" applyBorder="1" applyAlignment="1">
      <alignment wrapText="1"/>
    </xf>
    <xf numFmtId="0" fontId="4" fillId="6" borderId="7" xfId="0" applyNumberFormat="1" applyFont="1" applyFill="1" applyBorder="1" applyAlignment="1">
      <alignment wrapText="1"/>
    </xf>
    <xf numFmtId="0" fontId="4" fillId="6" borderId="8" xfId="0" applyNumberFormat="1" applyFont="1" applyFill="1" applyBorder="1" applyAlignment="1">
      <alignment wrapText="1"/>
    </xf>
    <xf numFmtId="0" fontId="4" fillId="6" borderId="9" xfId="0" applyNumberFormat="1" applyFont="1" applyFill="1" applyBorder="1" applyAlignment="1">
      <alignment wrapText="1"/>
    </xf>
    <xf numFmtId="0" fontId="0" fillId="4" borderId="10" xfId="0" applyNumberFormat="1" applyFont="1" applyFill="1" applyBorder="1"/>
    <xf numFmtId="0" fontId="0" fillId="4" borderId="11" xfId="0" applyNumberFormat="1" applyFont="1" applyFill="1" applyBorder="1"/>
    <xf numFmtId="0" fontId="0" fillId="4" borderId="12" xfId="0" applyNumberFormat="1" applyFont="1" applyFill="1" applyBorder="1"/>
    <xf numFmtId="0" fontId="4" fillId="6" borderId="13" xfId="0" applyNumberFormat="1" applyFont="1" applyFill="1" applyBorder="1" applyAlignment="1">
      <alignment wrapText="1"/>
    </xf>
    <xf numFmtId="0" fontId="4" fillId="6" borderId="14" xfId="0" applyNumberFormat="1" applyFont="1" applyFill="1" applyBorder="1" applyAlignment="1">
      <alignment wrapText="1"/>
    </xf>
    <xf numFmtId="0" fontId="5" fillId="7" borderId="15" xfId="0" applyFont="1" applyFill="1" applyBorder="1" applyAlignment="1">
      <alignment horizontal="left" vertical="center"/>
    </xf>
    <xf numFmtId="0" fontId="0" fillId="0" borderId="16" xfId="0" applyBorder="1"/>
    <xf numFmtId="0" fontId="6" fillId="8" borderId="0" xfId="0" applyFont="1" applyFill="1" applyAlignment="1">
      <alignment wrapText="1"/>
    </xf>
    <xf numFmtId="0" fontId="7" fillId="0" borderId="0" xfId="0" applyFont="1"/>
    <xf numFmtId="0" fontId="5" fillId="9" borderId="15" xfId="0" applyFont="1" applyFill="1" applyBorder="1" applyAlignment="1">
      <alignment horizontal="left" vertical="center"/>
    </xf>
    <xf numFmtId="0" fontId="8" fillId="0" borderId="17" xfId="0" applyFont="1" applyBorder="1" applyAlignment="1">
      <alignment vertical="center" wrapText="1"/>
    </xf>
    <xf numFmtId="0" fontId="5" fillId="10" borderId="15" xfId="0" applyFont="1" applyFill="1" applyBorder="1" applyAlignment="1">
      <alignment horizontal="left" vertical="center"/>
    </xf>
    <xf numFmtId="0" fontId="9" fillId="0" borderId="18" xfId="0" applyFont="1" applyBorder="1"/>
    <xf numFmtId="0" fontId="0" fillId="0" borderId="19" xfId="0" applyBorder="1"/>
    <xf numFmtId="0" fontId="5" fillId="11" borderId="15" xfId="0" applyFont="1" applyFill="1" applyBorder="1" applyAlignment="1">
      <alignment horizontal="left" vertical="center"/>
    </xf>
    <xf numFmtId="0" fontId="10" fillId="12" borderId="17" xfId="0" applyFont="1" applyFill="1" applyBorder="1" applyAlignment="1">
      <alignment vertical="center"/>
    </xf>
    <xf numFmtId="0" fontId="11" fillId="0" borderId="17" xfId="0" applyFont="1" applyBorder="1" applyAlignment="1">
      <alignment vertical="center"/>
    </xf>
    <xf numFmtId="0" fontId="5" fillId="13" borderId="15" xfId="0" applyFont="1" applyFill="1" applyBorder="1" applyAlignment="1">
      <alignment horizontal="left" vertical="center"/>
    </xf>
    <xf numFmtId="0" fontId="12" fillId="0" borderId="20" xfId="0" applyFont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177" fontId="13" fillId="14" borderId="0" xfId="0" applyNumberFormat="1" applyFont="1" applyFill="1" applyBorder="1" applyAlignment="1">
      <alignment wrapText="1"/>
    </xf>
    <xf numFmtId="0" fontId="14" fillId="15" borderId="0" xfId="0" applyFont="1" applyFill="1"/>
    <xf numFmtId="0" fontId="15" fillId="16" borderId="21" xfId="0" applyFont="1" applyFill="1" applyBorder="1"/>
    <xf numFmtId="178" fontId="15" fillId="16" borderId="21" xfId="0" applyNumberFormat="1" applyFont="1" applyFill="1" applyBorder="1"/>
    <xf numFmtId="0" fontId="5" fillId="17" borderId="22" xfId="0" applyFont="1" applyFill="1" applyBorder="1" applyAlignment="1">
      <alignment horizontal="center" vertical="center"/>
    </xf>
    <xf numFmtId="0" fontId="0" fillId="0" borderId="23" xfId="0" applyBorder="1"/>
    <xf numFmtId="0" fontId="10" fillId="18" borderId="22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5" fillId="19" borderId="27" xfId="0" applyFont="1" applyFill="1" applyBorder="1" applyAlignment="1">
      <alignment horizontal="center" vertical="center"/>
    </xf>
    <xf numFmtId="0" fontId="0" fillId="0" borderId="28" xfId="0" applyBorder="1"/>
    <xf numFmtId="179" fontId="10" fillId="18" borderId="27" xfId="0" applyNumberFormat="1" applyFont="1" applyFill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0" fillId="12" borderId="32" xfId="0" applyFont="1" applyFill="1" applyBorder="1" applyAlignment="1">
      <alignment horizontal="center" vertical="center"/>
    </xf>
    <xf numFmtId="0" fontId="16" fillId="4" borderId="32" xfId="0" applyFont="1" applyFill="1" applyBorder="1" applyAlignment="1">
      <alignment vertical="center"/>
    </xf>
    <xf numFmtId="0" fontId="8" fillId="0" borderId="32" xfId="0" applyFont="1" applyBorder="1" applyAlignment="1">
      <alignment vertical="center"/>
    </xf>
    <xf numFmtId="180" fontId="8" fillId="0" borderId="32" xfId="0" applyNumberFormat="1" applyFont="1" applyBorder="1" applyAlignment="1">
      <alignment vertical="center"/>
    </xf>
    <xf numFmtId="0" fontId="17" fillId="4" borderId="32" xfId="0" applyFont="1" applyFill="1" applyBorder="1" applyAlignment="1">
      <alignment vertical="top" wrapText="1"/>
    </xf>
    <xf numFmtId="0" fontId="0" fillId="0" borderId="7" xfId="0" applyBorder="1"/>
    <xf numFmtId="0" fontId="0" fillId="0" borderId="33" xfId="0" applyBorder="1"/>
    <xf numFmtId="0" fontId="0" fillId="0" borderId="8" xfId="0" applyBorder="1"/>
    <xf numFmtId="0" fontId="0" fillId="0" borderId="9" xfId="0" applyBorder="1"/>
    <xf numFmtId="0" fontId="5" fillId="13" borderId="34" xfId="0" applyFont="1" applyFill="1" applyBorder="1" applyAlignment="1">
      <alignment horizontal="center" vertical="center"/>
    </xf>
    <xf numFmtId="0" fontId="0" fillId="0" borderId="35" xfId="0" applyBorder="1"/>
    <xf numFmtId="0" fontId="5" fillId="20" borderId="36" xfId="0" applyFont="1" applyFill="1" applyBorder="1" applyAlignment="1">
      <alignment horizontal="center" vertical="center"/>
    </xf>
    <xf numFmtId="0" fontId="10" fillId="18" borderId="34" xfId="0" applyFont="1" applyFill="1" applyBorder="1" applyAlignment="1">
      <alignment horizontal="center" vertical="center"/>
    </xf>
    <xf numFmtId="0" fontId="0" fillId="0" borderId="37" xfId="0" applyBorder="1"/>
    <xf numFmtId="180" fontId="10" fillId="18" borderId="36" xfId="0" applyNumberFormat="1" applyFont="1" applyFill="1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5" fillId="21" borderId="41" xfId="0" applyFont="1" applyFill="1" applyBorder="1" applyAlignment="1">
      <alignment horizontal="center" vertical="center"/>
    </xf>
    <xf numFmtId="0" fontId="0" fillId="0" borderId="42" xfId="0" applyBorder="1"/>
    <xf numFmtId="0" fontId="5" fillId="22" borderId="43" xfId="0" applyFont="1" applyFill="1" applyBorder="1" applyAlignment="1">
      <alignment horizontal="center" vertical="center"/>
    </xf>
    <xf numFmtId="181" fontId="10" fillId="18" borderId="41" xfId="0" applyNumberFormat="1" applyFont="1" applyFill="1" applyBorder="1" applyAlignment="1">
      <alignment horizontal="center" vertical="center"/>
    </xf>
    <xf numFmtId="0" fontId="0" fillId="0" borderId="44" xfId="0" applyBorder="1"/>
    <xf numFmtId="181" fontId="10" fillId="18" borderId="43" xfId="0" applyNumberFormat="1" applyFont="1" applyFill="1" applyBorder="1" applyAlignment="1">
      <alignment horizontal="center" vertical="center"/>
    </xf>
    <xf numFmtId="0" fontId="0" fillId="0" borderId="45" xfId="0" applyBorder="1"/>
    <xf numFmtId="0" fontId="0" fillId="0" borderId="46" xfId="0" applyBorder="1"/>
    <xf numFmtId="0" fontId="0" fillId="0" borderId="47" xfId="0" applyBorder="1"/>
    <xf numFmtId="176" fontId="8" fillId="0" borderId="32" xfId="0" applyNumberFormat="1" applyFont="1" applyFill="1" applyBorder="1" applyAlignment="1">
      <alignment vertical="center"/>
    </xf>
    <xf numFmtId="179" fontId="8" fillId="0" borderId="32" xfId="0" applyNumberFormat="1" applyFont="1" applyBorder="1" applyAlignment="1">
      <alignment vertical="center"/>
    </xf>
    <xf numFmtId="0" fontId="0" fillId="0" borderId="13" xfId="0" applyBorder="1"/>
    <xf numFmtId="0" fontId="0" fillId="0" borderId="48" xfId="0" applyBorder="1"/>
    <xf numFmtId="0" fontId="0" fillId="0" borderId="14" xfId="0" applyBorder="1"/>
    <xf numFmtId="0" fontId="0" fillId="0" borderId="49" xfId="0" applyBorder="1"/>
    <xf numFmtId="0" fontId="5" fillId="23" borderId="50" xfId="0" applyFont="1" applyFill="1" applyBorder="1" applyAlignment="1">
      <alignment horizontal="center" vertical="center"/>
    </xf>
    <xf numFmtId="0" fontId="0" fillId="0" borderId="51" xfId="0" applyBorder="1"/>
    <xf numFmtId="0" fontId="0" fillId="0" borderId="52" xfId="0" applyBorder="1"/>
    <xf numFmtId="176" fontId="10" fillId="18" borderId="50" xfId="0" applyNumberFormat="1" applyFont="1" applyFill="1" applyBorder="1" applyAlignment="1">
      <alignment horizontal="center" vertical="center"/>
    </xf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5" fillId="24" borderId="58" xfId="0" applyFont="1" applyFill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3" fontId="10" fillId="18" borderId="58" xfId="0" applyNumberFormat="1" applyFont="1" applyFill="1" applyBorder="1" applyAlignment="1">
      <alignment horizontal="center" vertical="center"/>
    </xf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5" fillId="25" borderId="15" xfId="0" applyFont="1" applyFill="1" applyBorder="1" applyAlignment="1">
      <alignment horizontal="left" vertical="center"/>
    </xf>
    <xf numFmtId="0" fontId="10" fillId="26" borderId="32" xfId="0" applyFont="1" applyFill="1" applyBorder="1" applyAlignment="1">
      <alignment horizontal="center" vertical="center" wrapText="1"/>
    </xf>
    <xf numFmtId="0" fontId="8" fillId="0" borderId="32" xfId="0" applyFont="1" applyBorder="1" applyAlignment="1">
      <alignment vertical="center" wrapText="1"/>
    </xf>
    <xf numFmtId="0" fontId="8" fillId="16" borderId="3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5" fillId="7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8" fillId="27" borderId="0" xfId="0" applyFont="1" applyFill="1" applyAlignment="1">
      <alignment horizontal="center" wrapText="1"/>
    </xf>
    <xf numFmtId="0" fontId="5" fillId="2" borderId="17" xfId="0" applyFont="1" applyFill="1" applyBorder="1" applyAlignment="1">
      <alignment horizontal="center" vertical="center" wrapText="1"/>
    </xf>
    <xf numFmtId="178" fontId="19" fillId="16" borderId="65" xfId="0" applyNumberFormat="1" applyFont="1" applyFill="1" applyBorder="1" applyAlignment="1">
      <alignment horizontal="center" vertical="center"/>
    </xf>
    <xf numFmtId="0" fontId="19" fillId="16" borderId="65" xfId="0" applyFont="1" applyFill="1" applyBorder="1" applyAlignment="1">
      <alignment horizontal="center" vertical="center"/>
    </xf>
    <xf numFmtId="178" fontId="20" fillId="16" borderId="66" xfId="0" applyNumberFormat="1" applyFont="1" applyFill="1" applyBorder="1" applyAlignment="1">
      <alignment horizontal="center" vertical="center"/>
    </xf>
    <xf numFmtId="0" fontId="20" fillId="16" borderId="65" xfId="0" applyFont="1" applyFill="1" applyBorder="1" applyAlignment="1">
      <alignment horizontal="center" vertical="center"/>
    </xf>
    <xf numFmtId="178" fontId="20" fillId="16" borderId="67" xfId="0" applyNumberFormat="1" applyFont="1" applyFill="1" applyBorder="1" applyAlignment="1">
      <alignment horizontal="center" vertical="center"/>
    </xf>
    <xf numFmtId="178" fontId="20" fillId="16" borderId="68" xfId="0" applyNumberFormat="1" applyFont="1" applyFill="1" applyBorder="1" applyAlignment="1">
      <alignment horizontal="center" vertical="center"/>
    </xf>
    <xf numFmtId="178" fontId="19" fillId="16" borderId="66" xfId="0" applyNumberFormat="1" applyFont="1" applyFill="1" applyBorder="1" applyAlignment="1">
      <alignment horizontal="center" vertical="center"/>
    </xf>
    <xf numFmtId="0" fontId="19" fillId="16" borderId="66" xfId="0" applyFont="1" applyFill="1" applyBorder="1" applyAlignment="1">
      <alignment horizontal="center" vertical="center"/>
    </xf>
    <xf numFmtId="178" fontId="19" fillId="16" borderId="67" xfId="0" applyNumberFormat="1" applyFont="1" applyFill="1" applyBorder="1" applyAlignment="1">
      <alignment horizontal="center" vertical="center"/>
    </xf>
    <xf numFmtId="0" fontId="19" fillId="16" borderId="68" xfId="0" applyFont="1" applyFill="1" applyBorder="1" applyAlignment="1">
      <alignment horizontal="center" vertical="center"/>
    </xf>
    <xf numFmtId="0" fontId="20" fillId="16" borderId="66" xfId="0" applyFont="1" applyFill="1" applyBorder="1" applyAlignment="1">
      <alignment horizontal="center" vertical="center"/>
    </xf>
    <xf numFmtId="0" fontId="20" fillId="16" borderId="67" xfId="0" applyFont="1" applyFill="1" applyBorder="1" applyAlignment="1">
      <alignment horizontal="center" vertical="center"/>
    </xf>
    <xf numFmtId="178" fontId="19" fillId="16" borderId="68" xfId="0" applyNumberFormat="1" applyFont="1" applyFill="1" applyBorder="1" applyAlignment="1">
      <alignment horizontal="center" vertical="center"/>
    </xf>
    <xf numFmtId="0" fontId="20" fillId="16" borderId="68" xfId="0" applyFont="1" applyFill="1" applyBorder="1" applyAlignment="1">
      <alignment horizontal="center" vertical="center"/>
    </xf>
    <xf numFmtId="0" fontId="19" fillId="16" borderId="65" xfId="0" applyFont="1" applyFill="1" applyBorder="1" applyAlignment="1">
      <alignment vertical="center"/>
    </xf>
    <xf numFmtId="182" fontId="19" fillId="16" borderId="65" xfId="0" applyNumberFormat="1" applyFont="1" applyFill="1" applyBorder="1" applyAlignment="1">
      <alignment horizontal="center" vertical="center"/>
    </xf>
    <xf numFmtId="182" fontId="20" fillId="16" borderId="65" xfId="0" applyNumberFormat="1" applyFont="1" applyFill="1" applyBorder="1" applyAlignment="1">
      <alignment horizontal="center" vertical="center"/>
    </xf>
    <xf numFmtId="3" fontId="19" fillId="28" borderId="65" xfId="0" applyNumberFormat="1" applyFont="1" applyFill="1" applyBorder="1" applyAlignment="1">
      <alignment horizontal="center" vertical="center"/>
    </xf>
    <xf numFmtId="0" fontId="20" fillId="16" borderId="65" xfId="0" applyFont="1" applyFill="1" applyBorder="1" applyAlignment="1">
      <alignment vertical="center"/>
    </xf>
    <xf numFmtId="183" fontId="19" fillId="16" borderId="65" xfId="0" applyNumberFormat="1" applyFont="1" applyFill="1" applyBorder="1" applyAlignment="1">
      <alignment horizontal="center" vertical="center"/>
    </xf>
    <xf numFmtId="4" fontId="19" fillId="16" borderId="65" xfId="0" applyNumberFormat="1" applyFont="1" applyFill="1" applyBorder="1" applyAlignment="1">
      <alignment horizontal="center" vertical="center"/>
    </xf>
    <xf numFmtId="183" fontId="20" fillId="16" borderId="65" xfId="0" applyNumberFormat="1" applyFont="1" applyFill="1" applyBorder="1" applyAlignment="1">
      <alignment horizontal="center" vertical="center"/>
    </xf>
    <xf numFmtId="4" fontId="20" fillId="16" borderId="65" xfId="0" applyNumberFormat="1" applyFont="1" applyFill="1" applyBorder="1" applyAlignment="1">
      <alignment horizontal="center" vertical="center"/>
    </xf>
    <xf numFmtId="181" fontId="19" fillId="28" borderId="65" xfId="0" applyNumberFormat="1" applyFont="1" applyFill="1" applyBorder="1" applyAlignment="1">
      <alignment horizontal="center" vertical="center"/>
    </xf>
    <xf numFmtId="176" fontId="19" fillId="28" borderId="65" xfId="0" applyNumberFormat="1" applyFont="1" applyFill="1" applyBorder="1" applyAlignment="1">
      <alignment horizontal="center" vertical="center"/>
    </xf>
    <xf numFmtId="0" fontId="19" fillId="28" borderId="65" xfId="0" applyFont="1" applyFill="1" applyBorder="1" applyAlignment="1">
      <alignment horizontal="center" vertical="center"/>
    </xf>
    <xf numFmtId="0" fontId="19" fillId="16" borderId="65" xfId="0" applyFont="1" applyFill="1" applyBorder="1" applyAlignment="1">
      <alignment vertical="center" wrapText="1"/>
    </xf>
    <xf numFmtId="0" fontId="20" fillId="16" borderId="66" xfId="0" applyFont="1" applyFill="1" applyBorder="1" applyAlignment="1">
      <alignment horizontal="left" vertical="center" wrapText="1"/>
    </xf>
    <xf numFmtId="0" fontId="20" fillId="16" borderId="67" xfId="0" applyFont="1" applyFill="1" applyBorder="1" applyAlignment="1">
      <alignment horizontal="left" vertical="center" wrapText="1"/>
    </xf>
    <xf numFmtId="0" fontId="20" fillId="16" borderId="68" xfId="0" applyFont="1" applyFill="1" applyBorder="1" applyAlignment="1">
      <alignment horizontal="left" vertic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font>
        <b val="1"/>
        <color rgb="FF1E7A46"/>
      </font>
      <fill>
        <patternFill patternType="solid">
          <bgColor rgb="FFE7F5EC"/>
        </patternFill>
      </fill>
    </dxf>
    <dxf>
      <font>
        <b val="1"/>
        <color rgb="FFB42318"/>
      </font>
      <fill>
        <patternFill patternType="solid">
          <bgColor rgb="FFFDECEC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5803D"/>
      </font>
      <fill>
        <patternFill patternType="solid">
          <bgColor rgb="FFDCFCE7"/>
        </patternFill>
      </fill>
    </dxf>
    <dxf>
      <font>
        <b val="1"/>
        <color rgb="FFB42318"/>
      </font>
      <fill>
        <patternFill patternType="solid">
          <bgColor rgb="FFFDECE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29</xdr:col>
      <xdr:colOff>73660</xdr:colOff>
      <xdr:row>4</xdr:row>
      <xdr:rowOff>36830</xdr:rowOff>
    </xdr:from>
    <xdr:to>
      <xdr:col>29</xdr:col>
      <xdr:colOff>439420</xdr:colOff>
      <xdr:row>4</xdr:row>
      <xdr:rowOff>254000</xdr:rowOff>
    </xdr:to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86270" y="1215390"/>
          <a:ext cx="365760" cy="217170"/>
        </a:xfrm>
        <a:prstGeom prst="rect">
          <a:avLst/>
        </a:prstGeom>
      </xdr:spPr>
    </xdr:pic>
    <xdr:clientData/>
  </xdr:twoCellAnchor>
  <xdr:twoCellAnchor editAs="oneCell">
    <xdr:from>
      <xdr:col>29</xdr:col>
      <xdr:colOff>74295</xdr:colOff>
      <xdr:row>4</xdr:row>
      <xdr:rowOff>269240</xdr:rowOff>
    </xdr:from>
    <xdr:to>
      <xdr:col>29</xdr:col>
      <xdr:colOff>504825</xdr:colOff>
      <xdr:row>5</xdr:row>
      <xdr:rowOff>237490</xdr:rowOff>
    </xdr:to>
    <xdr:pic>
      <xdr:nvPicPr>
        <xdr:cNvPr id="3" name="/xl/media/image2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386905" y="1447800"/>
          <a:ext cx="430530" cy="247650"/>
        </a:xfrm>
        <a:prstGeom prst="rect">
          <a:avLst/>
        </a:prstGeom>
      </xdr:spPr>
    </xdr:pic>
    <xdr:clientData/>
  </xdr:twoCellAnchor>
  <xdr:twoCellAnchor editAs="oneCell">
    <xdr:from>
      <xdr:col>29</xdr:col>
      <xdr:colOff>121920</xdr:colOff>
      <xdr:row>5</xdr:row>
      <xdr:rowOff>269240</xdr:rowOff>
    </xdr:from>
    <xdr:to>
      <xdr:col>29</xdr:col>
      <xdr:colOff>607060</xdr:colOff>
      <xdr:row>6</xdr:row>
      <xdr:rowOff>250190</xdr:rowOff>
    </xdr:to>
    <xdr:pic>
      <xdr:nvPicPr>
        <xdr:cNvPr id="4" name="/xl/media/image3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434530" y="1727200"/>
          <a:ext cx="485140" cy="260350"/>
        </a:xfrm>
        <a:prstGeom prst="rect">
          <a:avLst/>
        </a:prstGeom>
      </xdr:spPr>
    </xdr:pic>
    <xdr:clientData/>
  </xdr:twoCellAnchor>
  <xdr:twoCellAnchor editAs="oneCell">
    <xdr:from>
      <xdr:col>29</xdr:col>
      <xdr:colOff>123190</xdr:colOff>
      <xdr:row>7</xdr:row>
      <xdr:rowOff>37465</xdr:rowOff>
    </xdr:from>
    <xdr:to>
      <xdr:col>29</xdr:col>
      <xdr:colOff>414655</xdr:colOff>
      <xdr:row>7</xdr:row>
      <xdr:rowOff>208280</xdr:rowOff>
    </xdr:to>
    <xdr:pic>
      <xdr:nvPicPr>
        <xdr:cNvPr id="5" name="/xl/media/image4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435800" y="2054225"/>
          <a:ext cx="291465" cy="170815"/>
        </a:xfrm>
        <a:prstGeom prst="rect">
          <a:avLst/>
        </a:prstGeom>
      </xdr:spPr>
    </xdr:pic>
    <xdr:clientData/>
  </xdr:twoCellAnchor>
  <xdr:twoCellAnchor editAs="oneCell">
    <xdr:from>
      <xdr:col>29</xdr:col>
      <xdr:colOff>78740</xdr:colOff>
      <xdr:row>9</xdr:row>
      <xdr:rowOff>41275</xdr:rowOff>
    </xdr:from>
    <xdr:to>
      <xdr:col>29</xdr:col>
      <xdr:colOff>586105</xdr:colOff>
      <xdr:row>10</xdr:row>
      <xdr:rowOff>12700</xdr:rowOff>
    </xdr:to>
    <xdr:pic>
      <xdr:nvPicPr>
        <xdr:cNvPr id="6" name="/xl/media/image5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391350" y="2616835"/>
          <a:ext cx="507365" cy="250825"/>
        </a:xfrm>
        <a:prstGeom prst="rect">
          <a:avLst/>
        </a:prstGeom>
      </xdr:spPr>
    </xdr:pic>
    <xdr:clientData/>
  </xdr:twoCellAnchor>
  <xdr:twoCellAnchor editAs="oneCell">
    <xdr:from>
      <xdr:col>29</xdr:col>
      <xdr:colOff>95250</xdr:colOff>
      <xdr:row>10</xdr:row>
      <xdr:rowOff>29210</xdr:rowOff>
    </xdr:from>
    <xdr:to>
      <xdr:col>29</xdr:col>
      <xdr:colOff>450215</xdr:colOff>
      <xdr:row>10</xdr:row>
      <xdr:rowOff>247015</xdr:rowOff>
    </xdr:to>
    <xdr:pic>
      <xdr:nvPicPr>
        <xdr:cNvPr id="7" name="/xl/media/image6.p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407860" y="2884170"/>
          <a:ext cx="354965" cy="217805"/>
        </a:xfrm>
        <a:prstGeom prst="rect">
          <a:avLst/>
        </a:prstGeom>
      </xdr:spPr>
    </xdr:pic>
    <xdr:clientData/>
  </xdr:twoCellAnchor>
  <xdr:twoCellAnchor editAs="oneCell">
    <xdr:from>
      <xdr:col>29</xdr:col>
      <xdr:colOff>54610</xdr:colOff>
      <xdr:row>12</xdr:row>
      <xdr:rowOff>43815</xdr:rowOff>
    </xdr:from>
    <xdr:to>
      <xdr:col>29</xdr:col>
      <xdr:colOff>476885</xdr:colOff>
      <xdr:row>13</xdr:row>
      <xdr:rowOff>22225</xdr:rowOff>
    </xdr:to>
    <xdr:pic>
      <xdr:nvPicPr>
        <xdr:cNvPr id="8" name="/xl/media/image7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367220" y="3457575"/>
          <a:ext cx="422275" cy="257810"/>
        </a:xfrm>
        <a:prstGeom prst="rect">
          <a:avLst/>
        </a:prstGeom>
      </xdr:spPr>
    </xdr:pic>
    <xdr:clientData/>
  </xdr:twoCellAnchor>
  <xdr:twoCellAnchor editAs="oneCell">
    <xdr:from>
      <xdr:col>29</xdr:col>
      <xdr:colOff>102235</xdr:colOff>
      <xdr:row>7</xdr:row>
      <xdr:rowOff>269875</xdr:rowOff>
    </xdr:from>
    <xdr:to>
      <xdr:col>29</xdr:col>
      <xdr:colOff>565785</xdr:colOff>
      <xdr:row>8</xdr:row>
      <xdr:rowOff>229235</xdr:rowOff>
    </xdr:to>
    <xdr:pic>
      <xdr:nvPicPr>
        <xdr:cNvPr id="9" name="/xl/media/image8.pn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414845" y="2286635"/>
          <a:ext cx="463550" cy="238760"/>
        </a:xfrm>
        <a:prstGeom prst="rect">
          <a:avLst/>
        </a:prstGeom>
      </xdr:spPr>
    </xdr:pic>
    <xdr:clientData/>
  </xdr:twoCellAnchor>
  <xdr:twoCellAnchor editAs="oneCell">
    <xdr:from>
      <xdr:col>29</xdr:col>
      <xdr:colOff>71120</xdr:colOff>
      <xdr:row>13</xdr:row>
      <xdr:rowOff>40005</xdr:rowOff>
    </xdr:from>
    <xdr:to>
      <xdr:col>29</xdr:col>
      <xdr:colOff>555625</xdr:colOff>
      <xdr:row>14</xdr:row>
      <xdr:rowOff>8255</xdr:rowOff>
    </xdr:to>
    <xdr:pic>
      <xdr:nvPicPr>
        <xdr:cNvPr id="10" name="/xl/media/image9.pn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2383730" y="3733165"/>
          <a:ext cx="484505" cy="247650"/>
        </a:xfrm>
        <a:prstGeom prst="rect">
          <a:avLst/>
        </a:prstGeom>
      </xdr:spPr>
    </xdr:pic>
    <xdr:clientData/>
  </xdr:twoCellAnchor>
  <xdr:twoCellAnchor editAs="oneCell">
    <xdr:from>
      <xdr:col>29</xdr:col>
      <xdr:colOff>95885</xdr:colOff>
      <xdr:row>11</xdr:row>
      <xdr:rowOff>51435</xdr:rowOff>
    </xdr:from>
    <xdr:to>
      <xdr:col>29</xdr:col>
      <xdr:colOff>478790</xdr:colOff>
      <xdr:row>11</xdr:row>
      <xdr:rowOff>235585</xdr:rowOff>
    </xdr:to>
    <xdr:pic>
      <xdr:nvPicPr>
        <xdr:cNvPr id="11" name="/xl/media/image10.pn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2408495" y="3185795"/>
          <a:ext cx="382905" cy="184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04"/>
  <sheetViews>
    <sheetView showGridLines="0" tabSelected="1" topLeftCell="T1" workbookViewId="0">
      <selection activeCell="AC17" sqref="AC17"/>
    </sheetView>
  </sheetViews>
  <sheetFormatPr defaultColWidth="9" defaultRowHeight="16.8"/>
  <cols>
    <col min="1" max="2" width="12" style="106" customWidth="1"/>
    <col min="3" max="3" width="15.0735294117647" style="106" customWidth="1"/>
    <col min="4" max="4" width="10" style="106" customWidth="1"/>
    <col min="5" max="5" width="8" style="106" customWidth="1"/>
    <col min="6" max="6" width="12" style="106" customWidth="1"/>
    <col min="7" max="7" width="9" customWidth="1"/>
    <col min="8" max="8" width="14.0882352941176" style="106" customWidth="1"/>
    <col min="9" max="10" width="10" style="106" customWidth="1"/>
    <col min="11" max="11" width="22" customWidth="1"/>
    <col min="12" max="12" width="22" style="106" customWidth="1"/>
    <col min="13" max="14" width="11" style="106" customWidth="1"/>
    <col min="15" max="15" width="12" style="106" customWidth="1"/>
    <col min="16" max="17" width="10" style="106" customWidth="1"/>
    <col min="18" max="19" width="11" style="106" customWidth="1"/>
    <col min="20" max="21" width="12" style="106" customWidth="1"/>
    <col min="22" max="22" width="15" style="106" customWidth="1"/>
    <col min="23" max="23" width="9" style="106" customWidth="1"/>
    <col min="24" max="25" width="10" style="106" customWidth="1"/>
    <col min="26" max="26" width="14" customWidth="1"/>
    <col min="27" max="28" width="18" customWidth="1"/>
    <col min="29" max="29" width="24" customWidth="1"/>
  </cols>
  <sheetData>
    <row r="1" spans="1:30">
      <c r="A1" s="107" t="s">
        <v>0</v>
      </c>
      <c r="B1" s="108"/>
      <c r="C1" s="108"/>
      <c r="D1" s="108"/>
      <c r="E1" s="108"/>
      <c r="F1" s="108"/>
      <c r="G1" s="22"/>
      <c r="H1" s="108"/>
      <c r="I1" s="108"/>
      <c r="J1" s="108"/>
      <c r="K1" s="22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22"/>
      <c r="AA1" s="22"/>
      <c r="AB1" s="22"/>
      <c r="AC1" s="29"/>
      <c r="AD1" s="29"/>
    </row>
    <row r="2" ht="32" customHeight="1" spans="1:25">
      <c r="A2" s="109" t="s">
        <v>1</v>
      </c>
      <c r="V2"/>
      <c r="W2"/>
      <c r="X2"/>
      <c r="Y2"/>
    </row>
    <row r="3" ht="22" customHeight="1" spans="1:31">
      <c r="A3" s="110" t="s">
        <v>2</v>
      </c>
      <c r="B3" s="110" t="s">
        <v>3</v>
      </c>
      <c r="C3" s="110" t="s">
        <v>4</v>
      </c>
      <c r="D3" s="110" t="s">
        <v>5</v>
      </c>
      <c r="E3" s="110" t="s">
        <v>6</v>
      </c>
      <c r="F3" s="110" t="s">
        <v>7</v>
      </c>
      <c r="G3" s="110" t="s">
        <v>8</v>
      </c>
      <c r="H3" s="110" t="s">
        <v>9</v>
      </c>
      <c r="I3" s="110" t="s">
        <v>10</v>
      </c>
      <c r="J3" s="110" t="s">
        <v>11</v>
      </c>
      <c r="K3" s="110" t="s">
        <v>12</v>
      </c>
      <c r="L3" s="110" t="s">
        <v>13</v>
      </c>
      <c r="M3" s="110" t="s">
        <v>14</v>
      </c>
      <c r="N3" s="110" t="s">
        <v>15</v>
      </c>
      <c r="O3" s="110" t="s">
        <v>16</v>
      </c>
      <c r="P3" s="110" t="s">
        <v>17</v>
      </c>
      <c r="Q3" s="110" t="s">
        <v>18</v>
      </c>
      <c r="R3" s="110" t="s">
        <v>19</v>
      </c>
      <c r="S3" s="110" t="s">
        <v>20</v>
      </c>
      <c r="T3" s="110" t="s">
        <v>21</v>
      </c>
      <c r="U3" s="110" t="s">
        <v>22</v>
      </c>
      <c r="V3" s="110" t="s">
        <v>23</v>
      </c>
      <c r="W3" s="110" t="s">
        <v>24</v>
      </c>
      <c r="X3" s="110" t="s">
        <v>25</v>
      </c>
      <c r="Y3" s="110" t="s">
        <v>26</v>
      </c>
      <c r="Z3" s="110" t="s">
        <v>27</v>
      </c>
      <c r="AA3" s="110" t="s">
        <v>28</v>
      </c>
      <c r="AB3" s="110" t="s">
        <v>29</v>
      </c>
      <c r="AC3" s="110" t="s">
        <v>30</v>
      </c>
      <c r="AD3" s="110" t="s">
        <v>31</v>
      </c>
      <c r="AE3" t="s">
        <v>32</v>
      </c>
    </row>
    <row r="4" ht="22" customHeight="1" spans="1:30">
      <c r="A4" s="111">
        <v>46210</v>
      </c>
      <c r="B4" s="112" t="s">
        <v>33</v>
      </c>
      <c r="C4" s="112" t="s">
        <v>33</v>
      </c>
      <c r="D4" s="112" t="s">
        <v>34</v>
      </c>
      <c r="E4" s="112" t="s">
        <v>35</v>
      </c>
      <c r="F4" s="112" t="s">
        <v>36</v>
      </c>
      <c r="G4" s="125" t="s">
        <v>37</v>
      </c>
      <c r="H4" s="126">
        <v>46211.0139930556</v>
      </c>
      <c r="I4" s="126">
        <v>46211.056712963</v>
      </c>
      <c r="J4" s="128">
        <f t="shared" ref="J4:J10" si="0">IF(OR(H4="",I4=""),"",ROUND((I4-H4)*1440,0))</f>
        <v>62</v>
      </c>
      <c r="K4" s="125" t="s">
        <v>38</v>
      </c>
      <c r="L4" s="112" t="s">
        <v>39</v>
      </c>
      <c r="M4" s="130">
        <v>928.69</v>
      </c>
      <c r="N4" s="130">
        <v>939.01</v>
      </c>
      <c r="O4" s="131">
        <v>200</v>
      </c>
      <c r="P4" s="131" t="s">
        <v>40</v>
      </c>
      <c r="Q4" s="131" t="s">
        <v>41</v>
      </c>
      <c r="R4" s="131"/>
      <c r="S4" s="131">
        <v>0.04</v>
      </c>
      <c r="T4" s="134">
        <f t="shared" ref="T4:T10" si="1">IF(OR(E4="",M4="",N4="",O4=""),"",IF(OR(P4="",P4="数量"),IF(E4="做多",(N4-M4)*O4,(M4-N4)*O4),IF(M4=0,"",IF(E4="做多",(N4-M4)/M4*O4,(M4-N4)/M4*O4))))</f>
        <v>-2.22248543647502</v>
      </c>
      <c r="U4" s="134">
        <f t="shared" ref="U4:U10" si="2">IF(OR(T4="",S4=""),"",T4-S4)</f>
        <v>-2.26248543647502</v>
      </c>
      <c r="V4" s="135">
        <f>IF(OR(U4="",Q4=""),"",IF(Q4="CNY",U4,IF(Q4="USDT",U4*字典与说明!$H$25,"")))</f>
        <v>-16.2898951426201</v>
      </c>
      <c r="W4" s="136" t="str">
        <f t="shared" ref="W4:W9" si="3">IF(OR(U4="",R4="",R4=0),"",U4/R4)</f>
        <v/>
      </c>
      <c r="X4" s="112" t="str">
        <f t="shared" ref="X4:X67" si="4">IF(U4="","",IF(U4&gt;0,"是","否"))</f>
        <v>否</v>
      </c>
      <c r="Y4" s="112" t="s">
        <v>42</v>
      </c>
      <c r="Z4" s="125" t="s">
        <v>43</v>
      </c>
      <c r="AA4" s="125" t="s">
        <v>44</v>
      </c>
      <c r="AB4" s="125" t="s">
        <v>45</v>
      </c>
      <c r="AC4" s="137" t="s">
        <v>46</v>
      </c>
      <c r="AD4" s="125"/>
    </row>
    <row r="5" ht="22" customHeight="1" spans="1:30">
      <c r="A5" s="113">
        <v>46212</v>
      </c>
      <c r="B5" s="114" t="s">
        <v>33</v>
      </c>
      <c r="C5" s="114" t="s">
        <v>33</v>
      </c>
      <c r="D5" s="112" t="s">
        <v>34</v>
      </c>
      <c r="E5" s="112" t="s">
        <v>35</v>
      </c>
      <c r="F5" s="112" t="s">
        <v>47</v>
      </c>
      <c r="G5" s="125" t="s">
        <v>48</v>
      </c>
      <c r="H5" s="127">
        <v>46212.9041203704</v>
      </c>
      <c r="I5" s="127">
        <v>46212.9074189815</v>
      </c>
      <c r="J5" s="128">
        <f t="shared" si="0"/>
        <v>5</v>
      </c>
      <c r="K5" s="129" t="s">
        <v>49</v>
      </c>
      <c r="L5" s="114" t="s">
        <v>50</v>
      </c>
      <c r="M5" s="132">
        <v>1014.43</v>
      </c>
      <c r="N5" s="132">
        <v>1017.55</v>
      </c>
      <c r="O5" s="133">
        <v>600</v>
      </c>
      <c r="P5" s="131" t="str">
        <f>IF(D5="","",IF(D5="加密","金额",IF(D5="A股","数量","数量")))</f>
        <v>金额</v>
      </c>
      <c r="Q5" s="131" t="str">
        <f>IF(D5="","",IF(D5="加密","USDT",IF(D5="A股","CNY","")))</f>
        <v>USDT</v>
      </c>
      <c r="R5" s="131"/>
      <c r="S5" s="133">
        <v>0.24</v>
      </c>
      <c r="T5" s="134">
        <f t="shared" si="1"/>
        <v>-1.84537129225279</v>
      </c>
      <c r="U5" s="134">
        <f t="shared" si="2"/>
        <v>-2.08537129225279</v>
      </c>
      <c r="V5" s="135">
        <f>IF(OR(U5="",Q5=""),"",IF(Q5="CNY",U5,IF(Q5="USDT",U5*字典与说明!$H$25,"")))</f>
        <v>-15.0146733042201</v>
      </c>
      <c r="W5" s="136" t="str">
        <f t="shared" si="3"/>
        <v/>
      </c>
      <c r="X5" s="112" t="str">
        <f t="shared" si="4"/>
        <v>否</v>
      </c>
      <c r="Y5" s="112" t="s">
        <v>51</v>
      </c>
      <c r="Z5" s="137" t="s">
        <v>52</v>
      </c>
      <c r="AA5" s="125" t="s">
        <v>53</v>
      </c>
      <c r="AB5" s="125"/>
      <c r="AC5" s="138" t="s">
        <v>54</v>
      </c>
      <c r="AD5" s="125" t="s">
        <v>55</v>
      </c>
    </row>
    <row r="6" ht="22" customHeight="1" spans="1:30">
      <c r="A6" s="115"/>
      <c r="B6" s="114" t="s">
        <v>33</v>
      </c>
      <c r="C6" s="114" t="s">
        <v>33</v>
      </c>
      <c r="D6" s="112" t="s">
        <v>34</v>
      </c>
      <c r="E6" s="112" t="s">
        <v>56</v>
      </c>
      <c r="F6" s="112" t="s">
        <v>57</v>
      </c>
      <c r="G6" s="125" t="s">
        <v>48</v>
      </c>
      <c r="H6" s="127">
        <v>46212.9234490741</v>
      </c>
      <c r="I6" s="127">
        <v>46212.9313773148</v>
      </c>
      <c r="J6" s="128">
        <f t="shared" si="0"/>
        <v>11</v>
      </c>
      <c r="K6" s="125" t="s">
        <v>58</v>
      </c>
      <c r="L6" s="112" t="s">
        <v>50</v>
      </c>
      <c r="M6" s="130">
        <v>1027.58</v>
      </c>
      <c r="N6" s="130">
        <v>1005.66</v>
      </c>
      <c r="O6" s="133">
        <v>600</v>
      </c>
      <c r="P6" s="131" t="str">
        <f>IF(D6="","",IF(D6="加密","金额",IF(D6="A股","数量","数量")))</f>
        <v>金额</v>
      </c>
      <c r="Q6" s="131" t="str">
        <f>IF(D6="","",IF(D6="加密","USDT",IF(D6="A股","CNY","")))</f>
        <v>USDT</v>
      </c>
      <c r="R6" s="131"/>
      <c r="S6" s="131">
        <v>0.24</v>
      </c>
      <c r="T6" s="134">
        <f t="shared" si="1"/>
        <v>-12.7990034839136</v>
      </c>
      <c r="U6" s="134">
        <f t="shared" si="2"/>
        <v>-13.0390034839136</v>
      </c>
      <c r="V6" s="135">
        <f>IF(OR(U6="",Q6=""),"",IF(Q6="CNY",U6,IF(Q6="USDT",U6*字典与说明!$H$25,"")))</f>
        <v>-93.8808250841782</v>
      </c>
      <c r="W6" s="136" t="str">
        <f t="shared" si="3"/>
        <v/>
      </c>
      <c r="X6" s="112" t="str">
        <f t="shared" si="4"/>
        <v>否</v>
      </c>
      <c r="Y6" s="112" t="s">
        <v>51</v>
      </c>
      <c r="Z6" s="137" t="s">
        <v>59</v>
      </c>
      <c r="AA6" s="125" t="s">
        <v>60</v>
      </c>
      <c r="AB6" s="137"/>
      <c r="AC6" s="139" t="s">
        <v>61</v>
      </c>
      <c r="AD6" s="125"/>
    </row>
    <row r="7" ht="22" customHeight="1" spans="1:30">
      <c r="A7" s="116"/>
      <c r="B7" s="114" t="s">
        <v>33</v>
      </c>
      <c r="C7" s="114" t="s">
        <v>33</v>
      </c>
      <c r="D7" s="112" t="s">
        <v>34</v>
      </c>
      <c r="E7" s="112" t="s">
        <v>56</v>
      </c>
      <c r="F7" s="112" t="s">
        <v>36</v>
      </c>
      <c r="G7" s="125" t="s">
        <v>48</v>
      </c>
      <c r="H7" s="127">
        <v>46212.9336574074</v>
      </c>
      <c r="I7" s="127">
        <v>46212.9388541667</v>
      </c>
      <c r="J7" s="128">
        <f t="shared" si="0"/>
        <v>7</v>
      </c>
      <c r="K7" s="125" t="s">
        <v>62</v>
      </c>
      <c r="L7" s="112" t="s">
        <v>50</v>
      </c>
      <c r="M7" s="130">
        <v>1011.8</v>
      </c>
      <c r="N7" s="130">
        <v>1009.43</v>
      </c>
      <c r="O7" s="133">
        <v>600</v>
      </c>
      <c r="P7" s="131" t="str">
        <f>IF(D7="","",IF(D7="加密","金额",IF(D7="A股","数量","数量")))</f>
        <v>金额</v>
      </c>
      <c r="Q7" s="131" t="str">
        <f>IF(D7="","",IF(D7="加密","USDT",IF(D7="A股","CNY","")))</f>
        <v>USDT</v>
      </c>
      <c r="R7" s="131"/>
      <c r="S7" s="131">
        <v>0.24</v>
      </c>
      <c r="T7" s="134">
        <f t="shared" si="1"/>
        <v>-1.40541609013639</v>
      </c>
      <c r="U7" s="134">
        <f t="shared" si="2"/>
        <v>-1.64541609013639</v>
      </c>
      <c r="V7" s="135">
        <f>IF(OR(U7="",Q7=""),"",IF(Q7="CNY",U7,IF(Q7="USDT",U7*字典与说明!$H$25,"")))</f>
        <v>-11.846995848982</v>
      </c>
      <c r="W7" s="136" t="str">
        <f t="shared" si="3"/>
        <v/>
      </c>
      <c r="X7" s="112" t="str">
        <f t="shared" si="4"/>
        <v>否</v>
      </c>
      <c r="Y7" s="112" t="s">
        <v>51</v>
      </c>
      <c r="Z7" s="125" t="s">
        <v>63</v>
      </c>
      <c r="AA7" s="125" t="s">
        <v>64</v>
      </c>
      <c r="AB7" s="125" t="s">
        <v>65</v>
      </c>
      <c r="AC7" s="140" t="s">
        <v>66</v>
      </c>
      <c r="AD7" s="125"/>
    </row>
    <row r="8" ht="22" customHeight="1" spans="1:30">
      <c r="A8" s="111">
        <v>46213</v>
      </c>
      <c r="B8" s="114" t="s">
        <v>33</v>
      </c>
      <c r="C8" s="114" t="s">
        <v>33</v>
      </c>
      <c r="D8" s="112" t="s">
        <v>34</v>
      </c>
      <c r="E8" s="112" t="s">
        <v>56</v>
      </c>
      <c r="F8" s="112" t="s">
        <v>36</v>
      </c>
      <c r="G8" s="125" t="s">
        <v>48</v>
      </c>
      <c r="H8" s="126">
        <v>46213.9112731482</v>
      </c>
      <c r="I8" s="126">
        <v>46213.9130902778</v>
      </c>
      <c r="J8" s="128">
        <f t="shared" si="0"/>
        <v>3</v>
      </c>
      <c r="K8" s="125" t="s">
        <v>67</v>
      </c>
      <c r="L8" s="112" t="s">
        <v>68</v>
      </c>
      <c r="M8" s="130">
        <v>976.98</v>
      </c>
      <c r="N8" s="130">
        <v>972.27</v>
      </c>
      <c r="O8" s="131">
        <v>200</v>
      </c>
      <c r="P8" s="131" t="str">
        <f>IF(D8="","",IF(D8="加密","金额",IF(D8="A股","数量","数量")))</f>
        <v>金额</v>
      </c>
      <c r="Q8" s="131" t="str">
        <f>IF(D8="","",IF(D8="加密","USDT",IF(D8="A股","CNY","")))</f>
        <v>USDT</v>
      </c>
      <c r="R8" s="131"/>
      <c r="S8" s="131">
        <v>0.08</v>
      </c>
      <c r="T8" s="134">
        <f t="shared" si="1"/>
        <v>-0.964195787017142</v>
      </c>
      <c r="U8" s="134">
        <f t="shared" si="2"/>
        <v>-1.04419578701714</v>
      </c>
      <c r="V8" s="135">
        <f>IF(OR(U8="",Q8=""),"",IF(Q8="CNY",U8,IF(Q8="USDT",U8*字典与说明!$H$25,"")))</f>
        <v>-7.51820966652342</v>
      </c>
      <c r="W8" s="136" t="str">
        <f t="shared" si="3"/>
        <v/>
      </c>
      <c r="X8" s="112" t="str">
        <f t="shared" si="4"/>
        <v>否</v>
      </c>
      <c r="Y8" s="112" t="s">
        <v>69</v>
      </c>
      <c r="Z8" s="125" t="s">
        <v>43</v>
      </c>
      <c r="AA8" s="125" t="s">
        <v>70</v>
      </c>
      <c r="AB8" s="125" t="s">
        <v>71</v>
      </c>
      <c r="AC8" s="137"/>
      <c r="AD8" s="125" t="s">
        <v>72</v>
      </c>
    </row>
    <row r="9" ht="22" customHeight="1" spans="1:30">
      <c r="A9" s="111">
        <v>46218</v>
      </c>
      <c r="B9" s="114" t="s">
        <v>33</v>
      </c>
      <c r="C9" s="114" t="s">
        <v>33</v>
      </c>
      <c r="D9" s="112" t="s">
        <v>34</v>
      </c>
      <c r="E9" s="112" t="s">
        <v>56</v>
      </c>
      <c r="F9" s="112" t="s">
        <v>73</v>
      </c>
      <c r="G9" s="125" t="s">
        <v>48</v>
      </c>
      <c r="H9" s="126">
        <v>46218.9362731481</v>
      </c>
      <c r="I9" s="126">
        <v>46218.9696064815</v>
      </c>
      <c r="J9" s="128">
        <f t="shared" si="0"/>
        <v>48</v>
      </c>
      <c r="K9" s="125" t="s">
        <v>74</v>
      </c>
      <c r="L9" s="112" t="s">
        <v>75</v>
      </c>
      <c r="M9" s="130">
        <v>958.74</v>
      </c>
      <c r="N9" s="130">
        <v>899.36</v>
      </c>
      <c r="O9" s="131">
        <v>500</v>
      </c>
      <c r="P9" s="131" t="s">
        <v>40</v>
      </c>
      <c r="Q9" s="131" t="s">
        <v>41</v>
      </c>
      <c r="R9" s="131"/>
      <c r="S9" s="131">
        <v>0.2</v>
      </c>
      <c r="T9" s="134">
        <f t="shared" si="1"/>
        <v>-30.9677284769593</v>
      </c>
      <c r="U9" s="134">
        <f t="shared" si="2"/>
        <v>-31.1677284769593</v>
      </c>
      <c r="V9" s="135">
        <f>IF(OR(U9="",Q9=""),"",IF(Q9="CNY",U9,IF(Q9="USDT",U9*字典与说明!$H$25,"")))</f>
        <v>-224.407645034107</v>
      </c>
      <c r="W9" s="136" t="str">
        <f t="shared" si="3"/>
        <v/>
      </c>
      <c r="X9" s="112" t="str">
        <f t="shared" si="4"/>
        <v>否</v>
      </c>
      <c r="Y9" s="112" t="s">
        <v>69</v>
      </c>
      <c r="Z9" s="137" t="s">
        <v>76</v>
      </c>
      <c r="AA9" s="125" t="s">
        <v>77</v>
      </c>
      <c r="AB9" s="125"/>
      <c r="AC9" s="137"/>
      <c r="AD9" s="125"/>
    </row>
    <row r="10" ht="22" customHeight="1" spans="1:30">
      <c r="A10" s="111">
        <v>46219</v>
      </c>
      <c r="B10" s="112">
        <v>159316</v>
      </c>
      <c r="C10" s="112" t="s">
        <v>78</v>
      </c>
      <c r="D10" s="112" t="s">
        <v>79</v>
      </c>
      <c r="E10" s="112" t="s">
        <v>56</v>
      </c>
      <c r="F10" s="112" t="s">
        <v>36</v>
      </c>
      <c r="G10" s="125" t="s">
        <v>37</v>
      </c>
      <c r="H10" s="126">
        <v>46219.3964236111</v>
      </c>
      <c r="I10" s="126">
        <v>46219.4068402778</v>
      </c>
      <c r="J10" s="128">
        <f t="shared" si="0"/>
        <v>15</v>
      </c>
      <c r="K10" s="125" t="s">
        <v>80</v>
      </c>
      <c r="L10" s="112" t="s">
        <v>81</v>
      </c>
      <c r="M10" s="130">
        <v>1.192</v>
      </c>
      <c r="N10" s="130">
        <v>1.164</v>
      </c>
      <c r="O10" s="131">
        <v>1000</v>
      </c>
      <c r="P10" s="131" t="str">
        <f t="shared" ref="P10:P69" si="5">IF(D10="","",IF(D10="加密","金额",IF(D10="A股","数量","数量")))</f>
        <v>数量</v>
      </c>
      <c r="Q10" s="131" t="str">
        <f t="shared" ref="Q10:Q69" si="6">IF(D10="","",IF(D10="加密","USDT",IF(D10="A股","CNY","")))</f>
        <v>CNY</v>
      </c>
      <c r="R10" s="131"/>
      <c r="S10" s="131">
        <v>10</v>
      </c>
      <c r="T10" s="134">
        <f t="shared" si="1"/>
        <v>-28</v>
      </c>
      <c r="U10" s="134">
        <f t="shared" si="2"/>
        <v>-38</v>
      </c>
      <c r="V10" s="135">
        <f>IF(OR(U10="",Q10=""),"",IF(Q10="CNY",U10,IF(Q10="USDT",U10*字典与说明!$H$25,"")))</f>
        <v>-38</v>
      </c>
      <c r="W10" s="136" t="str">
        <f t="shared" ref="W10:W68" si="7">IF(OR(U10="",R10="",R10=0),"",U10/R10)</f>
        <v/>
      </c>
      <c r="X10" s="112" t="str">
        <f t="shared" si="4"/>
        <v>否</v>
      </c>
      <c r="Y10" s="112" t="s">
        <v>69</v>
      </c>
      <c r="Z10" s="137" t="s">
        <v>59</v>
      </c>
      <c r="AA10" s="125" t="s">
        <v>82</v>
      </c>
      <c r="AB10" s="125" t="s">
        <v>83</v>
      </c>
      <c r="AC10" s="137" t="s">
        <v>84</v>
      </c>
      <c r="AD10" s="125" t="s">
        <v>85</v>
      </c>
    </row>
    <row r="11" ht="22" customHeight="1" spans="1:30">
      <c r="A11" s="117">
        <v>46220</v>
      </c>
      <c r="B11" s="118">
        <v>159316</v>
      </c>
      <c r="C11" s="118" t="s">
        <v>78</v>
      </c>
      <c r="D11" s="112" t="s">
        <v>79</v>
      </c>
      <c r="E11" s="112" t="s">
        <v>56</v>
      </c>
      <c r="F11" s="112" t="s">
        <v>36</v>
      </c>
      <c r="G11" s="125" t="s">
        <v>37</v>
      </c>
      <c r="H11" s="126">
        <v>46220.4628356481</v>
      </c>
      <c r="I11" s="126">
        <v>46220.5419791667</v>
      </c>
      <c r="J11" s="128">
        <f t="shared" ref="J11:J68" si="8">IF(OR(H11="",I11=""),"",ROUND((I11-H11)*1440,0))</f>
        <v>114</v>
      </c>
      <c r="K11" s="125" t="s">
        <v>86</v>
      </c>
      <c r="L11" s="112" t="s">
        <v>87</v>
      </c>
      <c r="M11" s="130">
        <v>1.108</v>
      </c>
      <c r="N11" s="130">
        <v>1.094</v>
      </c>
      <c r="O11" s="131">
        <v>2200</v>
      </c>
      <c r="P11" s="131" t="str">
        <f t="shared" si="5"/>
        <v>数量</v>
      </c>
      <c r="Q11" s="131" t="str">
        <f t="shared" si="6"/>
        <v>CNY</v>
      </c>
      <c r="R11" s="131"/>
      <c r="S11" s="131">
        <v>10</v>
      </c>
      <c r="T11" s="134">
        <f t="shared" ref="T11:T68" si="9">IF(OR(E11="",M11="",N11="",O11=""),"",IF(OR(P11="",P11="数量"),IF(E11="做多",(N11-M11)*O11,(M11-N11)*O11),IF(M11=0,"",IF(E11="做多",(N11-M11)/M11*O11,(M11-N11)/M11*O11))))</f>
        <v>-30.8</v>
      </c>
      <c r="U11" s="134">
        <f t="shared" ref="U11:U68" si="10">IF(OR(T11="",S11=""),"",T11-S11)</f>
        <v>-40.8</v>
      </c>
      <c r="V11" s="135">
        <f>IF(OR(U11="",Q11=""),"",IF(Q11="CNY",U11,IF(Q11="USDT",U11*字典与说明!$H$25,"")))</f>
        <v>-40.8</v>
      </c>
      <c r="W11" s="136" t="str">
        <f t="shared" si="7"/>
        <v/>
      </c>
      <c r="X11" s="112" t="str">
        <f t="shared" si="4"/>
        <v>否</v>
      </c>
      <c r="Y11" s="112" t="s">
        <v>69</v>
      </c>
      <c r="Z11" s="137" t="s">
        <v>43</v>
      </c>
      <c r="AA11" s="125" t="s">
        <v>88</v>
      </c>
      <c r="AB11" s="125" t="s">
        <v>89</v>
      </c>
      <c r="AC11" s="141" t="s">
        <v>90</v>
      </c>
      <c r="AD11" s="125"/>
    </row>
    <row r="12" ht="22" customHeight="1" spans="1:30">
      <c r="A12" s="119"/>
      <c r="B12" s="120"/>
      <c r="C12" s="120"/>
      <c r="D12" s="112" t="s">
        <v>79</v>
      </c>
      <c r="E12" s="112" t="s">
        <v>56</v>
      </c>
      <c r="F12" s="112" t="s">
        <v>91</v>
      </c>
      <c r="G12" s="125" t="s">
        <v>37</v>
      </c>
      <c r="H12" s="126">
        <v>46220.5843634259</v>
      </c>
      <c r="I12" s="126">
        <v>46220.6225462963</v>
      </c>
      <c r="J12" s="128">
        <f t="shared" si="8"/>
        <v>55</v>
      </c>
      <c r="K12" s="125" t="s">
        <v>92</v>
      </c>
      <c r="L12" s="112" t="s">
        <v>93</v>
      </c>
      <c r="M12" s="130">
        <v>1.109</v>
      </c>
      <c r="N12" s="130">
        <v>1.099</v>
      </c>
      <c r="O12" s="131">
        <v>2200</v>
      </c>
      <c r="P12" s="131" t="str">
        <f t="shared" si="5"/>
        <v>数量</v>
      </c>
      <c r="Q12" s="131" t="str">
        <f t="shared" si="6"/>
        <v>CNY</v>
      </c>
      <c r="R12" s="131"/>
      <c r="S12" s="131">
        <v>10</v>
      </c>
      <c r="T12" s="134">
        <f t="shared" si="9"/>
        <v>-22</v>
      </c>
      <c r="U12" s="134">
        <f t="shared" si="10"/>
        <v>-32</v>
      </c>
      <c r="V12" s="135">
        <f>IF(OR(U12="",Q12=""),"",IF(Q12="CNY",U12,IF(Q12="USDT",U12*字典与说明!$H$25,"")))</f>
        <v>-32</v>
      </c>
      <c r="W12" s="136" t="str">
        <f t="shared" si="7"/>
        <v/>
      </c>
      <c r="X12" s="112" t="str">
        <f t="shared" si="4"/>
        <v>否</v>
      </c>
      <c r="Y12" s="112" t="s">
        <v>69</v>
      </c>
      <c r="Z12" s="125" t="s">
        <v>43</v>
      </c>
      <c r="AA12" s="125" t="s">
        <v>94</v>
      </c>
      <c r="AB12" s="125" t="s">
        <v>95</v>
      </c>
      <c r="AC12" s="142"/>
      <c r="AD12" s="125"/>
    </row>
    <row r="13" ht="22" customHeight="1" spans="1:30">
      <c r="A13" s="119"/>
      <c r="B13" s="121" t="s">
        <v>33</v>
      </c>
      <c r="C13" s="121" t="s">
        <v>33</v>
      </c>
      <c r="D13" s="112" t="s">
        <v>34</v>
      </c>
      <c r="E13" s="112" t="s">
        <v>35</v>
      </c>
      <c r="F13" s="112" t="s">
        <v>36</v>
      </c>
      <c r="G13" s="125" t="s">
        <v>37</v>
      </c>
      <c r="H13" s="126">
        <v>46220.9628356481</v>
      </c>
      <c r="I13" s="126">
        <v>46220.9718634259</v>
      </c>
      <c r="J13" s="128">
        <f t="shared" si="8"/>
        <v>13</v>
      </c>
      <c r="K13" s="125" t="s">
        <v>96</v>
      </c>
      <c r="L13" s="112" t="s">
        <v>50</v>
      </c>
      <c r="M13" s="130">
        <v>849.05</v>
      </c>
      <c r="N13" s="130">
        <v>856.4</v>
      </c>
      <c r="O13" s="131">
        <v>400</v>
      </c>
      <c r="P13" s="131" t="str">
        <f t="shared" si="5"/>
        <v>金额</v>
      </c>
      <c r="Q13" s="131" t="str">
        <f t="shared" si="6"/>
        <v>USDT</v>
      </c>
      <c r="R13" s="131"/>
      <c r="S13" s="131">
        <v>0.16</v>
      </c>
      <c r="T13" s="134">
        <f t="shared" si="9"/>
        <v>-3.462693598728</v>
      </c>
      <c r="U13" s="134">
        <f t="shared" si="10"/>
        <v>-3.622693598728</v>
      </c>
      <c r="V13" s="135">
        <f>IF(OR(U13="",Q13=""),"",IF(Q13="CNY",U13,IF(Q13="USDT",U13*字典与说明!$H$25,"")))</f>
        <v>-26.0833939108416</v>
      </c>
      <c r="W13" s="136" t="str">
        <f t="shared" si="7"/>
        <v/>
      </c>
      <c r="X13" s="112" t="str">
        <f t="shared" si="4"/>
        <v>否</v>
      </c>
      <c r="Y13" s="112" t="s">
        <v>69</v>
      </c>
      <c r="Z13" s="137" t="s">
        <v>43</v>
      </c>
      <c r="AA13" s="125" t="s">
        <v>97</v>
      </c>
      <c r="AB13" s="125"/>
      <c r="AC13" s="141" t="s">
        <v>98</v>
      </c>
      <c r="AD13" s="125"/>
    </row>
    <row r="14" ht="22" customHeight="1" spans="1:30">
      <c r="A14" s="119"/>
      <c r="B14" s="122"/>
      <c r="C14" s="122"/>
      <c r="D14" s="112" t="s">
        <v>34</v>
      </c>
      <c r="E14" s="112" t="s">
        <v>35</v>
      </c>
      <c r="F14" s="112" t="s">
        <v>36</v>
      </c>
      <c r="G14" s="125" t="s">
        <v>37</v>
      </c>
      <c r="H14" s="126">
        <v>46221.0058912037</v>
      </c>
      <c r="I14" s="126">
        <v>46221.0072800926</v>
      </c>
      <c r="J14" s="128">
        <f t="shared" si="8"/>
        <v>2</v>
      </c>
      <c r="K14" s="125" t="s">
        <v>99</v>
      </c>
      <c r="L14" s="112" t="s">
        <v>50</v>
      </c>
      <c r="M14" s="130">
        <v>882.95</v>
      </c>
      <c r="N14" s="130">
        <v>888.93</v>
      </c>
      <c r="O14" s="131">
        <v>400</v>
      </c>
      <c r="P14" s="131" t="str">
        <f t="shared" si="5"/>
        <v>金额</v>
      </c>
      <c r="Q14" s="131" t="str">
        <f t="shared" si="6"/>
        <v>USDT</v>
      </c>
      <c r="R14" s="131"/>
      <c r="S14" s="131">
        <v>0.16</v>
      </c>
      <c r="T14" s="134">
        <f t="shared" si="9"/>
        <v>-2.70910017554784</v>
      </c>
      <c r="U14" s="134">
        <f t="shared" si="10"/>
        <v>-2.86910017554784</v>
      </c>
      <c r="V14" s="135">
        <f>IF(OR(U14="",Q14=""),"",IF(Q14="CNY",U14,IF(Q14="USDT",U14*字典与说明!$H$25,"")))</f>
        <v>-20.6575212639444</v>
      </c>
      <c r="W14" s="136" t="str">
        <f t="shared" si="7"/>
        <v/>
      </c>
      <c r="X14" s="112" t="str">
        <f t="shared" si="4"/>
        <v>否</v>
      </c>
      <c r="Y14" s="112" t="s">
        <v>69</v>
      </c>
      <c r="Z14" s="137" t="s">
        <v>59</v>
      </c>
      <c r="AA14" s="125" t="s">
        <v>100</v>
      </c>
      <c r="AB14" s="125"/>
      <c r="AC14" s="143"/>
      <c r="AD14" s="125"/>
    </row>
    <row r="15" ht="22" customHeight="1" spans="1:30">
      <c r="A15" s="123"/>
      <c r="B15" s="124"/>
      <c r="C15" s="124"/>
      <c r="D15" s="112" t="s">
        <v>34</v>
      </c>
      <c r="E15" s="112" t="s">
        <v>56</v>
      </c>
      <c r="F15" s="112" t="s">
        <v>36</v>
      </c>
      <c r="G15" s="125" t="s">
        <v>37</v>
      </c>
      <c r="H15" s="126">
        <v>46221.0072800926</v>
      </c>
      <c r="I15" s="126">
        <v>46221.0385300926</v>
      </c>
      <c r="J15" s="128">
        <f t="shared" si="8"/>
        <v>45</v>
      </c>
      <c r="K15" s="125" t="s">
        <v>101</v>
      </c>
      <c r="L15" s="112" t="s">
        <v>102</v>
      </c>
      <c r="M15" s="130">
        <v>889.1</v>
      </c>
      <c r="N15" s="130">
        <v>894.36</v>
      </c>
      <c r="O15" s="131">
        <v>400</v>
      </c>
      <c r="P15" s="131" t="str">
        <f t="shared" si="5"/>
        <v>金额</v>
      </c>
      <c r="Q15" s="131" t="str">
        <f t="shared" si="6"/>
        <v>USDT</v>
      </c>
      <c r="R15" s="131"/>
      <c r="S15" s="131">
        <v>0.16</v>
      </c>
      <c r="T15" s="134">
        <f t="shared" si="9"/>
        <v>2.36643797098189</v>
      </c>
      <c r="U15" s="134">
        <f t="shared" si="10"/>
        <v>2.20643797098189</v>
      </c>
      <c r="V15" s="135">
        <f>IF(OR(U15="",Q15=""),"",IF(Q15="CNY",U15,IF(Q15="USDT",U15*字典与说明!$H$25,"")))</f>
        <v>15.8863533910696</v>
      </c>
      <c r="W15" s="136" t="str">
        <f t="shared" si="7"/>
        <v/>
      </c>
      <c r="X15" s="112" t="str">
        <f t="shared" si="4"/>
        <v>是</v>
      </c>
      <c r="Y15" s="112" t="s">
        <v>42</v>
      </c>
      <c r="Z15" s="125" t="s">
        <v>43</v>
      </c>
      <c r="AA15" s="125"/>
      <c r="AB15" s="125"/>
      <c r="AC15" s="142"/>
      <c r="AD15" s="125"/>
    </row>
    <row r="16" ht="22" customHeight="1" spans="1:30">
      <c r="A16" s="111"/>
      <c r="B16" s="112"/>
      <c r="C16" s="112"/>
      <c r="D16" s="112"/>
      <c r="E16" s="112"/>
      <c r="F16" s="112"/>
      <c r="G16" s="125"/>
      <c r="H16" s="126"/>
      <c r="I16" s="126"/>
      <c r="J16" s="128" t="str">
        <f t="shared" si="8"/>
        <v/>
      </c>
      <c r="K16" s="125"/>
      <c r="L16" s="112"/>
      <c r="M16" s="130"/>
      <c r="N16" s="130"/>
      <c r="O16" s="131"/>
      <c r="P16" s="131" t="str">
        <f t="shared" si="5"/>
        <v/>
      </c>
      <c r="Q16" s="131" t="str">
        <f t="shared" si="6"/>
        <v/>
      </c>
      <c r="R16" s="131"/>
      <c r="S16" s="131"/>
      <c r="T16" s="134" t="str">
        <f t="shared" si="9"/>
        <v/>
      </c>
      <c r="U16" s="134" t="str">
        <f t="shared" si="10"/>
        <v/>
      </c>
      <c r="V16" s="135" t="str">
        <f>IF(OR(U16="",Q16=""),"",IF(Q16="CNY",U16,IF(Q16="USDT",U16*字典与说明!$H$25,"")))</f>
        <v/>
      </c>
      <c r="W16" s="136" t="str">
        <f t="shared" si="7"/>
        <v/>
      </c>
      <c r="X16" s="112" t="str">
        <f t="shared" si="4"/>
        <v/>
      </c>
      <c r="Y16" s="112"/>
      <c r="Z16" s="125"/>
      <c r="AA16" s="125"/>
      <c r="AB16" s="125"/>
      <c r="AC16" s="137"/>
      <c r="AD16" s="125"/>
    </row>
    <row r="17" ht="22" customHeight="1" spans="1:30">
      <c r="A17" s="111"/>
      <c r="B17" s="112"/>
      <c r="C17" s="112"/>
      <c r="D17" s="112"/>
      <c r="E17" s="112"/>
      <c r="F17" s="112"/>
      <c r="G17" s="125"/>
      <c r="H17" s="126"/>
      <c r="I17" s="126"/>
      <c r="J17" s="128" t="str">
        <f t="shared" si="8"/>
        <v/>
      </c>
      <c r="K17" s="125"/>
      <c r="L17" s="112"/>
      <c r="M17" s="130"/>
      <c r="N17" s="130"/>
      <c r="O17" s="131"/>
      <c r="P17" s="131" t="str">
        <f t="shared" si="5"/>
        <v/>
      </c>
      <c r="Q17" s="131" t="str">
        <f t="shared" si="6"/>
        <v/>
      </c>
      <c r="R17" s="131"/>
      <c r="S17" s="131"/>
      <c r="T17" s="134" t="str">
        <f t="shared" si="9"/>
        <v/>
      </c>
      <c r="U17" s="134" t="str">
        <f t="shared" si="10"/>
        <v/>
      </c>
      <c r="V17" s="135" t="str">
        <f>IF(OR(U17="",Q17=""),"",IF(Q17="CNY",U17,IF(Q17="USDT",U17*字典与说明!$H$25,"")))</f>
        <v/>
      </c>
      <c r="W17" s="136" t="str">
        <f t="shared" si="7"/>
        <v/>
      </c>
      <c r="X17" s="112" t="str">
        <f t="shared" si="4"/>
        <v/>
      </c>
      <c r="Y17" s="112"/>
      <c r="Z17" s="125"/>
      <c r="AA17" s="125"/>
      <c r="AB17" s="125"/>
      <c r="AC17" s="137"/>
      <c r="AD17" s="125"/>
    </row>
    <row r="18" ht="22" customHeight="1" spans="1:30">
      <c r="A18" s="111"/>
      <c r="B18" s="112"/>
      <c r="C18" s="112"/>
      <c r="D18" s="112"/>
      <c r="E18" s="112"/>
      <c r="F18" s="112"/>
      <c r="G18" s="125"/>
      <c r="H18" s="126"/>
      <c r="I18" s="126"/>
      <c r="J18" s="128" t="str">
        <f t="shared" si="8"/>
        <v/>
      </c>
      <c r="K18" s="125"/>
      <c r="L18" s="112"/>
      <c r="M18" s="130"/>
      <c r="N18" s="130"/>
      <c r="O18" s="131"/>
      <c r="P18" s="131" t="str">
        <f t="shared" si="5"/>
        <v/>
      </c>
      <c r="Q18" s="131" t="str">
        <f t="shared" si="6"/>
        <v/>
      </c>
      <c r="R18" s="131"/>
      <c r="S18" s="131"/>
      <c r="T18" s="134" t="str">
        <f t="shared" si="9"/>
        <v/>
      </c>
      <c r="U18" s="134" t="str">
        <f t="shared" si="10"/>
        <v/>
      </c>
      <c r="V18" s="135" t="str">
        <f>IF(OR(U18="",Q18=""),"",IF(Q18="CNY",U18,IF(Q18="USDT",U18*字典与说明!$H$25,"")))</f>
        <v/>
      </c>
      <c r="W18" s="136" t="str">
        <f t="shared" si="7"/>
        <v/>
      </c>
      <c r="X18" s="112" t="str">
        <f t="shared" si="4"/>
        <v/>
      </c>
      <c r="Y18" s="112"/>
      <c r="Z18" s="125"/>
      <c r="AA18" s="125"/>
      <c r="AB18" s="125"/>
      <c r="AC18" s="137"/>
      <c r="AD18" s="125"/>
    </row>
    <row r="19" ht="22" customHeight="1" spans="1:30">
      <c r="A19" s="111"/>
      <c r="B19" s="112"/>
      <c r="C19" s="112"/>
      <c r="D19" s="112"/>
      <c r="E19" s="112"/>
      <c r="F19" s="112"/>
      <c r="G19" s="125"/>
      <c r="H19" s="126"/>
      <c r="I19" s="126"/>
      <c r="J19" s="128" t="str">
        <f t="shared" si="8"/>
        <v/>
      </c>
      <c r="K19" s="125"/>
      <c r="L19" s="112"/>
      <c r="M19" s="130"/>
      <c r="N19" s="130"/>
      <c r="O19" s="131"/>
      <c r="P19" s="131" t="str">
        <f t="shared" si="5"/>
        <v/>
      </c>
      <c r="Q19" s="131" t="str">
        <f t="shared" si="6"/>
        <v/>
      </c>
      <c r="R19" s="131"/>
      <c r="S19" s="131"/>
      <c r="T19" s="134" t="str">
        <f t="shared" si="9"/>
        <v/>
      </c>
      <c r="U19" s="134" t="str">
        <f t="shared" si="10"/>
        <v/>
      </c>
      <c r="V19" s="135" t="str">
        <f>IF(OR(U19="",Q19=""),"",IF(Q19="CNY",U19,IF(Q19="USDT",U19*字典与说明!$H$25,"")))</f>
        <v/>
      </c>
      <c r="W19" s="136" t="str">
        <f t="shared" si="7"/>
        <v/>
      </c>
      <c r="X19" s="112" t="str">
        <f t="shared" si="4"/>
        <v/>
      </c>
      <c r="Y19" s="112"/>
      <c r="Z19" s="125"/>
      <c r="AA19" s="125"/>
      <c r="AB19" s="125"/>
      <c r="AC19" s="137"/>
      <c r="AD19" s="125"/>
    </row>
    <row r="20" ht="22" customHeight="1" spans="1:30">
      <c r="A20" s="111"/>
      <c r="B20" s="112"/>
      <c r="C20" s="112"/>
      <c r="D20" s="112"/>
      <c r="E20" s="112"/>
      <c r="F20" s="112"/>
      <c r="G20" s="125"/>
      <c r="H20" s="126"/>
      <c r="I20" s="126"/>
      <c r="J20" s="128" t="str">
        <f t="shared" si="8"/>
        <v/>
      </c>
      <c r="K20" s="125"/>
      <c r="L20" s="112"/>
      <c r="M20" s="130"/>
      <c r="N20" s="130"/>
      <c r="O20" s="131"/>
      <c r="P20" s="131" t="str">
        <f t="shared" si="5"/>
        <v/>
      </c>
      <c r="Q20" s="131" t="str">
        <f t="shared" si="6"/>
        <v/>
      </c>
      <c r="R20" s="131"/>
      <c r="S20" s="131"/>
      <c r="T20" s="134" t="str">
        <f t="shared" si="9"/>
        <v/>
      </c>
      <c r="U20" s="134" t="str">
        <f t="shared" si="10"/>
        <v/>
      </c>
      <c r="V20" s="135" t="str">
        <f>IF(OR(U20="",Q20=""),"",IF(Q20="CNY",U20,IF(Q20="USDT",U20*字典与说明!$H$25,"")))</f>
        <v/>
      </c>
      <c r="W20" s="136" t="str">
        <f t="shared" si="7"/>
        <v/>
      </c>
      <c r="X20" s="112" t="str">
        <f t="shared" si="4"/>
        <v/>
      </c>
      <c r="Y20" s="112"/>
      <c r="Z20" s="125"/>
      <c r="AA20" s="125"/>
      <c r="AB20" s="125"/>
      <c r="AC20" s="137"/>
      <c r="AD20" s="125"/>
    </row>
    <row r="21" ht="22" customHeight="1" spans="1:30">
      <c r="A21" s="111"/>
      <c r="B21" s="112"/>
      <c r="C21" s="112"/>
      <c r="D21" s="112"/>
      <c r="E21" s="112"/>
      <c r="F21" s="112"/>
      <c r="G21" s="125"/>
      <c r="H21" s="126"/>
      <c r="I21" s="126"/>
      <c r="J21" s="128" t="str">
        <f t="shared" si="8"/>
        <v/>
      </c>
      <c r="K21" s="125"/>
      <c r="L21" s="112"/>
      <c r="M21" s="130"/>
      <c r="N21" s="130"/>
      <c r="O21" s="131"/>
      <c r="P21" s="131" t="str">
        <f t="shared" si="5"/>
        <v/>
      </c>
      <c r="Q21" s="131" t="str">
        <f t="shared" si="6"/>
        <v/>
      </c>
      <c r="R21" s="131"/>
      <c r="S21" s="131"/>
      <c r="T21" s="134" t="str">
        <f t="shared" si="9"/>
        <v/>
      </c>
      <c r="U21" s="134" t="str">
        <f t="shared" si="10"/>
        <v/>
      </c>
      <c r="V21" s="135" t="str">
        <f>IF(OR(U21="",Q21=""),"",IF(Q21="CNY",U21,IF(Q21="USDT",U21*字典与说明!$H$25,"")))</f>
        <v/>
      </c>
      <c r="W21" s="136" t="str">
        <f t="shared" si="7"/>
        <v/>
      </c>
      <c r="X21" s="112" t="str">
        <f t="shared" si="4"/>
        <v/>
      </c>
      <c r="Y21" s="112"/>
      <c r="Z21" s="125"/>
      <c r="AA21" s="125"/>
      <c r="AB21" s="125"/>
      <c r="AC21" s="137"/>
      <c r="AD21" s="125"/>
    </row>
    <row r="22" ht="22" customHeight="1" spans="1:30">
      <c r="A22" s="111"/>
      <c r="B22" s="112"/>
      <c r="C22" s="112"/>
      <c r="D22" s="112"/>
      <c r="E22" s="112"/>
      <c r="F22" s="112"/>
      <c r="G22" s="125"/>
      <c r="H22" s="126"/>
      <c r="I22" s="126"/>
      <c r="J22" s="128" t="str">
        <f t="shared" si="8"/>
        <v/>
      </c>
      <c r="K22" s="125"/>
      <c r="L22" s="112"/>
      <c r="M22" s="130"/>
      <c r="N22" s="130"/>
      <c r="O22" s="131"/>
      <c r="P22" s="131" t="str">
        <f t="shared" si="5"/>
        <v/>
      </c>
      <c r="Q22" s="131" t="str">
        <f t="shared" si="6"/>
        <v/>
      </c>
      <c r="R22" s="131"/>
      <c r="S22" s="131"/>
      <c r="T22" s="134" t="str">
        <f t="shared" si="9"/>
        <v/>
      </c>
      <c r="U22" s="134" t="str">
        <f t="shared" si="10"/>
        <v/>
      </c>
      <c r="V22" s="135" t="str">
        <f>IF(OR(U22="",Q22=""),"",IF(Q22="CNY",U22,IF(Q22="USDT",U22*字典与说明!$H$25,"")))</f>
        <v/>
      </c>
      <c r="W22" s="136" t="str">
        <f t="shared" si="7"/>
        <v/>
      </c>
      <c r="X22" s="112" t="str">
        <f t="shared" si="4"/>
        <v/>
      </c>
      <c r="Y22" s="112"/>
      <c r="Z22" s="125"/>
      <c r="AA22" s="125"/>
      <c r="AB22" s="125"/>
      <c r="AC22" s="137"/>
      <c r="AD22" s="125"/>
    </row>
    <row r="23" ht="22" customHeight="1" spans="1:30">
      <c r="A23" s="111"/>
      <c r="B23" s="112"/>
      <c r="C23" s="112"/>
      <c r="D23" s="112"/>
      <c r="E23" s="112"/>
      <c r="F23" s="112"/>
      <c r="G23" s="125"/>
      <c r="H23" s="126"/>
      <c r="I23" s="126"/>
      <c r="J23" s="128" t="str">
        <f t="shared" si="8"/>
        <v/>
      </c>
      <c r="K23" s="125"/>
      <c r="L23" s="112"/>
      <c r="M23" s="130"/>
      <c r="N23" s="130"/>
      <c r="O23" s="131"/>
      <c r="P23" s="131" t="str">
        <f t="shared" si="5"/>
        <v/>
      </c>
      <c r="Q23" s="131" t="str">
        <f t="shared" si="6"/>
        <v/>
      </c>
      <c r="R23" s="131"/>
      <c r="S23" s="131"/>
      <c r="T23" s="134" t="str">
        <f t="shared" si="9"/>
        <v/>
      </c>
      <c r="U23" s="134" t="str">
        <f t="shared" si="10"/>
        <v/>
      </c>
      <c r="V23" s="135" t="str">
        <f>IF(OR(U23="",Q23=""),"",IF(Q23="CNY",U23,IF(Q23="USDT",U23*字典与说明!$H$25,"")))</f>
        <v/>
      </c>
      <c r="W23" s="136" t="str">
        <f t="shared" si="7"/>
        <v/>
      </c>
      <c r="X23" s="112" t="str">
        <f t="shared" si="4"/>
        <v/>
      </c>
      <c r="Y23" s="112"/>
      <c r="Z23" s="125"/>
      <c r="AA23" s="125"/>
      <c r="AB23" s="125"/>
      <c r="AC23" s="137"/>
      <c r="AD23" s="125"/>
    </row>
    <row r="24" ht="22" customHeight="1" spans="1:30">
      <c r="A24" s="111"/>
      <c r="B24" s="112"/>
      <c r="C24" s="112"/>
      <c r="D24" s="112"/>
      <c r="E24" s="112"/>
      <c r="F24" s="112"/>
      <c r="G24" s="125"/>
      <c r="H24" s="126"/>
      <c r="I24" s="126"/>
      <c r="J24" s="128" t="str">
        <f t="shared" si="8"/>
        <v/>
      </c>
      <c r="K24" s="125"/>
      <c r="L24" s="112"/>
      <c r="M24" s="130"/>
      <c r="N24" s="130"/>
      <c r="O24" s="131"/>
      <c r="P24" s="131" t="str">
        <f t="shared" si="5"/>
        <v/>
      </c>
      <c r="Q24" s="131" t="str">
        <f t="shared" si="6"/>
        <v/>
      </c>
      <c r="R24" s="131"/>
      <c r="S24" s="131"/>
      <c r="T24" s="134" t="str">
        <f t="shared" si="9"/>
        <v/>
      </c>
      <c r="U24" s="134" t="str">
        <f t="shared" si="10"/>
        <v/>
      </c>
      <c r="V24" s="135" t="str">
        <f>IF(OR(U24="",Q24=""),"",IF(Q24="CNY",U24,IF(Q24="USDT",U24*字典与说明!$H$25,"")))</f>
        <v/>
      </c>
      <c r="W24" s="136" t="str">
        <f t="shared" si="7"/>
        <v/>
      </c>
      <c r="X24" s="112" t="str">
        <f t="shared" si="4"/>
        <v/>
      </c>
      <c r="Y24" s="112"/>
      <c r="Z24" s="125"/>
      <c r="AA24" s="125"/>
      <c r="AB24" s="125"/>
      <c r="AC24" s="137"/>
      <c r="AD24" s="125"/>
    </row>
    <row r="25" ht="22" customHeight="1" spans="1:30">
      <c r="A25" s="111"/>
      <c r="B25" s="112"/>
      <c r="C25" s="112"/>
      <c r="D25" s="112"/>
      <c r="E25" s="112"/>
      <c r="F25" s="112"/>
      <c r="G25" s="125"/>
      <c r="H25" s="126"/>
      <c r="I25" s="126"/>
      <c r="J25" s="128" t="str">
        <f t="shared" si="8"/>
        <v/>
      </c>
      <c r="K25" s="125"/>
      <c r="L25" s="112"/>
      <c r="M25" s="130"/>
      <c r="N25" s="130"/>
      <c r="O25" s="131"/>
      <c r="P25" s="131" t="str">
        <f t="shared" si="5"/>
        <v/>
      </c>
      <c r="Q25" s="131" t="str">
        <f t="shared" si="6"/>
        <v/>
      </c>
      <c r="R25" s="131"/>
      <c r="S25" s="131"/>
      <c r="T25" s="134" t="str">
        <f t="shared" si="9"/>
        <v/>
      </c>
      <c r="U25" s="134" t="str">
        <f t="shared" si="10"/>
        <v/>
      </c>
      <c r="V25" s="135" t="str">
        <f>IF(OR(U25="",Q25=""),"",IF(Q25="CNY",U25,IF(Q25="USDT",U25*字典与说明!$H$25,"")))</f>
        <v/>
      </c>
      <c r="W25" s="136" t="str">
        <f t="shared" si="7"/>
        <v/>
      </c>
      <c r="X25" s="112" t="str">
        <f t="shared" si="4"/>
        <v/>
      </c>
      <c r="Y25" s="112"/>
      <c r="Z25" s="125"/>
      <c r="AA25" s="125"/>
      <c r="AB25" s="125"/>
      <c r="AC25" s="137"/>
      <c r="AD25" s="125"/>
    </row>
    <row r="26" ht="22" customHeight="1" spans="1:30">
      <c r="A26" s="111"/>
      <c r="B26" s="112"/>
      <c r="C26" s="112"/>
      <c r="D26" s="112"/>
      <c r="E26" s="112"/>
      <c r="F26" s="112"/>
      <c r="G26" s="125"/>
      <c r="H26" s="126"/>
      <c r="I26" s="126"/>
      <c r="J26" s="128" t="str">
        <f t="shared" si="8"/>
        <v/>
      </c>
      <c r="K26" s="125"/>
      <c r="L26" s="112"/>
      <c r="M26" s="130"/>
      <c r="N26" s="130"/>
      <c r="O26" s="131"/>
      <c r="P26" s="131" t="str">
        <f t="shared" si="5"/>
        <v/>
      </c>
      <c r="Q26" s="131" t="str">
        <f t="shared" si="6"/>
        <v/>
      </c>
      <c r="R26" s="131"/>
      <c r="S26" s="131"/>
      <c r="T26" s="134" t="str">
        <f t="shared" si="9"/>
        <v/>
      </c>
      <c r="U26" s="134" t="str">
        <f t="shared" si="10"/>
        <v/>
      </c>
      <c r="V26" s="135" t="str">
        <f>IF(OR(U26="",Q26=""),"",IF(Q26="CNY",U26,IF(Q26="USDT",U26*字典与说明!$H$25,"")))</f>
        <v/>
      </c>
      <c r="W26" s="136" t="str">
        <f t="shared" si="7"/>
        <v/>
      </c>
      <c r="X26" s="112" t="str">
        <f t="shared" si="4"/>
        <v/>
      </c>
      <c r="Y26" s="112"/>
      <c r="Z26" s="125"/>
      <c r="AA26" s="125"/>
      <c r="AB26" s="125"/>
      <c r="AC26" s="137"/>
      <c r="AD26" s="125"/>
    </row>
    <row r="27" ht="22" customHeight="1" spans="1:30">
      <c r="A27" s="111"/>
      <c r="B27" s="112"/>
      <c r="C27" s="112"/>
      <c r="D27" s="112"/>
      <c r="E27" s="112"/>
      <c r="F27" s="112"/>
      <c r="G27" s="125"/>
      <c r="H27" s="126"/>
      <c r="I27" s="126"/>
      <c r="J27" s="128" t="str">
        <f t="shared" si="8"/>
        <v/>
      </c>
      <c r="K27" s="125"/>
      <c r="L27" s="112"/>
      <c r="M27" s="130"/>
      <c r="N27" s="130"/>
      <c r="O27" s="131"/>
      <c r="P27" s="131" t="str">
        <f t="shared" si="5"/>
        <v/>
      </c>
      <c r="Q27" s="131" t="str">
        <f t="shared" si="6"/>
        <v/>
      </c>
      <c r="R27" s="131"/>
      <c r="S27" s="131"/>
      <c r="T27" s="134" t="str">
        <f t="shared" si="9"/>
        <v/>
      </c>
      <c r="U27" s="134" t="str">
        <f t="shared" si="10"/>
        <v/>
      </c>
      <c r="V27" s="135" t="str">
        <f>IF(OR(U27="",Q27=""),"",IF(Q27="CNY",U27,IF(Q27="USDT",U27*字典与说明!$H$25,"")))</f>
        <v/>
      </c>
      <c r="W27" s="136" t="str">
        <f t="shared" si="7"/>
        <v/>
      </c>
      <c r="X27" s="112" t="str">
        <f t="shared" si="4"/>
        <v/>
      </c>
      <c r="Y27" s="112"/>
      <c r="Z27" s="125"/>
      <c r="AA27" s="125"/>
      <c r="AB27" s="125"/>
      <c r="AC27" s="137"/>
      <c r="AD27" s="125"/>
    </row>
    <row r="28" ht="22" customHeight="1" spans="1:30">
      <c r="A28" s="111"/>
      <c r="B28" s="112"/>
      <c r="C28" s="112"/>
      <c r="D28" s="112"/>
      <c r="E28" s="112"/>
      <c r="F28" s="112"/>
      <c r="G28" s="125"/>
      <c r="H28" s="126"/>
      <c r="I28" s="126"/>
      <c r="J28" s="128" t="str">
        <f t="shared" si="8"/>
        <v/>
      </c>
      <c r="K28" s="125"/>
      <c r="L28" s="112"/>
      <c r="M28" s="130"/>
      <c r="N28" s="130"/>
      <c r="O28" s="131"/>
      <c r="P28" s="131" t="str">
        <f t="shared" si="5"/>
        <v/>
      </c>
      <c r="Q28" s="131" t="str">
        <f t="shared" si="6"/>
        <v/>
      </c>
      <c r="R28" s="131"/>
      <c r="S28" s="131"/>
      <c r="T28" s="134" t="str">
        <f t="shared" si="9"/>
        <v/>
      </c>
      <c r="U28" s="134" t="str">
        <f t="shared" si="10"/>
        <v/>
      </c>
      <c r="V28" s="135" t="str">
        <f>IF(OR(U28="",Q28=""),"",IF(Q28="CNY",U28,IF(Q28="USDT",U28*字典与说明!$H$25,"")))</f>
        <v/>
      </c>
      <c r="W28" s="136" t="str">
        <f t="shared" si="7"/>
        <v/>
      </c>
      <c r="X28" s="112" t="str">
        <f t="shared" si="4"/>
        <v/>
      </c>
      <c r="Y28" s="112"/>
      <c r="Z28" s="125"/>
      <c r="AA28" s="125"/>
      <c r="AB28" s="125"/>
      <c r="AC28" s="137"/>
      <c r="AD28" s="125"/>
    </row>
    <row r="29" ht="22" customHeight="1" spans="1:30">
      <c r="A29" s="111"/>
      <c r="B29" s="112"/>
      <c r="C29" s="112"/>
      <c r="D29" s="112"/>
      <c r="E29" s="112"/>
      <c r="F29" s="112"/>
      <c r="G29" s="125"/>
      <c r="H29" s="126"/>
      <c r="I29" s="126"/>
      <c r="J29" s="128" t="str">
        <f t="shared" si="8"/>
        <v/>
      </c>
      <c r="K29" s="125"/>
      <c r="L29" s="112"/>
      <c r="M29" s="130"/>
      <c r="N29" s="130"/>
      <c r="O29" s="131"/>
      <c r="P29" s="131" t="str">
        <f t="shared" si="5"/>
        <v/>
      </c>
      <c r="Q29" s="131" t="str">
        <f t="shared" si="6"/>
        <v/>
      </c>
      <c r="R29" s="131"/>
      <c r="S29" s="131"/>
      <c r="T29" s="134" t="str">
        <f t="shared" si="9"/>
        <v/>
      </c>
      <c r="U29" s="134" t="str">
        <f t="shared" si="10"/>
        <v/>
      </c>
      <c r="V29" s="135" t="str">
        <f>IF(OR(U29="",Q29=""),"",IF(Q29="CNY",U29,IF(Q29="USDT",U29*字典与说明!$H$25,"")))</f>
        <v/>
      </c>
      <c r="W29" s="136" t="str">
        <f t="shared" si="7"/>
        <v/>
      </c>
      <c r="X29" s="112" t="str">
        <f t="shared" si="4"/>
        <v/>
      </c>
      <c r="Y29" s="112"/>
      <c r="Z29" s="125"/>
      <c r="AA29" s="125"/>
      <c r="AB29" s="125"/>
      <c r="AC29" s="137"/>
      <c r="AD29" s="125"/>
    </row>
    <row r="30" ht="22" customHeight="1" spans="1:30">
      <c r="A30" s="111"/>
      <c r="B30" s="112"/>
      <c r="C30" s="112"/>
      <c r="D30" s="112"/>
      <c r="E30" s="112"/>
      <c r="F30" s="112"/>
      <c r="G30" s="125"/>
      <c r="H30" s="126"/>
      <c r="I30" s="126"/>
      <c r="J30" s="128" t="str">
        <f t="shared" si="8"/>
        <v/>
      </c>
      <c r="K30" s="125"/>
      <c r="L30" s="112"/>
      <c r="M30" s="130"/>
      <c r="N30" s="130"/>
      <c r="O30" s="131"/>
      <c r="P30" s="131" t="str">
        <f t="shared" si="5"/>
        <v/>
      </c>
      <c r="Q30" s="131" t="str">
        <f t="shared" si="6"/>
        <v/>
      </c>
      <c r="R30" s="131"/>
      <c r="S30" s="131"/>
      <c r="T30" s="134" t="str">
        <f t="shared" si="9"/>
        <v/>
      </c>
      <c r="U30" s="134" t="str">
        <f t="shared" si="10"/>
        <v/>
      </c>
      <c r="V30" s="135" t="str">
        <f>IF(OR(U30="",Q30=""),"",IF(Q30="CNY",U30,IF(Q30="USDT",U30*字典与说明!$H$25,"")))</f>
        <v/>
      </c>
      <c r="W30" s="136" t="str">
        <f t="shared" si="7"/>
        <v/>
      </c>
      <c r="X30" s="112" t="str">
        <f t="shared" si="4"/>
        <v/>
      </c>
      <c r="Y30" s="112"/>
      <c r="Z30" s="125"/>
      <c r="AA30" s="125"/>
      <c r="AB30" s="125"/>
      <c r="AC30" s="137"/>
      <c r="AD30" s="125"/>
    </row>
    <row r="31" ht="22" customHeight="1" spans="1:30">
      <c r="A31" s="111"/>
      <c r="B31" s="112"/>
      <c r="C31" s="112"/>
      <c r="D31" s="112"/>
      <c r="E31" s="112"/>
      <c r="F31" s="112"/>
      <c r="G31" s="125"/>
      <c r="H31" s="126"/>
      <c r="I31" s="126"/>
      <c r="J31" s="128" t="str">
        <f t="shared" si="8"/>
        <v/>
      </c>
      <c r="K31" s="125"/>
      <c r="L31" s="112"/>
      <c r="M31" s="130"/>
      <c r="N31" s="130"/>
      <c r="O31" s="131"/>
      <c r="P31" s="131" t="str">
        <f t="shared" si="5"/>
        <v/>
      </c>
      <c r="Q31" s="131" t="str">
        <f t="shared" si="6"/>
        <v/>
      </c>
      <c r="R31" s="131"/>
      <c r="S31" s="131"/>
      <c r="T31" s="134" t="str">
        <f t="shared" si="9"/>
        <v/>
      </c>
      <c r="U31" s="134" t="str">
        <f t="shared" si="10"/>
        <v/>
      </c>
      <c r="V31" s="135" t="str">
        <f>IF(OR(U31="",Q31=""),"",IF(Q31="CNY",U31,IF(Q31="USDT",U31*字典与说明!$H$25,"")))</f>
        <v/>
      </c>
      <c r="W31" s="136" t="str">
        <f t="shared" si="7"/>
        <v/>
      </c>
      <c r="X31" s="112" t="str">
        <f t="shared" si="4"/>
        <v/>
      </c>
      <c r="Y31" s="112"/>
      <c r="Z31" s="125"/>
      <c r="AA31" s="125"/>
      <c r="AB31" s="125"/>
      <c r="AC31" s="137"/>
      <c r="AD31" s="125"/>
    </row>
    <row r="32" ht="22" customHeight="1" spans="1:30">
      <c r="A32" s="111"/>
      <c r="B32" s="112"/>
      <c r="C32" s="112"/>
      <c r="D32" s="112"/>
      <c r="E32" s="112"/>
      <c r="F32" s="112"/>
      <c r="G32" s="125"/>
      <c r="H32" s="126"/>
      <c r="I32" s="126"/>
      <c r="J32" s="128" t="str">
        <f t="shared" si="8"/>
        <v/>
      </c>
      <c r="K32" s="125"/>
      <c r="L32" s="112"/>
      <c r="M32" s="130"/>
      <c r="N32" s="130"/>
      <c r="O32" s="131"/>
      <c r="P32" s="131" t="str">
        <f t="shared" si="5"/>
        <v/>
      </c>
      <c r="Q32" s="131" t="str">
        <f t="shared" si="6"/>
        <v/>
      </c>
      <c r="R32" s="131"/>
      <c r="S32" s="131"/>
      <c r="T32" s="134" t="str">
        <f t="shared" si="9"/>
        <v/>
      </c>
      <c r="U32" s="134" t="str">
        <f t="shared" si="10"/>
        <v/>
      </c>
      <c r="V32" s="135" t="str">
        <f>IF(OR(U32="",Q32=""),"",IF(Q32="CNY",U32,IF(Q32="USDT",U32*字典与说明!$H$25,"")))</f>
        <v/>
      </c>
      <c r="W32" s="136" t="str">
        <f t="shared" si="7"/>
        <v/>
      </c>
      <c r="X32" s="112" t="str">
        <f t="shared" si="4"/>
        <v/>
      </c>
      <c r="Y32" s="112"/>
      <c r="Z32" s="125"/>
      <c r="AA32" s="125"/>
      <c r="AB32" s="125"/>
      <c r="AC32" s="137"/>
      <c r="AD32" s="125"/>
    </row>
    <row r="33" ht="22" customHeight="1" spans="1:30">
      <c r="A33" s="111"/>
      <c r="B33" s="112"/>
      <c r="C33" s="112"/>
      <c r="D33" s="112"/>
      <c r="E33" s="112"/>
      <c r="F33" s="112"/>
      <c r="G33" s="125"/>
      <c r="H33" s="126"/>
      <c r="I33" s="126"/>
      <c r="J33" s="128" t="str">
        <f t="shared" si="8"/>
        <v/>
      </c>
      <c r="K33" s="125"/>
      <c r="L33" s="112"/>
      <c r="M33" s="130"/>
      <c r="N33" s="130"/>
      <c r="O33" s="131"/>
      <c r="P33" s="131" t="str">
        <f t="shared" si="5"/>
        <v/>
      </c>
      <c r="Q33" s="131" t="str">
        <f t="shared" si="6"/>
        <v/>
      </c>
      <c r="R33" s="131"/>
      <c r="S33" s="131"/>
      <c r="T33" s="134" t="str">
        <f t="shared" si="9"/>
        <v/>
      </c>
      <c r="U33" s="134" t="str">
        <f t="shared" si="10"/>
        <v/>
      </c>
      <c r="V33" s="135" t="str">
        <f>IF(OR(U33="",Q33=""),"",IF(Q33="CNY",U33,IF(Q33="USDT",U33*字典与说明!$H$25,"")))</f>
        <v/>
      </c>
      <c r="W33" s="136" t="str">
        <f t="shared" si="7"/>
        <v/>
      </c>
      <c r="X33" s="112" t="str">
        <f t="shared" si="4"/>
        <v/>
      </c>
      <c r="Y33" s="112"/>
      <c r="Z33" s="125"/>
      <c r="AA33" s="125"/>
      <c r="AB33" s="125"/>
      <c r="AC33" s="137"/>
      <c r="AD33" s="125"/>
    </row>
    <row r="34" ht="22" customHeight="1" spans="1:30">
      <c r="A34" s="111"/>
      <c r="B34" s="112"/>
      <c r="C34" s="112"/>
      <c r="D34" s="112"/>
      <c r="E34" s="112"/>
      <c r="F34" s="112"/>
      <c r="G34" s="125"/>
      <c r="H34" s="126"/>
      <c r="I34" s="126"/>
      <c r="J34" s="128" t="str">
        <f t="shared" si="8"/>
        <v/>
      </c>
      <c r="K34" s="125"/>
      <c r="L34" s="112"/>
      <c r="M34" s="130"/>
      <c r="N34" s="130"/>
      <c r="O34" s="131"/>
      <c r="P34" s="131" t="str">
        <f t="shared" si="5"/>
        <v/>
      </c>
      <c r="Q34" s="131" t="str">
        <f t="shared" si="6"/>
        <v/>
      </c>
      <c r="R34" s="131"/>
      <c r="S34" s="131"/>
      <c r="T34" s="134" t="str">
        <f t="shared" si="9"/>
        <v/>
      </c>
      <c r="U34" s="134" t="str">
        <f t="shared" si="10"/>
        <v/>
      </c>
      <c r="V34" s="135" t="str">
        <f>IF(OR(U34="",Q34=""),"",IF(Q34="CNY",U34,IF(Q34="USDT",U34*字典与说明!$H$25,"")))</f>
        <v/>
      </c>
      <c r="W34" s="136" t="str">
        <f t="shared" si="7"/>
        <v/>
      </c>
      <c r="X34" s="112" t="str">
        <f t="shared" si="4"/>
        <v/>
      </c>
      <c r="Y34" s="112"/>
      <c r="Z34" s="125"/>
      <c r="AA34" s="125"/>
      <c r="AB34" s="125"/>
      <c r="AC34" s="137"/>
      <c r="AD34" s="125"/>
    </row>
    <row r="35" ht="22" customHeight="1" spans="1:30">
      <c r="A35" s="111"/>
      <c r="B35" s="112"/>
      <c r="C35" s="112"/>
      <c r="D35" s="112"/>
      <c r="E35" s="112"/>
      <c r="F35" s="112"/>
      <c r="G35" s="125"/>
      <c r="H35" s="126"/>
      <c r="I35" s="126"/>
      <c r="J35" s="128" t="str">
        <f t="shared" si="8"/>
        <v/>
      </c>
      <c r="K35" s="125"/>
      <c r="L35" s="112"/>
      <c r="M35" s="130"/>
      <c r="N35" s="130"/>
      <c r="O35" s="131"/>
      <c r="P35" s="131" t="str">
        <f t="shared" si="5"/>
        <v/>
      </c>
      <c r="Q35" s="131" t="str">
        <f t="shared" si="6"/>
        <v/>
      </c>
      <c r="R35" s="131"/>
      <c r="S35" s="131"/>
      <c r="T35" s="134" t="str">
        <f t="shared" si="9"/>
        <v/>
      </c>
      <c r="U35" s="134" t="str">
        <f t="shared" si="10"/>
        <v/>
      </c>
      <c r="V35" s="135" t="str">
        <f>IF(OR(U35="",Q35=""),"",IF(Q35="CNY",U35,IF(Q35="USDT",U35*字典与说明!$H$25,"")))</f>
        <v/>
      </c>
      <c r="W35" s="136" t="str">
        <f t="shared" si="7"/>
        <v/>
      </c>
      <c r="X35" s="112" t="str">
        <f t="shared" si="4"/>
        <v/>
      </c>
      <c r="Y35" s="112"/>
      <c r="Z35" s="125"/>
      <c r="AA35" s="125"/>
      <c r="AB35" s="125"/>
      <c r="AC35" s="137"/>
      <c r="AD35" s="125"/>
    </row>
    <row r="36" ht="22" customHeight="1" spans="1:30">
      <c r="A36" s="111"/>
      <c r="B36" s="112"/>
      <c r="C36" s="112"/>
      <c r="D36" s="112"/>
      <c r="E36" s="112"/>
      <c r="F36" s="112"/>
      <c r="G36" s="125"/>
      <c r="H36" s="126"/>
      <c r="I36" s="126"/>
      <c r="J36" s="128" t="str">
        <f t="shared" si="8"/>
        <v/>
      </c>
      <c r="K36" s="125"/>
      <c r="L36" s="112"/>
      <c r="M36" s="130"/>
      <c r="N36" s="130"/>
      <c r="O36" s="131"/>
      <c r="P36" s="131" t="str">
        <f t="shared" si="5"/>
        <v/>
      </c>
      <c r="Q36" s="131" t="str">
        <f t="shared" si="6"/>
        <v/>
      </c>
      <c r="R36" s="131"/>
      <c r="S36" s="131"/>
      <c r="T36" s="134" t="str">
        <f t="shared" si="9"/>
        <v/>
      </c>
      <c r="U36" s="134" t="str">
        <f t="shared" si="10"/>
        <v/>
      </c>
      <c r="V36" s="135" t="str">
        <f>IF(OR(U36="",Q36=""),"",IF(Q36="CNY",U36,IF(Q36="USDT",U36*字典与说明!$H$25,"")))</f>
        <v/>
      </c>
      <c r="W36" s="136" t="str">
        <f t="shared" si="7"/>
        <v/>
      </c>
      <c r="X36" s="112" t="str">
        <f t="shared" si="4"/>
        <v/>
      </c>
      <c r="Y36" s="112"/>
      <c r="Z36" s="125"/>
      <c r="AA36" s="125"/>
      <c r="AB36" s="125"/>
      <c r="AC36" s="137"/>
      <c r="AD36" s="125"/>
    </row>
    <row r="37" ht="22" customHeight="1" spans="1:30">
      <c r="A37" s="111"/>
      <c r="B37" s="112"/>
      <c r="C37" s="112"/>
      <c r="D37" s="112"/>
      <c r="E37" s="112"/>
      <c r="F37" s="112"/>
      <c r="G37" s="125"/>
      <c r="H37" s="126"/>
      <c r="I37" s="126"/>
      <c r="J37" s="128" t="str">
        <f t="shared" si="8"/>
        <v/>
      </c>
      <c r="K37" s="125"/>
      <c r="L37" s="112"/>
      <c r="M37" s="130"/>
      <c r="N37" s="130"/>
      <c r="O37" s="131"/>
      <c r="P37" s="131" t="str">
        <f t="shared" si="5"/>
        <v/>
      </c>
      <c r="Q37" s="131" t="str">
        <f t="shared" si="6"/>
        <v/>
      </c>
      <c r="R37" s="131"/>
      <c r="S37" s="131"/>
      <c r="T37" s="134" t="str">
        <f t="shared" si="9"/>
        <v/>
      </c>
      <c r="U37" s="134" t="str">
        <f t="shared" si="10"/>
        <v/>
      </c>
      <c r="V37" s="135" t="str">
        <f>IF(OR(U37="",Q37=""),"",IF(Q37="CNY",U37,IF(Q37="USDT",U37*字典与说明!$H$25,"")))</f>
        <v/>
      </c>
      <c r="W37" s="136" t="str">
        <f t="shared" si="7"/>
        <v/>
      </c>
      <c r="X37" s="112" t="str">
        <f t="shared" si="4"/>
        <v/>
      </c>
      <c r="Y37" s="112"/>
      <c r="Z37" s="125"/>
      <c r="AA37" s="125"/>
      <c r="AB37" s="125"/>
      <c r="AC37" s="137"/>
      <c r="AD37" s="125"/>
    </row>
    <row r="38" ht="22" customHeight="1" spans="1:30">
      <c r="A38" s="111"/>
      <c r="B38" s="112"/>
      <c r="C38" s="112"/>
      <c r="D38" s="112"/>
      <c r="E38" s="112"/>
      <c r="F38" s="112"/>
      <c r="G38" s="125"/>
      <c r="H38" s="126"/>
      <c r="I38" s="126"/>
      <c r="J38" s="128" t="str">
        <f t="shared" si="8"/>
        <v/>
      </c>
      <c r="K38" s="125"/>
      <c r="L38" s="112"/>
      <c r="M38" s="130"/>
      <c r="N38" s="130"/>
      <c r="O38" s="131"/>
      <c r="P38" s="131" t="str">
        <f t="shared" si="5"/>
        <v/>
      </c>
      <c r="Q38" s="131" t="str">
        <f t="shared" si="6"/>
        <v/>
      </c>
      <c r="R38" s="131"/>
      <c r="S38" s="131"/>
      <c r="T38" s="134" t="str">
        <f t="shared" si="9"/>
        <v/>
      </c>
      <c r="U38" s="134" t="str">
        <f t="shared" si="10"/>
        <v/>
      </c>
      <c r="V38" s="135" t="str">
        <f>IF(OR(U38="",Q38=""),"",IF(Q38="CNY",U38,IF(Q38="USDT",U38*字典与说明!$H$25,"")))</f>
        <v/>
      </c>
      <c r="W38" s="136" t="str">
        <f t="shared" si="7"/>
        <v/>
      </c>
      <c r="X38" s="112" t="str">
        <f t="shared" si="4"/>
        <v/>
      </c>
      <c r="Y38" s="112"/>
      <c r="Z38" s="125"/>
      <c r="AA38" s="125"/>
      <c r="AB38" s="125"/>
      <c r="AC38" s="137"/>
      <c r="AD38" s="125"/>
    </row>
    <row r="39" ht="22" customHeight="1" spans="1:30">
      <c r="A39" s="111"/>
      <c r="B39" s="112"/>
      <c r="C39" s="112"/>
      <c r="D39" s="112"/>
      <c r="E39" s="112"/>
      <c r="F39" s="112"/>
      <c r="G39" s="125"/>
      <c r="H39" s="126"/>
      <c r="I39" s="126"/>
      <c r="J39" s="128" t="str">
        <f t="shared" si="8"/>
        <v/>
      </c>
      <c r="K39" s="125"/>
      <c r="L39" s="112"/>
      <c r="M39" s="130"/>
      <c r="N39" s="130"/>
      <c r="O39" s="131"/>
      <c r="P39" s="131" t="str">
        <f t="shared" si="5"/>
        <v/>
      </c>
      <c r="Q39" s="131" t="str">
        <f t="shared" si="6"/>
        <v/>
      </c>
      <c r="R39" s="131"/>
      <c r="S39" s="131"/>
      <c r="T39" s="134" t="str">
        <f t="shared" si="9"/>
        <v/>
      </c>
      <c r="U39" s="134" t="str">
        <f t="shared" si="10"/>
        <v/>
      </c>
      <c r="V39" s="135" t="str">
        <f>IF(OR(U39="",Q39=""),"",IF(Q39="CNY",U39,IF(Q39="USDT",U39*字典与说明!$H$25,"")))</f>
        <v/>
      </c>
      <c r="W39" s="136" t="str">
        <f t="shared" si="7"/>
        <v/>
      </c>
      <c r="X39" s="112" t="str">
        <f t="shared" si="4"/>
        <v/>
      </c>
      <c r="Y39" s="112"/>
      <c r="Z39" s="125"/>
      <c r="AA39" s="125"/>
      <c r="AB39" s="125"/>
      <c r="AC39" s="137"/>
      <c r="AD39" s="125"/>
    </row>
    <row r="40" ht="22" customHeight="1" spans="1:30">
      <c r="A40" s="111"/>
      <c r="B40" s="112"/>
      <c r="C40" s="112"/>
      <c r="D40" s="112"/>
      <c r="E40" s="112"/>
      <c r="F40" s="112"/>
      <c r="G40" s="125"/>
      <c r="H40" s="126"/>
      <c r="I40" s="126"/>
      <c r="J40" s="128" t="str">
        <f t="shared" si="8"/>
        <v/>
      </c>
      <c r="K40" s="125"/>
      <c r="L40" s="112"/>
      <c r="M40" s="130"/>
      <c r="N40" s="130"/>
      <c r="O40" s="131"/>
      <c r="P40" s="131" t="str">
        <f t="shared" si="5"/>
        <v/>
      </c>
      <c r="Q40" s="131" t="str">
        <f t="shared" si="6"/>
        <v/>
      </c>
      <c r="R40" s="131"/>
      <c r="S40" s="131"/>
      <c r="T40" s="134" t="str">
        <f t="shared" si="9"/>
        <v/>
      </c>
      <c r="U40" s="134" t="str">
        <f t="shared" si="10"/>
        <v/>
      </c>
      <c r="V40" s="135" t="str">
        <f>IF(OR(U40="",Q40=""),"",IF(Q40="CNY",U40,IF(Q40="USDT",U40*字典与说明!$H$25,"")))</f>
        <v/>
      </c>
      <c r="W40" s="136" t="str">
        <f t="shared" si="7"/>
        <v/>
      </c>
      <c r="X40" s="112" t="str">
        <f t="shared" si="4"/>
        <v/>
      </c>
      <c r="Y40" s="112"/>
      <c r="Z40" s="125"/>
      <c r="AA40" s="125"/>
      <c r="AB40" s="125"/>
      <c r="AC40" s="137"/>
      <c r="AD40" s="125"/>
    </row>
    <row r="41" ht="22" customHeight="1" spans="1:30">
      <c r="A41" s="111"/>
      <c r="B41" s="112"/>
      <c r="C41" s="112"/>
      <c r="D41" s="112"/>
      <c r="E41" s="112"/>
      <c r="F41" s="112"/>
      <c r="G41" s="125"/>
      <c r="H41" s="126"/>
      <c r="I41" s="126"/>
      <c r="J41" s="128" t="str">
        <f t="shared" si="8"/>
        <v/>
      </c>
      <c r="K41" s="125"/>
      <c r="L41" s="112"/>
      <c r="M41" s="130"/>
      <c r="N41" s="130"/>
      <c r="O41" s="131"/>
      <c r="P41" s="131" t="str">
        <f t="shared" si="5"/>
        <v/>
      </c>
      <c r="Q41" s="131" t="str">
        <f t="shared" si="6"/>
        <v/>
      </c>
      <c r="R41" s="131"/>
      <c r="S41" s="131"/>
      <c r="T41" s="134" t="str">
        <f t="shared" si="9"/>
        <v/>
      </c>
      <c r="U41" s="134" t="str">
        <f t="shared" si="10"/>
        <v/>
      </c>
      <c r="V41" s="135" t="str">
        <f>IF(OR(U41="",Q41=""),"",IF(Q41="CNY",U41,IF(Q41="USDT",U41*字典与说明!$H$25,"")))</f>
        <v/>
      </c>
      <c r="W41" s="136" t="str">
        <f t="shared" si="7"/>
        <v/>
      </c>
      <c r="X41" s="112" t="str">
        <f t="shared" si="4"/>
        <v/>
      </c>
      <c r="Y41" s="112"/>
      <c r="Z41" s="125"/>
      <c r="AA41" s="125"/>
      <c r="AB41" s="125"/>
      <c r="AC41" s="137"/>
      <c r="AD41" s="125"/>
    </row>
    <row r="42" ht="22" customHeight="1" spans="1:30">
      <c r="A42" s="111"/>
      <c r="B42" s="112"/>
      <c r="C42" s="112"/>
      <c r="D42" s="112"/>
      <c r="E42" s="112"/>
      <c r="F42" s="112"/>
      <c r="G42" s="125"/>
      <c r="H42" s="126"/>
      <c r="I42" s="126"/>
      <c r="J42" s="128" t="str">
        <f t="shared" si="8"/>
        <v/>
      </c>
      <c r="K42" s="125"/>
      <c r="L42" s="112"/>
      <c r="M42" s="130"/>
      <c r="N42" s="130"/>
      <c r="O42" s="131"/>
      <c r="P42" s="131" t="str">
        <f t="shared" si="5"/>
        <v/>
      </c>
      <c r="Q42" s="131" t="str">
        <f t="shared" si="6"/>
        <v/>
      </c>
      <c r="R42" s="131"/>
      <c r="S42" s="131"/>
      <c r="T42" s="134" t="str">
        <f t="shared" si="9"/>
        <v/>
      </c>
      <c r="U42" s="134" t="str">
        <f t="shared" si="10"/>
        <v/>
      </c>
      <c r="V42" s="135" t="str">
        <f>IF(OR(U42="",Q42=""),"",IF(Q42="CNY",U42,IF(Q42="USDT",U42*字典与说明!$H$25,"")))</f>
        <v/>
      </c>
      <c r="W42" s="136" t="str">
        <f t="shared" si="7"/>
        <v/>
      </c>
      <c r="X42" s="112" t="str">
        <f t="shared" si="4"/>
        <v/>
      </c>
      <c r="Y42" s="112"/>
      <c r="Z42" s="125"/>
      <c r="AA42" s="125"/>
      <c r="AB42" s="125"/>
      <c r="AC42" s="137"/>
      <c r="AD42" s="125"/>
    </row>
    <row r="43" ht="22" customHeight="1" spans="1:30">
      <c r="A43" s="111"/>
      <c r="B43" s="112"/>
      <c r="C43" s="112"/>
      <c r="D43" s="112"/>
      <c r="E43" s="112"/>
      <c r="F43" s="112"/>
      <c r="G43" s="125"/>
      <c r="H43" s="126"/>
      <c r="I43" s="126"/>
      <c r="J43" s="128" t="str">
        <f t="shared" si="8"/>
        <v/>
      </c>
      <c r="K43" s="125"/>
      <c r="L43" s="112"/>
      <c r="M43" s="130"/>
      <c r="N43" s="130"/>
      <c r="O43" s="131"/>
      <c r="P43" s="131" t="str">
        <f t="shared" si="5"/>
        <v/>
      </c>
      <c r="Q43" s="131" t="str">
        <f t="shared" si="6"/>
        <v/>
      </c>
      <c r="R43" s="131"/>
      <c r="S43" s="131"/>
      <c r="T43" s="134" t="str">
        <f t="shared" si="9"/>
        <v/>
      </c>
      <c r="U43" s="134" t="str">
        <f t="shared" si="10"/>
        <v/>
      </c>
      <c r="V43" s="135" t="str">
        <f>IF(OR(U43="",Q43=""),"",IF(Q43="CNY",U43,IF(Q43="USDT",U43*字典与说明!$H$25,"")))</f>
        <v/>
      </c>
      <c r="W43" s="136" t="str">
        <f t="shared" si="7"/>
        <v/>
      </c>
      <c r="X43" s="112" t="str">
        <f t="shared" si="4"/>
        <v/>
      </c>
      <c r="Y43" s="112"/>
      <c r="Z43" s="125"/>
      <c r="AA43" s="125"/>
      <c r="AB43" s="125"/>
      <c r="AC43" s="137"/>
      <c r="AD43" s="125"/>
    </row>
    <row r="44" ht="22" customHeight="1" spans="1:30">
      <c r="A44" s="111"/>
      <c r="B44" s="112"/>
      <c r="C44" s="112"/>
      <c r="D44" s="112"/>
      <c r="E44" s="112"/>
      <c r="F44" s="112"/>
      <c r="G44" s="125"/>
      <c r="H44" s="126"/>
      <c r="I44" s="126"/>
      <c r="J44" s="128" t="str">
        <f t="shared" si="8"/>
        <v/>
      </c>
      <c r="K44" s="125"/>
      <c r="L44" s="112"/>
      <c r="M44" s="130"/>
      <c r="N44" s="130"/>
      <c r="O44" s="131"/>
      <c r="P44" s="131" t="str">
        <f t="shared" si="5"/>
        <v/>
      </c>
      <c r="Q44" s="131" t="str">
        <f t="shared" si="6"/>
        <v/>
      </c>
      <c r="R44" s="131"/>
      <c r="S44" s="131"/>
      <c r="T44" s="134" t="str">
        <f t="shared" si="9"/>
        <v/>
      </c>
      <c r="U44" s="134" t="str">
        <f t="shared" si="10"/>
        <v/>
      </c>
      <c r="V44" s="135" t="str">
        <f>IF(OR(U44="",Q44=""),"",IF(Q44="CNY",U44,IF(Q44="USDT",U44*字典与说明!$H$25,"")))</f>
        <v/>
      </c>
      <c r="W44" s="136" t="str">
        <f t="shared" si="7"/>
        <v/>
      </c>
      <c r="X44" s="112" t="str">
        <f t="shared" si="4"/>
        <v/>
      </c>
      <c r="Y44" s="112"/>
      <c r="Z44" s="125"/>
      <c r="AA44" s="125"/>
      <c r="AB44" s="125"/>
      <c r="AC44" s="137"/>
      <c r="AD44" s="125"/>
    </row>
    <row r="45" ht="22" customHeight="1" spans="1:30">
      <c r="A45" s="111"/>
      <c r="B45" s="112"/>
      <c r="C45" s="112"/>
      <c r="D45" s="112"/>
      <c r="E45" s="112"/>
      <c r="F45" s="112"/>
      <c r="G45" s="125"/>
      <c r="H45" s="126"/>
      <c r="I45" s="126"/>
      <c r="J45" s="128" t="str">
        <f t="shared" si="8"/>
        <v/>
      </c>
      <c r="K45" s="125"/>
      <c r="L45" s="112"/>
      <c r="M45" s="130"/>
      <c r="N45" s="130"/>
      <c r="O45" s="131"/>
      <c r="P45" s="131" t="str">
        <f t="shared" si="5"/>
        <v/>
      </c>
      <c r="Q45" s="131" t="str">
        <f t="shared" si="6"/>
        <v/>
      </c>
      <c r="R45" s="131"/>
      <c r="S45" s="131"/>
      <c r="T45" s="134" t="str">
        <f t="shared" si="9"/>
        <v/>
      </c>
      <c r="U45" s="134" t="str">
        <f t="shared" si="10"/>
        <v/>
      </c>
      <c r="V45" s="135" t="str">
        <f>IF(OR(U45="",Q45=""),"",IF(Q45="CNY",U45,IF(Q45="USDT",U45*字典与说明!$H$25,"")))</f>
        <v/>
      </c>
      <c r="W45" s="136" t="str">
        <f t="shared" si="7"/>
        <v/>
      </c>
      <c r="X45" s="112" t="str">
        <f t="shared" si="4"/>
        <v/>
      </c>
      <c r="Y45" s="112"/>
      <c r="Z45" s="125"/>
      <c r="AA45" s="125"/>
      <c r="AB45" s="125"/>
      <c r="AC45" s="137"/>
      <c r="AD45" s="125"/>
    </row>
    <row r="46" ht="22" customHeight="1" spans="1:30">
      <c r="A46" s="111"/>
      <c r="B46" s="112"/>
      <c r="C46" s="112"/>
      <c r="D46" s="112"/>
      <c r="E46" s="112"/>
      <c r="F46" s="112"/>
      <c r="G46" s="125"/>
      <c r="H46" s="126"/>
      <c r="I46" s="126"/>
      <c r="J46" s="128" t="str">
        <f t="shared" si="8"/>
        <v/>
      </c>
      <c r="K46" s="125"/>
      <c r="L46" s="112"/>
      <c r="M46" s="130"/>
      <c r="N46" s="130"/>
      <c r="O46" s="131"/>
      <c r="P46" s="131" t="str">
        <f t="shared" si="5"/>
        <v/>
      </c>
      <c r="Q46" s="131" t="str">
        <f t="shared" si="6"/>
        <v/>
      </c>
      <c r="R46" s="131"/>
      <c r="S46" s="131"/>
      <c r="T46" s="134" t="str">
        <f t="shared" si="9"/>
        <v/>
      </c>
      <c r="U46" s="134" t="str">
        <f t="shared" si="10"/>
        <v/>
      </c>
      <c r="V46" s="135" t="str">
        <f>IF(OR(U46="",Q46=""),"",IF(Q46="CNY",U46,IF(Q46="USDT",U46*字典与说明!$H$25,"")))</f>
        <v/>
      </c>
      <c r="W46" s="136" t="str">
        <f t="shared" si="7"/>
        <v/>
      </c>
      <c r="X46" s="112" t="str">
        <f t="shared" si="4"/>
        <v/>
      </c>
      <c r="Y46" s="112"/>
      <c r="Z46" s="125"/>
      <c r="AA46" s="125"/>
      <c r="AB46" s="125"/>
      <c r="AC46" s="137"/>
      <c r="AD46" s="125"/>
    </row>
    <row r="47" ht="22" customHeight="1" spans="1:30">
      <c r="A47" s="111"/>
      <c r="B47" s="112"/>
      <c r="C47" s="112"/>
      <c r="D47" s="112"/>
      <c r="E47" s="112"/>
      <c r="F47" s="112"/>
      <c r="G47" s="125"/>
      <c r="H47" s="126"/>
      <c r="I47" s="126"/>
      <c r="J47" s="128" t="str">
        <f t="shared" si="8"/>
        <v/>
      </c>
      <c r="K47" s="125"/>
      <c r="L47" s="112"/>
      <c r="M47" s="130"/>
      <c r="N47" s="130"/>
      <c r="O47" s="131"/>
      <c r="P47" s="131" t="str">
        <f t="shared" si="5"/>
        <v/>
      </c>
      <c r="Q47" s="131" t="str">
        <f t="shared" si="6"/>
        <v/>
      </c>
      <c r="R47" s="131"/>
      <c r="S47" s="131"/>
      <c r="T47" s="134" t="str">
        <f t="shared" si="9"/>
        <v/>
      </c>
      <c r="U47" s="134" t="str">
        <f t="shared" si="10"/>
        <v/>
      </c>
      <c r="V47" s="135" t="str">
        <f>IF(OR(U47="",Q47=""),"",IF(Q47="CNY",U47,IF(Q47="USDT",U47*字典与说明!$H$25,"")))</f>
        <v/>
      </c>
      <c r="W47" s="136" t="str">
        <f t="shared" si="7"/>
        <v/>
      </c>
      <c r="X47" s="112" t="str">
        <f t="shared" si="4"/>
        <v/>
      </c>
      <c r="Y47" s="112"/>
      <c r="Z47" s="125"/>
      <c r="AA47" s="125"/>
      <c r="AB47" s="125"/>
      <c r="AC47" s="137"/>
      <c r="AD47" s="125"/>
    </row>
    <row r="48" ht="22" customHeight="1" spans="1:30">
      <c r="A48" s="111"/>
      <c r="B48" s="112"/>
      <c r="C48" s="112"/>
      <c r="D48" s="112"/>
      <c r="E48" s="112"/>
      <c r="F48" s="112"/>
      <c r="G48" s="125"/>
      <c r="H48" s="126"/>
      <c r="I48" s="126"/>
      <c r="J48" s="128" t="str">
        <f t="shared" si="8"/>
        <v/>
      </c>
      <c r="K48" s="125"/>
      <c r="L48" s="112"/>
      <c r="M48" s="130"/>
      <c r="N48" s="130"/>
      <c r="O48" s="131"/>
      <c r="P48" s="131" t="str">
        <f t="shared" si="5"/>
        <v/>
      </c>
      <c r="Q48" s="131" t="str">
        <f t="shared" si="6"/>
        <v/>
      </c>
      <c r="R48" s="131"/>
      <c r="S48" s="131"/>
      <c r="T48" s="134" t="str">
        <f t="shared" si="9"/>
        <v/>
      </c>
      <c r="U48" s="134" t="str">
        <f t="shared" si="10"/>
        <v/>
      </c>
      <c r="V48" s="135" t="str">
        <f>IF(OR(U48="",Q48=""),"",IF(Q48="CNY",U48,IF(Q48="USDT",U48*字典与说明!$H$25,"")))</f>
        <v/>
      </c>
      <c r="W48" s="136" t="str">
        <f t="shared" si="7"/>
        <v/>
      </c>
      <c r="X48" s="112" t="str">
        <f t="shared" si="4"/>
        <v/>
      </c>
      <c r="Y48" s="112"/>
      <c r="Z48" s="125"/>
      <c r="AA48" s="125"/>
      <c r="AB48" s="125"/>
      <c r="AC48" s="137"/>
      <c r="AD48" s="125"/>
    </row>
    <row r="49" ht="22" customHeight="1" spans="1:30">
      <c r="A49" s="111"/>
      <c r="B49" s="112"/>
      <c r="C49" s="112"/>
      <c r="D49" s="112"/>
      <c r="E49" s="112"/>
      <c r="F49" s="112"/>
      <c r="G49" s="125"/>
      <c r="H49" s="126"/>
      <c r="I49" s="126"/>
      <c r="J49" s="128" t="str">
        <f t="shared" si="8"/>
        <v/>
      </c>
      <c r="K49" s="125"/>
      <c r="L49" s="112"/>
      <c r="M49" s="130"/>
      <c r="N49" s="130"/>
      <c r="O49" s="131"/>
      <c r="P49" s="131" t="str">
        <f t="shared" si="5"/>
        <v/>
      </c>
      <c r="Q49" s="131" t="str">
        <f t="shared" si="6"/>
        <v/>
      </c>
      <c r="R49" s="131"/>
      <c r="S49" s="131"/>
      <c r="T49" s="134" t="str">
        <f t="shared" si="9"/>
        <v/>
      </c>
      <c r="U49" s="134" t="str">
        <f t="shared" si="10"/>
        <v/>
      </c>
      <c r="V49" s="135" t="str">
        <f>IF(OR(U49="",Q49=""),"",IF(Q49="CNY",U49,IF(Q49="USDT",U49*字典与说明!$H$25,"")))</f>
        <v/>
      </c>
      <c r="W49" s="136" t="str">
        <f t="shared" si="7"/>
        <v/>
      </c>
      <c r="X49" s="112" t="str">
        <f t="shared" si="4"/>
        <v/>
      </c>
      <c r="Y49" s="112"/>
      <c r="Z49" s="125"/>
      <c r="AA49" s="125"/>
      <c r="AB49" s="125"/>
      <c r="AC49" s="137"/>
      <c r="AD49" s="125"/>
    </row>
    <row r="50" ht="22" customHeight="1" spans="1:30">
      <c r="A50" s="111"/>
      <c r="B50" s="112"/>
      <c r="C50" s="112"/>
      <c r="D50" s="112"/>
      <c r="E50" s="112"/>
      <c r="F50" s="112"/>
      <c r="G50" s="125"/>
      <c r="H50" s="126"/>
      <c r="I50" s="126"/>
      <c r="J50" s="128" t="str">
        <f t="shared" si="8"/>
        <v/>
      </c>
      <c r="K50" s="125"/>
      <c r="L50" s="112"/>
      <c r="M50" s="130"/>
      <c r="N50" s="130"/>
      <c r="O50" s="131"/>
      <c r="P50" s="131" t="str">
        <f t="shared" si="5"/>
        <v/>
      </c>
      <c r="Q50" s="131" t="str">
        <f t="shared" si="6"/>
        <v/>
      </c>
      <c r="R50" s="131"/>
      <c r="S50" s="131"/>
      <c r="T50" s="134" t="str">
        <f t="shared" si="9"/>
        <v/>
      </c>
      <c r="U50" s="134" t="str">
        <f t="shared" si="10"/>
        <v/>
      </c>
      <c r="V50" s="135" t="str">
        <f>IF(OR(U50="",Q50=""),"",IF(Q50="CNY",U50,IF(Q50="USDT",U50*字典与说明!$H$25,"")))</f>
        <v/>
      </c>
      <c r="W50" s="136" t="str">
        <f t="shared" si="7"/>
        <v/>
      </c>
      <c r="X50" s="112" t="str">
        <f t="shared" si="4"/>
        <v/>
      </c>
      <c r="Y50" s="112"/>
      <c r="Z50" s="125"/>
      <c r="AA50" s="125"/>
      <c r="AB50" s="125"/>
      <c r="AC50" s="137"/>
      <c r="AD50" s="125"/>
    </row>
    <row r="51" ht="22" customHeight="1" spans="1:30">
      <c r="A51" s="111"/>
      <c r="B51" s="112"/>
      <c r="C51" s="112"/>
      <c r="D51" s="112"/>
      <c r="E51" s="112"/>
      <c r="F51" s="112"/>
      <c r="G51" s="125"/>
      <c r="H51" s="126"/>
      <c r="I51" s="126"/>
      <c r="J51" s="128" t="str">
        <f t="shared" si="8"/>
        <v/>
      </c>
      <c r="K51" s="125"/>
      <c r="L51" s="112"/>
      <c r="M51" s="130"/>
      <c r="N51" s="130"/>
      <c r="O51" s="131"/>
      <c r="P51" s="131" t="str">
        <f t="shared" si="5"/>
        <v/>
      </c>
      <c r="Q51" s="131" t="str">
        <f t="shared" si="6"/>
        <v/>
      </c>
      <c r="R51" s="131"/>
      <c r="S51" s="131"/>
      <c r="T51" s="134" t="str">
        <f t="shared" si="9"/>
        <v/>
      </c>
      <c r="U51" s="134" t="str">
        <f t="shared" si="10"/>
        <v/>
      </c>
      <c r="V51" s="135" t="str">
        <f>IF(OR(U51="",Q51=""),"",IF(Q51="CNY",U51,IF(Q51="USDT",U51*字典与说明!$H$25,"")))</f>
        <v/>
      </c>
      <c r="W51" s="136" t="str">
        <f t="shared" si="7"/>
        <v/>
      </c>
      <c r="X51" s="112" t="str">
        <f t="shared" si="4"/>
        <v/>
      </c>
      <c r="Y51" s="112"/>
      <c r="Z51" s="125"/>
      <c r="AA51" s="125"/>
      <c r="AB51" s="125"/>
      <c r="AC51" s="137"/>
      <c r="AD51" s="125"/>
    </row>
    <row r="52" ht="22" customHeight="1" spans="1:30">
      <c r="A52" s="111"/>
      <c r="B52" s="112"/>
      <c r="C52" s="112"/>
      <c r="D52" s="112"/>
      <c r="E52" s="112"/>
      <c r="F52" s="112"/>
      <c r="G52" s="125"/>
      <c r="H52" s="126"/>
      <c r="I52" s="126"/>
      <c r="J52" s="128" t="str">
        <f t="shared" si="8"/>
        <v/>
      </c>
      <c r="K52" s="125"/>
      <c r="L52" s="112"/>
      <c r="M52" s="130"/>
      <c r="N52" s="130"/>
      <c r="O52" s="131"/>
      <c r="P52" s="131" t="str">
        <f t="shared" si="5"/>
        <v/>
      </c>
      <c r="Q52" s="131" t="str">
        <f t="shared" si="6"/>
        <v/>
      </c>
      <c r="R52" s="131"/>
      <c r="S52" s="131"/>
      <c r="T52" s="134" t="str">
        <f t="shared" si="9"/>
        <v/>
      </c>
      <c r="U52" s="134" t="str">
        <f t="shared" si="10"/>
        <v/>
      </c>
      <c r="V52" s="135" t="str">
        <f>IF(OR(U52="",Q52=""),"",IF(Q52="CNY",U52,IF(Q52="USDT",U52*字典与说明!$H$25,"")))</f>
        <v/>
      </c>
      <c r="W52" s="136" t="str">
        <f t="shared" si="7"/>
        <v/>
      </c>
      <c r="X52" s="112" t="str">
        <f t="shared" si="4"/>
        <v/>
      </c>
      <c r="Y52" s="112"/>
      <c r="Z52" s="125"/>
      <c r="AA52" s="125"/>
      <c r="AB52" s="125"/>
      <c r="AC52" s="137"/>
      <c r="AD52" s="125"/>
    </row>
    <row r="53" ht="22" customHeight="1" spans="1:30">
      <c r="A53" s="111"/>
      <c r="B53" s="112"/>
      <c r="C53" s="112"/>
      <c r="D53" s="112"/>
      <c r="E53" s="112"/>
      <c r="F53" s="112"/>
      <c r="G53" s="125"/>
      <c r="H53" s="126"/>
      <c r="I53" s="126"/>
      <c r="J53" s="128" t="str">
        <f t="shared" si="8"/>
        <v/>
      </c>
      <c r="K53" s="125"/>
      <c r="L53" s="112"/>
      <c r="M53" s="130"/>
      <c r="N53" s="130"/>
      <c r="O53" s="131"/>
      <c r="P53" s="131" t="str">
        <f t="shared" si="5"/>
        <v/>
      </c>
      <c r="Q53" s="131" t="str">
        <f t="shared" si="6"/>
        <v/>
      </c>
      <c r="R53" s="131"/>
      <c r="S53" s="131"/>
      <c r="T53" s="134" t="str">
        <f t="shared" si="9"/>
        <v/>
      </c>
      <c r="U53" s="134" t="str">
        <f t="shared" si="10"/>
        <v/>
      </c>
      <c r="V53" s="135" t="str">
        <f>IF(OR(U53="",Q53=""),"",IF(Q53="CNY",U53,IF(Q53="USDT",U53*字典与说明!$H$25,"")))</f>
        <v/>
      </c>
      <c r="W53" s="136" t="str">
        <f t="shared" si="7"/>
        <v/>
      </c>
      <c r="X53" s="112" t="str">
        <f t="shared" si="4"/>
        <v/>
      </c>
      <c r="Y53" s="112"/>
      <c r="Z53" s="125"/>
      <c r="AA53" s="125"/>
      <c r="AB53" s="125"/>
      <c r="AC53" s="137"/>
      <c r="AD53" s="125"/>
    </row>
    <row r="54" ht="22" customHeight="1" spans="1:30">
      <c r="A54" s="111"/>
      <c r="B54" s="112"/>
      <c r="C54" s="112"/>
      <c r="D54" s="112"/>
      <c r="E54" s="112"/>
      <c r="F54" s="112"/>
      <c r="G54" s="125"/>
      <c r="H54" s="126"/>
      <c r="I54" s="126"/>
      <c r="J54" s="128" t="str">
        <f t="shared" si="8"/>
        <v/>
      </c>
      <c r="K54" s="125"/>
      <c r="L54" s="112"/>
      <c r="M54" s="130"/>
      <c r="N54" s="130"/>
      <c r="O54" s="131"/>
      <c r="P54" s="131" t="str">
        <f t="shared" si="5"/>
        <v/>
      </c>
      <c r="Q54" s="131" t="str">
        <f t="shared" si="6"/>
        <v/>
      </c>
      <c r="R54" s="131"/>
      <c r="S54" s="131"/>
      <c r="T54" s="134" t="str">
        <f t="shared" si="9"/>
        <v/>
      </c>
      <c r="U54" s="134" t="str">
        <f t="shared" si="10"/>
        <v/>
      </c>
      <c r="V54" s="135" t="str">
        <f>IF(OR(U54="",Q54=""),"",IF(Q54="CNY",U54,IF(Q54="USDT",U54*字典与说明!$H$25,"")))</f>
        <v/>
      </c>
      <c r="W54" s="136" t="str">
        <f t="shared" si="7"/>
        <v/>
      </c>
      <c r="X54" s="112" t="str">
        <f t="shared" si="4"/>
        <v/>
      </c>
      <c r="Y54" s="112"/>
      <c r="Z54" s="125"/>
      <c r="AA54" s="125"/>
      <c r="AB54" s="125"/>
      <c r="AC54" s="137"/>
      <c r="AD54" s="125"/>
    </row>
    <row r="55" ht="22" customHeight="1" spans="1:30">
      <c r="A55" s="111"/>
      <c r="B55" s="112"/>
      <c r="C55" s="112"/>
      <c r="D55" s="112"/>
      <c r="E55" s="112"/>
      <c r="F55" s="112"/>
      <c r="G55" s="125"/>
      <c r="H55" s="126"/>
      <c r="I55" s="126"/>
      <c r="J55" s="128" t="str">
        <f t="shared" si="8"/>
        <v/>
      </c>
      <c r="K55" s="125"/>
      <c r="L55" s="112"/>
      <c r="M55" s="130"/>
      <c r="N55" s="130"/>
      <c r="O55" s="131"/>
      <c r="P55" s="131" t="str">
        <f t="shared" si="5"/>
        <v/>
      </c>
      <c r="Q55" s="131" t="str">
        <f t="shared" si="6"/>
        <v/>
      </c>
      <c r="R55" s="131"/>
      <c r="S55" s="131"/>
      <c r="T55" s="134" t="str">
        <f t="shared" si="9"/>
        <v/>
      </c>
      <c r="U55" s="134" t="str">
        <f t="shared" si="10"/>
        <v/>
      </c>
      <c r="V55" s="135" t="str">
        <f>IF(OR(U55="",Q55=""),"",IF(Q55="CNY",U55,IF(Q55="USDT",U55*字典与说明!$H$25,"")))</f>
        <v/>
      </c>
      <c r="W55" s="136" t="str">
        <f t="shared" si="7"/>
        <v/>
      </c>
      <c r="X55" s="112" t="str">
        <f t="shared" si="4"/>
        <v/>
      </c>
      <c r="Y55" s="112"/>
      <c r="Z55" s="125"/>
      <c r="AA55" s="125"/>
      <c r="AB55" s="125"/>
      <c r="AC55" s="137"/>
      <c r="AD55" s="125"/>
    </row>
    <row r="56" ht="22" customHeight="1" spans="1:30">
      <c r="A56" s="111"/>
      <c r="B56" s="112"/>
      <c r="C56" s="112"/>
      <c r="D56" s="112"/>
      <c r="E56" s="112"/>
      <c r="F56" s="112"/>
      <c r="G56" s="125"/>
      <c r="H56" s="126"/>
      <c r="I56" s="126"/>
      <c r="J56" s="128" t="str">
        <f t="shared" si="8"/>
        <v/>
      </c>
      <c r="K56" s="125"/>
      <c r="L56" s="112"/>
      <c r="M56" s="130"/>
      <c r="N56" s="130"/>
      <c r="O56" s="131"/>
      <c r="P56" s="131" t="str">
        <f t="shared" si="5"/>
        <v/>
      </c>
      <c r="Q56" s="131" t="str">
        <f t="shared" si="6"/>
        <v/>
      </c>
      <c r="R56" s="131"/>
      <c r="S56" s="131"/>
      <c r="T56" s="134" t="str">
        <f t="shared" si="9"/>
        <v/>
      </c>
      <c r="U56" s="134" t="str">
        <f t="shared" si="10"/>
        <v/>
      </c>
      <c r="V56" s="135" t="str">
        <f>IF(OR(U56="",Q56=""),"",IF(Q56="CNY",U56,IF(Q56="USDT",U56*字典与说明!$H$25,"")))</f>
        <v/>
      </c>
      <c r="W56" s="136" t="str">
        <f t="shared" si="7"/>
        <v/>
      </c>
      <c r="X56" s="112" t="str">
        <f t="shared" si="4"/>
        <v/>
      </c>
      <c r="Y56" s="112"/>
      <c r="Z56" s="125"/>
      <c r="AA56" s="125"/>
      <c r="AB56" s="125"/>
      <c r="AC56" s="137"/>
      <c r="AD56" s="125"/>
    </row>
    <row r="57" ht="22" customHeight="1" spans="1:30">
      <c r="A57" s="111"/>
      <c r="B57" s="112"/>
      <c r="C57" s="112"/>
      <c r="D57" s="112"/>
      <c r="E57" s="112"/>
      <c r="F57" s="112"/>
      <c r="G57" s="125"/>
      <c r="H57" s="126"/>
      <c r="I57" s="126"/>
      <c r="J57" s="128" t="str">
        <f t="shared" si="8"/>
        <v/>
      </c>
      <c r="K57" s="125"/>
      <c r="L57" s="112"/>
      <c r="M57" s="130"/>
      <c r="N57" s="130"/>
      <c r="O57" s="131"/>
      <c r="P57" s="131" t="str">
        <f t="shared" si="5"/>
        <v/>
      </c>
      <c r="Q57" s="131" t="str">
        <f t="shared" si="6"/>
        <v/>
      </c>
      <c r="R57" s="131"/>
      <c r="S57" s="131"/>
      <c r="T57" s="134" t="str">
        <f t="shared" si="9"/>
        <v/>
      </c>
      <c r="U57" s="134" t="str">
        <f t="shared" si="10"/>
        <v/>
      </c>
      <c r="V57" s="135" t="str">
        <f>IF(OR(U57="",Q57=""),"",IF(Q57="CNY",U57,IF(Q57="USDT",U57*字典与说明!$H$25,"")))</f>
        <v/>
      </c>
      <c r="W57" s="136" t="str">
        <f t="shared" si="7"/>
        <v/>
      </c>
      <c r="X57" s="112" t="str">
        <f t="shared" si="4"/>
        <v/>
      </c>
      <c r="Y57" s="112"/>
      <c r="Z57" s="125"/>
      <c r="AA57" s="125"/>
      <c r="AB57" s="125"/>
      <c r="AC57" s="137"/>
      <c r="AD57" s="125"/>
    </row>
    <row r="58" ht="22" customHeight="1" spans="1:30">
      <c r="A58" s="111"/>
      <c r="B58" s="112"/>
      <c r="C58" s="112"/>
      <c r="D58" s="112"/>
      <c r="E58" s="112"/>
      <c r="F58" s="112"/>
      <c r="G58" s="125"/>
      <c r="H58" s="126"/>
      <c r="I58" s="126"/>
      <c r="J58" s="128" t="str">
        <f t="shared" si="8"/>
        <v/>
      </c>
      <c r="K58" s="125"/>
      <c r="L58" s="112"/>
      <c r="M58" s="130"/>
      <c r="N58" s="130"/>
      <c r="O58" s="131"/>
      <c r="P58" s="131" t="str">
        <f t="shared" si="5"/>
        <v/>
      </c>
      <c r="Q58" s="131" t="str">
        <f t="shared" si="6"/>
        <v/>
      </c>
      <c r="R58" s="131"/>
      <c r="S58" s="131"/>
      <c r="T58" s="134" t="str">
        <f t="shared" si="9"/>
        <v/>
      </c>
      <c r="U58" s="134" t="str">
        <f t="shared" si="10"/>
        <v/>
      </c>
      <c r="V58" s="135" t="str">
        <f>IF(OR(U58="",Q58=""),"",IF(Q58="CNY",U58,IF(Q58="USDT",U58*字典与说明!$H$25,"")))</f>
        <v/>
      </c>
      <c r="W58" s="136" t="str">
        <f t="shared" si="7"/>
        <v/>
      </c>
      <c r="X58" s="112" t="str">
        <f t="shared" si="4"/>
        <v/>
      </c>
      <c r="Y58" s="112"/>
      <c r="Z58" s="125"/>
      <c r="AA58" s="125"/>
      <c r="AB58" s="125"/>
      <c r="AC58" s="137"/>
      <c r="AD58" s="125"/>
    </row>
    <row r="59" ht="22" customHeight="1" spans="1:30">
      <c r="A59" s="111"/>
      <c r="B59" s="112"/>
      <c r="C59" s="112"/>
      <c r="D59" s="112"/>
      <c r="E59" s="112"/>
      <c r="F59" s="112"/>
      <c r="G59" s="125"/>
      <c r="H59" s="126"/>
      <c r="I59" s="126"/>
      <c r="J59" s="128" t="str">
        <f t="shared" si="8"/>
        <v/>
      </c>
      <c r="K59" s="125"/>
      <c r="L59" s="112"/>
      <c r="M59" s="130"/>
      <c r="N59" s="130"/>
      <c r="O59" s="131"/>
      <c r="P59" s="131" t="str">
        <f t="shared" si="5"/>
        <v/>
      </c>
      <c r="Q59" s="131" t="str">
        <f t="shared" si="6"/>
        <v/>
      </c>
      <c r="R59" s="131"/>
      <c r="S59" s="131"/>
      <c r="T59" s="134" t="str">
        <f t="shared" si="9"/>
        <v/>
      </c>
      <c r="U59" s="134" t="str">
        <f t="shared" si="10"/>
        <v/>
      </c>
      <c r="V59" s="135" t="str">
        <f>IF(OR(U59="",Q59=""),"",IF(Q59="CNY",U59,IF(Q59="USDT",U59*字典与说明!$H$25,"")))</f>
        <v/>
      </c>
      <c r="W59" s="136" t="str">
        <f t="shared" si="7"/>
        <v/>
      </c>
      <c r="X59" s="112" t="str">
        <f t="shared" si="4"/>
        <v/>
      </c>
      <c r="Y59" s="112"/>
      <c r="Z59" s="125"/>
      <c r="AA59" s="125"/>
      <c r="AB59" s="125"/>
      <c r="AC59" s="137"/>
      <c r="AD59" s="125"/>
    </row>
    <row r="60" ht="22" customHeight="1" spans="1:30">
      <c r="A60" s="111"/>
      <c r="B60" s="112"/>
      <c r="C60" s="112"/>
      <c r="D60" s="112"/>
      <c r="E60" s="112"/>
      <c r="F60" s="112"/>
      <c r="G60" s="125"/>
      <c r="H60" s="126"/>
      <c r="I60" s="126"/>
      <c r="J60" s="128" t="str">
        <f t="shared" si="8"/>
        <v/>
      </c>
      <c r="K60" s="125"/>
      <c r="L60" s="112"/>
      <c r="M60" s="130"/>
      <c r="N60" s="130"/>
      <c r="O60" s="131"/>
      <c r="P60" s="131" t="str">
        <f t="shared" si="5"/>
        <v/>
      </c>
      <c r="Q60" s="131" t="str">
        <f t="shared" si="6"/>
        <v/>
      </c>
      <c r="R60" s="131"/>
      <c r="S60" s="131"/>
      <c r="T60" s="134" t="str">
        <f t="shared" si="9"/>
        <v/>
      </c>
      <c r="U60" s="134" t="str">
        <f t="shared" si="10"/>
        <v/>
      </c>
      <c r="V60" s="135" t="str">
        <f>IF(OR(U60="",Q60=""),"",IF(Q60="CNY",U60,IF(Q60="USDT",U60*字典与说明!$H$25,"")))</f>
        <v/>
      </c>
      <c r="W60" s="136" t="str">
        <f t="shared" si="7"/>
        <v/>
      </c>
      <c r="X60" s="112" t="str">
        <f t="shared" si="4"/>
        <v/>
      </c>
      <c r="Y60" s="112"/>
      <c r="Z60" s="125"/>
      <c r="AA60" s="125"/>
      <c r="AB60" s="125"/>
      <c r="AC60" s="137"/>
      <c r="AD60" s="125"/>
    </row>
    <row r="61" ht="22" customHeight="1" spans="1:30">
      <c r="A61" s="111"/>
      <c r="B61" s="112"/>
      <c r="C61" s="112"/>
      <c r="D61" s="112"/>
      <c r="E61" s="112"/>
      <c r="F61" s="112"/>
      <c r="G61" s="125"/>
      <c r="H61" s="126"/>
      <c r="I61" s="126"/>
      <c r="J61" s="128" t="str">
        <f t="shared" si="8"/>
        <v/>
      </c>
      <c r="K61" s="125"/>
      <c r="L61" s="112"/>
      <c r="M61" s="130"/>
      <c r="N61" s="130"/>
      <c r="O61" s="131"/>
      <c r="P61" s="131" t="str">
        <f t="shared" si="5"/>
        <v/>
      </c>
      <c r="Q61" s="131" t="str">
        <f t="shared" si="6"/>
        <v/>
      </c>
      <c r="R61" s="131"/>
      <c r="S61" s="131"/>
      <c r="T61" s="134" t="str">
        <f t="shared" si="9"/>
        <v/>
      </c>
      <c r="U61" s="134" t="str">
        <f t="shared" si="10"/>
        <v/>
      </c>
      <c r="V61" s="135" t="str">
        <f>IF(OR(U61="",Q61=""),"",IF(Q61="CNY",U61,IF(Q61="USDT",U61*字典与说明!$H$25,"")))</f>
        <v/>
      </c>
      <c r="W61" s="136" t="str">
        <f t="shared" si="7"/>
        <v/>
      </c>
      <c r="X61" s="112" t="str">
        <f t="shared" si="4"/>
        <v/>
      </c>
      <c r="Y61" s="112"/>
      <c r="Z61" s="125"/>
      <c r="AA61" s="125"/>
      <c r="AB61" s="125"/>
      <c r="AC61" s="137"/>
      <c r="AD61" s="125"/>
    </row>
    <row r="62" ht="22" customHeight="1" spans="1:30">
      <c r="A62" s="111"/>
      <c r="B62" s="112"/>
      <c r="C62" s="112"/>
      <c r="D62" s="112"/>
      <c r="E62" s="112"/>
      <c r="F62" s="112"/>
      <c r="G62" s="125"/>
      <c r="H62" s="126"/>
      <c r="I62" s="126"/>
      <c r="J62" s="128" t="str">
        <f t="shared" si="8"/>
        <v/>
      </c>
      <c r="K62" s="125"/>
      <c r="L62" s="112"/>
      <c r="M62" s="130"/>
      <c r="N62" s="130"/>
      <c r="O62" s="131"/>
      <c r="P62" s="131" t="str">
        <f t="shared" si="5"/>
        <v/>
      </c>
      <c r="Q62" s="131" t="str">
        <f t="shared" si="6"/>
        <v/>
      </c>
      <c r="R62" s="131"/>
      <c r="S62" s="131"/>
      <c r="T62" s="134" t="str">
        <f t="shared" si="9"/>
        <v/>
      </c>
      <c r="U62" s="134" t="str">
        <f t="shared" si="10"/>
        <v/>
      </c>
      <c r="V62" s="135" t="str">
        <f>IF(OR(U62="",Q62=""),"",IF(Q62="CNY",U62,IF(Q62="USDT",U62*字典与说明!$H$25,"")))</f>
        <v/>
      </c>
      <c r="W62" s="136" t="str">
        <f t="shared" si="7"/>
        <v/>
      </c>
      <c r="X62" s="112" t="str">
        <f t="shared" si="4"/>
        <v/>
      </c>
      <c r="Y62" s="112"/>
      <c r="Z62" s="125"/>
      <c r="AA62" s="125"/>
      <c r="AB62" s="125"/>
      <c r="AC62" s="137"/>
      <c r="AD62" s="125"/>
    </row>
    <row r="63" ht="22" customHeight="1" spans="1:30">
      <c r="A63" s="111"/>
      <c r="B63" s="112"/>
      <c r="C63" s="112"/>
      <c r="D63" s="112"/>
      <c r="E63" s="112"/>
      <c r="F63" s="112"/>
      <c r="G63" s="125"/>
      <c r="H63" s="126"/>
      <c r="I63" s="126"/>
      <c r="J63" s="128" t="str">
        <f t="shared" si="8"/>
        <v/>
      </c>
      <c r="K63" s="125"/>
      <c r="L63" s="112"/>
      <c r="M63" s="130"/>
      <c r="N63" s="130"/>
      <c r="O63" s="131"/>
      <c r="P63" s="131" t="str">
        <f t="shared" si="5"/>
        <v/>
      </c>
      <c r="Q63" s="131" t="str">
        <f t="shared" si="6"/>
        <v/>
      </c>
      <c r="R63" s="131"/>
      <c r="S63" s="131"/>
      <c r="T63" s="134" t="str">
        <f t="shared" si="9"/>
        <v/>
      </c>
      <c r="U63" s="134" t="str">
        <f t="shared" si="10"/>
        <v/>
      </c>
      <c r="V63" s="135" t="str">
        <f>IF(OR(U63="",Q63=""),"",IF(Q63="CNY",U63,IF(Q63="USDT",U63*字典与说明!$H$25,"")))</f>
        <v/>
      </c>
      <c r="W63" s="136" t="str">
        <f t="shared" si="7"/>
        <v/>
      </c>
      <c r="X63" s="112" t="str">
        <f t="shared" si="4"/>
        <v/>
      </c>
      <c r="Y63" s="112"/>
      <c r="Z63" s="125"/>
      <c r="AA63" s="125"/>
      <c r="AB63" s="125"/>
      <c r="AC63" s="137"/>
      <c r="AD63" s="125"/>
    </row>
    <row r="64" ht="22" customHeight="1" spans="1:30">
      <c r="A64" s="111"/>
      <c r="B64" s="112"/>
      <c r="C64" s="112"/>
      <c r="D64" s="112"/>
      <c r="E64" s="112"/>
      <c r="F64" s="112"/>
      <c r="G64" s="125"/>
      <c r="H64" s="126"/>
      <c r="I64" s="126"/>
      <c r="J64" s="128" t="str">
        <f t="shared" si="8"/>
        <v/>
      </c>
      <c r="K64" s="125"/>
      <c r="L64" s="112"/>
      <c r="M64" s="130"/>
      <c r="N64" s="130"/>
      <c r="O64" s="131"/>
      <c r="P64" s="131" t="str">
        <f t="shared" si="5"/>
        <v/>
      </c>
      <c r="Q64" s="131" t="str">
        <f t="shared" si="6"/>
        <v/>
      </c>
      <c r="R64" s="131"/>
      <c r="S64" s="131"/>
      <c r="T64" s="134" t="str">
        <f t="shared" si="9"/>
        <v/>
      </c>
      <c r="U64" s="134" t="str">
        <f t="shared" si="10"/>
        <v/>
      </c>
      <c r="V64" s="135" t="str">
        <f>IF(OR(U64="",Q64=""),"",IF(Q64="CNY",U64,IF(Q64="USDT",U64*字典与说明!$H$25,"")))</f>
        <v/>
      </c>
      <c r="W64" s="136" t="str">
        <f t="shared" si="7"/>
        <v/>
      </c>
      <c r="X64" s="112" t="str">
        <f t="shared" si="4"/>
        <v/>
      </c>
      <c r="Y64" s="112"/>
      <c r="Z64" s="125"/>
      <c r="AA64" s="125"/>
      <c r="AB64" s="125"/>
      <c r="AC64" s="137"/>
      <c r="AD64" s="125"/>
    </row>
    <row r="65" ht="22" customHeight="1" spans="1:30">
      <c r="A65" s="111"/>
      <c r="B65" s="112"/>
      <c r="C65" s="112"/>
      <c r="D65" s="112"/>
      <c r="E65" s="112"/>
      <c r="F65" s="112"/>
      <c r="G65" s="125"/>
      <c r="H65" s="126"/>
      <c r="I65" s="126"/>
      <c r="J65" s="128" t="str">
        <f t="shared" si="8"/>
        <v/>
      </c>
      <c r="K65" s="125"/>
      <c r="L65" s="112"/>
      <c r="M65" s="130"/>
      <c r="N65" s="130"/>
      <c r="O65" s="131"/>
      <c r="P65" s="131" t="str">
        <f t="shared" si="5"/>
        <v/>
      </c>
      <c r="Q65" s="131" t="str">
        <f t="shared" si="6"/>
        <v/>
      </c>
      <c r="R65" s="131"/>
      <c r="S65" s="131"/>
      <c r="T65" s="134" t="str">
        <f t="shared" si="9"/>
        <v/>
      </c>
      <c r="U65" s="134" t="str">
        <f t="shared" si="10"/>
        <v/>
      </c>
      <c r="V65" s="135" t="str">
        <f>IF(OR(U65="",Q65=""),"",IF(Q65="CNY",U65,IF(Q65="USDT",U65*字典与说明!$H$25,"")))</f>
        <v/>
      </c>
      <c r="W65" s="136" t="str">
        <f t="shared" si="7"/>
        <v/>
      </c>
      <c r="X65" s="112" t="str">
        <f t="shared" si="4"/>
        <v/>
      </c>
      <c r="Y65" s="112"/>
      <c r="Z65" s="125"/>
      <c r="AA65" s="125"/>
      <c r="AB65" s="125"/>
      <c r="AC65" s="137"/>
      <c r="AD65" s="125"/>
    </row>
    <row r="66" ht="22" customHeight="1" spans="1:30">
      <c r="A66" s="111"/>
      <c r="B66" s="112"/>
      <c r="C66" s="112"/>
      <c r="D66" s="112"/>
      <c r="E66" s="112"/>
      <c r="F66" s="112"/>
      <c r="G66" s="125"/>
      <c r="H66" s="126"/>
      <c r="I66" s="126"/>
      <c r="J66" s="128" t="str">
        <f t="shared" si="8"/>
        <v/>
      </c>
      <c r="K66" s="125"/>
      <c r="L66" s="112"/>
      <c r="M66" s="130"/>
      <c r="N66" s="130"/>
      <c r="O66" s="131"/>
      <c r="P66" s="131" t="str">
        <f t="shared" si="5"/>
        <v/>
      </c>
      <c r="Q66" s="131" t="str">
        <f t="shared" si="6"/>
        <v/>
      </c>
      <c r="R66" s="131"/>
      <c r="S66" s="131"/>
      <c r="T66" s="134" t="str">
        <f t="shared" si="9"/>
        <v/>
      </c>
      <c r="U66" s="134" t="str">
        <f t="shared" si="10"/>
        <v/>
      </c>
      <c r="V66" s="135" t="str">
        <f>IF(OR(U66="",Q66=""),"",IF(Q66="CNY",U66,IF(Q66="USDT",U66*字典与说明!$H$25,"")))</f>
        <v/>
      </c>
      <c r="W66" s="136" t="str">
        <f t="shared" si="7"/>
        <v/>
      </c>
      <c r="X66" s="112" t="str">
        <f t="shared" si="4"/>
        <v/>
      </c>
      <c r="Y66" s="112"/>
      <c r="Z66" s="125"/>
      <c r="AA66" s="125"/>
      <c r="AB66" s="125"/>
      <c r="AC66" s="137"/>
      <c r="AD66" s="125"/>
    </row>
    <row r="67" ht="22" customHeight="1" spans="1:30">
      <c r="A67" s="111"/>
      <c r="B67" s="112"/>
      <c r="C67" s="112"/>
      <c r="D67" s="112"/>
      <c r="E67" s="112"/>
      <c r="F67" s="112"/>
      <c r="G67" s="125"/>
      <c r="H67" s="126"/>
      <c r="I67" s="126"/>
      <c r="J67" s="128" t="str">
        <f t="shared" si="8"/>
        <v/>
      </c>
      <c r="K67" s="125"/>
      <c r="L67" s="112"/>
      <c r="M67" s="130"/>
      <c r="N67" s="130"/>
      <c r="O67" s="131"/>
      <c r="P67" s="131" t="str">
        <f t="shared" si="5"/>
        <v/>
      </c>
      <c r="Q67" s="131" t="str">
        <f t="shared" si="6"/>
        <v/>
      </c>
      <c r="R67" s="131"/>
      <c r="S67" s="131"/>
      <c r="T67" s="134" t="str">
        <f t="shared" si="9"/>
        <v/>
      </c>
      <c r="U67" s="134" t="str">
        <f t="shared" si="10"/>
        <v/>
      </c>
      <c r="V67" s="135" t="str">
        <f>IF(OR(U67="",Q67=""),"",IF(Q67="CNY",U67,IF(Q67="USDT",U67*字典与说明!$H$25,"")))</f>
        <v/>
      </c>
      <c r="W67" s="136" t="str">
        <f t="shared" si="7"/>
        <v/>
      </c>
      <c r="X67" s="112" t="str">
        <f t="shared" si="4"/>
        <v/>
      </c>
      <c r="Y67" s="112"/>
      <c r="Z67" s="125"/>
      <c r="AA67" s="125"/>
      <c r="AB67" s="125"/>
      <c r="AC67" s="137"/>
      <c r="AD67" s="125"/>
    </row>
    <row r="68" ht="22" customHeight="1" spans="1:30">
      <c r="A68" s="111"/>
      <c r="B68" s="112"/>
      <c r="C68" s="112"/>
      <c r="D68" s="112"/>
      <c r="E68" s="112"/>
      <c r="F68" s="112"/>
      <c r="G68" s="125"/>
      <c r="H68" s="126"/>
      <c r="I68" s="126"/>
      <c r="J68" s="128" t="str">
        <f t="shared" si="8"/>
        <v/>
      </c>
      <c r="K68" s="125"/>
      <c r="L68" s="112"/>
      <c r="M68" s="130"/>
      <c r="N68" s="130"/>
      <c r="O68" s="131"/>
      <c r="P68" s="131" t="str">
        <f t="shared" si="5"/>
        <v/>
      </c>
      <c r="Q68" s="131" t="str">
        <f t="shared" si="6"/>
        <v/>
      </c>
      <c r="R68" s="131"/>
      <c r="S68" s="131"/>
      <c r="T68" s="134" t="str">
        <f t="shared" si="9"/>
        <v/>
      </c>
      <c r="U68" s="134" t="str">
        <f t="shared" si="10"/>
        <v/>
      </c>
      <c r="V68" s="135" t="str">
        <f>IF(OR(U68="",Q68=""),"",IF(Q68="CNY",U68,IF(Q68="USDT",U68*字典与说明!$H$25,"")))</f>
        <v/>
      </c>
      <c r="W68" s="136" t="str">
        <f t="shared" si="7"/>
        <v/>
      </c>
      <c r="X68" s="112" t="str">
        <f t="shared" ref="X68:X131" si="11">IF(U68="","",IF(U68&gt;0,"是","否"))</f>
        <v/>
      </c>
      <c r="Y68" s="112"/>
      <c r="Z68" s="125"/>
      <c r="AA68" s="125"/>
      <c r="AB68" s="125"/>
      <c r="AC68" s="137"/>
      <c r="AD68" s="125"/>
    </row>
    <row r="69" ht="22" customHeight="1" spans="1:30">
      <c r="A69" s="111"/>
      <c r="B69" s="112"/>
      <c r="C69" s="112"/>
      <c r="D69" s="112"/>
      <c r="E69" s="112"/>
      <c r="F69" s="112"/>
      <c r="G69" s="125"/>
      <c r="H69" s="126"/>
      <c r="I69" s="126"/>
      <c r="J69" s="128" t="str">
        <f t="shared" ref="J69:J132" si="12">IF(OR(H69="",I69=""),"",ROUND((I69-H69)*1440,0))</f>
        <v/>
      </c>
      <c r="K69" s="125"/>
      <c r="L69" s="112"/>
      <c r="M69" s="130"/>
      <c r="N69" s="130"/>
      <c r="O69" s="131"/>
      <c r="P69" s="131" t="str">
        <f t="shared" si="5"/>
        <v/>
      </c>
      <c r="Q69" s="131" t="str">
        <f t="shared" si="6"/>
        <v/>
      </c>
      <c r="R69" s="131"/>
      <c r="S69" s="131"/>
      <c r="T69" s="134" t="str">
        <f t="shared" ref="T69:T132" si="13">IF(OR(E69="",M69="",N69="",O69=""),"",IF(OR(P69="",P69="数量"),IF(E69="做多",(N69-M69)*O69,(M69-N69)*O69),IF(M69=0,"",IF(E69="做多",(N69-M69)/M69*O69,(M69-N69)/M69*O69))))</f>
        <v/>
      </c>
      <c r="U69" s="134" t="str">
        <f t="shared" ref="U69:U132" si="14">IF(OR(T69="",S69=""),"",T69-S69)</f>
        <v/>
      </c>
      <c r="V69" s="135" t="str">
        <f>IF(OR(U69="",Q69=""),"",IF(Q69="CNY",U69,IF(Q69="USDT",U69*字典与说明!$H$25,"")))</f>
        <v/>
      </c>
      <c r="W69" s="136" t="str">
        <f t="shared" ref="W69:W132" si="15">IF(OR(U69="",R69="",R69=0),"",U69/R69)</f>
        <v/>
      </c>
      <c r="X69" s="112" t="str">
        <f t="shared" si="11"/>
        <v/>
      </c>
      <c r="Y69" s="112"/>
      <c r="Z69" s="125"/>
      <c r="AA69" s="125"/>
      <c r="AB69" s="125"/>
      <c r="AC69" s="137"/>
      <c r="AD69" s="125"/>
    </row>
    <row r="70" ht="22" customHeight="1" spans="1:30">
      <c r="A70" s="111"/>
      <c r="B70" s="112"/>
      <c r="C70" s="112"/>
      <c r="D70" s="112"/>
      <c r="E70" s="112"/>
      <c r="F70" s="112"/>
      <c r="G70" s="125"/>
      <c r="H70" s="126"/>
      <c r="I70" s="126"/>
      <c r="J70" s="128" t="str">
        <f t="shared" si="12"/>
        <v/>
      </c>
      <c r="K70" s="125"/>
      <c r="L70" s="112"/>
      <c r="M70" s="130"/>
      <c r="N70" s="130"/>
      <c r="O70" s="131"/>
      <c r="P70" s="131" t="str">
        <f t="shared" ref="P70:P133" si="16">IF(D70="","",IF(D70="加密","金额",IF(D70="A股","数量","数量")))</f>
        <v/>
      </c>
      <c r="Q70" s="131" t="str">
        <f t="shared" ref="Q70:Q133" si="17">IF(D70="","",IF(D70="加密","USDT",IF(D70="A股","CNY","")))</f>
        <v/>
      </c>
      <c r="R70" s="131"/>
      <c r="S70" s="131"/>
      <c r="T70" s="134" t="str">
        <f t="shared" si="13"/>
        <v/>
      </c>
      <c r="U70" s="134" t="str">
        <f t="shared" si="14"/>
        <v/>
      </c>
      <c r="V70" s="135" t="str">
        <f>IF(OR(U70="",Q70=""),"",IF(Q70="CNY",U70,IF(Q70="USDT",U70*字典与说明!$H$25,"")))</f>
        <v/>
      </c>
      <c r="W70" s="136" t="str">
        <f t="shared" si="15"/>
        <v/>
      </c>
      <c r="X70" s="112" t="str">
        <f t="shared" si="11"/>
        <v/>
      </c>
      <c r="Y70" s="112"/>
      <c r="Z70" s="125"/>
      <c r="AA70" s="125"/>
      <c r="AB70" s="125"/>
      <c r="AC70" s="137"/>
      <c r="AD70" s="125"/>
    </row>
    <row r="71" ht="22" customHeight="1" spans="1:30">
      <c r="A71" s="111"/>
      <c r="B71" s="112"/>
      <c r="C71" s="112"/>
      <c r="D71" s="112"/>
      <c r="E71" s="112"/>
      <c r="F71" s="112"/>
      <c r="G71" s="125"/>
      <c r="H71" s="126"/>
      <c r="I71" s="126"/>
      <c r="J71" s="128" t="str">
        <f t="shared" si="12"/>
        <v/>
      </c>
      <c r="K71" s="125"/>
      <c r="L71" s="112"/>
      <c r="M71" s="130"/>
      <c r="N71" s="130"/>
      <c r="O71" s="131"/>
      <c r="P71" s="131" t="str">
        <f t="shared" si="16"/>
        <v/>
      </c>
      <c r="Q71" s="131" t="str">
        <f t="shared" si="17"/>
        <v/>
      </c>
      <c r="R71" s="131"/>
      <c r="S71" s="131"/>
      <c r="T71" s="134" t="str">
        <f t="shared" si="13"/>
        <v/>
      </c>
      <c r="U71" s="134" t="str">
        <f t="shared" si="14"/>
        <v/>
      </c>
      <c r="V71" s="135" t="str">
        <f>IF(OR(U71="",Q71=""),"",IF(Q71="CNY",U71,IF(Q71="USDT",U71*字典与说明!$H$25,"")))</f>
        <v/>
      </c>
      <c r="W71" s="136" t="str">
        <f t="shared" si="15"/>
        <v/>
      </c>
      <c r="X71" s="112" t="str">
        <f t="shared" si="11"/>
        <v/>
      </c>
      <c r="Y71" s="112"/>
      <c r="Z71" s="125"/>
      <c r="AA71" s="125"/>
      <c r="AB71" s="125"/>
      <c r="AC71" s="137"/>
      <c r="AD71" s="125"/>
    </row>
    <row r="72" ht="22" customHeight="1" spans="1:30">
      <c r="A72" s="111"/>
      <c r="B72" s="112"/>
      <c r="C72" s="112"/>
      <c r="D72" s="112"/>
      <c r="E72" s="112"/>
      <c r="F72" s="112"/>
      <c r="G72" s="125"/>
      <c r="H72" s="126"/>
      <c r="I72" s="126"/>
      <c r="J72" s="128" t="str">
        <f t="shared" si="12"/>
        <v/>
      </c>
      <c r="K72" s="125"/>
      <c r="L72" s="112"/>
      <c r="M72" s="130"/>
      <c r="N72" s="130"/>
      <c r="O72" s="131"/>
      <c r="P72" s="131" t="str">
        <f t="shared" si="16"/>
        <v/>
      </c>
      <c r="Q72" s="131" t="str">
        <f t="shared" si="17"/>
        <v/>
      </c>
      <c r="R72" s="131"/>
      <c r="S72" s="131"/>
      <c r="T72" s="134" t="str">
        <f t="shared" si="13"/>
        <v/>
      </c>
      <c r="U72" s="134" t="str">
        <f t="shared" si="14"/>
        <v/>
      </c>
      <c r="V72" s="135" t="str">
        <f>IF(OR(U72="",Q72=""),"",IF(Q72="CNY",U72,IF(Q72="USDT",U72*字典与说明!$H$25,"")))</f>
        <v/>
      </c>
      <c r="W72" s="136" t="str">
        <f t="shared" si="15"/>
        <v/>
      </c>
      <c r="X72" s="112" t="str">
        <f t="shared" si="11"/>
        <v/>
      </c>
      <c r="Y72" s="112"/>
      <c r="Z72" s="125"/>
      <c r="AA72" s="125"/>
      <c r="AB72" s="125"/>
      <c r="AC72" s="137"/>
      <c r="AD72" s="125"/>
    </row>
    <row r="73" ht="22" customHeight="1" spans="1:30">
      <c r="A73" s="111"/>
      <c r="B73" s="112"/>
      <c r="C73" s="112"/>
      <c r="D73" s="112"/>
      <c r="E73" s="112"/>
      <c r="F73" s="112"/>
      <c r="G73" s="125"/>
      <c r="H73" s="126"/>
      <c r="I73" s="126"/>
      <c r="J73" s="128" t="str">
        <f t="shared" si="12"/>
        <v/>
      </c>
      <c r="K73" s="125"/>
      <c r="L73" s="112"/>
      <c r="M73" s="130"/>
      <c r="N73" s="130"/>
      <c r="O73" s="131"/>
      <c r="P73" s="131" t="str">
        <f t="shared" si="16"/>
        <v/>
      </c>
      <c r="Q73" s="131" t="str">
        <f t="shared" si="17"/>
        <v/>
      </c>
      <c r="R73" s="131"/>
      <c r="S73" s="131"/>
      <c r="T73" s="134" t="str">
        <f t="shared" si="13"/>
        <v/>
      </c>
      <c r="U73" s="134" t="str">
        <f t="shared" si="14"/>
        <v/>
      </c>
      <c r="V73" s="135" t="str">
        <f>IF(OR(U73="",Q73=""),"",IF(Q73="CNY",U73,IF(Q73="USDT",U73*字典与说明!$H$25,"")))</f>
        <v/>
      </c>
      <c r="W73" s="136" t="str">
        <f t="shared" si="15"/>
        <v/>
      </c>
      <c r="X73" s="112" t="str">
        <f t="shared" si="11"/>
        <v/>
      </c>
      <c r="Y73" s="112"/>
      <c r="Z73" s="125"/>
      <c r="AA73" s="125"/>
      <c r="AB73" s="125"/>
      <c r="AC73" s="137"/>
      <c r="AD73" s="125"/>
    </row>
    <row r="74" ht="22" customHeight="1" spans="1:30">
      <c r="A74" s="111"/>
      <c r="B74" s="112"/>
      <c r="C74" s="112"/>
      <c r="D74" s="112"/>
      <c r="E74" s="112"/>
      <c r="F74" s="112"/>
      <c r="G74" s="125"/>
      <c r="H74" s="126"/>
      <c r="I74" s="126"/>
      <c r="J74" s="128" t="str">
        <f t="shared" si="12"/>
        <v/>
      </c>
      <c r="K74" s="125"/>
      <c r="L74" s="112"/>
      <c r="M74" s="130"/>
      <c r="N74" s="130"/>
      <c r="O74" s="131"/>
      <c r="P74" s="131" t="str">
        <f t="shared" si="16"/>
        <v/>
      </c>
      <c r="Q74" s="131" t="str">
        <f t="shared" si="17"/>
        <v/>
      </c>
      <c r="R74" s="131"/>
      <c r="S74" s="131"/>
      <c r="T74" s="134" t="str">
        <f t="shared" si="13"/>
        <v/>
      </c>
      <c r="U74" s="134" t="str">
        <f t="shared" si="14"/>
        <v/>
      </c>
      <c r="V74" s="135" t="str">
        <f>IF(OR(U74="",Q74=""),"",IF(Q74="CNY",U74,IF(Q74="USDT",U74*字典与说明!$H$25,"")))</f>
        <v/>
      </c>
      <c r="W74" s="136" t="str">
        <f t="shared" si="15"/>
        <v/>
      </c>
      <c r="X74" s="112" t="str">
        <f t="shared" si="11"/>
        <v/>
      </c>
      <c r="Y74" s="112"/>
      <c r="Z74" s="125"/>
      <c r="AA74" s="125"/>
      <c r="AB74" s="125"/>
      <c r="AC74" s="137"/>
      <c r="AD74" s="125"/>
    </row>
    <row r="75" ht="22" customHeight="1" spans="1:30">
      <c r="A75" s="111"/>
      <c r="B75" s="112"/>
      <c r="C75" s="112"/>
      <c r="D75" s="112"/>
      <c r="E75" s="112"/>
      <c r="F75" s="112"/>
      <c r="G75" s="125"/>
      <c r="H75" s="126"/>
      <c r="I75" s="126"/>
      <c r="J75" s="128" t="str">
        <f t="shared" si="12"/>
        <v/>
      </c>
      <c r="K75" s="125"/>
      <c r="L75" s="112"/>
      <c r="M75" s="130"/>
      <c r="N75" s="130"/>
      <c r="O75" s="131"/>
      <c r="P75" s="131" t="str">
        <f t="shared" si="16"/>
        <v/>
      </c>
      <c r="Q75" s="131" t="str">
        <f t="shared" si="17"/>
        <v/>
      </c>
      <c r="R75" s="131"/>
      <c r="S75" s="131"/>
      <c r="T75" s="134" t="str">
        <f t="shared" si="13"/>
        <v/>
      </c>
      <c r="U75" s="134" t="str">
        <f t="shared" si="14"/>
        <v/>
      </c>
      <c r="V75" s="135" t="str">
        <f>IF(OR(U75="",Q75=""),"",IF(Q75="CNY",U75,IF(Q75="USDT",U75*字典与说明!$H$25,"")))</f>
        <v/>
      </c>
      <c r="W75" s="136" t="str">
        <f t="shared" si="15"/>
        <v/>
      </c>
      <c r="X75" s="112" t="str">
        <f t="shared" si="11"/>
        <v/>
      </c>
      <c r="Y75" s="112"/>
      <c r="Z75" s="125"/>
      <c r="AA75" s="125"/>
      <c r="AB75" s="125"/>
      <c r="AC75" s="137"/>
      <c r="AD75" s="125"/>
    </row>
    <row r="76" ht="22" customHeight="1" spans="1:30">
      <c r="A76" s="111"/>
      <c r="B76" s="112"/>
      <c r="C76" s="112"/>
      <c r="D76" s="112"/>
      <c r="E76" s="112"/>
      <c r="F76" s="112"/>
      <c r="G76" s="125"/>
      <c r="H76" s="126"/>
      <c r="I76" s="126"/>
      <c r="J76" s="128" t="str">
        <f t="shared" si="12"/>
        <v/>
      </c>
      <c r="K76" s="125"/>
      <c r="L76" s="112"/>
      <c r="M76" s="130"/>
      <c r="N76" s="130"/>
      <c r="O76" s="131"/>
      <c r="P76" s="131" t="str">
        <f t="shared" si="16"/>
        <v/>
      </c>
      <c r="Q76" s="131" t="str">
        <f t="shared" si="17"/>
        <v/>
      </c>
      <c r="R76" s="131"/>
      <c r="S76" s="131"/>
      <c r="T76" s="134" t="str">
        <f t="shared" si="13"/>
        <v/>
      </c>
      <c r="U76" s="134" t="str">
        <f t="shared" si="14"/>
        <v/>
      </c>
      <c r="V76" s="135" t="str">
        <f>IF(OR(U76="",Q76=""),"",IF(Q76="CNY",U76,IF(Q76="USDT",U76*字典与说明!$H$25,"")))</f>
        <v/>
      </c>
      <c r="W76" s="136" t="str">
        <f t="shared" si="15"/>
        <v/>
      </c>
      <c r="X76" s="112" t="str">
        <f t="shared" si="11"/>
        <v/>
      </c>
      <c r="Y76" s="112"/>
      <c r="Z76" s="125"/>
      <c r="AA76" s="125"/>
      <c r="AB76" s="125"/>
      <c r="AC76" s="137"/>
      <c r="AD76" s="125"/>
    </row>
    <row r="77" ht="22" customHeight="1" spans="1:30">
      <c r="A77" s="111"/>
      <c r="B77" s="112"/>
      <c r="C77" s="112"/>
      <c r="D77" s="112"/>
      <c r="E77" s="112"/>
      <c r="F77" s="112"/>
      <c r="G77" s="125"/>
      <c r="H77" s="126"/>
      <c r="I77" s="126"/>
      <c r="J77" s="128" t="str">
        <f t="shared" si="12"/>
        <v/>
      </c>
      <c r="K77" s="125"/>
      <c r="L77" s="112"/>
      <c r="M77" s="130"/>
      <c r="N77" s="130"/>
      <c r="O77" s="131"/>
      <c r="P77" s="131" t="str">
        <f t="shared" si="16"/>
        <v/>
      </c>
      <c r="Q77" s="131" t="str">
        <f t="shared" si="17"/>
        <v/>
      </c>
      <c r="R77" s="131"/>
      <c r="S77" s="131"/>
      <c r="T77" s="134" t="str">
        <f t="shared" si="13"/>
        <v/>
      </c>
      <c r="U77" s="134" t="str">
        <f t="shared" si="14"/>
        <v/>
      </c>
      <c r="V77" s="135" t="str">
        <f>IF(OR(U77="",Q77=""),"",IF(Q77="CNY",U77,IF(Q77="USDT",U77*字典与说明!$H$25,"")))</f>
        <v/>
      </c>
      <c r="W77" s="136" t="str">
        <f t="shared" si="15"/>
        <v/>
      </c>
      <c r="X77" s="112" t="str">
        <f t="shared" si="11"/>
        <v/>
      </c>
      <c r="Y77" s="112"/>
      <c r="Z77" s="125"/>
      <c r="AA77" s="125"/>
      <c r="AB77" s="125"/>
      <c r="AC77" s="137"/>
      <c r="AD77" s="125"/>
    </row>
    <row r="78" ht="22" customHeight="1" spans="1:30">
      <c r="A78" s="111"/>
      <c r="B78" s="112"/>
      <c r="C78" s="112"/>
      <c r="D78" s="112"/>
      <c r="E78" s="112"/>
      <c r="F78" s="112"/>
      <c r="G78" s="125"/>
      <c r="H78" s="126"/>
      <c r="I78" s="126"/>
      <c r="J78" s="128" t="str">
        <f t="shared" si="12"/>
        <v/>
      </c>
      <c r="K78" s="125"/>
      <c r="L78" s="112"/>
      <c r="M78" s="130"/>
      <c r="N78" s="130"/>
      <c r="O78" s="131"/>
      <c r="P78" s="131" t="str">
        <f t="shared" si="16"/>
        <v/>
      </c>
      <c r="Q78" s="131" t="str">
        <f t="shared" si="17"/>
        <v/>
      </c>
      <c r="R78" s="131"/>
      <c r="S78" s="131"/>
      <c r="T78" s="134" t="str">
        <f t="shared" si="13"/>
        <v/>
      </c>
      <c r="U78" s="134" t="str">
        <f t="shared" si="14"/>
        <v/>
      </c>
      <c r="V78" s="135" t="str">
        <f>IF(OR(U78="",Q78=""),"",IF(Q78="CNY",U78,IF(Q78="USDT",U78*字典与说明!$H$25,"")))</f>
        <v/>
      </c>
      <c r="W78" s="136" t="str">
        <f t="shared" si="15"/>
        <v/>
      </c>
      <c r="X78" s="112" t="str">
        <f t="shared" si="11"/>
        <v/>
      </c>
      <c r="Y78" s="112"/>
      <c r="Z78" s="125"/>
      <c r="AA78" s="125"/>
      <c r="AB78" s="125"/>
      <c r="AC78" s="137"/>
      <c r="AD78" s="125"/>
    </row>
    <row r="79" ht="22" customHeight="1" spans="1:30">
      <c r="A79" s="111"/>
      <c r="B79" s="112"/>
      <c r="C79" s="112"/>
      <c r="D79" s="112"/>
      <c r="E79" s="112"/>
      <c r="F79" s="112"/>
      <c r="G79" s="125"/>
      <c r="H79" s="126"/>
      <c r="I79" s="126"/>
      <c r="J79" s="128" t="str">
        <f t="shared" si="12"/>
        <v/>
      </c>
      <c r="K79" s="125"/>
      <c r="L79" s="112"/>
      <c r="M79" s="130"/>
      <c r="N79" s="130"/>
      <c r="O79" s="131"/>
      <c r="P79" s="131" t="str">
        <f t="shared" si="16"/>
        <v/>
      </c>
      <c r="Q79" s="131" t="str">
        <f t="shared" si="17"/>
        <v/>
      </c>
      <c r="R79" s="131"/>
      <c r="S79" s="131"/>
      <c r="T79" s="134" t="str">
        <f t="shared" si="13"/>
        <v/>
      </c>
      <c r="U79" s="134" t="str">
        <f t="shared" si="14"/>
        <v/>
      </c>
      <c r="V79" s="135" t="str">
        <f>IF(OR(U79="",Q79=""),"",IF(Q79="CNY",U79,IF(Q79="USDT",U79*字典与说明!$H$25,"")))</f>
        <v/>
      </c>
      <c r="W79" s="136" t="str">
        <f t="shared" si="15"/>
        <v/>
      </c>
      <c r="X79" s="112" t="str">
        <f t="shared" si="11"/>
        <v/>
      </c>
      <c r="Y79" s="112"/>
      <c r="Z79" s="125"/>
      <c r="AA79" s="125"/>
      <c r="AB79" s="125"/>
      <c r="AC79" s="137"/>
      <c r="AD79" s="125"/>
    </row>
    <row r="80" ht="22" customHeight="1" spans="1:30">
      <c r="A80" s="111"/>
      <c r="B80" s="112"/>
      <c r="C80" s="112"/>
      <c r="D80" s="112"/>
      <c r="E80" s="112"/>
      <c r="F80" s="112"/>
      <c r="G80" s="125"/>
      <c r="H80" s="126"/>
      <c r="I80" s="126"/>
      <c r="J80" s="128" t="str">
        <f t="shared" si="12"/>
        <v/>
      </c>
      <c r="K80" s="125"/>
      <c r="L80" s="112"/>
      <c r="M80" s="130"/>
      <c r="N80" s="130"/>
      <c r="O80" s="131"/>
      <c r="P80" s="131" t="str">
        <f t="shared" si="16"/>
        <v/>
      </c>
      <c r="Q80" s="131" t="str">
        <f t="shared" si="17"/>
        <v/>
      </c>
      <c r="R80" s="131"/>
      <c r="S80" s="131"/>
      <c r="T80" s="134" t="str">
        <f t="shared" si="13"/>
        <v/>
      </c>
      <c r="U80" s="134" t="str">
        <f t="shared" si="14"/>
        <v/>
      </c>
      <c r="V80" s="135" t="str">
        <f>IF(OR(U80="",Q80=""),"",IF(Q80="CNY",U80,IF(Q80="USDT",U80*字典与说明!$H$25,"")))</f>
        <v/>
      </c>
      <c r="W80" s="136" t="str">
        <f t="shared" si="15"/>
        <v/>
      </c>
      <c r="X80" s="112" t="str">
        <f t="shared" si="11"/>
        <v/>
      </c>
      <c r="Y80" s="112"/>
      <c r="Z80" s="125"/>
      <c r="AA80" s="125"/>
      <c r="AB80" s="125"/>
      <c r="AC80" s="137"/>
      <c r="AD80" s="125"/>
    </row>
    <row r="81" ht="22" customHeight="1" spans="1:30">
      <c r="A81" s="111"/>
      <c r="B81" s="112"/>
      <c r="C81" s="112"/>
      <c r="D81" s="112"/>
      <c r="E81" s="112"/>
      <c r="F81" s="112"/>
      <c r="G81" s="125"/>
      <c r="H81" s="126"/>
      <c r="I81" s="126"/>
      <c r="J81" s="128" t="str">
        <f t="shared" si="12"/>
        <v/>
      </c>
      <c r="K81" s="125"/>
      <c r="L81" s="112"/>
      <c r="M81" s="130"/>
      <c r="N81" s="130"/>
      <c r="O81" s="131"/>
      <c r="P81" s="131" t="str">
        <f t="shared" si="16"/>
        <v/>
      </c>
      <c r="Q81" s="131" t="str">
        <f t="shared" si="17"/>
        <v/>
      </c>
      <c r="R81" s="131"/>
      <c r="S81" s="131"/>
      <c r="T81" s="134" t="str">
        <f t="shared" si="13"/>
        <v/>
      </c>
      <c r="U81" s="134" t="str">
        <f t="shared" si="14"/>
        <v/>
      </c>
      <c r="V81" s="135" t="str">
        <f>IF(OR(U81="",Q81=""),"",IF(Q81="CNY",U81,IF(Q81="USDT",U81*字典与说明!$H$25,"")))</f>
        <v/>
      </c>
      <c r="W81" s="136" t="str">
        <f t="shared" si="15"/>
        <v/>
      </c>
      <c r="X81" s="112" t="str">
        <f t="shared" si="11"/>
        <v/>
      </c>
      <c r="Y81" s="112"/>
      <c r="Z81" s="125"/>
      <c r="AA81" s="125"/>
      <c r="AB81" s="125"/>
      <c r="AC81" s="137"/>
      <c r="AD81" s="125"/>
    </row>
    <row r="82" ht="22" customHeight="1" spans="1:30">
      <c r="A82" s="111"/>
      <c r="B82" s="112"/>
      <c r="C82" s="112"/>
      <c r="D82" s="112"/>
      <c r="E82" s="112"/>
      <c r="F82" s="112"/>
      <c r="G82" s="125"/>
      <c r="H82" s="126"/>
      <c r="I82" s="126"/>
      <c r="J82" s="128" t="str">
        <f t="shared" si="12"/>
        <v/>
      </c>
      <c r="K82" s="125"/>
      <c r="L82" s="112"/>
      <c r="M82" s="130"/>
      <c r="N82" s="130"/>
      <c r="O82" s="131"/>
      <c r="P82" s="131" t="str">
        <f t="shared" si="16"/>
        <v/>
      </c>
      <c r="Q82" s="131" t="str">
        <f t="shared" si="17"/>
        <v/>
      </c>
      <c r="R82" s="131"/>
      <c r="S82" s="131"/>
      <c r="T82" s="134" t="str">
        <f t="shared" si="13"/>
        <v/>
      </c>
      <c r="U82" s="134" t="str">
        <f t="shared" si="14"/>
        <v/>
      </c>
      <c r="V82" s="135" t="str">
        <f>IF(OR(U82="",Q82=""),"",IF(Q82="CNY",U82,IF(Q82="USDT",U82*字典与说明!$H$25,"")))</f>
        <v/>
      </c>
      <c r="W82" s="136" t="str">
        <f t="shared" si="15"/>
        <v/>
      </c>
      <c r="X82" s="112" t="str">
        <f t="shared" si="11"/>
        <v/>
      </c>
      <c r="Y82" s="112"/>
      <c r="Z82" s="125"/>
      <c r="AA82" s="125"/>
      <c r="AB82" s="125"/>
      <c r="AC82" s="137"/>
      <c r="AD82" s="125"/>
    </row>
    <row r="83" ht="22" customHeight="1" spans="1:30">
      <c r="A83" s="111"/>
      <c r="B83" s="112"/>
      <c r="C83" s="112"/>
      <c r="D83" s="112"/>
      <c r="E83" s="112"/>
      <c r="F83" s="112"/>
      <c r="G83" s="125"/>
      <c r="H83" s="126"/>
      <c r="I83" s="126"/>
      <c r="J83" s="128" t="str">
        <f t="shared" si="12"/>
        <v/>
      </c>
      <c r="K83" s="125"/>
      <c r="L83" s="112"/>
      <c r="M83" s="130"/>
      <c r="N83" s="130"/>
      <c r="O83" s="131"/>
      <c r="P83" s="131" t="str">
        <f t="shared" si="16"/>
        <v/>
      </c>
      <c r="Q83" s="131" t="str">
        <f t="shared" si="17"/>
        <v/>
      </c>
      <c r="R83" s="131"/>
      <c r="S83" s="131"/>
      <c r="T83" s="134" t="str">
        <f t="shared" si="13"/>
        <v/>
      </c>
      <c r="U83" s="134" t="str">
        <f t="shared" si="14"/>
        <v/>
      </c>
      <c r="V83" s="135" t="str">
        <f>IF(OR(U83="",Q83=""),"",IF(Q83="CNY",U83,IF(Q83="USDT",U83*字典与说明!$H$25,"")))</f>
        <v/>
      </c>
      <c r="W83" s="136" t="str">
        <f t="shared" si="15"/>
        <v/>
      </c>
      <c r="X83" s="112" t="str">
        <f t="shared" si="11"/>
        <v/>
      </c>
      <c r="Y83" s="112"/>
      <c r="Z83" s="125"/>
      <c r="AA83" s="125"/>
      <c r="AB83" s="125"/>
      <c r="AC83" s="137"/>
      <c r="AD83" s="125"/>
    </row>
    <row r="84" ht="22" customHeight="1" spans="1:30">
      <c r="A84" s="111"/>
      <c r="B84" s="112"/>
      <c r="C84" s="112"/>
      <c r="D84" s="112"/>
      <c r="E84" s="112"/>
      <c r="F84" s="112"/>
      <c r="G84" s="125"/>
      <c r="H84" s="126"/>
      <c r="I84" s="126"/>
      <c r="J84" s="128" t="str">
        <f t="shared" si="12"/>
        <v/>
      </c>
      <c r="K84" s="125"/>
      <c r="L84" s="112"/>
      <c r="M84" s="130"/>
      <c r="N84" s="130"/>
      <c r="O84" s="131"/>
      <c r="P84" s="131" t="str">
        <f t="shared" si="16"/>
        <v/>
      </c>
      <c r="Q84" s="131" t="str">
        <f t="shared" si="17"/>
        <v/>
      </c>
      <c r="R84" s="131"/>
      <c r="S84" s="131"/>
      <c r="T84" s="134" t="str">
        <f t="shared" si="13"/>
        <v/>
      </c>
      <c r="U84" s="134" t="str">
        <f t="shared" si="14"/>
        <v/>
      </c>
      <c r="V84" s="135" t="str">
        <f>IF(OR(U84="",Q84=""),"",IF(Q84="CNY",U84,IF(Q84="USDT",U84*字典与说明!$H$25,"")))</f>
        <v/>
      </c>
      <c r="W84" s="136" t="str">
        <f t="shared" si="15"/>
        <v/>
      </c>
      <c r="X84" s="112" t="str">
        <f t="shared" si="11"/>
        <v/>
      </c>
      <c r="Y84" s="112"/>
      <c r="Z84" s="125"/>
      <c r="AA84" s="125"/>
      <c r="AB84" s="125"/>
      <c r="AC84" s="137"/>
      <c r="AD84" s="125"/>
    </row>
    <row r="85" ht="22" customHeight="1" spans="1:30">
      <c r="A85" s="111"/>
      <c r="B85" s="112"/>
      <c r="C85" s="112"/>
      <c r="D85" s="112"/>
      <c r="E85" s="112"/>
      <c r="F85" s="112"/>
      <c r="G85" s="125"/>
      <c r="H85" s="126"/>
      <c r="I85" s="126"/>
      <c r="J85" s="128" t="str">
        <f t="shared" si="12"/>
        <v/>
      </c>
      <c r="K85" s="125"/>
      <c r="L85" s="112"/>
      <c r="M85" s="130"/>
      <c r="N85" s="130"/>
      <c r="O85" s="131"/>
      <c r="P85" s="131" t="str">
        <f t="shared" si="16"/>
        <v/>
      </c>
      <c r="Q85" s="131" t="str">
        <f t="shared" si="17"/>
        <v/>
      </c>
      <c r="R85" s="131"/>
      <c r="S85" s="131"/>
      <c r="T85" s="134" t="str">
        <f t="shared" si="13"/>
        <v/>
      </c>
      <c r="U85" s="134" t="str">
        <f t="shared" si="14"/>
        <v/>
      </c>
      <c r="V85" s="135" t="str">
        <f>IF(OR(U85="",Q85=""),"",IF(Q85="CNY",U85,IF(Q85="USDT",U85*字典与说明!$H$25,"")))</f>
        <v/>
      </c>
      <c r="W85" s="136" t="str">
        <f t="shared" si="15"/>
        <v/>
      </c>
      <c r="X85" s="112" t="str">
        <f t="shared" si="11"/>
        <v/>
      </c>
      <c r="Y85" s="112"/>
      <c r="Z85" s="125"/>
      <c r="AA85" s="125"/>
      <c r="AB85" s="125"/>
      <c r="AC85" s="137"/>
      <c r="AD85" s="125"/>
    </row>
    <row r="86" ht="22" customHeight="1" spans="1:30">
      <c r="A86" s="111"/>
      <c r="B86" s="112"/>
      <c r="C86" s="112"/>
      <c r="D86" s="112"/>
      <c r="E86" s="112"/>
      <c r="F86" s="112"/>
      <c r="G86" s="125"/>
      <c r="H86" s="126"/>
      <c r="I86" s="126"/>
      <c r="J86" s="128" t="str">
        <f t="shared" si="12"/>
        <v/>
      </c>
      <c r="K86" s="125"/>
      <c r="L86" s="112"/>
      <c r="M86" s="130"/>
      <c r="N86" s="130"/>
      <c r="O86" s="131"/>
      <c r="P86" s="131" t="str">
        <f t="shared" si="16"/>
        <v/>
      </c>
      <c r="Q86" s="131" t="str">
        <f t="shared" si="17"/>
        <v/>
      </c>
      <c r="R86" s="131"/>
      <c r="S86" s="131"/>
      <c r="T86" s="134" t="str">
        <f t="shared" si="13"/>
        <v/>
      </c>
      <c r="U86" s="134" t="str">
        <f t="shared" si="14"/>
        <v/>
      </c>
      <c r="V86" s="135" t="str">
        <f>IF(OR(U86="",Q86=""),"",IF(Q86="CNY",U86,IF(Q86="USDT",U86*字典与说明!$H$25,"")))</f>
        <v/>
      </c>
      <c r="W86" s="136" t="str">
        <f t="shared" si="15"/>
        <v/>
      </c>
      <c r="X86" s="112" t="str">
        <f t="shared" si="11"/>
        <v/>
      </c>
      <c r="Y86" s="112"/>
      <c r="Z86" s="125"/>
      <c r="AA86" s="125"/>
      <c r="AB86" s="125"/>
      <c r="AC86" s="137"/>
      <c r="AD86" s="125"/>
    </row>
    <row r="87" ht="22" customHeight="1" spans="1:30">
      <c r="A87" s="111"/>
      <c r="B87" s="112"/>
      <c r="C87" s="112"/>
      <c r="D87" s="112"/>
      <c r="E87" s="112"/>
      <c r="F87" s="112"/>
      <c r="G87" s="125"/>
      <c r="H87" s="126"/>
      <c r="I87" s="126"/>
      <c r="J87" s="128" t="str">
        <f t="shared" si="12"/>
        <v/>
      </c>
      <c r="K87" s="125"/>
      <c r="L87" s="112"/>
      <c r="M87" s="130"/>
      <c r="N87" s="130"/>
      <c r="O87" s="131"/>
      <c r="P87" s="131" t="str">
        <f t="shared" si="16"/>
        <v/>
      </c>
      <c r="Q87" s="131" t="str">
        <f t="shared" si="17"/>
        <v/>
      </c>
      <c r="R87" s="131"/>
      <c r="S87" s="131"/>
      <c r="T87" s="134" t="str">
        <f t="shared" si="13"/>
        <v/>
      </c>
      <c r="U87" s="134" t="str">
        <f t="shared" si="14"/>
        <v/>
      </c>
      <c r="V87" s="135" t="str">
        <f>IF(OR(U87="",Q87=""),"",IF(Q87="CNY",U87,IF(Q87="USDT",U87*字典与说明!$H$25,"")))</f>
        <v/>
      </c>
      <c r="W87" s="136" t="str">
        <f t="shared" si="15"/>
        <v/>
      </c>
      <c r="X87" s="112" t="str">
        <f t="shared" si="11"/>
        <v/>
      </c>
      <c r="Y87" s="112"/>
      <c r="Z87" s="125"/>
      <c r="AA87" s="125"/>
      <c r="AB87" s="125"/>
      <c r="AC87" s="137"/>
      <c r="AD87" s="125"/>
    </row>
    <row r="88" ht="22" customHeight="1" spans="1:30">
      <c r="A88" s="111"/>
      <c r="B88" s="112"/>
      <c r="C88" s="112"/>
      <c r="D88" s="112"/>
      <c r="E88" s="112"/>
      <c r="F88" s="112"/>
      <c r="G88" s="125"/>
      <c r="H88" s="126"/>
      <c r="I88" s="126"/>
      <c r="J88" s="128" t="str">
        <f t="shared" si="12"/>
        <v/>
      </c>
      <c r="K88" s="125"/>
      <c r="L88" s="112"/>
      <c r="M88" s="130"/>
      <c r="N88" s="130"/>
      <c r="O88" s="131"/>
      <c r="P88" s="131" t="str">
        <f t="shared" si="16"/>
        <v/>
      </c>
      <c r="Q88" s="131" t="str">
        <f t="shared" si="17"/>
        <v/>
      </c>
      <c r="R88" s="131"/>
      <c r="S88" s="131"/>
      <c r="T88" s="134" t="str">
        <f t="shared" si="13"/>
        <v/>
      </c>
      <c r="U88" s="134" t="str">
        <f t="shared" si="14"/>
        <v/>
      </c>
      <c r="V88" s="135" t="str">
        <f>IF(OR(U88="",Q88=""),"",IF(Q88="CNY",U88,IF(Q88="USDT",U88*字典与说明!$H$25,"")))</f>
        <v/>
      </c>
      <c r="W88" s="136" t="str">
        <f t="shared" si="15"/>
        <v/>
      </c>
      <c r="X88" s="112" t="str">
        <f t="shared" si="11"/>
        <v/>
      </c>
      <c r="Y88" s="112"/>
      <c r="Z88" s="125"/>
      <c r="AA88" s="125"/>
      <c r="AB88" s="125"/>
      <c r="AC88" s="137"/>
      <c r="AD88" s="125"/>
    </row>
    <row r="89" ht="22" customHeight="1" spans="1:30">
      <c r="A89" s="111"/>
      <c r="B89" s="112"/>
      <c r="C89" s="112"/>
      <c r="D89" s="112"/>
      <c r="E89" s="112"/>
      <c r="F89" s="112"/>
      <c r="G89" s="125"/>
      <c r="H89" s="126"/>
      <c r="I89" s="126"/>
      <c r="J89" s="128" t="str">
        <f t="shared" si="12"/>
        <v/>
      </c>
      <c r="K89" s="125"/>
      <c r="L89" s="112"/>
      <c r="M89" s="130"/>
      <c r="N89" s="130"/>
      <c r="O89" s="131"/>
      <c r="P89" s="131" t="str">
        <f t="shared" si="16"/>
        <v/>
      </c>
      <c r="Q89" s="131" t="str">
        <f t="shared" si="17"/>
        <v/>
      </c>
      <c r="R89" s="131"/>
      <c r="S89" s="131"/>
      <c r="T89" s="134" t="str">
        <f t="shared" si="13"/>
        <v/>
      </c>
      <c r="U89" s="134" t="str">
        <f t="shared" si="14"/>
        <v/>
      </c>
      <c r="V89" s="135" t="str">
        <f>IF(OR(U89="",Q89=""),"",IF(Q89="CNY",U89,IF(Q89="USDT",U89*字典与说明!$H$25,"")))</f>
        <v/>
      </c>
      <c r="W89" s="136" t="str">
        <f t="shared" si="15"/>
        <v/>
      </c>
      <c r="X89" s="112" t="str">
        <f t="shared" si="11"/>
        <v/>
      </c>
      <c r="Y89" s="112"/>
      <c r="Z89" s="125"/>
      <c r="AA89" s="125"/>
      <c r="AB89" s="125"/>
      <c r="AC89" s="137"/>
      <c r="AD89" s="125"/>
    </row>
    <row r="90" ht="22" customHeight="1" spans="1:30">
      <c r="A90" s="111"/>
      <c r="B90" s="112"/>
      <c r="C90" s="112"/>
      <c r="D90" s="112"/>
      <c r="E90" s="112"/>
      <c r="F90" s="112"/>
      <c r="G90" s="125"/>
      <c r="H90" s="126"/>
      <c r="I90" s="126"/>
      <c r="J90" s="128" t="str">
        <f t="shared" si="12"/>
        <v/>
      </c>
      <c r="K90" s="125"/>
      <c r="L90" s="112"/>
      <c r="M90" s="130"/>
      <c r="N90" s="130"/>
      <c r="O90" s="131"/>
      <c r="P90" s="131" t="str">
        <f t="shared" si="16"/>
        <v/>
      </c>
      <c r="Q90" s="131" t="str">
        <f t="shared" si="17"/>
        <v/>
      </c>
      <c r="R90" s="131"/>
      <c r="S90" s="131"/>
      <c r="T90" s="134" t="str">
        <f t="shared" si="13"/>
        <v/>
      </c>
      <c r="U90" s="134" t="str">
        <f t="shared" si="14"/>
        <v/>
      </c>
      <c r="V90" s="135" t="str">
        <f>IF(OR(U90="",Q90=""),"",IF(Q90="CNY",U90,IF(Q90="USDT",U90*字典与说明!$H$25,"")))</f>
        <v/>
      </c>
      <c r="W90" s="136" t="str">
        <f t="shared" si="15"/>
        <v/>
      </c>
      <c r="X90" s="112" t="str">
        <f t="shared" si="11"/>
        <v/>
      </c>
      <c r="Y90" s="112"/>
      <c r="Z90" s="125"/>
      <c r="AA90" s="125"/>
      <c r="AB90" s="125"/>
      <c r="AC90" s="137"/>
      <c r="AD90" s="125"/>
    </row>
    <row r="91" ht="22" customHeight="1" spans="1:30">
      <c r="A91" s="111"/>
      <c r="B91" s="112"/>
      <c r="C91" s="112"/>
      <c r="D91" s="112"/>
      <c r="E91" s="112"/>
      <c r="F91" s="112"/>
      <c r="G91" s="125"/>
      <c r="H91" s="126"/>
      <c r="I91" s="126"/>
      <c r="J91" s="128" t="str">
        <f t="shared" si="12"/>
        <v/>
      </c>
      <c r="K91" s="125"/>
      <c r="L91" s="112"/>
      <c r="M91" s="130"/>
      <c r="N91" s="130"/>
      <c r="O91" s="131"/>
      <c r="P91" s="131" t="str">
        <f t="shared" si="16"/>
        <v/>
      </c>
      <c r="Q91" s="131" t="str">
        <f t="shared" si="17"/>
        <v/>
      </c>
      <c r="R91" s="131"/>
      <c r="S91" s="131"/>
      <c r="T91" s="134" t="str">
        <f t="shared" si="13"/>
        <v/>
      </c>
      <c r="U91" s="134" t="str">
        <f t="shared" si="14"/>
        <v/>
      </c>
      <c r="V91" s="135" t="str">
        <f>IF(OR(U91="",Q91=""),"",IF(Q91="CNY",U91,IF(Q91="USDT",U91*字典与说明!$H$25,"")))</f>
        <v/>
      </c>
      <c r="W91" s="136" t="str">
        <f t="shared" si="15"/>
        <v/>
      </c>
      <c r="X91" s="112" t="str">
        <f t="shared" si="11"/>
        <v/>
      </c>
      <c r="Y91" s="112"/>
      <c r="Z91" s="125"/>
      <c r="AA91" s="125"/>
      <c r="AB91" s="125"/>
      <c r="AC91" s="137"/>
      <c r="AD91" s="125"/>
    </row>
    <row r="92" ht="22" customHeight="1" spans="1:30">
      <c r="A92" s="111"/>
      <c r="B92" s="112"/>
      <c r="C92" s="112"/>
      <c r="D92" s="112"/>
      <c r="E92" s="112"/>
      <c r="F92" s="112"/>
      <c r="G92" s="125"/>
      <c r="H92" s="126"/>
      <c r="I92" s="126"/>
      <c r="J92" s="128" t="str">
        <f t="shared" si="12"/>
        <v/>
      </c>
      <c r="K92" s="125"/>
      <c r="L92" s="112"/>
      <c r="M92" s="130"/>
      <c r="N92" s="130"/>
      <c r="O92" s="131"/>
      <c r="P92" s="131" t="str">
        <f t="shared" si="16"/>
        <v/>
      </c>
      <c r="Q92" s="131" t="str">
        <f t="shared" si="17"/>
        <v/>
      </c>
      <c r="R92" s="131"/>
      <c r="S92" s="131"/>
      <c r="T92" s="134" t="str">
        <f t="shared" si="13"/>
        <v/>
      </c>
      <c r="U92" s="134" t="str">
        <f t="shared" si="14"/>
        <v/>
      </c>
      <c r="V92" s="135" t="str">
        <f>IF(OR(U92="",Q92=""),"",IF(Q92="CNY",U92,IF(Q92="USDT",U92*字典与说明!$H$25,"")))</f>
        <v/>
      </c>
      <c r="W92" s="136" t="str">
        <f t="shared" si="15"/>
        <v/>
      </c>
      <c r="X92" s="112" t="str">
        <f t="shared" si="11"/>
        <v/>
      </c>
      <c r="Y92" s="112"/>
      <c r="Z92" s="125"/>
      <c r="AA92" s="125"/>
      <c r="AB92" s="125"/>
      <c r="AC92" s="137"/>
      <c r="AD92" s="125"/>
    </row>
    <row r="93" ht="22" customHeight="1" spans="1:30">
      <c r="A93" s="111"/>
      <c r="B93" s="112"/>
      <c r="C93" s="112"/>
      <c r="D93" s="112"/>
      <c r="E93" s="112"/>
      <c r="F93" s="112"/>
      <c r="G93" s="125"/>
      <c r="H93" s="126"/>
      <c r="I93" s="126"/>
      <c r="J93" s="128" t="str">
        <f t="shared" si="12"/>
        <v/>
      </c>
      <c r="K93" s="125"/>
      <c r="L93" s="112"/>
      <c r="M93" s="130"/>
      <c r="N93" s="130"/>
      <c r="O93" s="131"/>
      <c r="P93" s="131" t="str">
        <f t="shared" si="16"/>
        <v/>
      </c>
      <c r="Q93" s="131" t="str">
        <f t="shared" si="17"/>
        <v/>
      </c>
      <c r="R93" s="131"/>
      <c r="S93" s="131"/>
      <c r="T93" s="134" t="str">
        <f t="shared" si="13"/>
        <v/>
      </c>
      <c r="U93" s="134" t="str">
        <f t="shared" si="14"/>
        <v/>
      </c>
      <c r="V93" s="135" t="str">
        <f>IF(OR(U93="",Q93=""),"",IF(Q93="CNY",U93,IF(Q93="USDT",U93*字典与说明!$H$25,"")))</f>
        <v/>
      </c>
      <c r="W93" s="136" t="str">
        <f t="shared" si="15"/>
        <v/>
      </c>
      <c r="X93" s="112" t="str">
        <f t="shared" si="11"/>
        <v/>
      </c>
      <c r="Y93" s="112"/>
      <c r="Z93" s="125"/>
      <c r="AA93" s="125"/>
      <c r="AB93" s="125"/>
      <c r="AC93" s="137"/>
      <c r="AD93" s="125"/>
    </row>
    <row r="94" ht="22" customHeight="1" spans="1:30">
      <c r="A94" s="111"/>
      <c r="B94" s="112"/>
      <c r="C94" s="112"/>
      <c r="D94" s="112"/>
      <c r="E94" s="112"/>
      <c r="F94" s="112"/>
      <c r="G94" s="125"/>
      <c r="H94" s="126"/>
      <c r="I94" s="126"/>
      <c r="J94" s="128" t="str">
        <f t="shared" si="12"/>
        <v/>
      </c>
      <c r="K94" s="125"/>
      <c r="L94" s="112"/>
      <c r="M94" s="130"/>
      <c r="N94" s="130"/>
      <c r="O94" s="131"/>
      <c r="P94" s="131" t="str">
        <f t="shared" si="16"/>
        <v/>
      </c>
      <c r="Q94" s="131" t="str">
        <f t="shared" si="17"/>
        <v/>
      </c>
      <c r="R94" s="131"/>
      <c r="S94" s="131"/>
      <c r="T94" s="134" t="str">
        <f t="shared" si="13"/>
        <v/>
      </c>
      <c r="U94" s="134" t="str">
        <f t="shared" si="14"/>
        <v/>
      </c>
      <c r="V94" s="135" t="str">
        <f>IF(OR(U94="",Q94=""),"",IF(Q94="CNY",U94,IF(Q94="USDT",U94*字典与说明!$H$25,"")))</f>
        <v/>
      </c>
      <c r="W94" s="136" t="str">
        <f t="shared" si="15"/>
        <v/>
      </c>
      <c r="X94" s="112" t="str">
        <f t="shared" si="11"/>
        <v/>
      </c>
      <c r="Y94" s="112"/>
      <c r="Z94" s="125"/>
      <c r="AA94" s="125"/>
      <c r="AB94" s="125"/>
      <c r="AC94" s="137"/>
      <c r="AD94" s="125"/>
    </row>
    <row r="95" ht="22" customHeight="1" spans="1:30">
      <c r="A95" s="111"/>
      <c r="B95" s="112"/>
      <c r="C95" s="112"/>
      <c r="D95" s="112"/>
      <c r="E95" s="112"/>
      <c r="F95" s="112"/>
      <c r="G95" s="125"/>
      <c r="H95" s="126"/>
      <c r="I95" s="126"/>
      <c r="J95" s="128" t="str">
        <f t="shared" si="12"/>
        <v/>
      </c>
      <c r="K95" s="125"/>
      <c r="L95" s="112"/>
      <c r="M95" s="130"/>
      <c r="N95" s="130"/>
      <c r="O95" s="131"/>
      <c r="P95" s="131" t="str">
        <f t="shared" si="16"/>
        <v/>
      </c>
      <c r="Q95" s="131" t="str">
        <f t="shared" si="17"/>
        <v/>
      </c>
      <c r="R95" s="131"/>
      <c r="S95" s="131"/>
      <c r="T95" s="134" t="str">
        <f t="shared" si="13"/>
        <v/>
      </c>
      <c r="U95" s="134" t="str">
        <f t="shared" si="14"/>
        <v/>
      </c>
      <c r="V95" s="135" t="str">
        <f>IF(OR(U95="",Q95=""),"",IF(Q95="CNY",U95,IF(Q95="USDT",U95*字典与说明!$H$25,"")))</f>
        <v/>
      </c>
      <c r="W95" s="136" t="str">
        <f t="shared" si="15"/>
        <v/>
      </c>
      <c r="X95" s="112" t="str">
        <f t="shared" si="11"/>
        <v/>
      </c>
      <c r="Y95" s="112"/>
      <c r="Z95" s="125"/>
      <c r="AA95" s="125"/>
      <c r="AB95" s="125"/>
      <c r="AC95" s="137"/>
      <c r="AD95" s="125"/>
    </row>
    <row r="96" ht="22" customHeight="1" spans="1:30">
      <c r="A96" s="111"/>
      <c r="B96" s="112"/>
      <c r="C96" s="112"/>
      <c r="D96" s="112"/>
      <c r="E96" s="112"/>
      <c r="F96" s="112"/>
      <c r="G96" s="125"/>
      <c r="H96" s="126"/>
      <c r="I96" s="126"/>
      <c r="J96" s="128" t="str">
        <f t="shared" si="12"/>
        <v/>
      </c>
      <c r="K96" s="125"/>
      <c r="L96" s="112"/>
      <c r="M96" s="130"/>
      <c r="N96" s="130"/>
      <c r="O96" s="131"/>
      <c r="P96" s="131" t="str">
        <f t="shared" si="16"/>
        <v/>
      </c>
      <c r="Q96" s="131" t="str">
        <f t="shared" si="17"/>
        <v/>
      </c>
      <c r="R96" s="131"/>
      <c r="S96" s="131"/>
      <c r="T96" s="134" t="str">
        <f t="shared" si="13"/>
        <v/>
      </c>
      <c r="U96" s="134" t="str">
        <f t="shared" si="14"/>
        <v/>
      </c>
      <c r="V96" s="135" t="str">
        <f>IF(OR(U96="",Q96=""),"",IF(Q96="CNY",U96,IF(Q96="USDT",U96*字典与说明!$H$25,"")))</f>
        <v/>
      </c>
      <c r="W96" s="136" t="str">
        <f t="shared" si="15"/>
        <v/>
      </c>
      <c r="X96" s="112" t="str">
        <f t="shared" si="11"/>
        <v/>
      </c>
      <c r="Y96" s="112"/>
      <c r="Z96" s="125"/>
      <c r="AA96" s="125"/>
      <c r="AB96" s="125"/>
      <c r="AC96" s="137"/>
      <c r="AD96" s="125"/>
    </row>
    <row r="97" ht="22" customHeight="1" spans="1:30">
      <c r="A97" s="111"/>
      <c r="B97" s="112"/>
      <c r="C97" s="112"/>
      <c r="D97" s="112"/>
      <c r="E97" s="112"/>
      <c r="F97" s="112"/>
      <c r="G97" s="125"/>
      <c r="H97" s="126"/>
      <c r="I97" s="126"/>
      <c r="J97" s="128" t="str">
        <f t="shared" si="12"/>
        <v/>
      </c>
      <c r="K97" s="125"/>
      <c r="L97" s="112"/>
      <c r="M97" s="130"/>
      <c r="N97" s="130"/>
      <c r="O97" s="131"/>
      <c r="P97" s="131" t="str">
        <f t="shared" si="16"/>
        <v/>
      </c>
      <c r="Q97" s="131" t="str">
        <f t="shared" si="17"/>
        <v/>
      </c>
      <c r="R97" s="131"/>
      <c r="S97" s="131"/>
      <c r="T97" s="134" t="str">
        <f t="shared" si="13"/>
        <v/>
      </c>
      <c r="U97" s="134" t="str">
        <f t="shared" si="14"/>
        <v/>
      </c>
      <c r="V97" s="135" t="str">
        <f>IF(OR(U97="",Q97=""),"",IF(Q97="CNY",U97,IF(Q97="USDT",U97*字典与说明!$H$25,"")))</f>
        <v/>
      </c>
      <c r="W97" s="136" t="str">
        <f t="shared" si="15"/>
        <v/>
      </c>
      <c r="X97" s="112" t="str">
        <f t="shared" si="11"/>
        <v/>
      </c>
      <c r="Y97" s="112"/>
      <c r="Z97" s="125"/>
      <c r="AA97" s="125"/>
      <c r="AB97" s="125"/>
      <c r="AC97" s="137"/>
      <c r="AD97" s="125"/>
    </row>
    <row r="98" ht="22" customHeight="1" spans="1:30">
      <c r="A98" s="111"/>
      <c r="B98" s="112"/>
      <c r="C98" s="112"/>
      <c r="D98" s="112"/>
      <c r="E98" s="112"/>
      <c r="F98" s="112"/>
      <c r="G98" s="125"/>
      <c r="H98" s="126"/>
      <c r="I98" s="126"/>
      <c r="J98" s="128" t="str">
        <f t="shared" si="12"/>
        <v/>
      </c>
      <c r="K98" s="125"/>
      <c r="L98" s="112"/>
      <c r="M98" s="130"/>
      <c r="N98" s="130"/>
      <c r="O98" s="131"/>
      <c r="P98" s="131" t="str">
        <f t="shared" si="16"/>
        <v/>
      </c>
      <c r="Q98" s="131" t="str">
        <f t="shared" si="17"/>
        <v/>
      </c>
      <c r="R98" s="131"/>
      <c r="S98" s="131"/>
      <c r="T98" s="134" t="str">
        <f t="shared" si="13"/>
        <v/>
      </c>
      <c r="U98" s="134" t="str">
        <f t="shared" si="14"/>
        <v/>
      </c>
      <c r="V98" s="135" t="str">
        <f>IF(OR(U98="",Q98=""),"",IF(Q98="CNY",U98,IF(Q98="USDT",U98*字典与说明!$H$25,"")))</f>
        <v/>
      </c>
      <c r="W98" s="136" t="str">
        <f t="shared" si="15"/>
        <v/>
      </c>
      <c r="X98" s="112" t="str">
        <f t="shared" si="11"/>
        <v/>
      </c>
      <c r="Y98" s="112"/>
      <c r="Z98" s="125"/>
      <c r="AA98" s="125"/>
      <c r="AB98" s="125"/>
      <c r="AC98" s="137"/>
      <c r="AD98" s="125"/>
    </row>
    <row r="99" ht="22" customHeight="1" spans="1:30">
      <c r="A99" s="111"/>
      <c r="B99" s="112"/>
      <c r="C99" s="112"/>
      <c r="D99" s="112"/>
      <c r="E99" s="112"/>
      <c r="F99" s="112"/>
      <c r="G99" s="125"/>
      <c r="H99" s="126"/>
      <c r="I99" s="126"/>
      <c r="J99" s="128" t="str">
        <f t="shared" si="12"/>
        <v/>
      </c>
      <c r="K99" s="125"/>
      <c r="L99" s="112"/>
      <c r="M99" s="130"/>
      <c r="N99" s="130"/>
      <c r="O99" s="131"/>
      <c r="P99" s="131" t="str">
        <f t="shared" si="16"/>
        <v/>
      </c>
      <c r="Q99" s="131" t="str">
        <f t="shared" si="17"/>
        <v/>
      </c>
      <c r="R99" s="131"/>
      <c r="S99" s="131"/>
      <c r="T99" s="134" t="str">
        <f t="shared" si="13"/>
        <v/>
      </c>
      <c r="U99" s="134" t="str">
        <f t="shared" si="14"/>
        <v/>
      </c>
      <c r="V99" s="135" t="str">
        <f>IF(OR(U99="",Q99=""),"",IF(Q99="CNY",U99,IF(Q99="USDT",U99*字典与说明!$H$25,"")))</f>
        <v/>
      </c>
      <c r="W99" s="136" t="str">
        <f t="shared" si="15"/>
        <v/>
      </c>
      <c r="X99" s="112" t="str">
        <f t="shared" si="11"/>
        <v/>
      </c>
      <c r="Y99" s="112"/>
      <c r="Z99" s="125"/>
      <c r="AA99" s="125"/>
      <c r="AB99" s="125"/>
      <c r="AC99" s="137"/>
      <c r="AD99" s="125"/>
    </row>
    <row r="100" ht="22" customHeight="1" spans="1:30">
      <c r="A100" s="111"/>
      <c r="B100" s="112"/>
      <c r="C100" s="112"/>
      <c r="D100" s="112"/>
      <c r="E100" s="112"/>
      <c r="F100" s="112"/>
      <c r="G100" s="125"/>
      <c r="H100" s="126"/>
      <c r="I100" s="126"/>
      <c r="J100" s="128" t="str">
        <f t="shared" si="12"/>
        <v/>
      </c>
      <c r="K100" s="125"/>
      <c r="L100" s="112"/>
      <c r="M100" s="130"/>
      <c r="N100" s="130"/>
      <c r="O100" s="131"/>
      <c r="P100" s="131" t="str">
        <f t="shared" si="16"/>
        <v/>
      </c>
      <c r="Q100" s="131" t="str">
        <f t="shared" si="17"/>
        <v/>
      </c>
      <c r="R100" s="131"/>
      <c r="S100" s="131"/>
      <c r="T100" s="134" t="str">
        <f t="shared" si="13"/>
        <v/>
      </c>
      <c r="U100" s="134" t="str">
        <f t="shared" si="14"/>
        <v/>
      </c>
      <c r="V100" s="135" t="str">
        <f>IF(OR(U100="",Q100=""),"",IF(Q100="CNY",U100,IF(Q100="USDT",U100*字典与说明!$H$25,"")))</f>
        <v/>
      </c>
      <c r="W100" s="136" t="str">
        <f t="shared" si="15"/>
        <v/>
      </c>
      <c r="X100" s="112" t="str">
        <f t="shared" si="11"/>
        <v/>
      </c>
      <c r="Y100" s="112"/>
      <c r="Z100" s="125"/>
      <c r="AA100" s="125"/>
      <c r="AB100" s="125"/>
      <c r="AC100" s="137"/>
      <c r="AD100" s="125"/>
    </row>
    <row r="101" ht="22" customHeight="1" spans="1:30">
      <c r="A101" s="111"/>
      <c r="B101" s="112"/>
      <c r="C101" s="112"/>
      <c r="D101" s="112"/>
      <c r="E101" s="112"/>
      <c r="F101" s="112"/>
      <c r="G101" s="125"/>
      <c r="H101" s="126"/>
      <c r="I101" s="126"/>
      <c r="J101" s="128" t="str">
        <f t="shared" si="12"/>
        <v/>
      </c>
      <c r="K101" s="125"/>
      <c r="L101" s="112"/>
      <c r="M101" s="130"/>
      <c r="N101" s="130"/>
      <c r="O101" s="131"/>
      <c r="P101" s="131" t="str">
        <f t="shared" si="16"/>
        <v/>
      </c>
      <c r="Q101" s="131" t="str">
        <f t="shared" si="17"/>
        <v/>
      </c>
      <c r="R101" s="131"/>
      <c r="S101" s="131"/>
      <c r="T101" s="134" t="str">
        <f t="shared" si="13"/>
        <v/>
      </c>
      <c r="U101" s="134" t="str">
        <f t="shared" si="14"/>
        <v/>
      </c>
      <c r="V101" s="135" t="str">
        <f>IF(OR(U101="",Q101=""),"",IF(Q101="CNY",U101,IF(Q101="USDT",U101*字典与说明!$H$25,"")))</f>
        <v/>
      </c>
      <c r="W101" s="136" t="str">
        <f t="shared" si="15"/>
        <v/>
      </c>
      <c r="X101" s="112" t="str">
        <f t="shared" si="11"/>
        <v/>
      </c>
      <c r="Y101" s="112"/>
      <c r="Z101" s="125"/>
      <c r="AA101" s="125"/>
      <c r="AB101" s="125"/>
      <c r="AC101" s="137"/>
      <c r="AD101" s="125"/>
    </row>
    <row r="102" ht="22" customHeight="1" spans="1:30">
      <c r="A102" s="111"/>
      <c r="B102" s="112"/>
      <c r="C102" s="112"/>
      <c r="D102" s="112"/>
      <c r="E102" s="112"/>
      <c r="F102" s="112"/>
      <c r="G102" s="125"/>
      <c r="H102" s="126"/>
      <c r="I102" s="126"/>
      <c r="J102" s="128" t="str">
        <f t="shared" si="12"/>
        <v/>
      </c>
      <c r="K102" s="125"/>
      <c r="L102" s="112"/>
      <c r="M102" s="130"/>
      <c r="N102" s="130"/>
      <c r="O102" s="131"/>
      <c r="P102" s="131" t="str">
        <f t="shared" si="16"/>
        <v/>
      </c>
      <c r="Q102" s="131" t="str">
        <f t="shared" si="17"/>
        <v/>
      </c>
      <c r="R102" s="131"/>
      <c r="S102" s="131"/>
      <c r="T102" s="134" t="str">
        <f t="shared" si="13"/>
        <v/>
      </c>
      <c r="U102" s="134" t="str">
        <f t="shared" si="14"/>
        <v/>
      </c>
      <c r="V102" s="135" t="str">
        <f>IF(OR(U102="",Q102=""),"",IF(Q102="CNY",U102,IF(Q102="USDT",U102*字典与说明!$H$25,"")))</f>
        <v/>
      </c>
      <c r="W102" s="136" t="str">
        <f t="shared" si="15"/>
        <v/>
      </c>
      <c r="X102" s="112" t="str">
        <f t="shared" si="11"/>
        <v/>
      </c>
      <c r="Y102" s="112"/>
      <c r="Z102" s="125"/>
      <c r="AA102" s="125"/>
      <c r="AB102" s="125"/>
      <c r="AC102" s="137"/>
      <c r="AD102" s="125"/>
    </row>
    <row r="103" ht="22" customHeight="1" spans="1:30">
      <c r="A103" s="111"/>
      <c r="B103" s="112"/>
      <c r="C103" s="112"/>
      <c r="D103" s="112"/>
      <c r="E103" s="112"/>
      <c r="F103" s="112"/>
      <c r="G103" s="125"/>
      <c r="H103" s="126"/>
      <c r="I103" s="126"/>
      <c r="J103" s="128" t="str">
        <f t="shared" si="12"/>
        <v/>
      </c>
      <c r="K103" s="125"/>
      <c r="L103" s="112"/>
      <c r="M103" s="130"/>
      <c r="N103" s="130"/>
      <c r="O103" s="131"/>
      <c r="P103" s="131" t="str">
        <f t="shared" si="16"/>
        <v/>
      </c>
      <c r="Q103" s="131" t="str">
        <f t="shared" si="17"/>
        <v/>
      </c>
      <c r="R103" s="131"/>
      <c r="S103" s="131"/>
      <c r="T103" s="134" t="str">
        <f t="shared" si="13"/>
        <v/>
      </c>
      <c r="U103" s="134" t="str">
        <f t="shared" si="14"/>
        <v/>
      </c>
      <c r="V103" s="135" t="str">
        <f>IF(OR(U103="",Q103=""),"",IF(Q103="CNY",U103,IF(Q103="USDT",U103*字典与说明!$H$25,"")))</f>
        <v/>
      </c>
      <c r="W103" s="136" t="str">
        <f t="shared" si="15"/>
        <v/>
      </c>
      <c r="X103" s="112" t="str">
        <f t="shared" si="11"/>
        <v/>
      </c>
      <c r="Y103" s="112"/>
      <c r="Z103" s="125"/>
      <c r="AA103" s="125"/>
      <c r="AB103" s="125"/>
      <c r="AC103" s="137"/>
      <c r="AD103" s="125"/>
    </row>
    <row r="104" ht="22" customHeight="1" spans="1:30">
      <c r="A104" s="111"/>
      <c r="B104" s="112"/>
      <c r="C104" s="112"/>
      <c r="D104" s="112"/>
      <c r="E104" s="112"/>
      <c r="F104" s="112"/>
      <c r="G104" s="125"/>
      <c r="H104" s="126"/>
      <c r="I104" s="126"/>
      <c r="J104" s="128" t="str">
        <f t="shared" si="12"/>
        <v/>
      </c>
      <c r="K104" s="125"/>
      <c r="L104" s="112"/>
      <c r="M104" s="130"/>
      <c r="N104" s="130"/>
      <c r="O104" s="131"/>
      <c r="P104" s="131" t="str">
        <f t="shared" si="16"/>
        <v/>
      </c>
      <c r="Q104" s="131" t="str">
        <f t="shared" si="17"/>
        <v/>
      </c>
      <c r="R104" s="131"/>
      <c r="S104" s="131"/>
      <c r="T104" s="134" t="str">
        <f t="shared" si="13"/>
        <v/>
      </c>
      <c r="U104" s="134" t="str">
        <f t="shared" si="14"/>
        <v/>
      </c>
      <c r="V104" s="135" t="str">
        <f>IF(OR(U104="",Q104=""),"",IF(Q104="CNY",U104,IF(Q104="USDT",U104*字典与说明!$H$25,"")))</f>
        <v/>
      </c>
      <c r="W104" s="136" t="str">
        <f t="shared" si="15"/>
        <v/>
      </c>
      <c r="X104" s="112" t="str">
        <f t="shared" si="11"/>
        <v/>
      </c>
      <c r="Y104" s="112"/>
      <c r="Z104" s="125"/>
      <c r="AA104" s="125"/>
      <c r="AB104" s="125"/>
      <c r="AC104" s="137"/>
      <c r="AD104" s="125"/>
    </row>
    <row r="105" ht="22" customHeight="1" spans="1:30">
      <c r="A105" s="111"/>
      <c r="B105" s="112"/>
      <c r="C105" s="112"/>
      <c r="D105" s="112"/>
      <c r="E105" s="112"/>
      <c r="F105" s="112"/>
      <c r="G105" s="125"/>
      <c r="H105" s="126"/>
      <c r="I105" s="126"/>
      <c r="J105" s="128" t="str">
        <f t="shared" si="12"/>
        <v/>
      </c>
      <c r="K105" s="125"/>
      <c r="L105" s="112"/>
      <c r="M105" s="130"/>
      <c r="N105" s="130"/>
      <c r="O105" s="131"/>
      <c r="P105" s="131" t="str">
        <f t="shared" si="16"/>
        <v/>
      </c>
      <c r="Q105" s="131" t="str">
        <f t="shared" si="17"/>
        <v/>
      </c>
      <c r="R105" s="131"/>
      <c r="S105" s="131"/>
      <c r="T105" s="134" t="str">
        <f t="shared" si="13"/>
        <v/>
      </c>
      <c r="U105" s="134" t="str">
        <f t="shared" si="14"/>
        <v/>
      </c>
      <c r="V105" s="135" t="str">
        <f>IF(OR(U105="",Q105=""),"",IF(Q105="CNY",U105,IF(Q105="USDT",U105*字典与说明!$H$25,"")))</f>
        <v/>
      </c>
      <c r="W105" s="136" t="str">
        <f t="shared" si="15"/>
        <v/>
      </c>
      <c r="X105" s="112" t="str">
        <f t="shared" si="11"/>
        <v/>
      </c>
      <c r="Y105" s="112"/>
      <c r="Z105" s="125"/>
      <c r="AA105" s="125"/>
      <c r="AB105" s="125"/>
      <c r="AC105" s="137"/>
      <c r="AD105" s="125"/>
    </row>
    <row r="106" ht="22" customHeight="1" spans="1:30">
      <c r="A106" s="111"/>
      <c r="B106" s="112"/>
      <c r="C106" s="112"/>
      <c r="D106" s="112"/>
      <c r="E106" s="112"/>
      <c r="F106" s="112"/>
      <c r="G106" s="125"/>
      <c r="H106" s="126"/>
      <c r="I106" s="126"/>
      <c r="J106" s="128" t="str">
        <f t="shared" si="12"/>
        <v/>
      </c>
      <c r="K106" s="125"/>
      <c r="L106" s="112"/>
      <c r="M106" s="130"/>
      <c r="N106" s="130"/>
      <c r="O106" s="131"/>
      <c r="P106" s="131" t="str">
        <f t="shared" si="16"/>
        <v/>
      </c>
      <c r="Q106" s="131" t="str">
        <f t="shared" si="17"/>
        <v/>
      </c>
      <c r="R106" s="131"/>
      <c r="S106" s="131"/>
      <c r="T106" s="134" t="str">
        <f t="shared" si="13"/>
        <v/>
      </c>
      <c r="U106" s="134" t="str">
        <f t="shared" si="14"/>
        <v/>
      </c>
      <c r="V106" s="135" t="str">
        <f>IF(OR(U106="",Q106=""),"",IF(Q106="CNY",U106,IF(Q106="USDT",U106*字典与说明!$H$25,"")))</f>
        <v/>
      </c>
      <c r="W106" s="136" t="str">
        <f t="shared" si="15"/>
        <v/>
      </c>
      <c r="X106" s="112" t="str">
        <f t="shared" si="11"/>
        <v/>
      </c>
      <c r="Y106" s="112"/>
      <c r="Z106" s="125"/>
      <c r="AA106" s="125"/>
      <c r="AB106" s="125"/>
      <c r="AC106" s="137"/>
      <c r="AD106" s="125"/>
    </row>
    <row r="107" ht="22" customHeight="1" spans="1:30">
      <c r="A107" s="111"/>
      <c r="B107" s="112"/>
      <c r="C107" s="112"/>
      <c r="D107" s="112"/>
      <c r="E107" s="112"/>
      <c r="F107" s="112"/>
      <c r="G107" s="125"/>
      <c r="H107" s="126"/>
      <c r="I107" s="126"/>
      <c r="J107" s="128" t="str">
        <f t="shared" si="12"/>
        <v/>
      </c>
      <c r="K107" s="125"/>
      <c r="L107" s="112"/>
      <c r="M107" s="130"/>
      <c r="N107" s="130"/>
      <c r="O107" s="131"/>
      <c r="P107" s="131" t="str">
        <f t="shared" si="16"/>
        <v/>
      </c>
      <c r="Q107" s="131" t="str">
        <f t="shared" si="17"/>
        <v/>
      </c>
      <c r="R107" s="131"/>
      <c r="S107" s="131"/>
      <c r="T107" s="134" t="str">
        <f t="shared" si="13"/>
        <v/>
      </c>
      <c r="U107" s="134" t="str">
        <f t="shared" si="14"/>
        <v/>
      </c>
      <c r="V107" s="135" t="str">
        <f>IF(OR(U107="",Q107=""),"",IF(Q107="CNY",U107,IF(Q107="USDT",U107*字典与说明!$H$25,"")))</f>
        <v/>
      </c>
      <c r="W107" s="136" t="str">
        <f t="shared" si="15"/>
        <v/>
      </c>
      <c r="X107" s="112" t="str">
        <f t="shared" si="11"/>
        <v/>
      </c>
      <c r="Y107" s="112"/>
      <c r="Z107" s="125"/>
      <c r="AA107" s="125"/>
      <c r="AB107" s="125"/>
      <c r="AC107" s="137"/>
      <c r="AD107" s="125"/>
    </row>
    <row r="108" ht="22" customHeight="1" spans="1:30">
      <c r="A108" s="111"/>
      <c r="B108" s="112"/>
      <c r="C108" s="112"/>
      <c r="D108" s="112"/>
      <c r="E108" s="112"/>
      <c r="F108" s="112"/>
      <c r="G108" s="125"/>
      <c r="H108" s="126"/>
      <c r="I108" s="126"/>
      <c r="J108" s="128" t="str">
        <f t="shared" si="12"/>
        <v/>
      </c>
      <c r="K108" s="125"/>
      <c r="L108" s="112"/>
      <c r="M108" s="130"/>
      <c r="N108" s="130"/>
      <c r="O108" s="131"/>
      <c r="P108" s="131" t="str">
        <f t="shared" si="16"/>
        <v/>
      </c>
      <c r="Q108" s="131" t="str">
        <f t="shared" si="17"/>
        <v/>
      </c>
      <c r="R108" s="131"/>
      <c r="S108" s="131"/>
      <c r="T108" s="134" t="str">
        <f t="shared" si="13"/>
        <v/>
      </c>
      <c r="U108" s="134" t="str">
        <f t="shared" si="14"/>
        <v/>
      </c>
      <c r="V108" s="135" t="str">
        <f>IF(OR(U108="",Q108=""),"",IF(Q108="CNY",U108,IF(Q108="USDT",U108*字典与说明!$H$25,"")))</f>
        <v/>
      </c>
      <c r="W108" s="136" t="str">
        <f t="shared" si="15"/>
        <v/>
      </c>
      <c r="X108" s="112" t="str">
        <f t="shared" si="11"/>
        <v/>
      </c>
      <c r="Y108" s="112"/>
      <c r="Z108" s="125"/>
      <c r="AA108" s="125"/>
      <c r="AB108" s="125"/>
      <c r="AC108" s="137"/>
      <c r="AD108" s="125"/>
    </row>
    <row r="109" ht="22" customHeight="1" spans="1:30">
      <c r="A109" s="111"/>
      <c r="B109" s="112"/>
      <c r="C109" s="112"/>
      <c r="D109" s="112"/>
      <c r="E109" s="112"/>
      <c r="F109" s="112"/>
      <c r="G109" s="125"/>
      <c r="H109" s="126"/>
      <c r="I109" s="126"/>
      <c r="J109" s="128" t="str">
        <f t="shared" si="12"/>
        <v/>
      </c>
      <c r="K109" s="125"/>
      <c r="L109" s="112"/>
      <c r="M109" s="130"/>
      <c r="N109" s="130"/>
      <c r="O109" s="131"/>
      <c r="P109" s="131" t="str">
        <f t="shared" si="16"/>
        <v/>
      </c>
      <c r="Q109" s="131" t="str">
        <f t="shared" si="17"/>
        <v/>
      </c>
      <c r="R109" s="131"/>
      <c r="S109" s="131"/>
      <c r="T109" s="134" t="str">
        <f t="shared" si="13"/>
        <v/>
      </c>
      <c r="U109" s="134" t="str">
        <f t="shared" si="14"/>
        <v/>
      </c>
      <c r="V109" s="135" t="str">
        <f>IF(OR(U109="",Q109=""),"",IF(Q109="CNY",U109,IF(Q109="USDT",U109*字典与说明!$H$25,"")))</f>
        <v/>
      </c>
      <c r="W109" s="136" t="str">
        <f t="shared" si="15"/>
        <v/>
      </c>
      <c r="X109" s="112" t="str">
        <f t="shared" si="11"/>
        <v/>
      </c>
      <c r="Y109" s="112"/>
      <c r="Z109" s="125"/>
      <c r="AA109" s="125"/>
      <c r="AB109" s="125"/>
      <c r="AC109" s="137"/>
      <c r="AD109" s="125"/>
    </row>
    <row r="110" ht="22" customHeight="1" spans="1:30">
      <c r="A110" s="111"/>
      <c r="B110" s="112"/>
      <c r="C110" s="112"/>
      <c r="D110" s="112"/>
      <c r="E110" s="112"/>
      <c r="F110" s="112"/>
      <c r="G110" s="125"/>
      <c r="H110" s="126"/>
      <c r="I110" s="126"/>
      <c r="J110" s="128" t="str">
        <f t="shared" si="12"/>
        <v/>
      </c>
      <c r="K110" s="125"/>
      <c r="L110" s="112"/>
      <c r="M110" s="130"/>
      <c r="N110" s="130"/>
      <c r="O110" s="131"/>
      <c r="P110" s="131" t="str">
        <f t="shared" si="16"/>
        <v/>
      </c>
      <c r="Q110" s="131" t="str">
        <f t="shared" si="17"/>
        <v/>
      </c>
      <c r="R110" s="131"/>
      <c r="S110" s="131"/>
      <c r="T110" s="134" t="str">
        <f t="shared" si="13"/>
        <v/>
      </c>
      <c r="U110" s="134" t="str">
        <f t="shared" si="14"/>
        <v/>
      </c>
      <c r="V110" s="135" t="str">
        <f>IF(OR(U110="",Q110=""),"",IF(Q110="CNY",U110,IF(Q110="USDT",U110*字典与说明!$H$25,"")))</f>
        <v/>
      </c>
      <c r="W110" s="136" t="str">
        <f t="shared" si="15"/>
        <v/>
      </c>
      <c r="X110" s="112" t="str">
        <f t="shared" si="11"/>
        <v/>
      </c>
      <c r="Y110" s="112"/>
      <c r="Z110" s="125"/>
      <c r="AA110" s="125"/>
      <c r="AB110" s="125"/>
      <c r="AC110" s="137"/>
      <c r="AD110" s="125"/>
    </row>
    <row r="111" ht="22" customHeight="1" spans="1:30">
      <c r="A111" s="111"/>
      <c r="B111" s="112"/>
      <c r="C111" s="112"/>
      <c r="D111" s="112"/>
      <c r="E111" s="112"/>
      <c r="F111" s="112"/>
      <c r="G111" s="125"/>
      <c r="H111" s="126"/>
      <c r="I111" s="126"/>
      <c r="J111" s="128" t="str">
        <f t="shared" si="12"/>
        <v/>
      </c>
      <c r="K111" s="125"/>
      <c r="L111" s="112"/>
      <c r="M111" s="130"/>
      <c r="N111" s="130"/>
      <c r="O111" s="131"/>
      <c r="P111" s="131" t="str">
        <f t="shared" si="16"/>
        <v/>
      </c>
      <c r="Q111" s="131" t="str">
        <f t="shared" si="17"/>
        <v/>
      </c>
      <c r="R111" s="131"/>
      <c r="S111" s="131"/>
      <c r="T111" s="134" t="str">
        <f t="shared" si="13"/>
        <v/>
      </c>
      <c r="U111" s="134" t="str">
        <f t="shared" si="14"/>
        <v/>
      </c>
      <c r="V111" s="135" t="str">
        <f>IF(OR(U111="",Q111=""),"",IF(Q111="CNY",U111,IF(Q111="USDT",U111*字典与说明!$H$25,"")))</f>
        <v/>
      </c>
      <c r="W111" s="136" t="str">
        <f t="shared" si="15"/>
        <v/>
      </c>
      <c r="X111" s="112" t="str">
        <f t="shared" si="11"/>
        <v/>
      </c>
      <c r="Y111" s="112"/>
      <c r="Z111" s="125"/>
      <c r="AA111" s="125"/>
      <c r="AB111" s="125"/>
      <c r="AC111" s="137"/>
      <c r="AD111" s="125"/>
    </row>
    <row r="112" ht="22" customHeight="1" spans="1:30">
      <c r="A112" s="111"/>
      <c r="B112" s="112"/>
      <c r="C112" s="112"/>
      <c r="D112" s="112"/>
      <c r="E112" s="112"/>
      <c r="F112" s="112"/>
      <c r="G112" s="125"/>
      <c r="H112" s="126"/>
      <c r="I112" s="126"/>
      <c r="J112" s="128" t="str">
        <f t="shared" si="12"/>
        <v/>
      </c>
      <c r="K112" s="125"/>
      <c r="L112" s="112"/>
      <c r="M112" s="130"/>
      <c r="N112" s="130"/>
      <c r="O112" s="131"/>
      <c r="P112" s="131" t="str">
        <f t="shared" si="16"/>
        <v/>
      </c>
      <c r="Q112" s="131" t="str">
        <f t="shared" si="17"/>
        <v/>
      </c>
      <c r="R112" s="131"/>
      <c r="S112" s="131"/>
      <c r="T112" s="134" t="str">
        <f t="shared" si="13"/>
        <v/>
      </c>
      <c r="U112" s="134" t="str">
        <f t="shared" si="14"/>
        <v/>
      </c>
      <c r="V112" s="135" t="str">
        <f>IF(OR(U112="",Q112=""),"",IF(Q112="CNY",U112,IF(Q112="USDT",U112*字典与说明!$H$25,"")))</f>
        <v/>
      </c>
      <c r="W112" s="136" t="str">
        <f t="shared" si="15"/>
        <v/>
      </c>
      <c r="X112" s="112" t="str">
        <f t="shared" si="11"/>
        <v/>
      </c>
      <c r="Y112" s="112"/>
      <c r="Z112" s="125"/>
      <c r="AA112" s="125"/>
      <c r="AB112" s="125"/>
      <c r="AC112" s="137"/>
      <c r="AD112" s="125"/>
    </row>
    <row r="113" ht="22" customHeight="1" spans="1:30">
      <c r="A113" s="111"/>
      <c r="B113" s="112"/>
      <c r="C113" s="112"/>
      <c r="D113" s="112"/>
      <c r="E113" s="112"/>
      <c r="F113" s="112"/>
      <c r="G113" s="125"/>
      <c r="H113" s="126"/>
      <c r="I113" s="126"/>
      <c r="J113" s="128" t="str">
        <f t="shared" si="12"/>
        <v/>
      </c>
      <c r="K113" s="125"/>
      <c r="L113" s="112"/>
      <c r="M113" s="130"/>
      <c r="N113" s="130"/>
      <c r="O113" s="131"/>
      <c r="P113" s="131" t="str">
        <f t="shared" si="16"/>
        <v/>
      </c>
      <c r="Q113" s="131" t="str">
        <f t="shared" si="17"/>
        <v/>
      </c>
      <c r="R113" s="131"/>
      <c r="S113" s="131"/>
      <c r="T113" s="134" t="str">
        <f t="shared" si="13"/>
        <v/>
      </c>
      <c r="U113" s="134" t="str">
        <f t="shared" si="14"/>
        <v/>
      </c>
      <c r="V113" s="135" t="str">
        <f>IF(OR(U113="",Q113=""),"",IF(Q113="CNY",U113,IF(Q113="USDT",U113*字典与说明!$H$25,"")))</f>
        <v/>
      </c>
      <c r="W113" s="136" t="str">
        <f t="shared" si="15"/>
        <v/>
      </c>
      <c r="X113" s="112" t="str">
        <f t="shared" si="11"/>
        <v/>
      </c>
      <c r="Y113" s="112"/>
      <c r="Z113" s="125"/>
      <c r="AA113" s="125"/>
      <c r="AB113" s="125"/>
      <c r="AC113" s="137"/>
      <c r="AD113" s="125"/>
    </row>
    <row r="114" ht="22" customHeight="1" spans="1:30">
      <c r="A114" s="111"/>
      <c r="B114" s="112"/>
      <c r="C114" s="112"/>
      <c r="D114" s="112"/>
      <c r="E114" s="112"/>
      <c r="F114" s="112"/>
      <c r="G114" s="125"/>
      <c r="H114" s="126"/>
      <c r="I114" s="126"/>
      <c r="J114" s="128" t="str">
        <f t="shared" si="12"/>
        <v/>
      </c>
      <c r="K114" s="125"/>
      <c r="L114" s="112"/>
      <c r="M114" s="130"/>
      <c r="N114" s="130"/>
      <c r="O114" s="131"/>
      <c r="P114" s="131" t="str">
        <f t="shared" si="16"/>
        <v/>
      </c>
      <c r="Q114" s="131" t="str">
        <f t="shared" si="17"/>
        <v/>
      </c>
      <c r="R114" s="131"/>
      <c r="S114" s="131"/>
      <c r="T114" s="134" t="str">
        <f t="shared" si="13"/>
        <v/>
      </c>
      <c r="U114" s="134" t="str">
        <f t="shared" si="14"/>
        <v/>
      </c>
      <c r="V114" s="135" t="str">
        <f>IF(OR(U114="",Q114=""),"",IF(Q114="CNY",U114,IF(Q114="USDT",U114*字典与说明!$H$25,"")))</f>
        <v/>
      </c>
      <c r="W114" s="136" t="str">
        <f t="shared" si="15"/>
        <v/>
      </c>
      <c r="X114" s="112" t="str">
        <f t="shared" si="11"/>
        <v/>
      </c>
      <c r="Y114" s="112"/>
      <c r="Z114" s="125"/>
      <c r="AA114" s="125"/>
      <c r="AB114" s="125"/>
      <c r="AC114" s="137"/>
      <c r="AD114" s="125"/>
    </row>
    <row r="115" ht="22" customHeight="1" spans="1:30">
      <c r="A115" s="111"/>
      <c r="B115" s="112"/>
      <c r="C115" s="112"/>
      <c r="D115" s="112"/>
      <c r="E115" s="112"/>
      <c r="F115" s="112"/>
      <c r="G115" s="125"/>
      <c r="H115" s="126"/>
      <c r="I115" s="126"/>
      <c r="J115" s="128" t="str">
        <f t="shared" si="12"/>
        <v/>
      </c>
      <c r="K115" s="125"/>
      <c r="L115" s="112"/>
      <c r="M115" s="130"/>
      <c r="N115" s="130"/>
      <c r="O115" s="131"/>
      <c r="P115" s="131" t="str">
        <f t="shared" si="16"/>
        <v/>
      </c>
      <c r="Q115" s="131" t="str">
        <f t="shared" si="17"/>
        <v/>
      </c>
      <c r="R115" s="131"/>
      <c r="S115" s="131"/>
      <c r="T115" s="134" t="str">
        <f t="shared" si="13"/>
        <v/>
      </c>
      <c r="U115" s="134" t="str">
        <f t="shared" si="14"/>
        <v/>
      </c>
      <c r="V115" s="135" t="str">
        <f>IF(OR(U115="",Q115=""),"",IF(Q115="CNY",U115,IF(Q115="USDT",U115*字典与说明!$H$25,"")))</f>
        <v/>
      </c>
      <c r="W115" s="136" t="str">
        <f t="shared" si="15"/>
        <v/>
      </c>
      <c r="X115" s="112" t="str">
        <f t="shared" si="11"/>
        <v/>
      </c>
      <c r="Y115" s="112"/>
      <c r="Z115" s="125"/>
      <c r="AA115" s="125"/>
      <c r="AB115" s="125"/>
      <c r="AC115" s="137"/>
      <c r="AD115" s="125"/>
    </row>
    <row r="116" ht="22" customHeight="1" spans="1:30">
      <c r="A116" s="111"/>
      <c r="B116" s="112"/>
      <c r="C116" s="112"/>
      <c r="D116" s="112"/>
      <c r="E116" s="112"/>
      <c r="F116" s="112"/>
      <c r="G116" s="125"/>
      <c r="H116" s="126"/>
      <c r="I116" s="126"/>
      <c r="J116" s="128" t="str">
        <f t="shared" si="12"/>
        <v/>
      </c>
      <c r="K116" s="125"/>
      <c r="L116" s="112"/>
      <c r="M116" s="130"/>
      <c r="N116" s="130"/>
      <c r="O116" s="131"/>
      <c r="P116" s="131" t="str">
        <f t="shared" si="16"/>
        <v/>
      </c>
      <c r="Q116" s="131" t="str">
        <f t="shared" si="17"/>
        <v/>
      </c>
      <c r="R116" s="131"/>
      <c r="S116" s="131"/>
      <c r="T116" s="134" t="str">
        <f t="shared" si="13"/>
        <v/>
      </c>
      <c r="U116" s="134" t="str">
        <f t="shared" si="14"/>
        <v/>
      </c>
      <c r="V116" s="135" t="str">
        <f>IF(OR(U116="",Q116=""),"",IF(Q116="CNY",U116,IF(Q116="USDT",U116*字典与说明!$H$25,"")))</f>
        <v/>
      </c>
      <c r="W116" s="136" t="str">
        <f t="shared" si="15"/>
        <v/>
      </c>
      <c r="X116" s="112" t="str">
        <f t="shared" si="11"/>
        <v/>
      </c>
      <c r="Y116" s="112"/>
      <c r="Z116" s="125"/>
      <c r="AA116" s="125"/>
      <c r="AB116" s="125"/>
      <c r="AC116" s="137"/>
      <c r="AD116" s="125"/>
    </row>
    <row r="117" ht="22" customHeight="1" spans="1:30">
      <c r="A117" s="111"/>
      <c r="B117" s="112"/>
      <c r="C117" s="112"/>
      <c r="D117" s="112"/>
      <c r="E117" s="112"/>
      <c r="F117" s="112"/>
      <c r="G117" s="125"/>
      <c r="H117" s="126"/>
      <c r="I117" s="126"/>
      <c r="J117" s="128" t="str">
        <f t="shared" si="12"/>
        <v/>
      </c>
      <c r="K117" s="125"/>
      <c r="L117" s="112"/>
      <c r="M117" s="130"/>
      <c r="N117" s="130"/>
      <c r="O117" s="131"/>
      <c r="P117" s="131" t="str">
        <f t="shared" si="16"/>
        <v/>
      </c>
      <c r="Q117" s="131" t="str">
        <f t="shared" si="17"/>
        <v/>
      </c>
      <c r="R117" s="131"/>
      <c r="S117" s="131"/>
      <c r="T117" s="134" t="str">
        <f t="shared" si="13"/>
        <v/>
      </c>
      <c r="U117" s="134" t="str">
        <f t="shared" si="14"/>
        <v/>
      </c>
      <c r="V117" s="135" t="str">
        <f>IF(OR(U117="",Q117=""),"",IF(Q117="CNY",U117,IF(Q117="USDT",U117*字典与说明!$H$25,"")))</f>
        <v/>
      </c>
      <c r="W117" s="136" t="str">
        <f t="shared" si="15"/>
        <v/>
      </c>
      <c r="X117" s="112" t="str">
        <f t="shared" si="11"/>
        <v/>
      </c>
      <c r="Y117" s="112"/>
      <c r="Z117" s="125"/>
      <c r="AA117" s="125"/>
      <c r="AB117" s="125"/>
      <c r="AC117" s="137"/>
      <c r="AD117" s="125"/>
    </row>
    <row r="118" ht="22" customHeight="1" spans="1:30">
      <c r="A118" s="111"/>
      <c r="B118" s="112"/>
      <c r="C118" s="112"/>
      <c r="D118" s="112"/>
      <c r="E118" s="112"/>
      <c r="F118" s="112"/>
      <c r="G118" s="125"/>
      <c r="H118" s="126"/>
      <c r="I118" s="126"/>
      <c r="J118" s="128" t="str">
        <f t="shared" si="12"/>
        <v/>
      </c>
      <c r="K118" s="125"/>
      <c r="L118" s="112"/>
      <c r="M118" s="130"/>
      <c r="N118" s="130"/>
      <c r="O118" s="131"/>
      <c r="P118" s="131" t="str">
        <f t="shared" si="16"/>
        <v/>
      </c>
      <c r="Q118" s="131" t="str">
        <f t="shared" si="17"/>
        <v/>
      </c>
      <c r="R118" s="131"/>
      <c r="S118" s="131"/>
      <c r="T118" s="134" t="str">
        <f t="shared" si="13"/>
        <v/>
      </c>
      <c r="U118" s="134" t="str">
        <f t="shared" si="14"/>
        <v/>
      </c>
      <c r="V118" s="135" t="str">
        <f>IF(OR(U118="",Q118=""),"",IF(Q118="CNY",U118,IF(Q118="USDT",U118*字典与说明!$H$25,"")))</f>
        <v/>
      </c>
      <c r="W118" s="136" t="str">
        <f t="shared" si="15"/>
        <v/>
      </c>
      <c r="X118" s="112" t="str">
        <f t="shared" si="11"/>
        <v/>
      </c>
      <c r="Y118" s="112"/>
      <c r="Z118" s="125"/>
      <c r="AA118" s="125"/>
      <c r="AB118" s="125"/>
      <c r="AC118" s="137"/>
      <c r="AD118" s="125"/>
    </row>
    <row r="119" ht="22" customHeight="1" spans="1:30">
      <c r="A119" s="111"/>
      <c r="B119" s="112"/>
      <c r="C119" s="112"/>
      <c r="D119" s="112"/>
      <c r="E119" s="112"/>
      <c r="F119" s="112"/>
      <c r="G119" s="125"/>
      <c r="H119" s="126"/>
      <c r="I119" s="126"/>
      <c r="J119" s="128" t="str">
        <f t="shared" si="12"/>
        <v/>
      </c>
      <c r="K119" s="125"/>
      <c r="L119" s="112"/>
      <c r="M119" s="130"/>
      <c r="N119" s="130"/>
      <c r="O119" s="131"/>
      <c r="P119" s="131" t="str">
        <f t="shared" si="16"/>
        <v/>
      </c>
      <c r="Q119" s="131" t="str">
        <f t="shared" si="17"/>
        <v/>
      </c>
      <c r="R119" s="131"/>
      <c r="S119" s="131"/>
      <c r="T119" s="134" t="str">
        <f t="shared" si="13"/>
        <v/>
      </c>
      <c r="U119" s="134" t="str">
        <f t="shared" si="14"/>
        <v/>
      </c>
      <c r="V119" s="135" t="str">
        <f>IF(OR(U119="",Q119=""),"",IF(Q119="CNY",U119,IF(Q119="USDT",U119*字典与说明!$H$25,"")))</f>
        <v/>
      </c>
      <c r="W119" s="136" t="str">
        <f t="shared" si="15"/>
        <v/>
      </c>
      <c r="X119" s="112" t="str">
        <f t="shared" si="11"/>
        <v/>
      </c>
      <c r="Y119" s="112"/>
      <c r="Z119" s="125"/>
      <c r="AA119" s="125"/>
      <c r="AB119" s="125"/>
      <c r="AC119" s="137"/>
      <c r="AD119" s="125"/>
    </row>
    <row r="120" ht="22" customHeight="1" spans="1:30">
      <c r="A120" s="111"/>
      <c r="B120" s="112"/>
      <c r="C120" s="112"/>
      <c r="D120" s="112"/>
      <c r="E120" s="112"/>
      <c r="F120" s="112"/>
      <c r="G120" s="125"/>
      <c r="H120" s="126"/>
      <c r="I120" s="126"/>
      <c r="J120" s="128" t="str">
        <f t="shared" si="12"/>
        <v/>
      </c>
      <c r="K120" s="125"/>
      <c r="L120" s="112"/>
      <c r="M120" s="130"/>
      <c r="N120" s="130"/>
      <c r="O120" s="131"/>
      <c r="P120" s="131" t="str">
        <f t="shared" si="16"/>
        <v/>
      </c>
      <c r="Q120" s="131" t="str">
        <f t="shared" si="17"/>
        <v/>
      </c>
      <c r="R120" s="131"/>
      <c r="S120" s="131"/>
      <c r="T120" s="134" t="str">
        <f t="shared" si="13"/>
        <v/>
      </c>
      <c r="U120" s="134" t="str">
        <f t="shared" si="14"/>
        <v/>
      </c>
      <c r="V120" s="135" t="str">
        <f>IF(OR(U120="",Q120=""),"",IF(Q120="CNY",U120,IF(Q120="USDT",U120*字典与说明!$H$25,"")))</f>
        <v/>
      </c>
      <c r="W120" s="136" t="str">
        <f t="shared" si="15"/>
        <v/>
      </c>
      <c r="X120" s="112" t="str">
        <f t="shared" si="11"/>
        <v/>
      </c>
      <c r="Y120" s="112"/>
      <c r="Z120" s="125"/>
      <c r="AA120" s="125"/>
      <c r="AB120" s="125"/>
      <c r="AC120" s="137"/>
      <c r="AD120" s="125"/>
    </row>
    <row r="121" ht="22" customHeight="1" spans="1:30">
      <c r="A121" s="111"/>
      <c r="B121" s="112"/>
      <c r="C121" s="112"/>
      <c r="D121" s="112"/>
      <c r="E121" s="112"/>
      <c r="F121" s="112"/>
      <c r="G121" s="125"/>
      <c r="H121" s="126"/>
      <c r="I121" s="126"/>
      <c r="J121" s="128" t="str">
        <f t="shared" si="12"/>
        <v/>
      </c>
      <c r="K121" s="125"/>
      <c r="L121" s="112"/>
      <c r="M121" s="130"/>
      <c r="N121" s="130"/>
      <c r="O121" s="131"/>
      <c r="P121" s="131" t="str">
        <f t="shared" si="16"/>
        <v/>
      </c>
      <c r="Q121" s="131" t="str">
        <f t="shared" si="17"/>
        <v/>
      </c>
      <c r="R121" s="131"/>
      <c r="S121" s="131"/>
      <c r="T121" s="134" t="str">
        <f t="shared" si="13"/>
        <v/>
      </c>
      <c r="U121" s="134" t="str">
        <f t="shared" si="14"/>
        <v/>
      </c>
      <c r="V121" s="135" t="str">
        <f>IF(OR(U121="",Q121=""),"",IF(Q121="CNY",U121,IF(Q121="USDT",U121*字典与说明!$H$25,"")))</f>
        <v/>
      </c>
      <c r="W121" s="136" t="str">
        <f t="shared" si="15"/>
        <v/>
      </c>
      <c r="X121" s="112" t="str">
        <f t="shared" si="11"/>
        <v/>
      </c>
      <c r="Y121" s="112"/>
      <c r="Z121" s="125"/>
      <c r="AA121" s="125"/>
      <c r="AB121" s="125"/>
      <c r="AC121" s="137"/>
      <c r="AD121" s="125"/>
    </row>
    <row r="122" ht="22" customHeight="1" spans="1:30">
      <c r="A122" s="111"/>
      <c r="B122" s="112"/>
      <c r="C122" s="112"/>
      <c r="D122" s="112"/>
      <c r="E122" s="112"/>
      <c r="F122" s="112"/>
      <c r="G122" s="125"/>
      <c r="H122" s="126"/>
      <c r="I122" s="126"/>
      <c r="J122" s="128" t="str">
        <f t="shared" si="12"/>
        <v/>
      </c>
      <c r="K122" s="125"/>
      <c r="L122" s="112"/>
      <c r="M122" s="130"/>
      <c r="N122" s="130"/>
      <c r="O122" s="131"/>
      <c r="P122" s="131" t="str">
        <f t="shared" si="16"/>
        <v/>
      </c>
      <c r="Q122" s="131" t="str">
        <f t="shared" si="17"/>
        <v/>
      </c>
      <c r="R122" s="131"/>
      <c r="S122" s="131"/>
      <c r="T122" s="134" t="str">
        <f t="shared" si="13"/>
        <v/>
      </c>
      <c r="U122" s="134" t="str">
        <f t="shared" si="14"/>
        <v/>
      </c>
      <c r="V122" s="135" t="str">
        <f>IF(OR(U122="",Q122=""),"",IF(Q122="CNY",U122,IF(Q122="USDT",U122*字典与说明!$H$25,"")))</f>
        <v/>
      </c>
      <c r="W122" s="136" t="str">
        <f t="shared" si="15"/>
        <v/>
      </c>
      <c r="X122" s="112" t="str">
        <f t="shared" si="11"/>
        <v/>
      </c>
      <c r="Y122" s="112"/>
      <c r="Z122" s="125"/>
      <c r="AA122" s="125"/>
      <c r="AB122" s="125"/>
      <c r="AC122" s="137"/>
      <c r="AD122" s="125"/>
    </row>
    <row r="123" ht="22" customHeight="1" spans="1:30">
      <c r="A123" s="111"/>
      <c r="B123" s="112"/>
      <c r="C123" s="112"/>
      <c r="D123" s="112"/>
      <c r="E123" s="112"/>
      <c r="F123" s="112"/>
      <c r="G123" s="125"/>
      <c r="H123" s="126"/>
      <c r="I123" s="126"/>
      <c r="J123" s="128" t="str">
        <f t="shared" si="12"/>
        <v/>
      </c>
      <c r="K123" s="125"/>
      <c r="L123" s="112"/>
      <c r="M123" s="130"/>
      <c r="N123" s="130"/>
      <c r="O123" s="131"/>
      <c r="P123" s="131" t="str">
        <f t="shared" si="16"/>
        <v/>
      </c>
      <c r="Q123" s="131" t="str">
        <f t="shared" si="17"/>
        <v/>
      </c>
      <c r="R123" s="131"/>
      <c r="S123" s="131"/>
      <c r="T123" s="134" t="str">
        <f t="shared" si="13"/>
        <v/>
      </c>
      <c r="U123" s="134" t="str">
        <f t="shared" si="14"/>
        <v/>
      </c>
      <c r="V123" s="135" t="str">
        <f>IF(OR(U123="",Q123=""),"",IF(Q123="CNY",U123,IF(Q123="USDT",U123*字典与说明!$H$25,"")))</f>
        <v/>
      </c>
      <c r="W123" s="136" t="str">
        <f t="shared" si="15"/>
        <v/>
      </c>
      <c r="X123" s="112" t="str">
        <f t="shared" si="11"/>
        <v/>
      </c>
      <c r="Y123" s="112"/>
      <c r="Z123" s="125"/>
      <c r="AA123" s="125"/>
      <c r="AB123" s="125"/>
      <c r="AC123" s="137"/>
      <c r="AD123" s="125"/>
    </row>
    <row r="124" ht="22" customHeight="1" spans="1:30">
      <c r="A124" s="111"/>
      <c r="B124" s="112"/>
      <c r="C124" s="112"/>
      <c r="D124" s="112"/>
      <c r="E124" s="112"/>
      <c r="F124" s="112"/>
      <c r="G124" s="125"/>
      <c r="H124" s="126"/>
      <c r="I124" s="126"/>
      <c r="J124" s="128" t="str">
        <f t="shared" si="12"/>
        <v/>
      </c>
      <c r="K124" s="125"/>
      <c r="L124" s="112"/>
      <c r="M124" s="130"/>
      <c r="N124" s="130"/>
      <c r="O124" s="131"/>
      <c r="P124" s="131" t="str">
        <f t="shared" si="16"/>
        <v/>
      </c>
      <c r="Q124" s="131" t="str">
        <f t="shared" si="17"/>
        <v/>
      </c>
      <c r="R124" s="131"/>
      <c r="S124" s="131"/>
      <c r="T124" s="134" t="str">
        <f t="shared" si="13"/>
        <v/>
      </c>
      <c r="U124" s="134" t="str">
        <f t="shared" si="14"/>
        <v/>
      </c>
      <c r="V124" s="135" t="str">
        <f>IF(OR(U124="",Q124=""),"",IF(Q124="CNY",U124,IF(Q124="USDT",U124*字典与说明!$H$25,"")))</f>
        <v/>
      </c>
      <c r="W124" s="136" t="str">
        <f t="shared" si="15"/>
        <v/>
      </c>
      <c r="X124" s="112" t="str">
        <f t="shared" si="11"/>
        <v/>
      </c>
      <c r="Y124" s="112"/>
      <c r="Z124" s="125"/>
      <c r="AA124" s="125"/>
      <c r="AB124" s="125"/>
      <c r="AC124" s="137"/>
      <c r="AD124" s="125"/>
    </row>
    <row r="125" ht="22" customHeight="1" spans="1:30">
      <c r="A125" s="111"/>
      <c r="B125" s="112"/>
      <c r="C125" s="112"/>
      <c r="D125" s="112"/>
      <c r="E125" s="112"/>
      <c r="F125" s="112"/>
      <c r="G125" s="125"/>
      <c r="H125" s="126"/>
      <c r="I125" s="126"/>
      <c r="J125" s="128" t="str">
        <f t="shared" si="12"/>
        <v/>
      </c>
      <c r="K125" s="125"/>
      <c r="L125" s="112"/>
      <c r="M125" s="130"/>
      <c r="N125" s="130"/>
      <c r="O125" s="131"/>
      <c r="P125" s="131" t="str">
        <f t="shared" si="16"/>
        <v/>
      </c>
      <c r="Q125" s="131" t="str">
        <f t="shared" si="17"/>
        <v/>
      </c>
      <c r="R125" s="131"/>
      <c r="S125" s="131"/>
      <c r="T125" s="134" t="str">
        <f t="shared" si="13"/>
        <v/>
      </c>
      <c r="U125" s="134" t="str">
        <f t="shared" si="14"/>
        <v/>
      </c>
      <c r="V125" s="135" t="str">
        <f>IF(OR(U125="",Q125=""),"",IF(Q125="CNY",U125,IF(Q125="USDT",U125*字典与说明!$H$25,"")))</f>
        <v/>
      </c>
      <c r="W125" s="136" t="str">
        <f t="shared" si="15"/>
        <v/>
      </c>
      <c r="X125" s="112" t="str">
        <f t="shared" si="11"/>
        <v/>
      </c>
      <c r="Y125" s="112"/>
      <c r="Z125" s="125"/>
      <c r="AA125" s="125"/>
      <c r="AB125" s="125"/>
      <c r="AC125" s="137"/>
      <c r="AD125" s="125"/>
    </row>
    <row r="126" ht="22" customHeight="1" spans="1:30">
      <c r="A126" s="111"/>
      <c r="B126" s="112"/>
      <c r="C126" s="112"/>
      <c r="D126" s="112"/>
      <c r="E126" s="112"/>
      <c r="F126" s="112"/>
      <c r="G126" s="125"/>
      <c r="H126" s="126"/>
      <c r="I126" s="126"/>
      <c r="J126" s="128" t="str">
        <f t="shared" si="12"/>
        <v/>
      </c>
      <c r="K126" s="125"/>
      <c r="L126" s="112"/>
      <c r="M126" s="130"/>
      <c r="N126" s="130"/>
      <c r="O126" s="131"/>
      <c r="P126" s="131" t="str">
        <f t="shared" si="16"/>
        <v/>
      </c>
      <c r="Q126" s="131" t="str">
        <f t="shared" si="17"/>
        <v/>
      </c>
      <c r="R126" s="131"/>
      <c r="S126" s="131"/>
      <c r="T126" s="134" t="str">
        <f t="shared" si="13"/>
        <v/>
      </c>
      <c r="U126" s="134" t="str">
        <f t="shared" si="14"/>
        <v/>
      </c>
      <c r="V126" s="135" t="str">
        <f>IF(OR(U126="",Q126=""),"",IF(Q126="CNY",U126,IF(Q126="USDT",U126*字典与说明!$H$25,"")))</f>
        <v/>
      </c>
      <c r="W126" s="136" t="str">
        <f t="shared" si="15"/>
        <v/>
      </c>
      <c r="X126" s="112" t="str">
        <f t="shared" si="11"/>
        <v/>
      </c>
      <c r="Y126" s="112"/>
      <c r="Z126" s="125"/>
      <c r="AA126" s="125"/>
      <c r="AB126" s="125"/>
      <c r="AC126" s="137"/>
      <c r="AD126" s="125"/>
    </row>
    <row r="127" ht="22" customHeight="1" spans="1:30">
      <c r="A127" s="111"/>
      <c r="B127" s="112"/>
      <c r="C127" s="112"/>
      <c r="D127" s="112"/>
      <c r="E127" s="112"/>
      <c r="F127" s="112"/>
      <c r="G127" s="125"/>
      <c r="H127" s="126"/>
      <c r="I127" s="126"/>
      <c r="J127" s="128" t="str">
        <f t="shared" si="12"/>
        <v/>
      </c>
      <c r="K127" s="125"/>
      <c r="L127" s="112"/>
      <c r="M127" s="130"/>
      <c r="N127" s="130"/>
      <c r="O127" s="131"/>
      <c r="P127" s="131" t="str">
        <f t="shared" si="16"/>
        <v/>
      </c>
      <c r="Q127" s="131" t="str">
        <f t="shared" si="17"/>
        <v/>
      </c>
      <c r="R127" s="131"/>
      <c r="S127" s="131"/>
      <c r="T127" s="134" t="str">
        <f t="shared" si="13"/>
        <v/>
      </c>
      <c r="U127" s="134" t="str">
        <f t="shared" si="14"/>
        <v/>
      </c>
      <c r="V127" s="135" t="str">
        <f>IF(OR(U127="",Q127=""),"",IF(Q127="CNY",U127,IF(Q127="USDT",U127*字典与说明!$H$25,"")))</f>
        <v/>
      </c>
      <c r="W127" s="136" t="str">
        <f t="shared" si="15"/>
        <v/>
      </c>
      <c r="X127" s="112" t="str">
        <f t="shared" si="11"/>
        <v/>
      </c>
      <c r="Y127" s="112"/>
      <c r="Z127" s="125"/>
      <c r="AA127" s="125"/>
      <c r="AB127" s="125"/>
      <c r="AC127" s="137"/>
      <c r="AD127" s="125"/>
    </row>
    <row r="128" ht="22" customHeight="1" spans="1:30">
      <c r="A128" s="111"/>
      <c r="B128" s="112"/>
      <c r="C128" s="112"/>
      <c r="D128" s="112"/>
      <c r="E128" s="112"/>
      <c r="F128" s="112"/>
      <c r="G128" s="125"/>
      <c r="H128" s="126"/>
      <c r="I128" s="126"/>
      <c r="J128" s="128" t="str">
        <f t="shared" si="12"/>
        <v/>
      </c>
      <c r="K128" s="125"/>
      <c r="L128" s="112"/>
      <c r="M128" s="130"/>
      <c r="N128" s="130"/>
      <c r="O128" s="131"/>
      <c r="P128" s="131" t="str">
        <f t="shared" si="16"/>
        <v/>
      </c>
      <c r="Q128" s="131" t="str">
        <f t="shared" si="17"/>
        <v/>
      </c>
      <c r="R128" s="131"/>
      <c r="S128" s="131"/>
      <c r="T128" s="134" t="str">
        <f t="shared" si="13"/>
        <v/>
      </c>
      <c r="U128" s="134" t="str">
        <f t="shared" si="14"/>
        <v/>
      </c>
      <c r="V128" s="135" t="str">
        <f>IF(OR(U128="",Q128=""),"",IF(Q128="CNY",U128,IF(Q128="USDT",U128*字典与说明!$H$25,"")))</f>
        <v/>
      </c>
      <c r="W128" s="136" t="str">
        <f t="shared" si="15"/>
        <v/>
      </c>
      <c r="X128" s="112" t="str">
        <f t="shared" si="11"/>
        <v/>
      </c>
      <c r="Y128" s="112"/>
      <c r="Z128" s="125"/>
      <c r="AA128" s="125"/>
      <c r="AB128" s="125"/>
      <c r="AC128" s="137"/>
      <c r="AD128" s="125"/>
    </row>
    <row r="129" ht="22" customHeight="1" spans="1:30">
      <c r="A129" s="111"/>
      <c r="B129" s="112"/>
      <c r="C129" s="112"/>
      <c r="D129" s="112"/>
      <c r="E129" s="112"/>
      <c r="F129" s="112"/>
      <c r="G129" s="125"/>
      <c r="H129" s="126"/>
      <c r="I129" s="126"/>
      <c r="J129" s="128" t="str">
        <f t="shared" si="12"/>
        <v/>
      </c>
      <c r="K129" s="125"/>
      <c r="L129" s="112"/>
      <c r="M129" s="130"/>
      <c r="N129" s="130"/>
      <c r="O129" s="131"/>
      <c r="P129" s="131" t="str">
        <f t="shared" si="16"/>
        <v/>
      </c>
      <c r="Q129" s="131" t="str">
        <f t="shared" si="17"/>
        <v/>
      </c>
      <c r="R129" s="131"/>
      <c r="S129" s="131"/>
      <c r="T129" s="134" t="str">
        <f t="shared" si="13"/>
        <v/>
      </c>
      <c r="U129" s="134" t="str">
        <f t="shared" si="14"/>
        <v/>
      </c>
      <c r="V129" s="135" t="str">
        <f>IF(OR(U129="",Q129=""),"",IF(Q129="CNY",U129,IF(Q129="USDT",U129*字典与说明!$H$25,"")))</f>
        <v/>
      </c>
      <c r="W129" s="136" t="str">
        <f t="shared" si="15"/>
        <v/>
      </c>
      <c r="X129" s="112" t="str">
        <f t="shared" si="11"/>
        <v/>
      </c>
      <c r="Y129" s="112"/>
      <c r="Z129" s="125"/>
      <c r="AA129" s="125"/>
      <c r="AB129" s="125"/>
      <c r="AC129" s="137"/>
      <c r="AD129" s="125"/>
    </row>
    <row r="130" ht="22" customHeight="1" spans="1:30">
      <c r="A130" s="111"/>
      <c r="B130" s="112"/>
      <c r="C130" s="112"/>
      <c r="D130" s="112"/>
      <c r="E130" s="112"/>
      <c r="F130" s="112"/>
      <c r="G130" s="125"/>
      <c r="H130" s="126"/>
      <c r="I130" s="126"/>
      <c r="J130" s="128" t="str">
        <f t="shared" si="12"/>
        <v/>
      </c>
      <c r="K130" s="125"/>
      <c r="L130" s="112"/>
      <c r="M130" s="130"/>
      <c r="N130" s="130"/>
      <c r="O130" s="131"/>
      <c r="P130" s="131" t="str">
        <f t="shared" si="16"/>
        <v/>
      </c>
      <c r="Q130" s="131" t="str">
        <f t="shared" si="17"/>
        <v/>
      </c>
      <c r="R130" s="131"/>
      <c r="S130" s="131"/>
      <c r="T130" s="134" t="str">
        <f t="shared" si="13"/>
        <v/>
      </c>
      <c r="U130" s="134" t="str">
        <f t="shared" si="14"/>
        <v/>
      </c>
      <c r="V130" s="135" t="str">
        <f>IF(OR(U130="",Q130=""),"",IF(Q130="CNY",U130,IF(Q130="USDT",U130*字典与说明!$H$25,"")))</f>
        <v/>
      </c>
      <c r="W130" s="136" t="str">
        <f t="shared" si="15"/>
        <v/>
      </c>
      <c r="X130" s="112" t="str">
        <f t="shared" si="11"/>
        <v/>
      </c>
      <c r="Y130" s="112"/>
      <c r="Z130" s="125"/>
      <c r="AA130" s="125"/>
      <c r="AB130" s="125"/>
      <c r="AC130" s="137"/>
      <c r="AD130" s="125"/>
    </row>
    <row r="131" ht="22" customHeight="1" spans="1:30">
      <c r="A131" s="111"/>
      <c r="B131" s="112"/>
      <c r="C131" s="112"/>
      <c r="D131" s="112"/>
      <c r="E131" s="112"/>
      <c r="F131" s="112"/>
      <c r="G131" s="125"/>
      <c r="H131" s="126"/>
      <c r="I131" s="126"/>
      <c r="J131" s="128" t="str">
        <f t="shared" si="12"/>
        <v/>
      </c>
      <c r="K131" s="125"/>
      <c r="L131" s="112"/>
      <c r="M131" s="130"/>
      <c r="N131" s="130"/>
      <c r="O131" s="131"/>
      <c r="P131" s="131" t="str">
        <f t="shared" si="16"/>
        <v/>
      </c>
      <c r="Q131" s="131" t="str">
        <f t="shared" si="17"/>
        <v/>
      </c>
      <c r="R131" s="131"/>
      <c r="S131" s="131"/>
      <c r="T131" s="134" t="str">
        <f t="shared" si="13"/>
        <v/>
      </c>
      <c r="U131" s="134" t="str">
        <f t="shared" si="14"/>
        <v/>
      </c>
      <c r="V131" s="135" t="str">
        <f>IF(OR(U131="",Q131=""),"",IF(Q131="CNY",U131,IF(Q131="USDT",U131*字典与说明!$H$25,"")))</f>
        <v/>
      </c>
      <c r="W131" s="136" t="str">
        <f t="shared" si="15"/>
        <v/>
      </c>
      <c r="X131" s="112" t="str">
        <f t="shared" si="11"/>
        <v/>
      </c>
      <c r="Y131" s="112"/>
      <c r="Z131" s="125"/>
      <c r="AA131" s="125"/>
      <c r="AB131" s="125"/>
      <c r="AC131" s="137"/>
      <c r="AD131" s="125"/>
    </row>
    <row r="132" ht="22" customHeight="1" spans="1:30">
      <c r="A132" s="111"/>
      <c r="B132" s="112"/>
      <c r="C132" s="112"/>
      <c r="D132" s="112"/>
      <c r="E132" s="112"/>
      <c r="F132" s="112"/>
      <c r="G132" s="125"/>
      <c r="H132" s="126"/>
      <c r="I132" s="126"/>
      <c r="J132" s="128" t="str">
        <f t="shared" si="12"/>
        <v/>
      </c>
      <c r="K132" s="125"/>
      <c r="L132" s="112"/>
      <c r="M132" s="130"/>
      <c r="N132" s="130"/>
      <c r="O132" s="131"/>
      <c r="P132" s="131" t="str">
        <f t="shared" si="16"/>
        <v/>
      </c>
      <c r="Q132" s="131" t="str">
        <f t="shared" si="17"/>
        <v/>
      </c>
      <c r="R132" s="131"/>
      <c r="S132" s="131"/>
      <c r="T132" s="134" t="str">
        <f t="shared" si="13"/>
        <v/>
      </c>
      <c r="U132" s="134" t="str">
        <f t="shared" si="14"/>
        <v/>
      </c>
      <c r="V132" s="135" t="str">
        <f>IF(OR(U132="",Q132=""),"",IF(Q132="CNY",U132,IF(Q132="USDT",U132*字典与说明!$H$25,"")))</f>
        <v/>
      </c>
      <c r="W132" s="136" t="str">
        <f t="shared" si="15"/>
        <v/>
      </c>
      <c r="X132" s="112" t="str">
        <f t="shared" ref="X132:X195" si="18">IF(U132="","",IF(U132&gt;0,"是","否"))</f>
        <v/>
      </c>
      <c r="Y132" s="112"/>
      <c r="Z132" s="125"/>
      <c r="AA132" s="125"/>
      <c r="AB132" s="125"/>
      <c r="AC132" s="137"/>
      <c r="AD132" s="125"/>
    </row>
    <row r="133" ht="22" customHeight="1" spans="1:30">
      <c r="A133" s="111"/>
      <c r="B133" s="112"/>
      <c r="C133" s="112"/>
      <c r="D133" s="112"/>
      <c r="E133" s="112"/>
      <c r="F133" s="112"/>
      <c r="G133" s="125"/>
      <c r="H133" s="126"/>
      <c r="I133" s="126"/>
      <c r="J133" s="128" t="str">
        <f t="shared" ref="J133:J196" si="19">IF(OR(H133="",I133=""),"",ROUND((I133-H133)*1440,0))</f>
        <v/>
      </c>
      <c r="K133" s="125"/>
      <c r="L133" s="112"/>
      <c r="M133" s="130"/>
      <c r="N133" s="130"/>
      <c r="O133" s="131"/>
      <c r="P133" s="131" t="str">
        <f t="shared" si="16"/>
        <v/>
      </c>
      <c r="Q133" s="131" t="str">
        <f t="shared" si="17"/>
        <v/>
      </c>
      <c r="R133" s="131"/>
      <c r="S133" s="131"/>
      <c r="T133" s="134" t="str">
        <f t="shared" ref="T133:T196" si="20">IF(OR(E133="",M133="",N133="",O133=""),"",IF(OR(P133="",P133="数量"),IF(E133="做多",(N133-M133)*O133,(M133-N133)*O133),IF(M133=0,"",IF(E133="做多",(N133-M133)/M133*O133,(M133-N133)/M133*O133))))</f>
        <v/>
      </c>
      <c r="U133" s="134" t="str">
        <f t="shared" ref="U133:U196" si="21">IF(OR(T133="",S133=""),"",T133-S133)</f>
        <v/>
      </c>
      <c r="V133" s="135" t="str">
        <f>IF(OR(U133="",Q133=""),"",IF(Q133="CNY",U133,IF(Q133="USDT",U133*字典与说明!$H$25,"")))</f>
        <v/>
      </c>
      <c r="W133" s="136" t="str">
        <f t="shared" ref="W133:W196" si="22">IF(OR(U133="",R133="",R133=0),"",U133/R133)</f>
        <v/>
      </c>
      <c r="X133" s="112" t="str">
        <f t="shared" si="18"/>
        <v/>
      </c>
      <c r="Y133" s="112"/>
      <c r="Z133" s="125"/>
      <c r="AA133" s="125"/>
      <c r="AB133" s="125"/>
      <c r="AC133" s="137"/>
      <c r="AD133" s="125"/>
    </row>
    <row r="134" ht="22" customHeight="1" spans="1:30">
      <c r="A134" s="111"/>
      <c r="B134" s="112"/>
      <c r="C134" s="112"/>
      <c r="D134" s="112"/>
      <c r="E134" s="112"/>
      <c r="F134" s="112"/>
      <c r="G134" s="125"/>
      <c r="H134" s="126"/>
      <c r="I134" s="126"/>
      <c r="J134" s="128" t="str">
        <f t="shared" si="19"/>
        <v/>
      </c>
      <c r="K134" s="125"/>
      <c r="L134" s="112"/>
      <c r="M134" s="130"/>
      <c r="N134" s="130"/>
      <c r="O134" s="131"/>
      <c r="P134" s="131" t="str">
        <f t="shared" ref="P134:P197" si="23">IF(D134="","",IF(D134="加密","金额",IF(D134="A股","数量","数量")))</f>
        <v/>
      </c>
      <c r="Q134" s="131" t="str">
        <f t="shared" ref="Q134:Q197" si="24">IF(D134="","",IF(D134="加密","USDT",IF(D134="A股","CNY","")))</f>
        <v/>
      </c>
      <c r="R134" s="131"/>
      <c r="S134" s="131"/>
      <c r="T134" s="134" t="str">
        <f t="shared" si="20"/>
        <v/>
      </c>
      <c r="U134" s="134" t="str">
        <f t="shared" si="21"/>
        <v/>
      </c>
      <c r="V134" s="135" t="str">
        <f>IF(OR(U134="",Q134=""),"",IF(Q134="CNY",U134,IF(Q134="USDT",U134*字典与说明!$H$25,"")))</f>
        <v/>
      </c>
      <c r="W134" s="136" t="str">
        <f t="shared" si="22"/>
        <v/>
      </c>
      <c r="X134" s="112" t="str">
        <f t="shared" si="18"/>
        <v/>
      </c>
      <c r="Y134" s="112"/>
      <c r="Z134" s="125"/>
      <c r="AA134" s="125"/>
      <c r="AB134" s="125"/>
      <c r="AC134" s="137"/>
      <c r="AD134" s="125"/>
    </row>
    <row r="135" ht="22" customHeight="1" spans="1:30">
      <c r="A135" s="111"/>
      <c r="B135" s="112"/>
      <c r="C135" s="112"/>
      <c r="D135" s="112"/>
      <c r="E135" s="112"/>
      <c r="F135" s="112"/>
      <c r="G135" s="125"/>
      <c r="H135" s="126"/>
      <c r="I135" s="126"/>
      <c r="J135" s="128" t="str">
        <f t="shared" si="19"/>
        <v/>
      </c>
      <c r="K135" s="125"/>
      <c r="L135" s="112"/>
      <c r="M135" s="130"/>
      <c r="N135" s="130"/>
      <c r="O135" s="131"/>
      <c r="P135" s="131" t="str">
        <f t="shared" si="23"/>
        <v/>
      </c>
      <c r="Q135" s="131" t="str">
        <f t="shared" si="24"/>
        <v/>
      </c>
      <c r="R135" s="131"/>
      <c r="S135" s="131"/>
      <c r="T135" s="134" t="str">
        <f t="shared" si="20"/>
        <v/>
      </c>
      <c r="U135" s="134" t="str">
        <f t="shared" si="21"/>
        <v/>
      </c>
      <c r="V135" s="135" t="str">
        <f>IF(OR(U135="",Q135=""),"",IF(Q135="CNY",U135,IF(Q135="USDT",U135*字典与说明!$H$25,"")))</f>
        <v/>
      </c>
      <c r="W135" s="136" t="str">
        <f t="shared" si="22"/>
        <v/>
      </c>
      <c r="X135" s="112" t="str">
        <f t="shared" si="18"/>
        <v/>
      </c>
      <c r="Y135" s="112"/>
      <c r="Z135" s="125"/>
      <c r="AA135" s="125"/>
      <c r="AB135" s="125"/>
      <c r="AC135" s="137"/>
      <c r="AD135" s="125"/>
    </row>
    <row r="136" ht="22" customHeight="1" spans="1:30">
      <c r="A136" s="111"/>
      <c r="B136" s="112"/>
      <c r="C136" s="112"/>
      <c r="D136" s="112"/>
      <c r="E136" s="112"/>
      <c r="F136" s="112"/>
      <c r="G136" s="125"/>
      <c r="H136" s="126"/>
      <c r="I136" s="126"/>
      <c r="J136" s="128" t="str">
        <f t="shared" si="19"/>
        <v/>
      </c>
      <c r="K136" s="125"/>
      <c r="L136" s="112"/>
      <c r="M136" s="130"/>
      <c r="N136" s="130"/>
      <c r="O136" s="131"/>
      <c r="P136" s="131" t="str">
        <f t="shared" si="23"/>
        <v/>
      </c>
      <c r="Q136" s="131" t="str">
        <f t="shared" si="24"/>
        <v/>
      </c>
      <c r="R136" s="131"/>
      <c r="S136" s="131"/>
      <c r="T136" s="134" t="str">
        <f t="shared" si="20"/>
        <v/>
      </c>
      <c r="U136" s="134" t="str">
        <f t="shared" si="21"/>
        <v/>
      </c>
      <c r="V136" s="135" t="str">
        <f>IF(OR(U136="",Q136=""),"",IF(Q136="CNY",U136,IF(Q136="USDT",U136*字典与说明!$H$25,"")))</f>
        <v/>
      </c>
      <c r="W136" s="136" t="str">
        <f t="shared" si="22"/>
        <v/>
      </c>
      <c r="X136" s="112" t="str">
        <f t="shared" si="18"/>
        <v/>
      </c>
      <c r="Y136" s="112"/>
      <c r="Z136" s="125"/>
      <c r="AA136" s="125"/>
      <c r="AB136" s="125"/>
      <c r="AC136" s="137"/>
      <c r="AD136" s="125"/>
    </row>
    <row r="137" ht="22" customHeight="1" spans="1:30">
      <c r="A137" s="111"/>
      <c r="B137" s="112"/>
      <c r="C137" s="112"/>
      <c r="D137" s="112"/>
      <c r="E137" s="112"/>
      <c r="F137" s="112"/>
      <c r="G137" s="125"/>
      <c r="H137" s="126"/>
      <c r="I137" s="126"/>
      <c r="J137" s="128" t="str">
        <f t="shared" si="19"/>
        <v/>
      </c>
      <c r="K137" s="125"/>
      <c r="L137" s="112"/>
      <c r="M137" s="130"/>
      <c r="N137" s="130"/>
      <c r="O137" s="131"/>
      <c r="P137" s="131" t="str">
        <f t="shared" si="23"/>
        <v/>
      </c>
      <c r="Q137" s="131" t="str">
        <f t="shared" si="24"/>
        <v/>
      </c>
      <c r="R137" s="131"/>
      <c r="S137" s="131"/>
      <c r="T137" s="134" t="str">
        <f t="shared" si="20"/>
        <v/>
      </c>
      <c r="U137" s="134" t="str">
        <f t="shared" si="21"/>
        <v/>
      </c>
      <c r="V137" s="135" t="str">
        <f>IF(OR(U137="",Q137=""),"",IF(Q137="CNY",U137,IF(Q137="USDT",U137*字典与说明!$H$25,"")))</f>
        <v/>
      </c>
      <c r="W137" s="136" t="str">
        <f t="shared" si="22"/>
        <v/>
      </c>
      <c r="X137" s="112" t="str">
        <f t="shared" si="18"/>
        <v/>
      </c>
      <c r="Y137" s="112"/>
      <c r="Z137" s="125"/>
      <c r="AA137" s="125"/>
      <c r="AB137" s="125"/>
      <c r="AC137" s="137"/>
      <c r="AD137" s="125"/>
    </row>
    <row r="138" ht="22" customHeight="1" spans="1:30">
      <c r="A138" s="111"/>
      <c r="B138" s="112"/>
      <c r="C138" s="112"/>
      <c r="D138" s="112"/>
      <c r="E138" s="112"/>
      <c r="F138" s="112"/>
      <c r="G138" s="125"/>
      <c r="H138" s="126"/>
      <c r="I138" s="126"/>
      <c r="J138" s="128" t="str">
        <f t="shared" si="19"/>
        <v/>
      </c>
      <c r="K138" s="125"/>
      <c r="L138" s="112"/>
      <c r="M138" s="130"/>
      <c r="N138" s="130"/>
      <c r="O138" s="131"/>
      <c r="P138" s="131" t="str">
        <f t="shared" si="23"/>
        <v/>
      </c>
      <c r="Q138" s="131" t="str">
        <f t="shared" si="24"/>
        <v/>
      </c>
      <c r="R138" s="131"/>
      <c r="S138" s="131"/>
      <c r="T138" s="134" t="str">
        <f t="shared" si="20"/>
        <v/>
      </c>
      <c r="U138" s="134" t="str">
        <f t="shared" si="21"/>
        <v/>
      </c>
      <c r="V138" s="135" t="str">
        <f>IF(OR(U138="",Q138=""),"",IF(Q138="CNY",U138,IF(Q138="USDT",U138*字典与说明!$H$25,"")))</f>
        <v/>
      </c>
      <c r="W138" s="136" t="str">
        <f t="shared" si="22"/>
        <v/>
      </c>
      <c r="X138" s="112" t="str">
        <f t="shared" si="18"/>
        <v/>
      </c>
      <c r="Y138" s="112"/>
      <c r="Z138" s="125"/>
      <c r="AA138" s="125"/>
      <c r="AB138" s="125"/>
      <c r="AC138" s="137"/>
      <c r="AD138" s="125"/>
    </row>
    <row r="139" ht="22" customHeight="1" spans="1:30">
      <c r="A139" s="111"/>
      <c r="B139" s="112"/>
      <c r="C139" s="112"/>
      <c r="D139" s="112"/>
      <c r="E139" s="112"/>
      <c r="F139" s="112"/>
      <c r="G139" s="125"/>
      <c r="H139" s="126"/>
      <c r="I139" s="126"/>
      <c r="J139" s="128" t="str">
        <f t="shared" si="19"/>
        <v/>
      </c>
      <c r="K139" s="125"/>
      <c r="L139" s="112"/>
      <c r="M139" s="130"/>
      <c r="N139" s="130"/>
      <c r="O139" s="131"/>
      <c r="P139" s="131" t="str">
        <f t="shared" si="23"/>
        <v/>
      </c>
      <c r="Q139" s="131" t="str">
        <f t="shared" si="24"/>
        <v/>
      </c>
      <c r="R139" s="131"/>
      <c r="S139" s="131"/>
      <c r="T139" s="134" t="str">
        <f t="shared" si="20"/>
        <v/>
      </c>
      <c r="U139" s="134" t="str">
        <f t="shared" si="21"/>
        <v/>
      </c>
      <c r="V139" s="135" t="str">
        <f>IF(OR(U139="",Q139=""),"",IF(Q139="CNY",U139,IF(Q139="USDT",U139*字典与说明!$H$25,"")))</f>
        <v/>
      </c>
      <c r="W139" s="136" t="str">
        <f t="shared" si="22"/>
        <v/>
      </c>
      <c r="X139" s="112" t="str">
        <f t="shared" si="18"/>
        <v/>
      </c>
      <c r="Y139" s="112"/>
      <c r="Z139" s="125"/>
      <c r="AA139" s="125"/>
      <c r="AB139" s="125"/>
      <c r="AC139" s="137"/>
      <c r="AD139" s="125"/>
    </row>
    <row r="140" ht="22" customHeight="1" spans="1:30">
      <c r="A140" s="111"/>
      <c r="B140" s="112"/>
      <c r="C140" s="112"/>
      <c r="D140" s="112"/>
      <c r="E140" s="112"/>
      <c r="F140" s="112"/>
      <c r="G140" s="125"/>
      <c r="H140" s="126"/>
      <c r="I140" s="126"/>
      <c r="J140" s="128" t="str">
        <f t="shared" si="19"/>
        <v/>
      </c>
      <c r="K140" s="125"/>
      <c r="L140" s="112"/>
      <c r="M140" s="130"/>
      <c r="N140" s="130"/>
      <c r="O140" s="131"/>
      <c r="P140" s="131" t="str">
        <f t="shared" si="23"/>
        <v/>
      </c>
      <c r="Q140" s="131" t="str">
        <f t="shared" si="24"/>
        <v/>
      </c>
      <c r="R140" s="131"/>
      <c r="S140" s="131"/>
      <c r="T140" s="134" t="str">
        <f t="shared" si="20"/>
        <v/>
      </c>
      <c r="U140" s="134" t="str">
        <f t="shared" si="21"/>
        <v/>
      </c>
      <c r="V140" s="135" t="str">
        <f>IF(OR(U140="",Q140=""),"",IF(Q140="CNY",U140,IF(Q140="USDT",U140*字典与说明!$H$25,"")))</f>
        <v/>
      </c>
      <c r="W140" s="136" t="str">
        <f t="shared" si="22"/>
        <v/>
      </c>
      <c r="X140" s="112" t="str">
        <f t="shared" si="18"/>
        <v/>
      </c>
      <c r="Y140" s="112"/>
      <c r="Z140" s="125"/>
      <c r="AA140" s="125"/>
      <c r="AB140" s="125"/>
      <c r="AC140" s="137"/>
      <c r="AD140" s="125"/>
    </row>
    <row r="141" ht="22" customHeight="1" spans="1:30">
      <c r="A141" s="111"/>
      <c r="B141" s="112"/>
      <c r="C141" s="112"/>
      <c r="D141" s="112"/>
      <c r="E141" s="112"/>
      <c r="F141" s="112"/>
      <c r="G141" s="125"/>
      <c r="H141" s="126"/>
      <c r="I141" s="126"/>
      <c r="J141" s="128" t="str">
        <f t="shared" si="19"/>
        <v/>
      </c>
      <c r="K141" s="125"/>
      <c r="L141" s="112"/>
      <c r="M141" s="130"/>
      <c r="N141" s="130"/>
      <c r="O141" s="131"/>
      <c r="P141" s="131" t="str">
        <f t="shared" si="23"/>
        <v/>
      </c>
      <c r="Q141" s="131" t="str">
        <f t="shared" si="24"/>
        <v/>
      </c>
      <c r="R141" s="131"/>
      <c r="S141" s="131"/>
      <c r="T141" s="134" t="str">
        <f t="shared" si="20"/>
        <v/>
      </c>
      <c r="U141" s="134" t="str">
        <f t="shared" si="21"/>
        <v/>
      </c>
      <c r="V141" s="135" t="str">
        <f>IF(OR(U141="",Q141=""),"",IF(Q141="CNY",U141,IF(Q141="USDT",U141*字典与说明!$H$25,"")))</f>
        <v/>
      </c>
      <c r="W141" s="136" t="str">
        <f t="shared" si="22"/>
        <v/>
      </c>
      <c r="X141" s="112" t="str">
        <f t="shared" si="18"/>
        <v/>
      </c>
      <c r="Y141" s="112"/>
      <c r="Z141" s="125"/>
      <c r="AA141" s="125"/>
      <c r="AB141" s="125"/>
      <c r="AC141" s="137"/>
      <c r="AD141" s="125"/>
    </row>
    <row r="142" ht="22" customHeight="1" spans="1:30">
      <c r="A142" s="111"/>
      <c r="B142" s="112"/>
      <c r="C142" s="112"/>
      <c r="D142" s="112"/>
      <c r="E142" s="112"/>
      <c r="F142" s="112"/>
      <c r="G142" s="125"/>
      <c r="H142" s="126"/>
      <c r="I142" s="126"/>
      <c r="J142" s="128" t="str">
        <f t="shared" si="19"/>
        <v/>
      </c>
      <c r="K142" s="125"/>
      <c r="L142" s="112"/>
      <c r="M142" s="130"/>
      <c r="N142" s="130"/>
      <c r="O142" s="131"/>
      <c r="P142" s="131" t="str">
        <f t="shared" si="23"/>
        <v/>
      </c>
      <c r="Q142" s="131" t="str">
        <f t="shared" si="24"/>
        <v/>
      </c>
      <c r="R142" s="131"/>
      <c r="S142" s="131"/>
      <c r="T142" s="134" t="str">
        <f t="shared" si="20"/>
        <v/>
      </c>
      <c r="U142" s="134" t="str">
        <f t="shared" si="21"/>
        <v/>
      </c>
      <c r="V142" s="135" t="str">
        <f>IF(OR(U142="",Q142=""),"",IF(Q142="CNY",U142,IF(Q142="USDT",U142*字典与说明!$H$25,"")))</f>
        <v/>
      </c>
      <c r="W142" s="136" t="str">
        <f t="shared" si="22"/>
        <v/>
      </c>
      <c r="X142" s="112" t="str">
        <f t="shared" si="18"/>
        <v/>
      </c>
      <c r="Y142" s="112"/>
      <c r="Z142" s="125"/>
      <c r="AA142" s="125"/>
      <c r="AB142" s="125"/>
      <c r="AC142" s="137"/>
      <c r="AD142" s="125"/>
    </row>
    <row r="143" ht="22" customHeight="1" spans="1:30">
      <c r="A143" s="111"/>
      <c r="B143" s="112"/>
      <c r="C143" s="112"/>
      <c r="D143" s="112"/>
      <c r="E143" s="112"/>
      <c r="F143" s="112"/>
      <c r="G143" s="125"/>
      <c r="H143" s="126"/>
      <c r="I143" s="126"/>
      <c r="J143" s="128" t="str">
        <f t="shared" si="19"/>
        <v/>
      </c>
      <c r="K143" s="125"/>
      <c r="L143" s="112"/>
      <c r="M143" s="130"/>
      <c r="N143" s="130"/>
      <c r="O143" s="131"/>
      <c r="P143" s="131" t="str">
        <f t="shared" si="23"/>
        <v/>
      </c>
      <c r="Q143" s="131" t="str">
        <f t="shared" si="24"/>
        <v/>
      </c>
      <c r="R143" s="131"/>
      <c r="S143" s="131"/>
      <c r="T143" s="134" t="str">
        <f t="shared" si="20"/>
        <v/>
      </c>
      <c r="U143" s="134" t="str">
        <f t="shared" si="21"/>
        <v/>
      </c>
      <c r="V143" s="135" t="str">
        <f>IF(OR(U143="",Q143=""),"",IF(Q143="CNY",U143,IF(Q143="USDT",U143*字典与说明!$H$25,"")))</f>
        <v/>
      </c>
      <c r="W143" s="136" t="str">
        <f t="shared" si="22"/>
        <v/>
      </c>
      <c r="X143" s="112" t="str">
        <f t="shared" si="18"/>
        <v/>
      </c>
      <c r="Y143" s="112"/>
      <c r="Z143" s="125"/>
      <c r="AA143" s="125"/>
      <c r="AB143" s="125"/>
      <c r="AC143" s="137"/>
      <c r="AD143" s="125"/>
    </row>
    <row r="144" ht="22" customHeight="1" spans="1:30">
      <c r="A144" s="111"/>
      <c r="B144" s="112"/>
      <c r="C144" s="112"/>
      <c r="D144" s="112"/>
      <c r="E144" s="112"/>
      <c r="F144" s="112"/>
      <c r="G144" s="125"/>
      <c r="H144" s="126"/>
      <c r="I144" s="126"/>
      <c r="J144" s="128" t="str">
        <f t="shared" si="19"/>
        <v/>
      </c>
      <c r="K144" s="125"/>
      <c r="L144" s="112"/>
      <c r="M144" s="130"/>
      <c r="N144" s="130"/>
      <c r="O144" s="131"/>
      <c r="P144" s="131" t="str">
        <f t="shared" si="23"/>
        <v/>
      </c>
      <c r="Q144" s="131" t="str">
        <f t="shared" si="24"/>
        <v/>
      </c>
      <c r="R144" s="131"/>
      <c r="S144" s="131"/>
      <c r="T144" s="134" t="str">
        <f t="shared" si="20"/>
        <v/>
      </c>
      <c r="U144" s="134" t="str">
        <f t="shared" si="21"/>
        <v/>
      </c>
      <c r="V144" s="135" t="str">
        <f>IF(OR(U144="",Q144=""),"",IF(Q144="CNY",U144,IF(Q144="USDT",U144*字典与说明!$H$25,"")))</f>
        <v/>
      </c>
      <c r="W144" s="136" t="str">
        <f t="shared" si="22"/>
        <v/>
      </c>
      <c r="X144" s="112" t="str">
        <f t="shared" si="18"/>
        <v/>
      </c>
      <c r="Y144" s="112"/>
      <c r="Z144" s="125"/>
      <c r="AA144" s="125"/>
      <c r="AB144" s="125"/>
      <c r="AC144" s="137"/>
      <c r="AD144" s="125"/>
    </row>
    <row r="145" ht="22" customHeight="1" spans="1:30">
      <c r="A145" s="111"/>
      <c r="B145" s="112"/>
      <c r="C145" s="112"/>
      <c r="D145" s="112"/>
      <c r="E145" s="112"/>
      <c r="F145" s="112"/>
      <c r="G145" s="125"/>
      <c r="H145" s="126"/>
      <c r="I145" s="126"/>
      <c r="J145" s="128" t="str">
        <f t="shared" si="19"/>
        <v/>
      </c>
      <c r="K145" s="125"/>
      <c r="L145" s="112"/>
      <c r="M145" s="130"/>
      <c r="N145" s="130"/>
      <c r="O145" s="131"/>
      <c r="P145" s="131" t="str">
        <f t="shared" si="23"/>
        <v/>
      </c>
      <c r="Q145" s="131" t="str">
        <f t="shared" si="24"/>
        <v/>
      </c>
      <c r="R145" s="131"/>
      <c r="S145" s="131"/>
      <c r="T145" s="134" t="str">
        <f t="shared" si="20"/>
        <v/>
      </c>
      <c r="U145" s="134" t="str">
        <f t="shared" si="21"/>
        <v/>
      </c>
      <c r="V145" s="135" t="str">
        <f>IF(OR(U145="",Q145=""),"",IF(Q145="CNY",U145,IF(Q145="USDT",U145*字典与说明!$H$25,"")))</f>
        <v/>
      </c>
      <c r="W145" s="136" t="str">
        <f t="shared" si="22"/>
        <v/>
      </c>
      <c r="X145" s="112" t="str">
        <f t="shared" si="18"/>
        <v/>
      </c>
      <c r="Y145" s="112"/>
      <c r="Z145" s="125"/>
      <c r="AA145" s="125"/>
      <c r="AB145" s="125"/>
      <c r="AC145" s="137"/>
      <c r="AD145" s="125"/>
    </row>
    <row r="146" ht="22" customHeight="1" spans="1:30">
      <c r="A146" s="111"/>
      <c r="B146" s="112"/>
      <c r="C146" s="112"/>
      <c r="D146" s="112"/>
      <c r="E146" s="112"/>
      <c r="F146" s="112"/>
      <c r="G146" s="125"/>
      <c r="H146" s="126"/>
      <c r="I146" s="126"/>
      <c r="J146" s="128" t="str">
        <f t="shared" si="19"/>
        <v/>
      </c>
      <c r="K146" s="125"/>
      <c r="L146" s="112"/>
      <c r="M146" s="130"/>
      <c r="N146" s="130"/>
      <c r="O146" s="131"/>
      <c r="P146" s="131" t="str">
        <f t="shared" si="23"/>
        <v/>
      </c>
      <c r="Q146" s="131" t="str">
        <f t="shared" si="24"/>
        <v/>
      </c>
      <c r="R146" s="131"/>
      <c r="S146" s="131"/>
      <c r="T146" s="134" t="str">
        <f t="shared" si="20"/>
        <v/>
      </c>
      <c r="U146" s="134" t="str">
        <f t="shared" si="21"/>
        <v/>
      </c>
      <c r="V146" s="135" t="str">
        <f>IF(OR(U146="",Q146=""),"",IF(Q146="CNY",U146,IF(Q146="USDT",U146*字典与说明!$H$25,"")))</f>
        <v/>
      </c>
      <c r="W146" s="136" t="str">
        <f t="shared" si="22"/>
        <v/>
      </c>
      <c r="X146" s="112" t="str">
        <f t="shared" si="18"/>
        <v/>
      </c>
      <c r="Y146" s="112"/>
      <c r="Z146" s="125"/>
      <c r="AA146" s="125"/>
      <c r="AB146" s="125"/>
      <c r="AC146" s="137"/>
      <c r="AD146" s="125"/>
    </row>
    <row r="147" ht="22" customHeight="1" spans="1:30">
      <c r="A147" s="111"/>
      <c r="B147" s="112"/>
      <c r="C147" s="112"/>
      <c r="D147" s="112"/>
      <c r="E147" s="112"/>
      <c r="F147" s="112"/>
      <c r="G147" s="125"/>
      <c r="H147" s="126"/>
      <c r="I147" s="126"/>
      <c r="J147" s="128" t="str">
        <f t="shared" si="19"/>
        <v/>
      </c>
      <c r="K147" s="125"/>
      <c r="L147" s="112"/>
      <c r="M147" s="130"/>
      <c r="N147" s="130"/>
      <c r="O147" s="131"/>
      <c r="P147" s="131" t="str">
        <f t="shared" si="23"/>
        <v/>
      </c>
      <c r="Q147" s="131" t="str">
        <f t="shared" si="24"/>
        <v/>
      </c>
      <c r="R147" s="131"/>
      <c r="S147" s="131"/>
      <c r="T147" s="134" t="str">
        <f t="shared" si="20"/>
        <v/>
      </c>
      <c r="U147" s="134" t="str">
        <f t="shared" si="21"/>
        <v/>
      </c>
      <c r="V147" s="135" t="str">
        <f>IF(OR(U147="",Q147=""),"",IF(Q147="CNY",U147,IF(Q147="USDT",U147*字典与说明!$H$25,"")))</f>
        <v/>
      </c>
      <c r="W147" s="136" t="str">
        <f t="shared" si="22"/>
        <v/>
      </c>
      <c r="X147" s="112" t="str">
        <f t="shared" si="18"/>
        <v/>
      </c>
      <c r="Y147" s="112"/>
      <c r="Z147" s="125"/>
      <c r="AA147" s="125"/>
      <c r="AB147" s="125"/>
      <c r="AC147" s="137"/>
      <c r="AD147" s="125"/>
    </row>
    <row r="148" ht="22" customHeight="1" spans="1:30">
      <c r="A148" s="111"/>
      <c r="B148" s="112"/>
      <c r="C148" s="112"/>
      <c r="D148" s="112"/>
      <c r="E148" s="112"/>
      <c r="F148" s="112"/>
      <c r="G148" s="125"/>
      <c r="H148" s="126"/>
      <c r="I148" s="126"/>
      <c r="J148" s="128" t="str">
        <f t="shared" si="19"/>
        <v/>
      </c>
      <c r="K148" s="125"/>
      <c r="L148" s="112"/>
      <c r="M148" s="130"/>
      <c r="N148" s="130"/>
      <c r="O148" s="131"/>
      <c r="P148" s="131" t="str">
        <f t="shared" si="23"/>
        <v/>
      </c>
      <c r="Q148" s="131" t="str">
        <f t="shared" si="24"/>
        <v/>
      </c>
      <c r="R148" s="131"/>
      <c r="S148" s="131"/>
      <c r="T148" s="134" t="str">
        <f t="shared" si="20"/>
        <v/>
      </c>
      <c r="U148" s="134" t="str">
        <f t="shared" si="21"/>
        <v/>
      </c>
      <c r="V148" s="135" t="str">
        <f>IF(OR(U148="",Q148=""),"",IF(Q148="CNY",U148,IF(Q148="USDT",U148*字典与说明!$H$25,"")))</f>
        <v/>
      </c>
      <c r="W148" s="136" t="str">
        <f t="shared" si="22"/>
        <v/>
      </c>
      <c r="X148" s="112" t="str">
        <f t="shared" si="18"/>
        <v/>
      </c>
      <c r="Y148" s="112"/>
      <c r="Z148" s="125"/>
      <c r="AA148" s="125"/>
      <c r="AB148" s="125"/>
      <c r="AC148" s="137"/>
      <c r="AD148" s="125"/>
    </row>
    <row r="149" ht="22" customHeight="1" spans="1:30">
      <c r="A149" s="111"/>
      <c r="B149" s="112"/>
      <c r="C149" s="112"/>
      <c r="D149" s="112"/>
      <c r="E149" s="112"/>
      <c r="F149" s="112"/>
      <c r="G149" s="125"/>
      <c r="H149" s="126"/>
      <c r="I149" s="126"/>
      <c r="J149" s="128" t="str">
        <f t="shared" si="19"/>
        <v/>
      </c>
      <c r="K149" s="125"/>
      <c r="L149" s="112"/>
      <c r="M149" s="130"/>
      <c r="N149" s="130"/>
      <c r="O149" s="131"/>
      <c r="P149" s="131" t="str">
        <f t="shared" si="23"/>
        <v/>
      </c>
      <c r="Q149" s="131" t="str">
        <f t="shared" si="24"/>
        <v/>
      </c>
      <c r="R149" s="131"/>
      <c r="S149" s="131"/>
      <c r="T149" s="134" t="str">
        <f t="shared" si="20"/>
        <v/>
      </c>
      <c r="U149" s="134" t="str">
        <f t="shared" si="21"/>
        <v/>
      </c>
      <c r="V149" s="135" t="str">
        <f>IF(OR(U149="",Q149=""),"",IF(Q149="CNY",U149,IF(Q149="USDT",U149*字典与说明!$H$25,"")))</f>
        <v/>
      </c>
      <c r="W149" s="136" t="str">
        <f t="shared" si="22"/>
        <v/>
      </c>
      <c r="X149" s="112" t="str">
        <f t="shared" si="18"/>
        <v/>
      </c>
      <c r="Y149" s="112"/>
      <c r="Z149" s="125"/>
      <c r="AA149" s="125"/>
      <c r="AB149" s="125"/>
      <c r="AC149" s="137"/>
      <c r="AD149" s="125"/>
    </row>
    <row r="150" ht="22" customHeight="1" spans="1:30">
      <c r="A150" s="111"/>
      <c r="B150" s="112"/>
      <c r="C150" s="112"/>
      <c r="D150" s="112"/>
      <c r="E150" s="112"/>
      <c r="F150" s="112"/>
      <c r="G150" s="125"/>
      <c r="H150" s="126"/>
      <c r="I150" s="126"/>
      <c r="J150" s="128" t="str">
        <f t="shared" si="19"/>
        <v/>
      </c>
      <c r="K150" s="125"/>
      <c r="L150" s="112"/>
      <c r="M150" s="130"/>
      <c r="N150" s="130"/>
      <c r="O150" s="131"/>
      <c r="P150" s="131" t="str">
        <f t="shared" si="23"/>
        <v/>
      </c>
      <c r="Q150" s="131" t="str">
        <f t="shared" si="24"/>
        <v/>
      </c>
      <c r="R150" s="131"/>
      <c r="S150" s="131"/>
      <c r="T150" s="134" t="str">
        <f t="shared" si="20"/>
        <v/>
      </c>
      <c r="U150" s="134" t="str">
        <f t="shared" si="21"/>
        <v/>
      </c>
      <c r="V150" s="135" t="str">
        <f>IF(OR(U150="",Q150=""),"",IF(Q150="CNY",U150,IF(Q150="USDT",U150*字典与说明!$H$25,"")))</f>
        <v/>
      </c>
      <c r="W150" s="136" t="str">
        <f t="shared" si="22"/>
        <v/>
      </c>
      <c r="X150" s="112" t="str">
        <f t="shared" si="18"/>
        <v/>
      </c>
      <c r="Y150" s="112"/>
      <c r="Z150" s="125"/>
      <c r="AA150" s="125"/>
      <c r="AB150" s="125"/>
      <c r="AC150" s="137"/>
      <c r="AD150" s="125"/>
    </row>
    <row r="151" ht="22" customHeight="1" spans="1:30">
      <c r="A151" s="111"/>
      <c r="B151" s="112"/>
      <c r="C151" s="112"/>
      <c r="D151" s="112"/>
      <c r="E151" s="112"/>
      <c r="F151" s="112"/>
      <c r="G151" s="125"/>
      <c r="H151" s="126"/>
      <c r="I151" s="126"/>
      <c r="J151" s="128" t="str">
        <f t="shared" si="19"/>
        <v/>
      </c>
      <c r="K151" s="125"/>
      <c r="L151" s="112"/>
      <c r="M151" s="130"/>
      <c r="N151" s="130"/>
      <c r="O151" s="131"/>
      <c r="P151" s="131" t="str">
        <f t="shared" si="23"/>
        <v/>
      </c>
      <c r="Q151" s="131" t="str">
        <f t="shared" si="24"/>
        <v/>
      </c>
      <c r="R151" s="131"/>
      <c r="S151" s="131"/>
      <c r="T151" s="134" t="str">
        <f t="shared" si="20"/>
        <v/>
      </c>
      <c r="U151" s="134" t="str">
        <f t="shared" si="21"/>
        <v/>
      </c>
      <c r="V151" s="135" t="str">
        <f>IF(OR(U151="",Q151=""),"",IF(Q151="CNY",U151,IF(Q151="USDT",U151*字典与说明!$H$25,"")))</f>
        <v/>
      </c>
      <c r="W151" s="136" t="str">
        <f t="shared" si="22"/>
        <v/>
      </c>
      <c r="X151" s="112" t="str">
        <f t="shared" si="18"/>
        <v/>
      </c>
      <c r="Y151" s="112"/>
      <c r="Z151" s="125"/>
      <c r="AA151" s="125"/>
      <c r="AB151" s="125"/>
      <c r="AC151" s="137"/>
      <c r="AD151" s="125"/>
    </row>
    <row r="152" ht="22" customHeight="1" spans="1:30">
      <c r="A152" s="111"/>
      <c r="B152" s="112"/>
      <c r="C152" s="112"/>
      <c r="D152" s="112"/>
      <c r="E152" s="112"/>
      <c r="F152" s="112"/>
      <c r="G152" s="125"/>
      <c r="H152" s="126"/>
      <c r="I152" s="126"/>
      <c r="J152" s="128" t="str">
        <f t="shared" si="19"/>
        <v/>
      </c>
      <c r="K152" s="125"/>
      <c r="L152" s="112"/>
      <c r="M152" s="130"/>
      <c r="N152" s="130"/>
      <c r="O152" s="131"/>
      <c r="P152" s="131" t="str">
        <f t="shared" si="23"/>
        <v/>
      </c>
      <c r="Q152" s="131" t="str">
        <f t="shared" si="24"/>
        <v/>
      </c>
      <c r="R152" s="131"/>
      <c r="S152" s="131"/>
      <c r="T152" s="134" t="str">
        <f t="shared" si="20"/>
        <v/>
      </c>
      <c r="U152" s="134" t="str">
        <f t="shared" si="21"/>
        <v/>
      </c>
      <c r="V152" s="135" t="str">
        <f>IF(OR(U152="",Q152=""),"",IF(Q152="CNY",U152,IF(Q152="USDT",U152*字典与说明!$H$25,"")))</f>
        <v/>
      </c>
      <c r="W152" s="136" t="str">
        <f t="shared" si="22"/>
        <v/>
      </c>
      <c r="X152" s="112" t="str">
        <f t="shared" si="18"/>
        <v/>
      </c>
      <c r="Y152" s="112"/>
      <c r="Z152" s="125"/>
      <c r="AA152" s="125"/>
      <c r="AB152" s="125"/>
      <c r="AC152" s="137"/>
      <c r="AD152" s="125"/>
    </row>
    <row r="153" ht="22" customHeight="1" spans="1:30">
      <c r="A153" s="111"/>
      <c r="B153" s="112"/>
      <c r="C153" s="112"/>
      <c r="D153" s="112"/>
      <c r="E153" s="112"/>
      <c r="F153" s="112"/>
      <c r="G153" s="125"/>
      <c r="H153" s="126"/>
      <c r="I153" s="126"/>
      <c r="J153" s="128" t="str">
        <f t="shared" si="19"/>
        <v/>
      </c>
      <c r="K153" s="125"/>
      <c r="L153" s="112"/>
      <c r="M153" s="130"/>
      <c r="N153" s="130"/>
      <c r="O153" s="131"/>
      <c r="P153" s="131" t="str">
        <f t="shared" si="23"/>
        <v/>
      </c>
      <c r="Q153" s="131" t="str">
        <f t="shared" si="24"/>
        <v/>
      </c>
      <c r="R153" s="131"/>
      <c r="S153" s="131"/>
      <c r="T153" s="134" t="str">
        <f t="shared" si="20"/>
        <v/>
      </c>
      <c r="U153" s="134" t="str">
        <f t="shared" si="21"/>
        <v/>
      </c>
      <c r="V153" s="135" t="str">
        <f>IF(OR(U153="",Q153=""),"",IF(Q153="CNY",U153,IF(Q153="USDT",U153*字典与说明!$H$25,"")))</f>
        <v/>
      </c>
      <c r="W153" s="136" t="str">
        <f t="shared" si="22"/>
        <v/>
      </c>
      <c r="X153" s="112" t="str">
        <f t="shared" si="18"/>
        <v/>
      </c>
      <c r="Y153" s="112"/>
      <c r="Z153" s="125"/>
      <c r="AA153" s="125"/>
      <c r="AB153" s="125"/>
      <c r="AC153" s="137"/>
      <c r="AD153" s="125"/>
    </row>
    <row r="154" ht="22" customHeight="1" spans="1:30">
      <c r="A154" s="111"/>
      <c r="B154" s="112"/>
      <c r="C154" s="112"/>
      <c r="D154" s="112"/>
      <c r="E154" s="112"/>
      <c r="F154" s="112"/>
      <c r="G154" s="125"/>
      <c r="H154" s="126"/>
      <c r="I154" s="126"/>
      <c r="J154" s="128" t="str">
        <f t="shared" si="19"/>
        <v/>
      </c>
      <c r="K154" s="125"/>
      <c r="L154" s="112"/>
      <c r="M154" s="130"/>
      <c r="N154" s="130"/>
      <c r="O154" s="131"/>
      <c r="P154" s="131" t="str">
        <f t="shared" si="23"/>
        <v/>
      </c>
      <c r="Q154" s="131" t="str">
        <f t="shared" si="24"/>
        <v/>
      </c>
      <c r="R154" s="131"/>
      <c r="S154" s="131"/>
      <c r="T154" s="134" t="str">
        <f t="shared" si="20"/>
        <v/>
      </c>
      <c r="U154" s="134" t="str">
        <f t="shared" si="21"/>
        <v/>
      </c>
      <c r="V154" s="135" t="str">
        <f>IF(OR(U154="",Q154=""),"",IF(Q154="CNY",U154,IF(Q154="USDT",U154*字典与说明!$H$25,"")))</f>
        <v/>
      </c>
      <c r="W154" s="136" t="str">
        <f t="shared" si="22"/>
        <v/>
      </c>
      <c r="X154" s="112" t="str">
        <f t="shared" si="18"/>
        <v/>
      </c>
      <c r="Y154" s="112"/>
      <c r="Z154" s="125"/>
      <c r="AA154" s="125"/>
      <c r="AB154" s="125"/>
      <c r="AC154" s="137"/>
      <c r="AD154" s="125"/>
    </row>
    <row r="155" ht="22" customHeight="1" spans="1:30">
      <c r="A155" s="111"/>
      <c r="B155" s="112"/>
      <c r="C155" s="112"/>
      <c r="D155" s="112"/>
      <c r="E155" s="112"/>
      <c r="F155" s="112"/>
      <c r="G155" s="125"/>
      <c r="H155" s="126"/>
      <c r="I155" s="126"/>
      <c r="J155" s="128" t="str">
        <f t="shared" si="19"/>
        <v/>
      </c>
      <c r="K155" s="125"/>
      <c r="L155" s="112"/>
      <c r="M155" s="130"/>
      <c r="N155" s="130"/>
      <c r="O155" s="131"/>
      <c r="P155" s="131" t="str">
        <f t="shared" si="23"/>
        <v/>
      </c>
      <c r="Q155" s="131" t="str">
        <f t="shared" si="24"/>
        <v/>
      </c>
      <c r="R155" s="131"/>
      <c r="S155" s="131"/>
      <c r="T155" s="134" t="str">
        <f t="shared" si="20"/>
        <v/>
      </c>
      <c r="U155" s="134" t="str">
        <f t="shared" si="21"/>
        <v/>
      </c>
      <c r="V155" s="135" t="str">
        <f>IF(OR(U155="",Q155=""),"",IF(Q155="CNY",U155,IF(Q155="USDT",U155*字典与说明!$H$25,"")))</f>
        <v/>
      </c>
      <c r="W155" s="136" t="str">
        <f t="shared" si="22"/>
        <v/>
      </c>
      <c r="X155" s="112" t="str">
        <f t="shared" si="18"/>
        <v/>
      </c>
      <c r="Y155" s="112"/>
      <c r="Z155" s="125"/>
      <c r="AA155" s="125"/>
      <c r="AB155" s="125"/>
      <c r="AC155" s="137"/>
      <c r="AD155" s="125"/>
    </row>
    <row r="156" ht="22" customHeight="1" spans="1:30">
      <c r="A156" s="111"/>
      <c r="B156" s="112"/>
      <c r="C156" s="112"/>
      <c r="D156" s="112"/>
      <c r="E156" s="112"/>
      <c r="F156" s="112"/>
      <c r="G156" s="125"/>
      <c r="H156" s="126"/>
      <c r="I156" s="126"/>
      <c r="J156" s="128" t="str">
        <f t="shared" si="19"/>
        <v/>
      </c>
      <c r="K156" s="125"/>
      <c r="L156" s="112"/>
      <c r="M156" s="130"/>
      <c r="N156" s="130"/>
      <c r="O156" s="131"/>
      <c r="P156" s="131" t="str">
        <f t="shared" si="23"/>
        <v/>
      </c>
      <c r="Q156" s="131" t="str">
        <f t="shared" si="24"/>
        <v/>
      </c>
      <c r="R156" s="131"/>
      <c r="S156" s="131"/>
      <c r="T156" s="134" t="str">
        <f t="shared" si="20"/>
        <v/>
      </c>
      <c r="U156" s="134" t="str">
        <f t="shared" si="21"/>
        <v/>
      </c>
      <c r="V156" s="135" t="str">
        <f>IF(OR(U156="",Q156=""),"",IF(Q156="CNY",U156,IF(Q156="USDT",U156*字典与说明!$H$25,"")))</f>
        <v/>
      </c>
      <c r="W156" s="136" t="str">
        <f t="shared" si="22"/>
        <v/>
      </c>
      <c r="X156" s="112" t="str">
        <f t="shared" si="18"/>
        <v/>
      </c>
      <c r="Y156" s="112"/>
      <c r="Z156" s="125"/>
      <c r="AA156" s="125"/>
      <c r="AB156" s="125"/>
      <c r="AC156" s="137"/>
      <c r="AD156" s="125"/>
    </row>
    <row r="157" ht="22" customHeight="1" spans="1:30">
      <c r="A157" s="111"/>
      <c r="B157" s="112"/>
      <c r="C157" s="112"/>
      <c r="D157" s="112"/>
      <c r="E157" s="112"/>
      <c r="F157" s="112"/>
      <c r="G157" s="125"/>
      <c r="H157" s="126"/>
      <c r="I157" s="126"/>
      <c r="J157" s="128" t="str">
        <f t="shared" si="19"/>
        <v/>
      </c>
      <c r="K157" s="125"/>
      <c r="L157" s="112"/>
      <c r="M157" s="130"/>
      <c r="N157" s="130"/>
      <c r="O157" s="131"/>
      <c r="P157" s="131" t="str">
        <f t="shared" si="23"/>
        <v/>
      </c>
      <c r="Q157" s="131" t="str">
        <f t="shared" si="24"/>
        <v/>
      </c>
      <c r="R157" s="131"/>
      <c r="S157" s="131"/>
      <c r="T157" s="134" t="str">
        <f t="shared" si="20"/>
        <v/>
      </c>
      <c r="U157" s="134" t="str">
        <f t="shared" si="21"/>
        <v/>
      </c>
      <c r="V157" s="135" t="str">
        <f>IF(OR(U157="",Q157=""),"",IF(Q157="CNY",U157,IF(Q157="USDT",U157*字典与说明!$H$25,"")))</f>
        <v/>
      </c>
      <c r="W157" s="136" t="str">
        <f t="shared" si="22"/>
        <v/>
      </c>
      <c r="X157" s="112" t="str">
        <f t="shared" si="18"/>
        <v/>
      </c>
      <c r="Y157" s="112"/>
      <c r="Z157" s="125"/>
      <c r="AA157" s="125"/>
      <c r="AB157" s="125"/>
      <c r="AC157" s="137"/>
      <c r="AD157" s="125"/>
    </row>
    <row r="158" ht="22" customHeight="1" spans="1:30">
      <c r="A158" s="111"/>
      <c r="B158" s="112"/>
      <c r="C158" s="112"/>
      <c r="D158" s="112"/>
      <c r="E158" s="112"/>
      <c r="F158" s="112"/>
      <c r="G158" s="125"/>
      <c r="H158" s="126"/>
      <c r="I158" s="126"/>
      <c r="J158" s="128" t="str">
        <f t="shared" si="19"/>
        <v/>
      </c>
      <c r="K158" s="125"/>
      <c r="L158" s="112"/>
      <c r="M158" s="130"/>
      <c r="N158" s="130"/>
      <c r="O158" s="131"/>
      <c r="P158" s="131" t="str">
        <f t="shared" si="23"/>
        <v/>
      </c>
      <c r="Q158" s="131" t="str">
        <f t="shared" si="24"/>
        <v/>
      </c>
      <c r="R158" s="131"/>
      <c r="S158" s="131"/>
      <c r="T158" s="134" t="str">
        <f t="shared" si="20"/>
        <v/>
      </c>
      <c r="U158" s="134" t="str">
        <f t="shared" si="21"/>
        <v/>
      </c>
      <c r="V158" s="135" t="str">
        <f>IF(OR(U158="",Q158=""),"",IF(Q158="CNY",U158,IF(Q158="USDT",U158*字典与说明!$H$25,"")))</f>
        <v/>
      </c>
      <c r="W158" s="136" t="str">
        <f t="shared" si="22"/>
        <v/>
      </c>
      <c r="X158" s="112" t="str">
        <f t="shared" si="18"/>
        <v/>
      </c>
      <c r="Y158" s="112"/>
      <c r="Z158" s="125"/>
      <c r="AA158" s="125"/>
      <c r="AB158" s="125"/>
      <c r="AC158" s="137"/>
      <c r="AD158" s="125"/>
    </row>
    <row r="159" ht="22" customHeight="1" spans="1:30">
      <c r="A159" s="111"/>
      <c r="B159" s="112"/>
      <c r="C159" s="112"/>
      <c r="D159" s="112"/>
      <c r="E159" s="112"/>
      <c r="F159" s="112"/>
      <c r="G159" s="125"/>
      <c r="H159" s="126"/>
      <c r="I159" s="126"/>
      <c r="J159" s="128" t="str">
        <f t="shared" si="19"/>
        <v/>
      </c>
      <c r="K159" s="125"/>
      <c r="L159" s="112"/>
      <c r="M159" s="130"/>
      <c r="N159" s="130"/>
      <c r="O159" s="131"/>
      <c r="P159" s="131" t="str">
        <f t="shared" si="23"/>
        <v/>
      </c>
      <c r="Q159" s="131" t="str">
        <f t="shared" si="24"/>
        <v/>
      </c>
      <c r="R159" s="131"/>
      <c r="S159" s="131"/>
      <c r="T159" s="134" t="str">
        <f t="shared" si="20"/>
        <v/>
      </c>
      <c r="U159" s="134" t="str">
        <f t="shared" si="21"/>
        <v/>
      </c>
      <c r="V159" s="135" t="str">
        <f>IF(OR(U159="",Q159=""),"",IF(Q159="CNY",U159,IF(Q159="USDT",U159*字典与说明!$H$25,"")))</f>
        <v/>
      </c>
      <c r="W159" s="136" t="str">
        <f t="shared" si="22"/>
        <v/>
      </c>
      <c r="X159" s="112" t="str">
        <f t="shared" si="18"/>
        <v/>
      </c>
      <c r="Y159" s="112"/>
      <c r="Z159" s="125"/>
      <c r="AA159" s="125"/>
      <c r="AB159" s="125"/>
      <c r="AC159" s="137"/>
      <c r="AD159" s="125"/>
    </row>
    <row r="160" ht="22" customHeight="1" spans="1:30">
      <c r="A160" s="111"/>
      <c r="B160" s="112"/>
      <c r="C160" s="112"/>
      <c r="D160" s="112"/>
      <c r="E160" s="112"/>
      <c r="F160" s="112"/>
      <c r="G160" s="125"/>
      <c r="H160" s="126"/>
      <c r="I160" s="126"/>
      <c r="J160" s="128" t="str">
        <f t="shared" si="19"/>
        <v/>
      </c>
      <c r="K160" s="125"/>
      <c r="L160" s="112"/>
      <c r="M160" s="130"/>
      <c r="N160" s="130"/>
      <c r="O160" s="131"/>
      <c r="P160" s="131" t="str">
        <f t="shared" si="23"/>
        <v/>
      </c>
      <c r="Q160" s="131" t="str">
        <f t="shared" si="24"/>
        <v/>
      </c>
      <c r="R160" s="131"/>
      <c r="S160" s="131"/>
      <c r="T160" s="134" t="str">
        <f t="shared" si="20"/>
        <v/>
      </c>
      <c r="U160" s="134" t="str">
        <f t="shared" si="21"/>
        <v/>
      </c>
      <c r="V160" s="135" t="str">
        <f>IF(OR(U160="",Q160=""),"",IF(Q160="CNY",U160,IF(Q160="USDT",U160*字典与说明!$H$25,"")))</f>
        <v/>
      </c>
      <c r="W160" s="136" t="str">
        <f t="shared" si="22"/>
        <v/>
      </c>
      <c r="X160" s="112" t="str">
        <f t="shared" si="18"/>
        <v/>
      </c>
      <c r="Y160" s="112"/>
      <c r="Z160" s="125"/>
      <c r="AA160" s="125"/>
      <c r="AB160" s="125"/>
      <c r="AC160" s="137"/>
      <c r="AD160" s="125"/>
    </row>
    <row r="161" ht="22" customHeight="1" spans="1:30">
      <c r="A161" s="111"/>
      <c r="B161" s="112"/>
      <c r="C161" s="112"/>
      <c r="D161" s="112"/>
      <c r="E161" s="112"/>
      <c r="F161" s="112"/>
      <c r="G161" s="125"/>
      <c r="H161" s="126"/>
      <c r="I161" s="126"/>
      <c r="J161" s="128" t="str">
        <f t="shared" si="19"/>
        <v/>
      </c>
      <c r="K161" s="125"/>
      <c r="L161" s="112"/>
      <c r="M161" s="130"/>
      <c r="N161" s="130"/>
      <c r="O161" s="131"/>
      <c r="P161" s="131" t="str">
        <f t="shared" si="23"/>
        <v/>
      </c>
      <c r="Q161" s="131" t="str">
        <f t="shared" si="24"/>
        <v/>
      </c>
      <c r="R161" s="131"/>
      <c r="S161" s="131"/>
      <c r="T161" s="134" t="str">
        <f t="shared" si="20"/>
        <v/>
      </c>
      <c r="U161" s="134" t="str">
        <f t="shared" si="21"/>
        <v/>
      </c>
      <c r="V161" s="135" t="str">
        <f>IF(OR(U161="",Q161=""),"",IF(Q161="CNY",U161,IF(Q161="USDT",U161*字典与说明!$H$25,"")))</f>
        <v/>
      </c>
      <c r="W161" s="136" t="str">
        <f t="shared" si="22"/>
        <v/>
      </c>
      <c r="X161" s="112" t="str">
        <f t="shared" si="18"/>
        <v/>
      </c>
      <c r="Y161" s="112"/>
      <c r="Z161" s="125"/>
      <c r="AA161" s="125"/>
      <c r="AB161" s="125"/>
      <c r="AC161" s="137"/>
      <c r="AD161" s="125"/>
    </row>
    <row r="162" ht="22" customHeight="1" spans="1:30">
      <c r="A162" s="111"/>
      <c r="B162" s="112"/>
      <c r="C162" s="112"/>
      <c r="D162" s="112"/>
      <c r="E162" s="112"/>
      <c r="F162" s="112"/>
      <c r="G162" s="125"/>
      <c r="H162" s="126"/>
      <c r="I162" s="126"/>
      <c r="J162" s="128" t="str">
        <f t="shared" si="19"/>
        <v/>
      </c>
      <c r="K162" s="125"/>
      <c r="L162" s="112"/>
      <c r="M162" s="130"/>
      <c r="N162" s="130"/>
      <c r="O162" s="131"/>
      <c r="P162" s="131" t="str">
        <f t="shared" si="23"/>
        <v/>
      </c>
      <c r="Q162" s="131" t="str">
        <f t="shared" si="24"/>
        <v/>
      </c>
      <c r="R162" s="131"/>
      <c r="S162" s="131"/>
      <c r="T162" s="134" t="str">
        <f t="shared" si="20"/>
        <v/>
      </c>
      <c r="U162" s="134" t="str">
        <f t="shared" si="21"/>
        <v/>
      </c>
      <c r="V162" s="135" t="str">
        <f>IF(OR(U162="",Q162=""),"",IF(Q162="CNY",U162,IF(Q162="USDT",U162*字典与说明!$H$25,"")))</f>
        <v/>
      </c>
      <c r="W162" s="136" t="str">
        <f t="shared" si="22"/>
        <v/>
      </c>
      <c r="X162" s="112" t="str">
        <f t="shared" si="18"/>
        <v/>
      </c>
      <c r="Y162" s="112"/>
      <c r="Z162" s="125"/>
      <c r="AA162" s="125"/>
      <c r="AB162" s="125"/>
      <c r="AC162" s="137"/>
      <c r="AD162" s="125"/>
    </row>
    <row r="163" ht="22" customHeight="1" spans="1:30">
      <c r="A163" s="111"/>
      <c r="B163" s="112"/>
      <c r="C163" s="112"/>
      <c r="D163" s="112"/>
      <c r="E163" s="112"/>
      <c r="F163" s="112"/>
      <c r="G163" s="125"/>
      <c r="H163" s="126"/>
      <c r="I163" s="126"/>
      <c r="J163" s="128" t="str">
        <f t="shared" si="19"/>
        <v/>
      </c>
      <c r="K163" s="125"/>
      <c r="L163" s="112"/>
      <c r="M163" s="130"/>
      <c r="N163" s="130"/>
      <c r="O163" s="131"/>
      <c r="P163" s="131" t="str">
        <f t="shared" si="23"/>
        <v/>
      </c>
      <c r="Q163" s="131" t="str">
        <f t="shared" si="24"/>
        <v/>
      </c>
      <c r="R163" s="131"/>
      <c r="S163" s="131"/>
      <c r="T163" s="134" t="str">
        <f t="shared" si="20"/>
        <v/>
      </c>
      <c r="U163" s="134" t="str">
        <f t="shared" si="21"/>
        <v/>
      </c>
      <c r="V163" s="135" t="str">
        <f>IF(OR(U163="",Q163=""),"",IF(Q163="CNY",U163,IF(Q163="USDT",U163*字典与说明!$H$25,"")))</f>
        <v/>
      </c>
      <c r="W163" s="136" t="str">
        <f t="shared" si="22"/>
        <v/>
      </c>
      <c r="X163" s="112" t="str">
        <f t="shared" si="18"/>
        <v/>
      </c>
      <c r="Y163" s="112"/>
      <c r="Z163" s="125"/>
      <c r="AA163" s="125"/>
      <c r="AB163" s="125"/>
      <c r="AC163" s="137"/>
      <c r="AD163" s="125"/>
    </row>
    <row r="164" ht="22" customHeight="1" spans="1:30">
      <c r="A164" s="111"/>
      <c r="B164" s="112"/>
      <c r="C164" s="112"/>
      <c r="D164" s="112"/>
      <c r="E164" s="112"/>
      <c r="F164" s="112"/>
      <c r="G164" s="125"/>
      <c r="H164" s="126"/>
      <c r="I164" s="126"/>
      <c r="J164" s="128" t="str">
        <f t="shared" si="19"/>
        <v/>
      </c>
      <c r="K164" s="125"/>
      <c r="L164" s="112"/>
      <c r="M164" s="130"/>
      <c r="N164" s="130"/>
      <c r="O164" s="131"/>
      <c r="P164" s="131" t="str">
        <f t="shared" si="23"/>
        <v/>
      </c>
      <c r="Q164" s="131" t="str">
        <f t="shared" si="24"/>
        <v/>
      </c>
      <c r="R164" s="131"/>
      <c r="S164" s="131"/>
      <c r="T164" s="134" t="str">
        <f t="shared" si="20"/>
        <v/>
      </c>
      <c r="U164" s="134" t="str">
        <f t="shared" si="21"/>
        <v/>
      </c>
      <c r="V164" s="135" t="str">
        <f>IF(OR(U164="",Q164=""),"",IF(Q164="CNY",U164,IF(Q164="USDT",U164*字典与说明!$H$25,"")))</f>
        <v/>
      </c>
      <c r="W164" s="136" t="str">
        <f t="shared" si="22"/>
        <v/>
      </c>
      <c r="X164" s="112" t="str">
        <f t="shared" si="18"/>
        <v/>
      </c>
      <c r="Y164" s="112"/>
      <c r="Z164" s="125"/>
      <c r="AA164" s="125"/>
      <c r="AB164" s="125"/>
      <c r="AC164" s="137"/>
      <c r="AD164" s="125"/>
    </row>
    <row r="165" ht="22" customHeight="1" spans="1:30">
      <c r="A165" s="111"/>
      <c r="B165" s="112"/>
      <c r="C165" s="112"/>
      <c r="D165" s="112"/>
      <c r="E165" s="112"/>
      <c r="F165" s="112"/>
      <c r="G165" s="125"/>
      <c r="H165" s="126"/>
      <c r="I165" s="126"/>
      <c r="J165" s="128" t="str">
        <f t="shared" si="19"/>
        <v/>
      </c>
      <c r="K165" s="125"/>
      <c r="L165" s="112"/>
      <c r="M165" s="130"/>
      <c r="N165" s="130"/>
      <c r="O165" s="131"/>
      <c r="P165" s="131" t="str">
        <f t="shared" si="23"/>
        <v/>
      </c>
      <c r="Q165" s="131" t="str">
        <f t="shared" si="24"/>
        <v/>
      </c>
      <c r="R165" s="131"/>
      <c r="S165" s="131"/>
      <c r="T165" s="134" t="str">
        <f t="shared" si="20"/>
        <v/>
      </c>
      <c r="U165" s="134" t="str">
        <f t="shared" si="21"/>
        <v/>
      </c>
      <c r="V165" s="135" t="str">
        <f>IF(OR(U165="",Q165=""),"",IF(Q165="CNY",U165,IF(Q165="USDT",U165*字典与说明!$H$25,"")))</f>
        <v/>
      </c>
      <c r="W165" s="136" t="str">
        <f t="shared" si="22"/>
        <v/>
      </c>
      <c r="X165" s="112" t="str">
        <f t="shared" si="18"/>
        <v/>
      </c>
      <c r="Y165" s="112"/>
      <c r="Z165" s="125"/>
      <c r="AA165" s="125"/>
      <c r="AB165" s="125"/>
      <c r="AC165" s="137"/>
      <c r="AD165" s="125"/>
    </row>
    <row r="166" ht="22" customHeight="1" spans="1:30">
      <c r="A166" s="111"/>
      <c r="B166" s="112"/>
      <c r="C166" s="112"/>
      <c r="D166" s="112"/>
      <c r="E166" s="112"/>
      <c r="F166" s="112"/>
      <c r="G166" s="125"/>
      <c r="H166" s="126"/>
      <c r="I166" s="126"/>
      <c r="J166" s="128" t="str">
        <f t="shared" si="19"/>
        <v/>
      </c>
      <c r="K166" s="125"/>
      <c r="L166" s="112"/>
      <c r="M166" s="130"/>
      <c r="N166" s="130"/>
      <c r="O166" s="131"/>
      <c r="P166" s="131" t="str">
        <f t="shared" si="23"/>
        <v/>
      </c>
      <c r="Q166" s="131" t="str">
        <f t="shared" si="24"/>
        <v/>
      </c>
      <c r="R166" s="131"/>
      <c r="S166" s="131"/>
      <c r="T166" s="134" t="str">
        <f t="shared" si="20"/>
        <v/>
      </c>
      <c r="U166" s="134" t="str">
        <f t="shared" si="21"/>
        <v/>
      </c>
      <c r="V166" s="135" t="str">
        <f>IF(OR(U166="",Q166=""),"",IF(Q166="CNY",U166,IF(Q166="USDT",U166*字典与说明!$H$25,"")))</f>
        <v/>
      </c>
      <c r="W166" s="136" t="str">
        <f t="shared" si="22"/>
        <v/>
      </c>
      <c r="X166" s="112" t="str">
        <f t="shared" si="18"/>
        <v/>
      </c>
      <c r="Y166" s="112"/>
      <c r="Z166" s="125"/>
      <c r="AA166" s="125"/>
      <c r="AB166" s="125"/>
      <c r="AC166" s="137"/>
      <c r="AD166" s="125"/>
    </row>
    <row r="167" ht="22" customHeight="1" spans="1:30">
      <c r="A167" s="111"/>
      <c r="B167" s="112"/>
      <c r="C167" s="112"/>
      <c r="D167" s="112"/>
      <c r="E167" s="112"/>
      <c r="F167" s="112"/>
      <c r="G167" s="125"/>
      <c r="H167" s="126"/>
      <c r="I167" s="126"/>
      <c r="J167" s="128" t="str">
        <f t="shared" si="19"/>
        <v/>
      </c>
      <c r="K167" s="125"/>
      <c r="L167" s="112"/>
      <c r="M167" s="130"/>
      <c r="N167" s="130"/>
      <c r="O167" s="131"/>
      <c r="P167" s="131" t="str">
        <f t="shared" si="23"/>
        <v/>
      </c>
      <c r="Q167" s="131" t="str">
        <f t="shared" si="24"/>
        <v/>
      </c>
      <c r="R167" s="131"/>
      <c r="S167" s="131"/>
      <c r="T167" s="134" t="str">
        <f t="shared" si="20"/>
        <v/>
      </c>
      <c r="U167" s="134" t="str">
        <f t="shared" si="21"/>
        <v/>
      </c>
      <c r="V167" s="135" t="str">
        <f>IF(OR(U167="",Q167=""),"",IF(Q167="CNY",U167,IF(Q167="USDT",U167*字典与说明!$H$25,"")))</f>
        <v/>
      </c>
      <c r="W167" s="136" t="str">
        <f t="shared" si="22"/>
        <v/>
      </c>
      <c r="X167" s="112" t="str">
        <f t="shared" si="18"/>
        <v/>
      </c>
      <c r="Y167" s="112"/>
      <c r="Z167" s="125"/>
      <c r="AA167" s="125"/>
      <c r="AB167" s="125"/>
      <c r="AC167" s="137"/>
      <c r="AD167" s="125"/>
    </row>
    <row r="168" ht="22" customHeight="1" spans="1:30">
      <c r="A168" s="111"/>
      <c r="B168" s="112"/>
      <c r="C168" s="112"/>
      <c r="D168" s="112"/>
      <c r="E168" s="112"/>
      <c r="F168" s="112"/>
      <c r="G168" s="125"/>
      <c r="H168" s="126"/>
      <c r="I168" s="126"/>
      <c r="J168" s="128" t="str">
        <f t="shared" si="19"/>
        <v/>
      </c>
      <c r="K168" s="125"/>
      <c r="L168" s="112"/>
      <c r="M168" s="130"/>
      <c r="N168" s="130"/>
      <c r="O168" s="131"/>
      <c r="P168" s="131" t="str">
        <f t="shared" si="23"/>
        <v/>
      </c>
      <c r="Q168" s="131" t="str">
        <f t="shared" si="24"/>
        <v/>
      </c>
      <c r="R168" s="131"/>
      <c r="S168" s="131"/>
      <c r="T168" s="134" t="str">
        <f t="shared" si="20"/>
        <v/>
      </c>
      <c r="U168" s="134" t="str">
        <f t="shared" si="21"/>
        <v/>
      </c>
      <c r="V168" s="135" t="str">
        <f>IF(OR(U168="",Q168=""),"",IF(Q168="CNY",U168,IF(Q168="USDT",U168*字典与说明!$H$25,"")))</f>
        <v/>
      </c>
      <c r="W168" s="136" t="str">
        <f t="shared" si="22"/>
        <v/>
      </c>
      <c r="X168" s="112" t="str">
        <f t="shared" si="18"/>
        <v/>
      </c>
      <c r="Y168" s="112"/>
      <c r="Z168" s="125"/>
      <c r="AA168" s="125"/>
      <c r="AB168" s="125"/>
      <c r="AC168" s="137"/>
      <c r="AD168" s="125"/>
    </row>
    <row r="169" ht="22" customHeight="1" spans="1:30">
      <c r="A169" s="111"/>
      <c r="B169" s="112"/>
      <c r="C169" s="112"/>
      <c r="D169" s="112"/>
      <c r="E169" s="112"/>
      <c r="F169" s="112"/>
      <c r="G169" s="125"/>
      <c r="H169" s="126"/>
      <c r="I169" s="126"/>
      <c r="J169" s="128" t="str">
        <f t="shared" si="19"/>
        <v/>
      </c>
      <c r="K169" s="125"/>
      <c r="L169" s="112"/>
      <c r="M169" s="130"/>
      <c r="N169" s="130"/>
      <c r="O169" s="131"/>
      <c r="P169" s="131" t="str">
        <f t="shared" si="23"/>
        <v/>
      </c>
      <c r="Q169" s="131" t="str">
        <f t="shared" si="24"/>
        <v/>
      </c>
      <c r="R169" s="131"/>
      <c r="S169" s="131"/>
      <c r="T169" s="134" t="str">
        <f t="shared" si="20"/>
        <v/>
      </c>
      <c r="U169" s="134" t="str">
        <f t="shared" si="21"/>
        <v/>
      </c>
      <c r="V169" s="135" t="str">
        <f>IF(OR(U169="",Q169=""),"",IF(Q169="CNY",U169,IF(Q169="USDT",U169*字典与说明!$H$25,"")))</f>
        <v/>
      </c>
      <c r="W169" s="136" t="str">
        <f t="shared" si="22"/>
        <v/>
      </c>
      <c r="X169" s="112" t="str">
        <f t="shared" si="18"/>
        <v/>
      </c>
      <c r="Y169" s="112"/>
      <c r="Z169" s="125"/>
      <c r="AA169" s="125"/>
      <c r="AB169" s="125"/>
      <c r="AC169" s="137"/>
      <c r="AD169" s="125"/>
    </row>
    <row r="170" ht="22" customHeight="1" spans="1:30">
      <c r="A170" s="111"/>
      <c r="B170" s="112"/>
      <c r="C170" s="112"/>
      <c r="D170" s="112"/>
      <c r="E170" s="112"/>
      <c r="F170" s="112"/>
      <c r="G170" s="125"/>
      <c r="H170" s="126"/>
      <c r="I170" s="126"/>
      <c r="J170" s="128" t="str">
        <f t="shared" si="19"/>
        <v/>
      </c>
      <c r="K170" s="125"/>
      <c r="L170" s="112"/>
      <c r="M170" s="130"/>
      <c r="N170" s="130"/>
      <c r="O170" s="131"/>
      <c r="P170" s="131" t="str">
        <f t="shared" si="23"/>
        <v/>
      </c>
      <c r="Q170" s="131" t="str">
        <f t="shared" si="24"/>
        <v/>
      </c>
      <c r="R170" s="131"/>
      <c r="S170" s="131"/>
      <c r="T170" s="134" t="str">
        <f t="shared" si="20"/>
        <v/>
      </c>
      <c r="U170" s="134" t="str">
        <f t="shared" si="21"/>
        <v/>
      </c>
      <c r="V170" s="135" t="str">
        <f>IF(OR(U170="",Q170=""),"",IF(Q170="CNY",U170,IF(Q170="USDT",U170*字典与说明!$H$25,"")))</f>
        <v/>
      </c>
      <c r="W170" s="136" t="str">
        <f t="shared" si="22"/>
        <v/>
      </c>
      <c r="X170" s="112" t="str">
        <f t="shared" si="18"/>
        <v/>
      </c>
      <c r="Y170" s="112"/>
      <c r="Z170" s="125"/>
      <c r="AA170" s="125"/>
      <c r="AB170" s="125"/>
      <c r="AC170" s="137"/>
      <c r="AD170" s="125"/>
    </row>
    <row r="171" ht="22" customHeight="1" spans="1:30">
      <c r="A171" s="111"/>
      <c r="B171" s="112"/>
      <c r="C171" s="112"/>
      <c r="D171" s="112"/>
      <c r="E171" s="112"/>
      <c r="F171" s="112"/>
      <c r="G171" s="125"/>
      <c r="H171" s="126"/>
      <c r="I171" s="126"/>
      <c r="J171" s="128" t="str">
        <f t="shared" si="19"/>
        <v/>
      </c>
      <c r="K171" s="125"/>
      <c r="L171" s="112"/>
      <c r="M171" s="130"/>
      <c r="N171" s="130"/>
      <c r="O171" s="131"/>
      <c r="P171" s="131" t="str">
        <f t="shared" si="23"/>
        <v/>
      </c>
      <c r="Q171" s="131" t="str">
        <f t="shared" si="24"/>
        <v/>
      </c>
      <c r="R171" s="131"/>
      <c r="S171" s="131"/>
      <c r="T171" s="134" t="str">
        <f t="shared" si="20"/>
        <v/>
      </c>
      <c r="U171" s="134" t="str">
        <f t="shared" si="21"/>
        <v/>
      </c>
      <c r="V171" s="135" t="str">
        <f>IF(OR(U171="",Q171=""),"",IF(Q171="CNY",U171,IF(Q171="USDT",U171*字典与说明!$H$25,"")))</f>
        <v/>
      </c>
      <c r="W171" s="136" t="str">
        <f t="shared" si="22"/>
        <v/>
      </c>
      <c r="X171" s="112" t="str">
        <f t="shared" si="18"/>
        <v/>
      </c>
      <c r="Y171" s="112"/>
      <c r="Z171" s="125"/>
      <c r="AA171" s="125"/>
      <c r="AB171" s="125"/>
      <c r="AC171" s="137"/>
      <c r="AD171" s="125"/>
    </row>
    <row r="172" ht="22" customHeight="1" spans="1:30">
      <c r="A172" s="111"/>
      <c r="B172" s="112"/>
      <c r="C172" s="112"/>
      <c r="D172" s="112"/>
      <c r="E172" s="112"/>
      <c r="F172" s="112"/>
      <c r="G172" s="125"/>
      <c r="H172" s="126"/>
      <c r="I172" s="126"/>
      <c r="J172" s="128" t="str">
        <f t="shared" si="19"/>
        <v/>
      </c>
      <c r="K172" s="125"/>
      <c r="L172" s="112"/>
      <c r="M172" s="130"/>
      <c r="N172" s="130"/>
      <c r="O172" s="131"/>
      <c r="P172" s="131" t="str">
        <f t="shared" si="23"/>
        <v/>
      </c>
      <c r="Q172" s="131" t="str">
        <f t="shared" si="24"/>
        <v/>
      </c>
      <c r="R172" s="131"/>
      <c r="S172" s="131"/>
      <c r="T172" s="134" t="str">
        <f t="shared" si="20"/>
        <v/>
      </c>
      <c r="U172" s="134" t="str">
        <f t="shared" si="21"/>
        <v/>
      </c>
      <c r="V172" s="135" t="str">
        <f>IF(OR(U172="",Q172=""),"",IF(Q172="CNY",U172,IF(Q172="USDT",U172*字典与说明!$H$25,"")))</f>
        <v/>
      </c>
      <c r="W172" s="136" t="str">
        <f t="shared" si="22"/>
        <v/>
      </c>
      <c r="X172" s="112" t="str">
        <f t="shared" si="18"/>
        <v/>
      </c>
      <c r="Y172" s="112"/>
      <c r="Z172" s="125"/>
      <c r="AA172" s="125"/>
      <c r="AB172" s="125"/>
      <c r="AC172" s="137"/>
      <c r="AD172" s="125"/>
    </row>
    <row r="173" ht="22" customHeight="1" spans="1:30">
      <c r="A173" s="111"/>
      <c r="B173" s="112"/>
      <c r="C173" s="112"/>
      <c r="D173" s="112"/>
      <c r="E173" s="112"/>
      <c r="F173" s="112"/>
      <c r="G173" s="125"/>
      <c r="H173" s="126"/>
      <c r="I173" s="126"/>
      <c r="J173" s="128" t="str">
        <f t="shared" si="19"/>
        <v/>
      </c>
      <c r="K173" s="125"/>
      <c r="L173" s="112"/>
      <c r="M173" s="130"/>
      <c r="N173" s="130"/>
      <c r="O173" s="131"/>
      <c r="P173" s="131" t="str">
        <f t="shared" si="23"/>
        <v/>
      </c>
      <c r="Q173" s="131" t="str">
        <f t="shared" si="24"/>
        <v/>
      </c>
      <c r="R173" s="131"/>
      <c r="S173" s="131"/>
      <c r="T173" s="134" t="str">
        <f t="shared" si="20"/>
        <v/>
      </c>
      <c r="U173" s="134" t="str">
        <f t="shared" si="21"/>
        <v/>
      </c>
      <c r="V173" s="135" t="str">
        <f>IF(OR(U173="",Q173=""),"",IF(Q173="CNY",U173,IF(Q173="USDT",U173*字典与说明!$H$25,"")))</f>
        <v/>
      </c>
      <c r="W173" s="136" t="str">
        <f t="shared" si="22"/>
        <v/>
      </c>
      <c r="X173" s="112" t="str">
        <f t="shared" si="18"/>
        <v/>
      </c>
      <c r="Y173" s="112"/>
      <c r="Z173" s="125"/>
      <c r="AA173" s="125"/>
      <c r="AB173" s="125"/>
      <c r="AC173" s="137"/>
      <c r="AD173" s="125"/>
    </row>
    <row r="174" ht="22" customHeight="1" spans="1:30">
      <c r="A174" s="111"/>
      <c r="B174" s="112"/>
      <c r="C174" s="112"/>
      <c r="D174" s="112"/>
      <c r="E174" s="112"/>
      <c r="F174" s="112"/>
      <c r="G174" s="125"/>
      <c r="H174" s="126"/>
      <c r="I174" s="126"/>
      <c r="J174" s="128" t="str">
        <f t="shared" si="19"/>
        <v/>
      </c>
      <c r="K174" s="125"/>
      <c r="L174" s="112"/>
      <c r="M174" s="130"/>
      <c r="N174" s="130"/>
      <c r="O174" s="131"/>
      <c r="P174" s="131" t="str">
        <f t="shared" si="23"/>
        <v/>
      </c>
      <c r="Q174" s="131" t="str">
        <f t="shared" si="24"/>
        <v/>
      </c>
      <c r="R174" s="131"/>
      <c r="S174" s="131"/>
      <c r="T174" s="134" t="str">
        <f t="shared" si="20"/>
        <v/>
      </c>
      <c r="U174" s="134" t="str">
        <f t="shared" si="21"/>
        <v/>
      </c>
      <c r="V174" s="135" t="str">
        <f>IF(OR(U174="",Q174=""),"",IF(Q174="CNY",U174,IF(Q174="USDT",U174*字典与说明!$H$25,"")))</f>
        <v/>
      </c>
      <c r="W174" s="136" t="str">
        <f t="shared" si="22"/>
        <v/>
      </c>
      <c r="X174" s="112" t="str">
        <f t="shared" si="18"/>
        <v/>
      </c>
      <c r="Y174" s="112"/>
      <c r="Z174" s="125"/>
      <c r="AA174" s="125"/>
      <c r="AB174" s="125"/>
      <c r="AC174" s="137"/>
      <c r="AD174" s="125"/>
    </row>
    <row r="175" ht="22" customHeight="1" spans="1:30">
      <c r="A175" s="111"/>
      <c r="B175" s="112"/>
      <c r="C175" s="112"/>
      <c r="D175" s="112"/>
      <c r="E175" s="112"/>
      <c r="F175" s="112"/>
      <c r="G175" s="125"/>
      <c r="H175" s="126"/>
      <c r="I175" s="126"/>
      <c r="J175" s="128" t="str">
        <f t="shared" si="19"/>
        <v/>
      </c>
      <c r="K175" s="125"/>
      <c r="L175" s="112"/>
      <c r="M175" s="130"/>
      <c r="N175" s="130"/>
      <c r="O175" s="131"/>
      <c r="P175" s="131" t="str">
        <f t="shared" si="23"/>
        <v/>
      </c>
      <c r="Q175" s="131" t="str">
        <f t="shared" si="24"/>
        <v/>
      </c>
      <c r="R175" s="131"/>
      <c r="S175" s="131"/>
      <c r="T175" s="134" t="str">
        <f t="shared" si="20"/>
        <v/>
      </c>
      <c r="U175" s="134" t="str">
        <f t="shared" si="21"/>
        <v/>
      </c>
      <c r="V175" s="135" t="str">
        <f>IF(OR(U175="",Q175=""),"",IF(Q175="CNY",U175,IF(Q175="USDT",U175*字典与说明!$H$25,"")))</f>
        <v/>
      </c>
      <c r="W175" s="136" t="str">
        <f t="shared" si="22"/>
        <v/>
      </c>
      <c r="X175" s="112" t="str">
        <f t="shared" si="18"/>
        <v/>
      </c>
      <c r="Y175" s="112"/>
      <c r="Z175" s="125"/>
      <c r="AA175" s="125"/>
      <c r="AB175" s="125"/>
      <c r="AC175" s="137"/>
      <c r="AD175" s="125"/>
    </row>
    <row r="176" ht="22" customHeight="1" spans="1:30">
      <c r="A176" s="111"/>
      <c r="B176" s="112"/>
      <c r="C176" s="112"/>
      <c r="D176" s="112"/>
      <c r="E176" s="112"/>
      <c r="F176" s="112"/>
      <c r="G176" s="125"/>
      <c r="H176" s="126"/>
      <c r="I176" s="126"/>
      <c r="J176" s="128" t="str">
        <f t="shared" si="19"/>
        <v/>
      </c>
      <c r="K176" s="125"/>
      <c r="L176" s="112"/>
      <c r="M176" s="130"/>
      <c r="N176" s="130"/>
      <c r="O176" s="131"/>
      <c r="P176" s="131" t="str">
        <f t="shared" si="23"/>
        <v/>
      </c>
      <c r="Q176" s="131" t="str">
        <f t="shared" si="24"/>
        <v/>
      </c>
      <c r="R176" s="131"/>
      <c r="S176" s="131"/>
      <c r="T176" s="134" t="str">
        <f t="shared" si="20"/>
        <v/>
      </c>
      <c r="U176" s="134" t="str">
        <f t="shared" si="21"/>
        <v/>
      </c>
      <c r="V176" s="135" t="str">
        <f>IF(OR(U176="",Q176=""),"",IF(Q176="CNY",U176,IF(Q176="USDT",U176*字典与说明!$H$25,"")))</f>
        <v/>
      </c>
      <c r="W176" s="136" t="str">
        <f t="shared" si="22"/>
        <v/>
      </c>
      <c r="X176" s="112" t="str">
        <f t="shared" si="18"/>
        <v/>
      </c>
      <c r="Y176" s="112"/>
      <c r="Z176" s="125"/>
      <c r="AA176" s="125"/>
      <c r="AB176" s="125"/>
      <c r="AC176" s="137"/>
      <c r="AD176" s="125"/>
    </row>
    <row r="177" ht="22" customHeight="1" spans="1:30">
      <c r="A177" s="111"/>
      <c r="B177" s="112"/>
      <c r="C177" s="112"/>
      <c r="D177" s="112"/>
      <c r="E177" s="112"/>
      <c r="F177" s="112"/>
      <c r="G177" s="125"/>
      <c r="H177" s="126"/>
      <c r="I177" s="126"/>
      <c r="J177" s="128" t="str">
        <f t="shared" si="19"/>
        <v/>
      </c>
      <c r="K177" s="125"/>
      <c r="L177" s="112"/>
      <c r="M177" s="130"/>
      <c r="N177" s="130"/>
      <c r="O177" s="131"/>
      <c r="P177" s="131" t="str">
        <f t="shared" si="23"/>
        <v/>
      </c>
      <c r="Q177" s="131" t="str">
        <f t="shared" si="24"/>
        <v/>
      </c>
      <c r="R177" s="131"/>
      <c r="S177" s="131"/>
      <c r="T177" s="134" t="str">
        <f t="shared" si="20"/>
        <v/>
      </c>
      <c r="U177" s="134" t="str">
        <f t="shared" si="21"/>
        <v/>
      </c>
      <c r="V177" s="135" t="str">
        <f>IF(OR(U177="",Q177=""),"",IF(Q177="CNY",U177,IF(Q177="USDT",U177*字典与说明!$H$25,"")))</f>
        <v/>
      </c>
      <c r="W177" s="136" t="str">
        <f t="shared" si="22"/>
        <v/>
      </c>
      <c r="X177" s="112" t="str">
        <f t="shared" si="18"/>
        <v/>
      </c>
      <c r="Y177" s="112"/>
      <c r="Z177" s="125"/>
      <c r="AA177" s="125"/>
      <c r="AB177" s="125"/>
      <c r="AC177" s="137"/>
      <c r="AD177" s="125"/>
    </row>
    <row r="178" ht="22" customHeight="1" spans="1:30">
      <c r="A178" s="111"/>
      <c r="B178" s="112"/>
      <c r="C178" s="112"/>
      <c r="D178" s="112"/>
      <c r="E178" s="112"/>
      <c r="F178" s="112"/>
      <c r="G178" s="125"/>
      <c r="H178" s="126"/>
      <c r="I178" s="126"/>
      <c r="J178" s="128" t="str">
        <f t="shared" si="19"/>
        <v/>
      </c>
      <c r="K178" s="125"/>
      <c r="L178" s="112"/>
      <c r="M178" s="130"/>
      <c r="N178" s="130"/>
      <c r="O178" s="131"/>
      <c r="P178" s="131" t="str">
        <f t="shared" si="23"/>
        <v/>
      </c>
      <c r="Q178" s="131" t="str">
        <f t="shared" si="24"/>
        <v/>
      </c>
      <c r="R178" s="131"/>
      <c r="S178" s="131"/>
      <c r="T178" s="134" t="str">
        <f t="shared" si="20"/>
        <v/>
      </c>
      <c r="U178" s="134" t="str">
        <f t="shared" si="21"/>
        <v/>
      </c>
      <c r="V178" s="135" t="str">
        <f>IF(OR(U178="",Q178=""),"",IF(Q178="CNY",U178,IF(Q178="USDT",U178*字典与说明!$H$25,"")))</f>
        <v/>
      </c>
      <c r="W178" s="136" t="str">
        <f t="shared" si="22"/>
        <v/>
      </c>
      <c r="X178" s="112" t="str">
        <f t="shared" si="18"/>
        <v/>
      </c>
      <c r="Y178" s="112"/>
      <c r="Z178" s="125"/>
      <c r="AA178" s="125"/>
      <c r="AB178" s="125"/>
      <c r="AC178" s="137"/>
      <c r="AD178" s="125"/>
    </row>
    <row r="179" ht="22" customHeight="1" spans="1:30">
      <c r="A179" s="111"/>
      <c r="B179" s="112"/>
      <c r="C179" s="112"/>
      <c r="D179" s="112"/>
      <c r="E179" s="112"/>
      <c r="F179" s="112"/>
      <c r="G179" s="125"/>
      <c r="H179" s="126"/>
      <c r="I179" s="126"/>
      <c r="J179" s="128" t="str">
        <f t="shared" si="19"/>
        <v/>
      </c>
      <c r="K179" s="125"/>
      <c r="L179" s="112"/>
      <c r="M179" s="130"/>
      <c r="N179" s="130"/>
      <c r="O179" s="131"/>
      <c r="P179" s="131" t="str">
        <f t="shared" si="23"/>
        <v/>
      </c>
      <c r="Q179" s="131" t="str">
        <f t="shared" si="24"/>
        <v/>
      </c>
      <c r="R179" s="131"/>
      <c r="S179" s="131"/>
      <c r="T179" s="134" t="str">
        <f t="shared" si="20"/>
        <v/>
      </c>
      <c r="U179" s="134" t="str">
        <f t="shared" si="21"/>
        <v/>
      </c>
      <c r="V179" s="135" t="str">
        <f>IF(OR(U179="",Q179=""),"",IF(Q179="CNY",U179,IF(Q179="USDT",U179*字典与说明!$H$25,"")))</f>
        <v/>
      </c>
      <c r="W179" s="136" t="str">
        <f t="shared" si="22"/>
        <v/>
      </c>
      <c r="X179" s="112" t="str">
        <f t="shared" si="18"/>
        <v/>
      </c>
      <c r="Y179" s="112"/>
      <c r="Z179" s="125"/>
      <c r="AA179" s="125"/>
      <c r="AB179" s="125"/>
      <c r="AC179" s="137"/>
      <c r="AD179" s="125"/>
    </row>
    <row r="180" ht="22" customHeight="1" spans="1:30">
      <c r="A180" s="111"/>
      <c r="B180" s="112"/>
      <c r="C180" s="112"/>
      <c r="D180" s="112"/>
      <c r="E180" s="112"/>
      <c r="F180" s="112"/>
      <c r="G180" s="125"/>
      <c r="H180" s="126"/>
      <c r="I180" s="126"/>
      <c r="J180" s="128" t="str">
        <f t="shared" si="19"/>
        <v/>
      </c>
      <c r="K180" s="125"/>
      <c r="L180" s="112"/>
      <c r="M180" s="130"/>
      <c r="N180" s="130"/>
      <c r="O180" s="131"/>
      <c r="P180" s="131" t="str">
        <f t="shared" si="23"/>
        <v/>
      </c>
      <c r="Q180" s="131" t="str">
        <f t="shared" si="24"/>
        <v/>
      </c>
      <c r="R180" s="131"/>
      <c r="S180" s="131"/>
      <c r="T180" s="134" t="str">
        <f t="shared" si="20"/>
        <v/>
      </c>
      <c r="U180" s="134" t="str">
        <f t="shared" si="21"/>
        <v/>
      </c>
      <c r="V180" s="135" t="str">
        <f>IF(OR(U180="",Q180=""),"",IF(Q180="CNY",U180,IF(Q180="USDT",U180*字典与说明!$H$25,"")))</f>
        <v/>
      </c>
      <c r="W180" s="136" t="str">
        <f t="shared" si="22"/>
        <v/>
      </c>
      <c r="X180" s="112" t="str">
        <f t="shared" si="18"/>
        <v/>
      </c>
      <c r="Y180" s="112"/>
      <c r="Z180" s="125"/>
      <c r="AA180" s="125"/>
      <c r="AB180" s="125"/>
      <c r="AC180" s="137"/>
      <c r="AD180" s="125"/>
    </row>
    <row r="181" ht="22" customHeight="1" spans="1:30">
      <c r="A181" s="111"/>
      <c r="B181" s="112"/>
      <c r="C181" s="112"/>
      <c r="D181" s="112"/>
      <c r="E181" s="112"/>
      <c r="F181" s="112"/>
      <c r="G181" s="125"/>
      <c r="H181" s="126"/>
      <c r="I181" s="126"/>
      <c r="J181" s="128" t="str">
        <f t="shared" si="19"/>
        <v/>
      </c>
      <c r="K181" s="125"/>
      <c r="L181" s="112"/>
      <c r="M181" s="130"/>
      <c r="N181" s="130"/>
      <c r="O181" s="131"/>
      <c r="P181" s="131" t="str">
        <f t="shared" si="23"/>
        <v/>
      </c>
      <c r="Q181" s="131" t="str">
        <f t="shared" si="24"/>
        <v/>
      </c>
      <c r="R181" s="131"/>
      <c r="S181" s="131"/>
      <c r="T181" s="134" t="str">
        <f t="shared" si="20"/>
        <v/>
      </c>
      <c r="U181" s="134" t="str">
        <f t="shared" si="21"/>
        <v/>
      </c>
      <c r="V181" s="135" t="str">
        <f>IF(OR(U181="",Q181=""),"",IF(Q181="CNY",U181,IF(Q181="USDT",U181*字典与说明!$H$25,"")))</f>
        <v/>
      </c>
      <c r="W181" s="136" t="str">
        <f t="shared" si="22"/>
        <v/>
      </c>
      <c r="X181" s="112" t="str">
        <f t="shared" si="18"/>
        <v/>
      </c>
      <c r="Y181" s="112"/>
      <c r="Z181" s="125"/>
      <c r="AA181" s="125"/>
      <c r="AB181" s="125"/>
      <c r="AC181" s="137"/>
      <c r="AD181" s="125"/>
    </row>
    <row r="182" ht="22" customHeight="1" spans="1:30">
      <c r="A182" s="111"/>
      <c r="B182" s="112"/>
      <c r="C182" s="112"/>
      <c r="D182" s="112"/>
      <c r="E182" s="112"/>
      <c r="F182" s="112"/>
      <c r="G182" s="125"/>
      <c r="H182" s="126"/>
      <c r="I182" s="126"/>
      <c r="J182" s="128" t="str">
        <f t="shared" si="19"/>
        <v/>
      </c>
      <c r="K182" s="125"/>
      <c r="L182" s="112"/>
      <c r="M182" s="130"/>
      <c r="N182" s="130"/>
      <c r="O182" s="131"/>
      <c r="P182" s="131" t="str">
        <f t="shared" si="23"/>
        <v/>
      </c>
      <c r="Q182" s="131" t="str">
        <f t="shared" si="24"/>
        <v/>
      </c>
      <c r="R182" s="131"/>
      <c r="S182" s="131"/>
      <c r="T182" s="134" t="str">
        <f t="shared" si="20"/>
        <v/>
      </c>
      <c r="U182" s="134" t="str">
        <f t="shared" si="21"/>
        <v/>
      </c>
      <c r="V182" s="135" t="str">
        <f>IF(OR(U182="",Q182=""),"",IF(Q182="CNY",U182,IF(Q182="USDT",U182*字典与说明!$H$25,"")))</f>
        <v/>
      </c>
      <c r="W182" s="136" t="str">
        <f t="shared" si="22"/>
        <v/>
      </c>
      <c r="X182" s="112" t="str">
        <f t="shared" si="18"/>
        <v/>
      </c>
      <c r="Y182" s="112"/>
      <c r="Z182" s="125"/>
      <c r="AA182" s="125"/>
      <c r="AB182" s="125"/>
      <c r="AC182" s="137"/>
      <c r="AD182" s="125"/>
    </row>
    <row r="183" ht="22" customHeight="1" spans="1:30">
      <c r="A183" s="111"/>
      <c r="B183" s="112"/>
      <c r="C183" s="112"/>
      <c r="D183" s="112"/>
      <c r="E183" s="112"/>
      <c r="F183" s="112"/>
      <c r="G183" s="125"/>
      <c r="H183" s="126"/>
      <c r="I183" s="126"/>
      <c r="J183" s="128" t="str">
        <f t="shared" si="19"/>
        <v/>
      </c>
      <c r="K183" s="125"/>
      <c r="L183" s="112"/>
      <c r="M183" s="130"/>
      <c r="N183" s="130"/>
      <c r="O183" s="131"/>
      <c r="P183" s="131" t="str">
        <f t="shared" si="23"/>
        <v/>
      </c>
      <c r="Q183" s="131" t="str">
        <f t="shared" si="24"/>
        <v/>
      </c>
      <c r="R183" s="131"/>
      <c r="S183" s="131"/>
      <c r="T183" s="134" t="str">
        <f t="shared" si="20"/>
        <v/>
      </c>
      <c r="U183" s="134" t="str">
        <f t="shared" si="21"/>
        <v/>
      </c>
      <c r="V183" s="135" t="str">
        <f>IF(OR(U183="",Q183=""),"",IF(Q183="CNY",U183,IF(Q183="USDT",U183*字典与说明!$H$25,"")))</f>
        <v/>
      </c>
      <c r="W183" s="136" t="str">
        <f t="shared" si="22"/>
        <v/>
      </c>
      <c r="X183" s="112" t="str">
        <f t="shared" si="18"/>
        <v/>
      </c>
      <c r="Y183" s="112"/>
      <c r="Z183" s="125"/>
      <c r="AA183" s="125"/>
      <c r="AB183" s="125"/>
      <c r="AC183" s="137"/>
      <c r="AD183" s="125"/>
    </row>
    <row r="184" ht="22" customHeight="1" spans="1:30">
      <c r="A184" s="111"/>
      <c r="B184" s="112"/>
      <c r="C184" s="112"/>
      <c r="D184" s="112"/>
      <c r="E184" s="112"/>
      <c r="F184" s="112"/>
      <c r="G184" s="125"/>
      <c r="H184" s="126"/>
      <c r="I184" s="126"/>
      <c r="J184" s="128" t="str">
        <f t="shared" si="19"/>
        <v/>
      </c>
      <c r="K184" s="125"/>
      <c r="L184" s="112"/>
      <c r="M184" s="130"/>
      <c r="N184" s="130"/>
      <c r="O184" s="131"/>
      <c r="P184" s="131" t="str">
        <f t="shared" si="23"/>
        <v/>
      </c>
      <c r="Q184" s="131" t="str">
        <f t="shared" si="24"/>
        <v/>
      </c>
      <c r="R184" s="131"/>
      <c r="S184" s="131"/>
      <c r="T184" s="134" t="str">
        <f t="shared" si="20"/>
        <v/>
      </c>
      <c r="U184" s="134" t="str">
        <f t="shared" si="21"/>
        <v/>
      </c>
      <c r="V184" s="135" t="str">
        <f>IF(OR(U184="",Q184=""),"",IF(Q184="CNY",U184,IF(Q184="USDT",U184*字典与说明!$H$25,"")))</f>
        <v/>
      </c>
      <c r="W184" s="136" t="str">
        <f t="shared" si="22"/>
        <v/>
      </c>
      <c r="X184" s="112" t="str">
        <f t="shared" si="18"/>
        <v/>
      </c>
      <c r="Y184" s="112"/>
      <c r="Z184" s="125"/>
      <c r="AA184" s="125"/>
      <c r="AB184" s="125"/>
      <c r="AC184" s="137"/>
      <c r="AD184" s="125"/>
    </row>
    <row r="185" ht="22" customHeight="1" spans="1:30">
      <c r="A185" s="111"/>
      <c r="B185" s="112"/>
      <c r="C185" s="112"/>
      <c r="D185" s="112"/>
      <c r="E185" s="112"/>
      <c r="F185" s="112"/>
      <c r="G185" s="125"/>
      <c r="H185" s="126"/>
      <c r="I185" s="126"/>
      <c r="J185" s="128" t="str">
        <f t="shared" si="19"/>
        <v/>
      </c>
      <c r="K185" s="125"/>
      <c r="L185" s="112"/>
      <c r="M185" s="130"/>
      <c r="N185" s="130"/>
      <c r="O185" s="131"/>
      <c r="P185" s="131" t="str">
        <f t="shared" si="23"/>
        <v/>
      </c>
      <c r="Q185" s="131" t="str">
        <f t="shared" si="24"/>
        <v/>
      </c>
      <c r="R185" s="131"/>
      <c r="S185" s="131"/>
      <c r="T185" s="134" t="str">
        <f t="shared" si="20"/>
        <v/>
      </c>
      <c r="U185" s="134" t="str">
        <f t="shared" si="21"/>
        <v/>
      </c>
      <c r="V185" s="135" t="str">
        <f>IF(OR(U185="",Q185=""),"",IF(Q185="CNY",U185,IF(Q185="USDT",U185*字典与说明!$H$25,"")))</f>
        <v/>
      </c>
      <c r="W185" s="136" t="str">
        <f t="shared" si="22"/>
        <v/>
      </c>
      <c r="X185" s="112" t="str">
        <f t="shared" si="18"/>
        <v/>
      </c>
      <c r="Y185" s="112"/>
      <c r="Z185" s="125"/>
      <c r="AA185" s="125"/>
      <c r="AB185" s="125"/>
      <c r="AC185" s="137"/>
      <c r="AD185" s="125"/>
    </row>
    <row r="186" ht="22" customHeight="1" spans="1:30">
      <c r="A186" s="111"/>
      <c r="B186" s="112"/>
      <c r="C186" s="112"/>
      <c r="D186" s="112"/>
      <c r="E186" s="112"/>
      <c r="F186" s="112"/>
      <c r="G186" s="125"/>
      <c r="H186" s="126"/>
      <c r="I186" s="126"/>
      <c r="J186" s="128" t="str">
        <f t="shared" si="19"/>
        <v/>
      </c>
      <c r="K186" s="125"/>
      <c r="L186" s="112"/>
      <c r="M186" s="130"/>
      <c r="N186" s="130"/>
      <c r="O186" s="131"/>
      <c r="P186" s="131" t="str">
        <f t="shared" si="23"/>
        <v/>
      </c>
      <c r="Q186" s="131" t="str">
        <f t="shared" si="24"/>
        <v/>
      </c>
      <c r="R186" s="131"/>
      <c r="S186" s="131"/>
      <c r="T186" s="134" t="str">
        <f t="shared" si="20"/>
        <v/>
      </c>
      <c r="U186" s="134" t="str">
        <f t="shared" si="21"/>
        <v/>
      </c>
      <c r="V186" s="135" t="str">
        <f>IF(OR(U186="",Q186=""),"",IF(Q186="CNY",U186,IF(Q186="USDT",U186*字典与说明!$H$25,"")))</f>
        <v/>
      </c>
      <c r="W186" s="136" t="str">
        <f t="shared" si="22"/>
        <v/>
      </c>
      <c r="X186" s="112" t="str">
        <f t="shared" si="18"/>
        <v/>
      </c>
      <c r="Y186" s="112"/>
      <c r="Z186" s="125"/>
      <c r="AA186" s="125"/>
      <c r="AB186" s="125"/>
      <c r="AC186" s="137"/>
      <c r="AD186" s="125"/>
    </row>
    <row r="187" ht="22" customHeight="1" spans="1:30">
      <c r="A187" s="111"/>
      <c r="B187" s="112"/>
      <c r="C187" s="112"/>
      <c r="D187" s="112"/>
      <c r="E187" s="112"/>
      <c r="F187" s="112"/>
      <c r="G187" s="125"/>
      <c r="H187" s="126"/>
      <c r="I187" s="126"/>
      <c r="J187" s="128" t="str">
        <f t="shared" si="19"/>
        <v/>
      </c>
      <c r="K187" s="125"/>
      <c r="L187" s="112"/>
      <c r="M187" s="130"/>
      <c r="N187" s="130"/>
      <c r="O187" s="131"/>
      <c r="P187" s="131" t="str">
        <f t="shared" si="23"/>
        <v/>
      </c>
      <c r="Q187" s="131" t="str">
        <f t="shared" si="24"/>
        <v/>
      </c>
      <c r="R187" s="131"/>
      <c r="S187" s="131"/>
      <c r="T187" s="134" t="str">
        <f t="shared" si="20"/>
        <v/>
      </c>
      <c r="U187" s="134" t="str">
        <f t="shared" si="21"/>
        <v/>
      </c>
      <c r="V187" s="135" t="str">
        <f>IF(OR(U187="",Q187=""),"",IF(Q187="CNY",U187,IF(Q187="USDT",U187*字典与说明!$H$25,"")))</f>
        <v/>
      </c>
      <c r="W187" s="136" t="str">
        <f t="shared" si="22"/>
        <v/>
      </c>
      <c r="X187" s="112" t="str">
        <f t="shared" si="18"/>
        <v/>
      </c>
      <c r="Y187" s="112"/>
      <c r="Z187" s="125"/>
      <c r="AA187" s="125"/>
      <c r="AB187" s="125"/>
      <c r="AC187" s="137"/>
      <c r="AD187" s="125"/>
    </row>
    <row r="188" ht="22" customHeight="1" spans="1:30">
      <c r="A188" s="111"/>
      <c r="B188" s="112"/>
      <c r="C188" s="112"/>
      <c r="D188" s="112"/>
      <c r="E188" s="112"/>
      <c r="F188" s="112"/>
      <c r="G188" s="125"/>
      <c r="H188" s="126"/>
      <c r="I188" s="126"/>
      <c r="J188" s="128" t="str">
        <f t="shared" si="19"/>
        <v/>
      </c>
      <c r="K188" s="125"/>
      <c r="L188" s="112"/>
      <c r="M188" s="130"/>
      <c r="N188" s="130"/>
      <c r="O188" s="131"/>
      <c r="P188" s="131" t="str">
        <f t="shared" si="23"/>
        <v/>
      </c>
      <c r="Q188" s="131" t="str">
        <f t="shared" si="24"/>
        <v/>
      </c>
      <c r="R188" s="131"/>
      <c r="S188" s="131"/>
      <c r="T188" s="134" t="str">
        <f t="shared" si="20"/>
        <v/>
      </c>
      <c r="U188" s="134" t="str">
        <f t="shared" si="21"/>
        <v/>
      </c>
      <c r="V188" s="135" t="str">
        <f>IF(OR(U188="",Q188=""),"",IF(Q188="CNY",U188,IF(Q188="USDT",U188*字典与说明!$H$25,"")))</f>
        <v/>
      </c>
      <c r="W188" s="136" t="str">
        <f t="shared" si="22"/>
        <v/>
      </c>
      <c r="X188" s="112" t="str">
        <f t="shared" si="18"/>
        <v/>
      </c>
      <c r="Y188" s="112"/>
      <c r="Z188" s="125"/>
      <c r="AA188" s="125"/>
      <c r="AB188" s="125"/>
      <c r="AC188" s="137"/>
      <c r="AD188" s="125"/>
    </row>
    <row r="189" ht="22" customHeight="1" spans="1:30">
      <c r="A189" s="111"/>
      <c r="B189" s="112"/>
      <c r="C189" s="112"/>
      <c r="D189" s="112"/>
      <c r="E189" s="112"/>
      <c r="F189" s="112"/>
      <c r="G189" s="125"/>
      <c r="H189" s="126"/>
      <c r="I189" s="126"/>
      <c r="J189" s="128" t="str">
        <f t="shared" si="19"/>
        <v/>
      </c>
      <c r="K189" s="125"/>
      <c r="L189" s="112"/>
      <c r="M189" s="130"/>
      <c r="N189" s="130"/>
      <c r="O189" s="131"/>
      <c r="P189" s="131" t="str">
        <f t="shared" si="23"/>
        <v/>
      </c>
      <c r="Q189" s="131" t="str">
        <f t="shared" si="24"/>
        <v/>
      </c>
      <c r="R189" s="131"/>
      <c r="S189" s="131"/>
      <c r="T189" s="134" t="str">
        <f t="shared" si="20"/>
        <v/>
      </c>
      <c r="U189" s="134" t="str">
        <f t="shared" si="21"/>
        <v/>
      </c>
      <c r="V189" s="135" t="str">
        <f>IF(OR(U189="",Q189=""),"",IF(Q189="CNY",U189,IF(Q189="USDT",U189*字典与说明!$H$25,"")))</f>
        <v/>
      </c>
      <c r="W189" s="136" t="str">
        <f t="shared" si="22"/>
        <v/>
      </c>
      <c r="X189" s="112" t="str">
        <f t="shared" si="18"/>
        <v/>
      </c>
      <c r="Y189" s="112"/>
      <c r="Z189" s="125"/>
      <c r="AA189" s="125"/>
      <c r="AB189" s="125"/>
      <c r="AC189" s="137"/>
      <c r="AD189" s="125"/>
    </row>
    <row r="190" ht="22" customHeight="1" spans="1:30">
      <c r="A190" s="111"/>
      <c r="B190" s="112"/>
      <c r="C190" s="112"/>
      <c r="D190" s="112"/>
      <c r="E190" s="112"/>
      <c r="F190" s="112"/>
      <c r="G190" s="125"/>
      <c r="H190" s="126"/>
      <c r="I190" s="126"/>
      <c r="J190" s="128" t="str">
        <f t="shared" si="19"/>
        <v/>
      </c>
      <c r="K190" s="125"/>
      <c r="L190" s="112"/>
      <c r="M190" s="130"/>
      <c r="N190" s="130"/>
      <c r="O190" s="131"/>
      <c r="P190" s="131" t="str">
        <f t="shared" si="23"/>
        <v/>
      </c>
      <c r="Q190" s="131" t="str">
        <f t="shared" si="24"/>
        <v/>
      </c>
      <c r="R190" s="131"/>
      <c r="S190" s="131"/>
      <c r="T190" s="134" t="str">
        <f t="shared" si="20"/>
        <v/>
      </c>
      <c r="U190" s="134" t="str">
        <f t="shared" si="21"/>
        <v/>
      </c>
      <c r="V190" s="135" t="str">
        <f>IF(OR(U190="",Q190=""),"",IF(Q190="CNY",U190,IF(Q190="USDT",U190*字典与说明!$H$25,"")))</f>
        <v/>
      </c>
      <c r="W190" s="136" t="str">
        <f t="shared" si="22"/>
        <v/>
      </c>
      <c r="X190" s="112" t="str">
        <f t="shared" si="18"/>
        <v/>
      </c>
      <c r="Y190" s="112"/>
      <c r="Z190" s="125"/>
      <c r="AA190" s="125"/>
      <c r="AB190" s="125"/>
      <c r="AC190" s="137"/>
      <c r="AD190" s="125"/>
    </row>
    <row r="191" ht="22" customHeight="1" spans="1:30">
      <c r="A191" s="111"/>
      <c r="B191" s="112"/>
      <c r="C191" s="112"/>
      <c r="D191" s="112"/>
      <c r="E191" s="112"/>
      <c r="F191" s="112"/>
      <c r="G191" s="125"/>
      <c r="H191" s="126"/>
      <c r="I191" s="126"/>
      <c r="J191" s="128" t="str">
        <f t="shared" si="19"/>
        <v/>
      </c>
      <c r="K191" s="125"/>
      <c r="L191" s="112"/>
      <c r="M191" s="130"/>
      <c r="N191" s="130"/>
      <c r="O191" s="131"/>
      <c r="P191" s="131" t="str">
        <f t="shared" si="23"/>
        <v/>
      </c>
      <c r="Q191" s="131" t="str">
        <f t="shared" si="24"/>
        <v/>
      </c>
      <c r="R191" s="131"/>
      <c r="S191" s="131"/>
      <c r="T191" s="134" t="str">
        <f t="shared" si="20"/>
        <v/>
      </c>
      <c r="U191" s="134" t="str">
        <f t="shared" si="21"/>
        <v/>
      </c>
      <c r="V191" s="135" t="str">
        <f>IF(OR(U191="",Q191=""),"",IF(Q191="CNY",U191,IF(Q191="USDT",U191*字典与说明!$H$25,"")))</f>
        <v/>
      </c>
      <c r="W191" s="136" t="str">
        <f t="shared" si="22"/>
        <v/>
      </c>
      <c r="X191" s="112" t="str">
        <f t="shared" si="18"/>
        <v/>
      </c>
      <c r="Y191" s="112"/>
      <c r="Z191" s="125"/>
      <c r="AA191" s="125"/>
      <c r="AB191" s="125"/>
      <c r="AC191" s="137"/>
      <c r="AD191" s="125"/>
    </row>
    <row r="192" ht="22" customHeight="1" spans="1:30">
      <c r="A192" s="111"/>
      <c r="B192" s="112"/>
      <c r="C192" s="112"/>
      <c r="D192" s="112"/>
      <c r="E192" s="112"/>
      <c r="F192" s="112"/>
      <c r="G192" s="125"/>
      <c r="H192" s="126"/>
      <c r="I192" s="126"/>
      <c r="J192" s="128" t="str">
        <f t="shared" si="19"/>
        <v/>
      </c>
      <c r="K192" s="125"/>
      <c r="L192" s="112"/>
      <c r="M192" s="130"/>
      <c r="N192" s="130"/>
      <c r="O192" s="131"/>
      <c r="P192" s="131" t="str">
        <f t="shared" si="23"/>
        <v/>
      </c>
      <c r="Q192" s="131" t="str">
        <f t="shared" si="24"/>
        <v/>
      </c>
      <c r="R192" s="131"/>
      <c r="S192" s="131"/>
      <c r="T192" s="134" t="str">
        <f t="shared" si="20"/>
        <v/>
      </c>
      <c r="U192" s="134" t="str">
        <f t="shared" si="21"/>
        <v/>
      </c>
      <c r="V192" s="135" t="str">
        <f>IF(OR(U192="",Q192=""),"",IF(Q192="CNY",U192,IF(Q192="USDT",U192*字典与说明!$H$25,"")))</f>
        <v/>
      </c>
      <c r="W192" s="136" t="str">
        <f t="shared" si="22"/>
        <v/>
      </c>
      <c r="X192" s="112" t="str">
        <f t="shared" si="18"/>
        <v/>
      </c>
      <c r="Y192" s="112"/>
      <c r="Z192" s="125"/>
      <c r="AA192" s="125"/>
      <c r="AB192" s="125"/>
      <c r="AC192" s="137"/>
      <c r="AD192" s="125"/>
    </row>
    <row r="193" ht="22" customHeight="1" spans="1:30">
      <c r="A193" s="111"/>
      <c r="B193" s="112"/>
      <c r="C193" s="112"/>
      <c r="D193" s="112"/>
      <c r="E193" s="112"/>
      <c r="F193" s="112"/>
      <c r="G193" s="125"/>
      <c r="H193" s="126"/>
      <c r="I193" s="126"/>
      <c r="J193" s="128" t="str">
        <f t="shared" si="19"/>
        <v/>
      </c>
      <c r="K193" s="125"/>
      <c r="L193" s="112"/>
      <c r="M193" s="130"/>
      <c r="N193" s="130"/>
      <c r="O193" s="131"/>
      <c r="P193" s="131" t="str">
        <f t="shared" si="23"/>
        <v/>
      </c>
      <c r="Q193" s="131" t="str">
        <f t="shared" si="24"/>
        <v/>
      </c>
      <c r="R193" s="131"/>
      <c r="S193" s="131"/>
      <c r="T193" s="134" t="str">
        <f t="shared" si="20"/>
        <v/>
      </c>
      <c r="U193" s="134" t="str">
        <f t="shared" si="21"/>
        <v/>
      </c>
      <c r="V193" s="135" t="str">
        <f>IF(OR(U193="",Q193=""),"",IF(Q193="CNY",U193,IF(Q193="USDT",U193*字典与说明!$H$25,"")))</f>
        <v/>
      </c>
      <c r="W193" s="136" t="str">
        <f t="shared" si="22"/>
        <v/>
      </c>
      <c r="X193" s="112" t="str">
        <f t="shared" si="18"/>
        <v/>
      </c>
      <c r="Y193" s="112"/>
      <c r="Z193" s="125"/>
      <c r="AA193" s="125"/>
      <c r="AB193" s="125"/>
      <c r="AC193" s="137"/>
      <c r="AD193" s="125"/>
    </row>
    <row r="194" ht="22" customHeight="1" spans="1:30">
      <c r="A194" s="111"/>
      <c r="B194" s="112"/>
      <c r="C194" s="112"/>
      <c r="D194" s="112"/>
      <c r="E194" s="112"/>
      <c r="F194" s="112"/>
      <c r="G194" s="125"/>
      <c r="H194" s="126"/>
      <c r="I194" s="126"/>
      <c r="J194" s="128" t="str">
        <f t="shared" si="19"/>
        <v/>
      </c>
      <c r="K194" s="125"/>
      <c r="L194" s="112"/>
      <c r="M194" s="130"/>
      <c r="N194" s="130"/>
      <c r="O194" s="131"/>
      <c r="P194" s="131" t="str">
        <f t="shared" si="23"/>
        <v/>
      </c>
      <c r="Q194" s="131" t="str">
        <f t="shared" si="24"/>
        <v/>
      </c>
      <c r="R194" s="131"/>
      <c r="S194" s="131"/>
      <c r="T194" s="134" t="str">
        <f t="shared" si="20"/>
        <v/>
      </c>
      <c r="U194" s="134" t="str">
        <f t="shared" si="21"/>
        <v/>
      </c>
      <c r="V194" s="135" t="str">
        <f>IF(OR(U194="",Q194=""),"",IF(Q194="CNY",U194,IF(Q194="USDT",U194*字典与说明!$H$25,"")))</f>
        <v/>
      </c>
      <c r="W194" s="136" t="str">
        <f t="shared" si="22"/>
        <v/>
      </c>
      <c r="X194" s="112" t="str">
        <f t="shared" si="18"/>
        <v/>
      </c>
      <c r="Y194" s="112"/>
      <c r="Z194" s="125"/>
      <c r="AA194" s="125"/>
      <c r="AB194" s="125"/>
      <c r="AC194" s="137"/>
      <c r="AD194" s="125"/>
    </row>
    <row r="195" ht="22" customHeight="1" spans="1:30">
      <c r="A195" s="111"/>
      <c r="B195" s="112"/>
      <c r="C195" s="112"/>
      <c r="D195" s="112"/>
      <c r="E195" s="112"/>
      <c r="F195" s="112"/>
      <c r="G195" s="125"/>
      <c r="H195" s="126"/>
      <c r="I195" s="126"/>
      <c r="J195" s="128" t="str">
        <f t="shared" si="19"/>
        <v/>
      </c>
      <c r="K195" s="125"/>
      <c r="L195" s="112"/>
      <c r="M195" s="130"/>
      <c r="N195" s="130"/>
      <c r="O195" s="131"/>
      <c r="P195" s="131" t="str">
        <f t="shared" si="23"/>
        <v/>
      </c>
      <c r="Q195" s="131" t="str">
        <f t="shared" si="24"/>
        <v/>
      </c>
      <c r="R195" s="131"/>
      <c r="S195" s="131"/>
      <c r="T195" s="134" t="str">
        <f t="shared" si="20"/>
        <v/>
      </c>
      <c r="U195" s="134" t="str">
        <f t="shared" si="21"/>
        <v/>
      </c>
      <c r="V195" s="135" t="str">
        <f>IF(OR(U195="",Q195=""),"",IF(Q195="CNY",U195,IF(Q195="USDT",U195*字典与说明!$H$25,"")))</f>
        <v/>
      </c>
      <c r="W195" s="136" t="str">
        <f t="shared" si="22"/>
        <v/>
      </c>
      <c r="X195" s="112" t="str">
        <f t="shared" si="18"/>
        <v/>
      </c>
      <c r="Y195" s="112"/>
      <c r="Z195" s="125"/>
      <c r="AA195" s="125"/>
      <c r="AB195" s="125"/>
      <c r="AC195" s="137"/>
      <c r="AD195" s="125"/>
    </row>
    <row r="196" ht="22" customHeight="1" spans="1:30">
      <c r="A196" s="111"/>
      <c r="B196" s="112"/>
      <c r="C196" s="112"/>
      <c r="D196" s="112"/>
      <c r="E196" s="112"/>
      <c r="F196" s="112"/>
      <c r="G196" s="125"/>
      <c r="H196" s="126"/>
      <c r="I196" s="126"/>
      <c r="J196" s="128" t="str">
        <f t="shared" si="19"/>
        <v/>
      </c>
      <c r="K196" s="125"/>
      <c r="L196" s="112"/>
      <c r="M196" s="130"/>
      <c r="N196" s="130"/>
      <c r="O196" s="131"/>
      <c r="P196" s="131" t="str">
        <f t="shared" si="23"/>
        <v/>
      </c>
      <c r="Q196" s="131" t="str">
        <f t="shared" si="24"/>
        <v/>
      </c>
      <c r="R196" s="131"/>
      <c r="S196" s="131"/>
      <c r="T196" s="134" t="str">
        <f t="shared" si="20"/>
        <v/>
      </c>
      <c r="U196" s="134" t="str">
        <f t="shared" si="21"/>
        <v/>
      </c>
      <c r="V196" s="135" t="str">
        <f>IF(OR(U196="",Q196=""),"",IF(Q196="CNY",U196,IF(Q196="USDT",U196*字典与说明!$H$25,"")))</f>
        <v/>
      </c>
      <c r="W196" s="136" t="str">
        <f t="shared" si="22"/>
        <v/>
      </c>
      <c r="X196" s="112" t="str">
        <f t="shared" ref="X196:X204" si="25">IF(U196="","",IF(U196&gt;0,"是","否"))</f>
        <v/>
      </c>
      <c r="Y196" s="112"/>
      <c r="Z196" s="125"/>
      <c r="AA196" s="125"/>
      <c r="AB196" s="125"/>
      <c r="AC196" s="137"/>
      <c r="AD196" s="125"/>
    </row>
    <row r="197" ht="22" customHeight="1" spans="1:30">
      <c r="A197" s="111"/>
      <c r="B197" s="112"/>
      <c r="C197" s="112"/>
      <c r="D197" s="112"/>
      <c r="E197" s="112"/>
      <c r="F197" s="112"/>
      <c r="G197" s="125"/>
      <c r="H197" s="126"/>
      <c r="I197" s="126"/>
      <c r="J197" s="128" t="str">
        <f t="shared" ref="J197:J204" si="26">IF(OR(H197="",I197=""),"",ROUND((I197-H197)*1440,0))</f>
        <v/>
      </c>
      <c r="K197" s="125"/>
      <c r="L197" s="112"/>
      <c r="M197" s="130"/>
      <c r="N197" s="130"/>
      <c r="O197" s="131"/>
      <c r="P197" s="131" t="str">
        <f t="shared" si="23"/>
        <v/>
      </c>
      <c r="Q197" s="131" t="str">
        <f t="shared" si="24"/>
        <v/>
      </c>
      <c r="R197" s="131"/>
      <c r="S197" s="131"/>
      <c r="T197" s="134" t="str">
        <f t="shared" ref="T197:T204" si="27">IF(OR(E197="",M197="",N197="",O197=""),"",IF(OR(P197="",P197="数量"),IF(E197="做多",(N197-M197)*O197,(M197-N197)*O197),IF(M197=0,"",IF(E197="做多",(N197-M197)/M197*O197,(M197-N197)/M197*O197))))</f>
        <v/>
      </c>
      <c r="U197" s="134" t="str">
        <f t="shared" ref="U197:U204" si="28">IF(OR(T197="",S197=""),"",T197-S197)</f>
        <v/>
      </c>
      <c r="V197" s="135" t="str">
        <f>IF(OR(U197="",Q197=""),"",IF(Q197="CNY",U197,IF(Q197="USDT",U197*字典与说明!$H$25,"")))</f>
        <v/>
      </c>
      <c r="W197" s="136" t="str">
        <f t="shared" ref="W197:W204" si="29">IF(OR(U197="",R197="",R197=0),"",U197/R197)</f>
        <v/>
      </c>
      <c r="X197" s="112" t="str">
        <f t="shared" si="25"/>
        <v/>
      </c>
      <c r="Y197" s="112"/>
      <c r="Z197" s="125"/>
      <c r="AA197" s="125"/>
      <c r="AB197" s="125"/>
      <c r="AC197" s="137"/>
      <c r="AD197" s="125"/>
    </row>
    <row r="198" ht="22" customHeight="1" spans="1:30">
      <c r="A198" s="111"/>
      <c r="B198" s="112"/>
      <c r="C198" s="112"/>
      <c r="D198" s="112"/>
      <c r="E198" s="112"/>
      <c r="F198" s="112"/>
      <c r="G198" s="125"/>
      <c r="H198" s="126"/>
      <c r="I198" s="126"/>
      <c r="J198" s="128" t="str">
        <f t="shared" si="26"/>
        <v/>
      </c>
      <c r="K198" s="125"/>
      <c r="L198" s="112"/>
      <c r="M198" s="130"/>
      <c r="N198" s="130"/>
      <c r="O198" s="131"/>
      <c r="P198" s="131" t="str">
        <f t="shared" ref="P198:P204" si="30">IF(D198="","",IF(D198="加密","金额",IF(D198="A股","数量","数量")))</f>
        <v/>
      </c>
      <c r="Q198" s="131" t="str">
        <f t="shared" ref="Q198:Q204" si="31">IF(D198="","",IF(D198="加密","USDT",IF(D198="A股","CNY","")))</f>
        <v/>
      </c>
      <c r="R198" s="131"/>
      <c r="S198" s="131"/>
      <c r="T198" s="134" t="str">
        <f t="shared" si="27"/>
        <v/>
      </c>
      <c r="U198" s="134" t="str">
        <f t="shared" si="28"/>
        <v/>
      </c>
      <c r="V198" s="135" t="str">
        <f>IF(OR(U198="",Q198=""),"",IF(Q198="CNY",U198,IF(Q198="USDT",U198*字典与说明!$H$25,"")))</f>
        <v/>
      </c>
      <c r="W198" s="136" t="str">
        <f t="shared" si="29"/>
        <v/>
      </c>
      <c r="X198" s="112" t="str">
        <f t="shared" si="25"/>
        <v/>
      </c>
      <c r="Y198" s="112"/>
      <c r="Z198" s="125"/>
      <c r="AA198" s="125"/>
      <c r="AB198" s="125"/>
      <c r="AC198" s="137"/>
      <c r="AD198" s="125"/>
    </row>
    <row r="199" ht="22" customHeight="1" spans="1:30">
      <c r="A199" s="111"/>
      <c r="B199" s="112"/>
      <c r="C199" s="112"/>
      <c r="D199" s="112"/>
      <c r="E199" s="112"/>
      <c r="F199" s="112"/>
      <c r="G199" s="125"/>
      <c r="H199" s="126"/>
      <c r="I199" s="126"/>
      <c r="J199" s="128" t="str">
        <f t="shared" si="26"/>
        <v/>
      </c>
      <c r="K199" s="125"/>
      <c r="L199" s="112"/>
      <c r="M199" s="130"/>
      <c r="N199" s="130"/>
      <c r="O199" s="131"/>
      <c r="P199" s="131" t="str">
        <f t="shared" si="30"/>
        <v/>
      </c>
      <c r="Q199" s="131" t="str">
        <f t="shared" si="31"/>
        <v/>
      </c>
      <c r="R199" s="131"/>
      <c r="S199" s="131"/>
      <c r="T199" s="134" t="str">
        <f t="shared" si="27"/>
        <v/>
      </c>
      <c r="U199" s="134" t="str">
        <f t="shared" si="28"/>
        <v/>
      </c>
      <c r="V199" s="135" t="str">
        <f>IF(OR(U199="",Q199=""),"",IF(Q199="CNY",U199,IF(Q199="USDT",U199*字典与说明!$H$25,"")))</f>
        <v/>
      </c>
      <c r="W199" s="136" t="str">
        <f t="shared" si="29"/>
        <v/>
      </c>
      <c r="X199" s="112" t="str">
        <f t="shared" si="25"/>
        <v/>
      </c>
      <c r="Y199" s="112"/>
      <c r="Z199" s="125"/>
      <c r="AA199" s="125"/>
      <c r="AB199" s="125"/>
      <c r="AC199" s="137"/>
      <c r="AD199" s="125"/>
    </row>
    <row r="200" ht="22" customHeight="1" spans="1:30">
      <c r="A200" s="111"/>
      <c r="B200" s="112"/>
      <c r="C200" s="112"/>
      <c r="D200" s="112"/>
      <c r="E200" s="112"/>
      <c r="F200" s="112"/>
      <c r="G200" s="125"/>
      <c r="H200" s="126"/>
      <c r="I200" s="126"/>
      <c r="J200" s="128" t="str">
        <f t="shared" si="26"/>
        <v/>
      </c>
      <c r="K200" s="125"/>
      <c r="L200" s="112"/>
      <c r="M200" s="130"/>
      <c r="N200" s="130"/>
      <c r="O200" s="131"/>
      <c r="P200" s="131" t="str">
        <f t="shared" si="30"/>
        <v/>
      </c>
      <c r="Q200" s="131" t="str">
        <f t="shared" si="31"/>
        <v/>
      </c>
      <c r="R200" s="131"/>
      <c r="S200" s="131"/>
      <c r="T200" s="134" t="str">
        <f t="shared" si="27"/>
        <v/>
      </c>
      <c r="U200" s="134" t="str">
        <f t="shared" si="28"/>
        <v/>
      </c>
      <c r="V200" s="135" t="str">
        <f>IF(OR(U200="",Q200=""),"",IF(Q200="CNY",U200,IF(Q200="USDT",U200*字典与说明!$H$25,"")))</f>
        <v/>
      </c>
      <c r="W200" s="136" t="str">
        <f t="shared" si="29"/>
        <v/>
      </c>
      <c r="X200" s="112" t="str">
        <f t="shared" si="25"/>
        <v/>
      </c>
      <c r="Y200" s="112"/>
      <c r="Z200" s="125"/>
      <c r="AA200" s="125"/>
      <c r="AB200" s="125"/>
      <c r="AC200" s="137"/>
      <c r="AD200" s="125"/>
    </row>
    <row r="201" ht="22" customHeight="1" spans="1:30">
      <c r="A201" s="111"/>
      <c r="B201" s="112"/>
      <c r="C201" s="112"/>
      <c r="D201" s="112"/>
      <c r="E201" s="112"/>
      <c r="F201" s="112"/>
      <c r="G201" s="125"/>
      <c r="H201" s="126"/>
      <c r="I201" s="126"/>
      <c r="J201" s="128" t="str">
        <f t="shared" si="26"/>
        <v/>
      </c>
      <c r="K201" s="125"/>
      <c r="L201" s="112"/>
      <c r="M201" s="130"/>
      <c r="N201" s="130"/>
      <c r="O201" s="131"/>
      <c r="P201" s="131" t="str">
        <f t="shared" si="30"/>
        <v/>
      </c>
      <c r="Q201" s="131" t="str">
        <f t="shared" si="31"/>
        <v/>
      </c>
      <c r="R201" s="131"/>
      <c r="S201" s="131"/>
      <c r="T201" s="134" t="str">
        <f t="shared" si="27"/>
        <v/>
      </c>
      <c r="U201" s="134" t="str">
        <f t="shared" si="28"/>
        <v/>
      </c>
      <c r="V201" s="135" t="str">
        <f>IF(OR(U201="",Q201=""),"",IF(Q201="CNY",U201,IF(Q201="USDT",U201*字典与说明!$H$25,"")))</f>
        <v/>
      </c>
      <c r="W201" s="136" t="str">
        <f t="shared" si="29"/>
        <v/>
      </c>
      <c r="X201" s="112" t="str">
        <f t="shared" si="25"/>
        <v/>
      </c>
      <c r="Y201" s="112"/>
      <c r="Z201" s="125"/>
      <c r="AA201" s="125"/>
      <c r="AB201" s="125"/>
      <c r="AC201" s="137"/>
      <c r="AD201" s="125"/>
    </row>
    <row r="202" ht="22" customHeight="1" spans="1:30">
      <c r="A202" s="111"/>
      <c r="B202" s="112"/>
      <c r="C202" s="112"/>
      <c r="D202" s="112"/>
      <c r="E202" s="112"/>
      <c r="F202" s="112"/>
      <c r="G202" s="125"/>
      <c r="H202" s="126"/>
      <c r="I202" s="126"/>
      <c r="J202" s="128" t="str">
        <f t="shared" si="26"/>
        <v/>
      </c>
      <c r="K202" s="125"/>
      <c r="L202" s="112"/>
      <c r="M202" s="130"/>
      <c r="N202" s="130"/>
      <c r="O202" s="131"/>
      <c r="P202" s="131" t="str">
        <f t="shared" si="30"/>
        <v/>
      </c>
      <c r="Q202" s="131" t="str">
        <f t="shared" si="31"/>
        <v/>
      </c>
      <c r="R202" s="131"/>
      <c r="S202" s="131"/>
      <c r="T202" s="134" t="str">
        <f t="shared" si="27"/>
        <v/>
      </c>
      <c r="U202" s="134" t="str">
        <f t="shared" si="28"/>
        <v/>
      </c>
      <c r="V202" s="135" t="str">
        <f>IF(OR(U202="",Q202=""),"",IF(Q202="CNY",U202,IF(Q202="USDT",U202*字典与说明!$H$25,"")))</f>
        <v/>
      </c>
      <c r="W202" s="136" t="str">
        <f t="shared" si="29"/>
        <v/>
      </c>
      <c r="X202" s="112" t="str">
        <f t="shared" si="25"/>
        <v/>
      </c>
      <c r="Y202" s="112"/>
      <c r="Z202" s="125"/>
      <c r="AA202" s="125"/>
      <c r="AB202" s="125"/>
      <c r="AC202" s="137"/>
      <c r="AD202" s="125"/>
    </row>
    <row r="203" ht="22" customHeight="1" spans="1:30">
      <c r="A203" s="111"/>
      <c r="B203" s="112"/>
      <c r="C203" s="112"/>
      <c r="D203" s="112"/>
      <c r="E203" s="112"/>
      <c r="F203" s="112"/>
      <c r="G203" s="125"/>
      <c r="H203" s="126"/>
      <c r="I203" s="126"/>
      <c r="J203" s="128" t="str">
        <f t="shared" si="26"/>
        <v/>
      </c>
      <c r="K203" s="125"/>
      <c r="L203" s="112"/>
      <c r="M203" s="130"/>
      <c r="N203" s="130"/>
      <c r="O203" s="131"/>
      <c r="P203" s="131" t="str">
        <f t="shared" si="30"/>
        <v/>
      </c>
      <c r="Q203" s="131" t="str">
        <f t="shared" si="31"/>
        <v/>
      </c>
      <c r="R203" s="131"/>
      <c r="S203" s="131"/>
      <c r="T203" s="134" t="str">
        <f t="shared" si="27"/>
        <v/>
      </c>
      <c r="U203" s="134" t="str">
        <f t="shared" si="28"/>
        <v/>
      </c>
      <c r="V203" s="135" t="str">
        <f>IF(OR(U203="",Q203=""),"",IF(Q203="CNY",U203,IF(Q203="USDT",U203*字典与说明!$H$25,"")))</f>
        <v/>
      </c>
      <c r="W203" s="136" t="str">
        <f t="shared" si="29"/>
        <v/>
      </c>
      <c r="X203" s="112" t="str">
        <f t="shared" si="25"/>
        <v/>
      </c>
      <c r="Y203" s="112"/>
      <c r="Z203" s="125"/>
      <c r="AA203" s="125"/>
      <c r="AB203" s="125"/>
      <c r="AC203" s="137"/>
      <c r="AD203" s="125"/>
    </row>
    <row r="204" ht="22" customHeight="1" spans="1:30">
      <c r="A204" s="111"/>
      <c r="B204" s="112"/>
      <c r="C204" s="112"/>
      <c r="D204" s="112"/>
      <c r="E204" s="112"/>
      <c r="F204" s="112"/>
      <c r="G204" s="125"/>
      <c r="H204" s="126"/>
      <c r="I204" s="126"/>
      <c r="J204" s="128" t="str">
        <f t="shared" si="26"/>
        <v/>
      </c>
      <c r="K204" s="125"/>
      <c r="L204" s="112"/>
      <c r="M204" s="130"/>
      <c r="N204" s="130"/>
      <c r="O204" s="131"/>
      <c r="P204" s="131" t="str">
        <f t="shared" si="30"/>
        <v/>
      </c>
      <c r="Q204" s="131" t="str">
        <f t="shared" si="31"/>
        <v/>
      </c>
      <c r="R204" s="131"/>
      <c r="S204" s="131"/>
      <c r="T204" s="134" t="str">
        <f t="shared" si="27"/>
        <v/>
      </c>
      <c r="U204" s="134" t="str">
        <f t="shared" si="28"/>
        <v/>
      </c>
      <c r="V204" s="135" t="str">
        <f>IF(OR(U204="",Q204=""),"",IF(Q204="CNY",U204,IF(Q204="USDT",U204*字典与说明!$H$25,"")))</f>
        <v/>
      </c>
      <c r="W204" s="136" t="str">
        <f t="shared" si="29"/>
        <v/>
      </c>
      <c r="X204" s="112" t="str">
        <f t="shared" si="25"/>
        <v/>
      </c>
      <c r="Y204" s="112"/>
      <c r="Z204" s="125"/>
      <c r="AA204" s="125"/>
      <c r="AB204" s="125"/>
      <c r="AC204" s="137"/>
      <c r="AD204" s="125"/>
    </row>
  </sheetData>
  <mergeCells count="11">
    <mergeCell ref="A1:AC1"/>
    <mergeCell ref="A2:AC2"/>
    <mergeCell ref="A5:A7"/>
    <mergeCell ref="A11:A15"/>
    <mergeCell ref="B11:B12"/>
    <mergeCell ref="B13:B15"/>
    <mergeCell ref="C11:C12"/>
    <mergeCell ref="C13:C15"/>
    <mergeCell ref="AC5:AC7"/>
    <mergeCell ref="AC11:AC12"/>
    <mergeCell ref="AC13:AC15"/>
  </mergeCells>
  <conditionalFormatting sqref="U4:U204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V4:V204">
    <cfRule type="cellIs" dxfId="2" priority="3" operator="greaterThanOrEqual">
      <formula>2</formula>
    </cfRule>
    <cfRule type="cellIs" dxfId="3" priority="4" operator="lessThan">
      <formula>0</formula>
    </cfRule>
  </conditionalFormatting>
  <dataValidations count="8">
    <dataValidation type="list" sqref="D4:D204">
      <formula1>"加密,A股"</formula1>
    </dataValidation>
    <dataValidation type="list" sqref="E4:E204">
      <formula1>"做多,做空"</formula1>
    </dataValidation>
    <dataValidation type="list" sqref="F4:F204">
      <formula1>"趋势突破,回调低吸,均线共振,区间反转,情绪龙头,其他"</formula1>
    </dataValidation>
    <dataValidation type="list" sqref="G4:G204">
      <formula1>"1分,5分,15分,30分,60分,日线"</formula1>
    </dataValidation>
    <dataValidation type="list" sqref="P4:P204">
      <formula1>"数量,金额"</formula1>
    </dataValidation>
    <dataValidation type="list" sqref="Q4:Q204">
      <formula1>"USDT,USD,CNY,HKD,EUR,其他"</formula1>
    </dataValidation>
    <dataValidation type="list" sqref="X4:X204">
      <formula1>"A,B,C"</formula1>
    </dataValidation>
    <dataValidation type="list" sqref="Y4:Y204">
      <formula1>"平静,自信,犹豫,急躁,恐惧,报复性"</formula1>
    </dataValidation>
  </dataValidation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showGridLines="0" workbookViewId="0">
      <selection activeCell="A1" sqref="A1:N1"/>
    </sheetView>
  </sheetViews>
  <sheetFormatPr defaultColWidth="9" defaultRowHeight="16.8"/>
  <cols>
    <col min="1" max="1" width="4" customWidth="1"/>
    <col min="2" max="14" width="14" customWidth="1"/>
  </cols>
  <sheetData>
    <row r="1" spans="1:14">
      <c r="A1" s="21" t="s">
        <v>103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9"/>
    </row>
    <row r="2" spans="1:1">
      <c r="A2" s="37" t="s">
        <v>104</v>
      </c>
    </row>
    <row r="3" spans="1:14">
      <c r="A3" s="24"/>
      <c r="B3" s="38" t="s">
        <v>105</v>
      </c>
      <c r="C3" s="39">
        <v>46210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>
      <c r="A5" s="24"/>
      <c r="B5" s="40" t="s">
        <v>106</v>
      </c>
      <c r="C5" s="41"/>
      <c r="D5" s="24"/>
      <c r="E5" s="61" t="s">
        <v>107</v>
      </c>
      <c r="F5" s="62"/>
      <c r="G5" s="24"/>
      <c r="H5" s="63" t="s">
        <v>108</v>
      </c>
      <c r="I5" s="84"/>
      <c r="J5" s="24"/>
      <c r="K5" s="85" t="s">
        <v>23</v>
      </c>
      <c r="L5" s="86"/>
      <c r="M5" s="24"/>
      <c r="N5" s="24"/>
    </row>
    <row r="6" spans="1:14">
      <c r="A6" s="24"/>
      <c r="B6" s="42">
        <f>IF($C$3="","",COUNTIFS(交易明细!$A$4:$A$204,INT($C$3)))</f>
        <v>1</v>
      </c>
      <c r="C6" s="43"/>
      <c r="D6" s="24"/>
      <c r="E6" s="64">
        <f>IF($C$3="","",COUNTIFS(交易明细!$A$4:$A$204,INT($C$3),交易明细!$U$4:$U$204,"&gt;0"))</f>
        <v>0</v>
      </c>
      <c r="F6" s="65"/>
      <c r="G6" s="24"/>
      <c r="H6" s="66">
        <f>IF(B6="","",IF(B6=0,"",E6/B6))</f>
        <v>0</v>
      </c>
      <c r="I6" s="87"/>
      <c r="J6" s="24"/>
      <c r="K6" s="88">
        <f>IF($C$3="","",SUMIFS(交易明细!$V$4:$V$204,交易明细!$A$4:$A$204,INT($C$3)))</f>
        <v>-16.2898951426201</v>
      </c>
      <c r="L6" s="89"/>
      <c r="M6" s="24"/>
      <c r="N6" s="24"/>
    </row>
    <row r="7" spans="1:14">
      <c r="A7" s="24"/>
      <c r="B7" s="44"/>
      <c r="C7" s="45"/>
      <c r="D7" s="24"/>
      <c r="E7" s="67"/>
      <c r="F7" s="68"/>
      <c r="G7" s="24"/>
      <c r="H7" s="69"/>
      <c r="I7" s="90"/>
      <c r="J7" s="24"/>
      <c r="K7" s="91"/>
      <c r="L7" s="92"/>
      <c r="M7" s="24"/>
      <c r="N7" s="24"/>
    </row>
    <row r="8" spans="1:14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</row>
    <row r="9" spans="1:14">
      <c r="A9" s="24"/>
      <c r="B9" s="46" t="s">
        <v>109</v>
      </c>
      <c r="C9" s="47"/>
      <c r="D9" s="24"/>
      <c r="E9" s="70" t="s">
        <v>110</v>
      </c>
      <c r="F9" s="71"/>
      <c r="G9" s="24"/>
      <c r="H9" s="72" t="s">
        <v>111</v>
      </c>
      <c r="I9" s="93"/>
      <c r="J9" s="24"/>
      <c r="K9" s="94" t="s">
        <v>112</v>
      </c>
      <c r="L9" s="95"/>
      <c r="M9" s="24"/>
      <c r="N9" s="24"/>
    </row>
    <row r="10" spans="1:14">
      <c r="A10" s="24"/>
      <c r="B10" s="48">
        <f>IF($C$3="","",SUMIFS(交易明细!$W$4:$W$204,交易明细!$A$4:$A$204,INT($C$3)))</f>
        <v>0</v>
      </c>
      <c r="C10" s="49"/>
      <c r="D10" s="24"/>
      <c r="E10" s="73" t="str">
        <f>IF(E6="","",IF(E6=0,"",SUMIFS(交易明细!$U$4:$U$204,交易明细!$A$4:$A$204,INT($C$3),交易明细!$U$4:$U$204,"&gt;0")/E6))</f>
        <v/>
      </c>
      <c r="F10" s="74"/>
      <c r="G10" s="24"/>
      <c r="H10" s="75">
        <f>IF(B6="","",IF(B6-E6=0,"",SUMIFS(交易明细!$U$4:$U$204,交易明细!$A$4:$A$204,INT($C$3),交易明细!$U$4:$U$204,"&lt;0")/(B6-E6)))</f>
        <v>-2.26248543647502</v>
      </c>
      <c r="I10" s="96"/>
      <c r="J10" s="24"/>
      <c r="K10" s="97">
        <f>IF($C$3="","",IF(B6=0,"",SUMIFS(交易明细!$J$4:$J$204,交易明细!$A$4:$A$204,INT($C$3))/B6))</f>
        <v>62</v>
      </c>
      <c r="L10" s="98"/>
      <c r="M10" s="24"/>
      <c r="N10" s="24"/>
    </row>
    <row r="11" spans="1:14">
      <c r="A11" s="24"/>
      <c r="B11" s="50"/>
      <c r="C11" s="51"/>
      <c r="D11" s="24"/>
      <c r="E11" s="76"/>
      <c r="F11" s="77"/>
      <c r="G11" s="24"/>
      <c r="H11" s="78"/>
      <c r="I11" s="99"/>
      <c r="J11" s="24"/>
      <c r="K11" s="100"/>
      <c r="L11" s="101"/>
      <c r="M11" s="24"/>
      <c r="N11" s="24"/>
    </row>
    <row r="12" spans="1:14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</row>
    <row r="13" spans="1:14">
      <c r="A13" s="24"/>
      <c r="B13" s="30" t="s">
        <v>113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9"/>
    </row>
    <row r="14" ht="26" customHeight="1" spans="1:14">
      <c r="A14" s="24"/>
      <c r="B14" s="52" t="s">
        <v>5</v>
      </c>
      <c r="C14" s="52" t="s">
        <v>106</v>
      </c>
      <c r="D14" s="52" t="s">
        <v>108</v>
      </c>
      <c r="E14" s="52" t="s">
        <v>23</v>
      </c>
      <c r="F14" s="52" t="s">
        <v>109</v>
      </c>
      <c r="G14" s="24"/>
      <c r="H14" s="24"/>
      <c r="I14" s="24"/>
      <c r="J14" s="24"/>
      <c r="K14" s="24"/>
      <c r="L14" s="24"/>
      <c r="M14" s="24"/>
      <c r="N14" s="24"/>
    </row>
    <row r="15" ht="26" customHeight="1" spans="1:14">
      <c r="A15" s="24"/>
      <c r="B15" s="53" t="s">
        <v>114</v>
      </c>
      <c r="C15" s="54">
        <f>IF($C$3="","",COUNTIFS(交易明细!$A$4:$A$204,INT($C$3),交易明细!$D$4:$D$204,"加密"))</f>
        <v>1</v>
      </c>
      <c r="D15" s="55">
        <f>IF(C15="","",IF(C15=0,"",COUNTIFS(交易明细!$A$4:$A$204,INT($C$3),交易明细!$D$4:$D$204,"加密",交易明细!$U$4:$U$204,"&gt;0")/C15))</f>
        <v>0</v>
      </c>
      <c r="E15" s="79">
        <f>IF($C$3="","",SUMIFS(交易明细!$V$4:$V$204,交易明细!$A$4:$A$204,INT($C$3),交易明细!$D$4:$D$204,"加密"))</f>
        <v>-16.2898951426201</v>
      </c>
      <c r="F15" s="80">
        <f>IF($C$3="","",SUMIFS(交易明细!$W$4:$W$204,交易明细!$A$4:$A$204,INT($C$3),交易明细!$D$4:$D$204,"加密"))</f>
        <v>0</v>
      </c>
      <c r="G15" s="24"/>
      <c r="H15" s="24"/>
      <c r="I15" s="24"/>
      <c r="J15" s="24"/>
      <c r="K15" s="24"/>
      <c r="L15" s="24"/>
      <c r="M15" s="24"/>
      <c r="N15" s="24"/>
    </row>
    <row r="16" ht="26" customHeight="1" spans="1:14">
      <c r="A16" s="24"/>
      <c r="B16" s="53" t="s">
        <v>79</v>
      </c>
      <c r="C16" s="54">
        <f>IF($C$3="","",COUNTIFS(交易明细!$A$4:$A$204,INT($C$3),交易明细!$D$4:$D$204,"A股"))</f>
        <v>0</v>
      </c>
      <c r="D16" s="55" t="str">
        <f>IF(C16="","",IF(C16=0,"",COUNTIFS(交易明细!$A$4:$A$204,INT($C$3),交易明细!$D$4:$D$204,"A股",交易明细!$U$4:$U$204,"&gt;0")/C16))</f>
        <v/>
      </c>
      <c r="E16" s="79">
        <f>IF($C$3="","",SUMIFS(交易明细!$V$4:$V$204,交易明细!$A$4:$A$204,INT($C$3),交易明细!$D$4:$D$204,"A股"))</f>
        <v>0</v>
      </c>
      <c r="F16" s="80">
        <f>IF($C$3="","",SUMIFS(交易明细!$W$4:$W$204,交易明细!$A$4:$A$204,INT($C$3),交易明细!$D$4:$D$204,"A股"))</f>
        <v>0</v>
      </c>
      <c r="G16" s="24"/>
      <c r="H16" s="24"/>
      <c r="I16" s="24"/>
      <c r="J16" s="24"/>
      <c r="K16" s="24"/>
      <c r="L16" s="24"/>
      <c r="M16" s="24"/>
      <c r="N16" s="24"/>
    </row>
    <row r="17" spans="1:14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 spans="1:14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1:14">
      <c r="A19" s="24"/>
      <c r="B19" s="21" t="s">
        <v>115</v>
      </c>
      <c r="C19" s="22"/>
      <c r="D19" s="22"/>
      <c r="E19" s="22"/>
      <c r="F19" s="22"/>
      <c r="G19" s="29"/>
      <c r="H19" s="24"/>
      <c r="I19" s="102" t="s">
        <v>116</v>
      </c>
      <c r="J19" s="22"/>
      <c r="K19" s="22"/>
      <c r="L19" s="22"/>
      <c r="M19" s="22"/>
      <c r="N19" s="29"/>
    </row>
    <row r="20" ht="36" customHeight="1" spans="1:14">
      <c r="A20" s="24"/>
      <c r="B20" s="56" t="s">
        <v>117</v>
      </c>
      <c r="C20" s="57"/>
      <c r="D20" s="57"/>
      <c r="E20" s="57"/>
      <c r="F20" s="57"/>
      <c r="G20" s="81"/>
      <c r="H20" s="24"/>
      <c r="I20" s="103" t="s">
        <v>118</v>
      </c>
      <c r="J20" s="103" t="s">
        <v>119</v>
      </c>
      <c r="K20" s="103" t="s">
        <v>118</v>
      </c>
      <c r="L20" s="103" t="s">
        <v>119</v>
      </c>
      <c r="M20" s="24"/>
      <c r="N20" s="24"/>
    </row>
    <row r="21" ht="36" customHeight="1" spans="1:14">
      <c r="A21" s="24"/>
      <c r="B21" s="58"/>
      <c r="G21" s="82"/>
      <c r="H21" s="24"/>
      <c r="I21" s="104" t="s">
        <v>120</v>
      </c>
      <c r="J21" s="105"/>
      <c r="K21" s="104" t="s">
        <v>121</v>
      </c>
      <c r="L21" s="105"/>
      <c r="M21" s="24"/>
      <c r="N21" s="24"/>
    </row>
    <row r="22" ht="36" customHeight="1" spans="1:14">
      <c r="A22" s="24"/>
      <c r="B22" s="59"/>
      <c r="C22" s="60"/>
      <c r="D22" s="60"/>
      <c r="E22" s="60"/>
      <c r="F22" s="60"/>
      <c r="G22" s="83"/>
      <c r="H22" s="24"/>
      <c r="I22" s="104" t="s">
        <v>122</v>
      </c>
      <c r="J22" s="105"/>
      <c r="K22" s="104" t="s">
        <v>123</v>
      </c>
      <c r="L22" s="105"/>
      <c r="M22" s="24"/>
      <c r="N22" s="24"/>
    </row>
    <row r="23" ht="36" customHeight="1" spans="1:14">
      <c r="A23" s="24"/>
      <c r="B23" s="56" t="s">
        <v>124</v>
      </c>
      <c r="C23" s="57"/>
      <c r="D23" s="57"/>
      <c r="E23" s="57"/>
      <c r="F23" s="57"/>
      <c r="G23" s="81"/>
      <c r="H23" s="24"/>
      <c r="I23" s="104" t="s">
        <v>125</v>
      </c>
      <c r="J23" s="105"/>
      <c r="K23" s="104" t="s">
        <v>126</v>
      </c>
      <c r="L23" s="105"/>
      <c r="M23" s="24"/>
      <c r="N23" s="24"/>
    </row>
    <row r="24" ht="36" customHeight="1" spans="1:14">
      <c r="A24" s="24"/>
      <c r="B24" s="58"/>
      <c r="G24" s="82"/>
      <c r="H24" s="24"/>
      <c r="I24" s="104" t="s">
        <v>127</v>
      </c>
      <c r="J24" s="105"/>
      <c r="K24" s="104" t="s">
        <v>128</v>
      </c>
      <c r="L24" s="104"/>
      <c r="M24" s="24"/>
      <c r="N24" s="24"/>
    </row>
    <row r="25" ht="36" customHeight="1" spans="1:14">
      <c r="A25" s="24"/>
      <c r="B25" s="59"/>
      <c r="C25" s="60"/>
      <c r="D25" s="60"/>
      <c r="E25" s="60"/>
      <c r="F25" s="60"/>
      <c r="G25" s="83"/>
      <c r="H25" s="24"/>
      <c r="I25" s="104" t="s">
        <v>129</v>
      </c>
      <c r="J25" s="104" t="s">
        <v>129</v>
      </c>
      <c r="K25" s="104" t="s">
        <v>129</v>
      </c>
      <c r="L25" s="104" t="s">
        <v>129</v>
      </c>
      <c r="M25" s="24"/>
      <c r="N25" s="24"/>
    </row>
    <row r="26" ht="36" customHeight="1" spans="1:14">
      <c r="A26" s="24"/>
      <c r="B26" s="56" t="s">
        <v>130</v>
      </c>
      <c r="C26" s="57"/>
      <c r="D26" s="57"/>
      <c r="E26" s="57"/>
      <c r="F26" s="57"/>
      <c r="G26" s="81"/>
      <c r="H26" s="24"/>
      <c r="I26" s="104" t="s">
        <v>129</v>
      </c>
      <c r="J26" s="104" t="s">
        <v>129</v>
      </c>
      <c r="K26" s="104" t="s">
        <v>129</v>
      </c>
      <c r="L26" s="104" t="s">
        <v>129</v>
      </c>
      <c r="M26" s="24"/>
      <c r="N26" s="24"/>
    </row>
    <row r="27" ht="36" customHeight="1" spans="1:14">
      <c r="A27" s="24"/>
      <c r="B27" s="58"/>
      <c r="G27" s="82"/>
      <c r="H27" s="24"/>
      <c r="I27" s="24"/>
      <c r="J27" s="24"/>
      <c r="K27" s="24"/>
      <c r="L27" s="24"/>
      <c r="M27" s="24"/>
      <c r="N27" s="24"/>
    </row>
    <row r="28" ht="36" customHeight="1" spans="1:14">
      <c r="A28" s="24"/>
      <c r="B28" s="59"/>
      <c r="C28" s="60"/>
      <c r="D28" s="60"/>
      <c r="E28" s="60"/>
      <c r="F28" s="60"/>
      <c r="G28" s="83"/>
      <c r="H28" s="24"/>
      <c r="I28" s="24"/>
      <c r="J28" s="24"/>
      <c r="K28" s="24"/>
      <c r="L28" s="24"/>
      <c r="M28" s="24"/>
      <c r="N28" s="24"/>
    </row>
    <row r="29" ht="36" customHeight="1" spans="1:14">
      <c r="A29" s="24"/>
      <c r="B29" s="56" t="s">
        <v>131</v>
      </c>
      <c r="C29" s="57"/>
      <c r="D29" s="57"/>
      <c r="E29" s="57"/>
      <c r="F29" s="57"/>
      <c r="G29" s="81"/>
      <c r="H29" s="24"/>
      <c r="I29" s="24"/>
      <c r="J29" s="24"/>
      <c r="K29" s="24"/>
      <c r="L29" s="24"/>
      <c r="M29" s="24"/>
      <c r="N29" s="24"/>
    </row>
    <row r="30" ht="36" customHeight="1" spans="1:14">
      <c r="A30" s="24"/>
      <c r="B30" s="58"/>
      <c r="G30" s="82"/>
      <c r="H30" s="24"/>
      <c r="I30" s="24"/>
      <c r="J30" s="24"/>
      <c r="K30" s="24"/>
      <c r="L30" s="24"/>
      <c r="M30" s="24"/>
      <c r="N30" s="24"/>
    </row>
    <row r="31" ht="36" customHeight="1" spans="1:14">
      <c r="A31" s="24"/>
      <c r="B31" s="59"/>
      <c r="C31" s="60"/>
      <c r="D31" s="60"/>
      <c r="E31" s="60"/>
      <c r="F31" s="60"/>
      <c r="G31" s="83"/>
      <c r="H31" s="24"/>
      <c r="I31" s="24"/>
      <c r="J31" s="24"/>
      <c r="K31" s="24"/>
      <c r="L31" s="24"/>
      <c r="M31" s="24"/>
      <c r="N31" s="24"/>
    </row>
  </sheetData>
  <mergeCells count="25">
    <mergeCell ref="A1:N1"/>
    <mergeCell ref="A2:N2"/>
    <mergeCell ref="B5:C5"/>
    <mergeCell ref="E5:F5"/>
    <mergeCell ref="H5:I5"/>
    <mergeCell ref="K5:L5"/>
    <mergeCell ref="B9:C9"/>
    <mergeCell ref="E9:F9"/>
    <mergeCell ref="H9:I9"/>
    <mergeCell ref="K9:L9"/>
    <mergeCell ref="B13:N13"/>
    <mergeCell ref="B19:G19"/>
    <mergeCell ref="I19:N19"/>
    <mergeCell ref="E6:F7"/>
    <mergeCell ref="K6:L7"/>
    <mergeCell ref="B6:C7"/>
    <mergeCell ref="H6:I7"/>
    <mergeCell ref="B10:C11"/>
    <mergeCell ref="H10:I11"/>
    <mergeCell ref="B23:G25"/>
    <mergeCell ref="B29:G31"/>
    <mergeCell ref="E10:F11"/>
    <mergeCell ref="K10:L11"/>
    <mergeCell ref="B20:G22"/>
    <mergeCell ref="B26:G28"/>
  </mergeCells>
  <dataValidations count="1">
    <dataValidation type="list" sqref="J21:J24 L21:L23">
      <formula1>"是,否"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showGridLines="0" workbookViewId="0">
      <selection activeCell="A1" sqref="A1:J1"/>
    </sheetView>
  </sheetViews>
  <sheetFormatPr defaultColWidth="9" defaultRowHeight="16.8"/>
  <cols>
    <col min="1" max="1" width="8" customWidth="1"/>
    <col min="2" max="2" width="34" customWidth="1"/>
    <col min="3" max="5" width="14" customWidth="1"/>
    <col min="7" max="7" width="20" customWidth="1"/>
    <col min="8" max="8" width="28" customWidth="1"/>
    <col min="9" max="9" width="14" customWidth="1"/>
    <col min="10" max="10" width="34" customWidth="1"/>
  </cols>
  <sheetData>
    <row r="1" spans="1:10">
      <c r="A1" s="21" t="s">
        <v>132</v>
      </c>
      <c r="B1" s="22"/>
      <c r="C1" s="22"/>
      <c r="D1" s="22"/>
      <c r="E1" s="22"/>
      <c r="F1" s="22"/>
      <c r="G1" s="22"/>
      <c r="H1" s="22"/>
      <c r="I1" s="22"/>
      <c r="J1" s="29"/>
    </row>
    <row r="2" ht="34" customHeight="1" spans="1:1">
      <c r="A2" s="23" t="s">
        <v>133</v>
      </c>
    </row>
    <row r="3" spans="1:10">
      <c r="A3" s="24"/>
      <c r="B3" s="24"/>
      <c r="C3" s="24"/>
      <c r="D3" s="24"/>
      <c r="E3" s="24"/>
      <c r="F3" s="24"/>
      <c r="G3" s="24"/>
      <c r="H3" s="24"/>
      <c r="I3" s="24"/>
      <c r="J3" s="24"/>
    </row>
    <row r="4" ht="24" customHeight="1" spans="1:10">
      <c r="A4" s="25" t="s">
        <v>134</v>
      </c>
      <c r="B4" s="22"/>
      <c r="C4" s="22"/>
      <c r="D4" s="22"/>
      <c r="E4" s="29"/>
      <c r="F4" s="24"/>
      <c r="G4" s="30" t="s">
        <v>135</v>
      </c>
      <c r="H4" s="22"/>
      <c r="I4" s="22"/>
      <c r="J4" s="29"/>
    </row>
    <row r="5" ht="38" customHeight="1" spans="1:10">
      <c r="A5" s="26" t="s">
        <v>136</v>
      </c>
      <c r="B5" s="26" t="s">
        <v>137</v>
      </c>
      <c r="C5" s="26" t="s">
        <v>129</v>
      </c>
      <c r="D5" s="26" t="s">
        <v>129</v>
      </c>
      <c r="E5" s="26" t="s">
        <v>129</v>
      </c>
      <c r="F5" s="24"/>
      <c r="G5" s="31" t="s">
        <v>5</v>
      </c>
      <c r="H5" s="32" t="s">
        <v>138</v>
      </c>
      <c r="I5" s="31" t="s">
        <v>139</v>
      </c>
      <c r="J5" s="32" t="s">
        <v>140</v>
      </c>
    </row>
    <row r="6" ht="38" customHeight="1" spans="1:10">
      <c r="A6" s="26" t="s">
        <v>141</v>
      </c>
      <c r="B6" s="26" t="s">
        <v>142</v>
      </c>
      <c r="C6" s="26" t="s">
        <v>129</v>
      </c>
      <c r="D6" s="26" t="s">
        <v>129</v>
      </c>
      <c r="E6" s="26" t="s">
        <v>129</v>
      </c>
      <c r="F6" s="24"/>
      <c r="G6" s="31" t="s">
        <v>34</v>
      </c>
      <c r="H6" s="32" t="s">
        <v>40</v>
      </c>
      <c r="I6" s="31" t="s">
        <v>41</v>
      </c>
      <c r="J6" s="32" t="s">
        <v>143</v>
      </c>
    </row>
    <row r="7" ht="38" customHeight="1" spans="1:10">
      <c r="A7" s="26" t="s">
        <v>144</v>
      </c>
      <c r="B7" s="26" t="s">
        <v>145</v>
      </c>
      <c r="C7" s="26" t="s">
        <v>129</v>
      </c>
      <c r="D7" s="26" t="s">
        <v>129</v>
      </c>
      <c r="E7" s="26" t="s">
        <v>129</v>
      </c>
      <c r="F7" s="24"/>
      <c r="G7" s="31" t="s">
        <v>79</v>
      </c>
      <c r="H7" s="32" t="s">
        <v>146</v>
      </c>
      <c r="I7" s="31" t="s">
        <v>147</v>
      </c>
      <c r="J7" s="32" t="s">
        <v>148</v>
      </c>
    </row>
    <row r="8" ht="38" customHeight="1" spans="1:10">
      <c r="A8" s="26" t="s">
        <v>149</v>
      </c>
      <c r="B8" s="26" t="s">
        <v>150</v>
      </c>
      <c r="C8" s="26" t="s">
        <v>129</v>
      </c>
      <c r="D8" s="26" t="s">
        <v>129</v>
      </c>
      <c r="E8" s="26" t="s">
        <v>129</v>
      </c>
      <c r="F8" s="24"/>
      <c r="G8" s="31" t="s">
        <v>6</v>
      </c>
      <c r="H8" s="32" t="s">
        <v>56</v>
      </c>
      <c r="I8" s="31" t="s">
        <v>151</v>
      </c>
      <c r="J8" s="32" t="s">
        <v>36</v>
      </c>
    </row>
    <row r="9" ht="38" customHeight="1" spans="1:10">
      <c r="A9" s="26" t="s">
        <v>152</v>
      </c>
      <c r="B9" s="26" t="s">
        <v>153</v>
      </c>
      <c r="C9" s="26" t="s">
        <v>129</v>
      </c>
      <c r="D9" s="26" t="s">
        <v>129</v>
      </c>
      <c r="E9" s="26" t="s">
        <v>129</v>
      </c>
      <c r="F9" s="24"/>
      <c r="G9" s="31" t="s">
        <v>129</v>
      </c>
      <c r="H9" s="32" t="s">
        <v>35</v>
      </c>
      <c r="I9" s="31" t="s">
        <v>129</v>
      </c>
      <c r="J9" s="32" t="s">
        <v>91</v>
      </c>
    </row>
    <row r="10" ht="38" customHeight="1" spans="1:10">
      <c r="A10" s="26" t="s">
        <v>154</v>
      </c>
      <c r="B10" s="26" t="s">
        <v>155</v>
      </c>
      <c r="C10" s="26" t="s">
        <v>129</v>
      </c>
      <c r="D10" s="26" t="s">
        <v>129</v>
      </c>
      <c r="E10" s="26" t="s">
        <v>129</v>
      </c>
      <c r="F10" s="24"/>
      <c r="G10" s="31" t="s">
        <v>156</v>
      </c>
      <c r="H10" s="32" t="s">
        <v>42</v>
      </c>
      <c r="I10" s="31" t="s">
        <v>157</v>
      </c>
      <c r="J10" s="32" t="s">
        <v>43</v>
      </c>
    </row>
    <row r="11" ht="24" customHeight="1" spans="1:10">
      <c r="A11" s="24"/>
      <c r="B11" s="24"/>
      <c r="C11" s="24"/>
      <c r="D11" s="24"/>
      <c r="E11" s="24"/>
      <c r="F11" s="24"/>
      <c r="G11" s="31" t="s">
        <v>129</v>
      </c>
      <c r="H11" s="32" t="s">
        <v>69</v>
      </c>
      <c r="I11" s="31" t="s">
        <v>129</v>
      </c>
      <c r="J11" s="32" t="s">
        <v>158</v>
      </c>
    </row>
    <row r="12" ht="24" customHeight="1" spans="1:10">
      <c r="A12" s="27" t="s">
        <v>159</v>
      </c>
      <c r="B12" s="22"/>
      <c r="C12" s="22"/>
      <c r="D12" s="22"/>
      <c r="E12" s="29"/>
      <c r="F12" s="24"/>
      <c r="G12" s="31" t="s">
        <v>129</v>
      </c>
      <c r="H12" s="32" t="s">
        <v>51</v>
      </c>
      <c r="I12" s="31" t="s">
        <v>129</v>
      </c>
      <c r="J12" s="32" t="s">
        <v>59</v>
      </c>
    </row>
    <row r="13" ht="24" customHeight="1" spans="1:10">
      <c r="A13" s="28">
        <v>1</v>
      </c>
      <c r="B13" s="28" t="s">
        <v>160</v>
      </c>
      <c r="C13" s="28" t="s">
        <v>129</v>
      </c>
      <c r="D13" s="28" t="s">
        <v>129</v>
      </c>
      <c r="E13" s="28" t="s">
        <v>129</v>
      </c>
      <c r="F13" s="24"/>
      <c r="G13" s="31" t="s">
        <v>17</v>
      </c>
      <c r="H13" s="32" t="s">
        <v>146</v>
      </c>
      <c r="I13" s="31" t="s">
        <v>18</v>
      </c>
      <c r="J13" s="32" t="s">
        <v>41</v>
      </c>
    </row>
    <row r="14" ht="24" customHeight="1" spans="1:10">
      <c r="A14" s="28">
        <v>2</v>
      </c>
      <c r="B14" s="28" t="s">
        <v>161</v>
      </c>
      <c r="C14" s="28" t="s">
        <v>129</v>
      </c>
      <c r="D14" s="28" t="s">
        <v>129</v>
      </c>
      <c r="E14" s="28" t="s">
        <v>129</v>
      </c>
      <c r="F14" s="24"/>
      <c r="G14" s="31" t="s">
        <v>129</v>
      </c>
      <c r="H14" s="32" t="s">
        <v>40</v>
      </c>
      <c r="I14" s="31" t="s">
        <v>129</v>
      </c>
      <c r="J14" s="32" t="s">
        <v>162</v>
      </c>
    </row>
    <row r="15" ht="24" customHeight="1" spans="1:10">
      <c r="A15" s="28">
        <v>3</v>
      </c>
      <c r="B15" s="28" t="s">
        <v>163</v>
      </c>
      <c r="C15" s="28" t="s">
        <v>129</v>
      </c>
      <c r="D15" s="28" t="s">
        <v>129</v>
      </c>
      <c r="E15" s="28" t="s">
        <v>129</v>
      </c>
      <c r="F15" s="24"/>
      <c r="G15" s="24"/>
      <c r="H15" s="24"/>
      <c r="I15" s="24"/>
      <c r="J15" s="24"/>
    </row>
    <row r="16" ht="24" customHeight="1" spans="1:10">
      <c r="A16" s="28">
        <v>4</v>
      </c>
      <c r="B16" s="28" t="s">
        <v>164</v>
      </c>
      <c r="C16" s="28" t="s">
        <v>129</v>
      </c>
      <c r="D16" s="28" t="s">
        <v>129</v>
      </c>
      <c r="E16" s="28" t="s">
        <v>129</v>
      </c>
      <c r="F16" s="24"/>
      <c r="G16" s="33" t="s">
        <v>165</v>
      </c>
      <c r="H16" s="22"/>
      <c r="I16" s="22"/>
      <c r="J16" s="29"/>
    </row>
    <row r="17" ht="42" customHeight="1" spans="1:10">
      <c r="A17" s="28">
        <v>5</v>
      </c>
      <c r="B17" s="28" t="s">
        <v>166</v>
      </c>
      <c r="C17" s="28" t="s">
        <v>129</v>
      </c>
      <c r="D17" s="28" t="s">
        <v>129</v>
      </c>
      <c r="E17" s="28" t="s">
        <v>129</v>
      </c>
      <c r="F17" s="24"/>
      <c r="G17" s="34" t="s">
        <v>17</v>
      </c>
      <c r="H17" s="34" t="s">
        <v>167</v>
      </c>
      <c r="I17" s="34" t="s">
        <v>129</v>
      </c>
      <c r="J17" s="34" t="s">
        <v>129</v>
      </c>
    </row>
    <row r="18" ht="42" customHeight="1" spans="1:10">
      <c r="A18" s="28">
        <v>6</v>
      </c>
      <c r="B18" s="28" t="s">
        <v>168</v>
      </c>
      <c r="C18" s="28" t="s">
        <v>129</v>
      </c>
      <c r="D18" s="28" t="s">
        <v>129</v>
      </c>
      <c r="E18" s="28" t="s">
        <v>129</v>
      </c>
      <c r="F18" s="24"/>
      <c r="G18" s="34" t="s">
        <v>18</v>
      </c>
      <c r="H18" s="34" t="s">
        <v>169</v>
      </c>
      <c r="I18" s="34" t="s">
        <v>129</v>
      </c>
      <c r="J18" s="34" t="s">
        <v>129</v>
      </c>
    </row>
    <row r="19" ht="42" customHeight="1" spans="1:10">
      <c r="A19" s="28">
        <v>7</v>
      </c>
      <c r="B19" s="28" t="s">
        <v>170</v>
      </c>
      <c r="C19" s="28" t="s">
        <v>129</v>
      </c>
      <c r="D19" s="28" t="s">
        <v>129</v>
      </c>
      <c r="E19" s="28" t="s">
        <v>129</v>
      </c>
      <c r="F19" s="24"/>
      <c r="G19" s="34" t="s">
        <v>20</v>
      </c>
      <c r="H19" s="34" t="s">
        <v>171</v>
      </c>
      <c r="I19" s="34" t="s">
        <v>129</v>
      </c>
      <c r="J19" s="34" t="s">
        <v>129</v>
      </c>
    </row>
    <row r="20" ht="42" customHeight="1" spans="1:10">
      <c r="A20" s="28">
        <v>8</v>
      </c>
      <c r="B20" s="28" t="s">
        <v>172</v>
      </c>
      <c r="C20" s="28" t="s">
        <v>129</v>
      </c>
      <c r="D20" s="28" t="s">
        <v>129</v>
      </c>
      <c r="E20" s="28" t="s">
        <v>129</v>
      </c>
      <c r="F20" s="24"/>
      <c r="G20" s="34" t="s">
        <v>19</v>
      </c>
      <c r="H20" s="34" t="s">
        <v>173</v>
      </c>
      <c r="I20" s="34" t="s">
        <v>129</v>
      </c>
      <c r="J20" s="34" t="s">
        <v>129</v>
      </c>
    </row>
    <row r="21" ht="42" customHeight="1" spans="1:10">
      <c r="A21" s="28">
        <v>9</v>
      </c>
      <c r="B21" s="28" t="s">
        <v>73</v>
      </c>
      <c r="C21" s="28" t="s">
        <v>129</v>
      </c>
      <c r="D21" s="28" t="s">
        <v>129</v>
      </c>
      <c r="E21" s="28" t="s">
        <v>129</v>
      </c>
      <c r="F21" s="24"/>
      <c r="G21" s="34" t="s">
        <v>26</v>
      </c>
      <c r="H21" s="34" t="s">
        <v>174</v>
      </c>
      <c r="I21" s="34" t="s">
        <v>129</v>
      </c>
      <c r="J21" s="34" t="s">
        <v>129</v>
      </c>
    </row>
    <row r="22" ht="42" customHeight="1" spans="1:10">
      <c r="A22" s="24"/>
      <c r="B22" s="24"/>
      <c r="C22" s="24"/>
      <c r="D22" s="24"/>
      <c r="E22" s="24"/>
      <c r="F22" s="24"/>
      <c r="G22" s="34" t="s">
        <v>30</v>
      </c>
      <c r="H22" s="34" t="s">
        <v>175</v>
      </c>
      <c r="I22" s="34" t="s">
        <v>129</v>
      </c>
      <c r="J22" s="34" t="s">
        <v>129</v>
      </c>
    </row>
    <row r="23" ht="42" customHeight="1" spans="7:8">
      <c r="G23" s="34" t="s">
        <v>31</v>
      </c>
      <c r="H23" s="34" t="s">
        <v>176</v>
      </c>
    </row>
    <row r="24" ht="31" spans="1:10">
      <c r="A24" s="24"/>
      <c r="B24" s="24"/>
      <c r="C24" s="24"/>
      <c r="D24" s="24"/>
      <c r="E24" s="24"/>
      <c r="F24" s="24"/>
      <c r="G24" s="34" t="s">
        <v>32</v>
      </c>
      <c r="H24" s="34" t="s">
        <v>177</v>
      </c>
      <c r="I24" s="34" t="s">
        <v>129</v>
      </c>
      <c r="J24" s="34" t="s">
        <v>129</v>
      </c>
    </row>
    <row r="25" ht="30" customHeight="1" spans="7:10">
      <c r="G25" s="35" t="s">
        <v>178</v>
      </c>
      <c r="H25" s="36">
        <v>7.2</v>
      </c>
      <c r="I25" s="35" t="s">
        <v>179</v>
      </c>
      <c r="J25" s="35" t="s">
        <v>180</v>
      </c>
    </row>
  </sheetData>
  <mergeCells count="6">
    <mergeCell ref="A1:J1"/>
    <mergeCell ref="A2:J2"/>
    <mergeCell ref="A4:E4"/>
    <mergeCell ref="G4:J4"/>
    <mergeCell ref="A12:E12"/>
    <mergeCell ref="G16:J1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showGridLines="0" workbookViewId="0">
      <selection activeCell="C7" sqref="C7"/>
    </sheetView>
  </sheetViews>
  <sheetFormatPr defaultColWidth="9" defaultRowHeight="16.8" outlineLevelCol="5"/>
  <cols>
    <col min="1" max="1" width="4" customWidth="1"/>
    <col min="2" max="5" width="20" customWidth="1"/>
    <col min="6" max="6" width="4" customWidth="1"/>
  </cols>
  <sheetData>
    <row r="1" ht="28" customHeight="1" spans="1:6">
      <c r="A1" s="1" t="s">
        <v>181</v>
      </c>
      <c r="B1" s="1"/>
      <c r="C1" s="1"/>
      <c r="D1" s="1"/>
      <c r="E1" s="1"/>
      <c r="F1" s="1"/>
    </row>
    <row r="2" ht="22" customHeight="1" spans="1:6">
      <c r="A2" s="2" t="s">
        <v>182</v>
      </c>
      <c r="B2" s="2"/>
      <c r="C2" s="2"/>
      <c r="D2" s="2"/>
      <c r="E2" s="2"/>
      <c r="F2" s="2"/>
    </row>
    <row r="4" ht="24" customHeight="1" spans="2:5">
      <c r="B4" s="3" t="s">
        <v>183</v>
      </c>
      <c r="C4" s="3"/>
      <c r="D4" s="3"/>
      <c r="E4" s="3"/>
    </row>
    <row r="5" spans="2:5">
      <c r="B5" s="4"/>
      <c r="C5" s="5"/>
      <c r="D5" s="5"/>
      <c r="E5" s="16"/>
    </row>
    <row r="6" spans="2:5">
      <c r="B6" s="6"/>
      <c r="C6" s="7">
        <f>SUM(交易明细!$V$4:$V$204)</f>
        <v>-510.612805864348</v>
      </c>
      <c r="D6" s="8"/>
      <c r="E6" s="17"/>
    </row>
    <row r="7" ht="17.55" spans="2:5">
      <c r="B7" s="9"/>
      <c r="C7" s="10"/>
      <c r="D7" s="10"/>
      <c r="E7" s="18"/>
    </row>
    <row r="10" spans="1:6">
      <c r="A10" s="11" t="s">
        <v>184</v>
      </c>
      <c r="B10" s="11"/>
      <c r="C10" s="11"/>
      <c r="D10" s="11"/>
      <c r="E10" s="11"/>
      <c r="F10" s="11"/>
    </row>
    <row r="11" ht="28" customHeight="1" spans="1:6">
      <c r="A11" s="12" t="s">
        <v>185</v>
      </c>
      <c r="B11" s="13"/>
      <c r="C11" s="13"/>
      <c r="D11" s="13"/>
      <c r="E11" s="13"/>
      <c r="F11" s="19"/>
    </row>
    <row r="12" ht="28" customHeight="1" spans="1:6">
      <c r="A12" s="14"/>
      <c r="B12" s="15"/>
      <c r="C12" s="15"/>
      <c r="D12" s="15"/>
      <c r="E12" s="15"/>
      <c r="F12" s="20"/>
    </row>
  </sheetData>
  <mergeCells count="5">
    <mergeCell ref="A1:F1"/>
    <mergeCell ref="A2:F2"/>
    <mergeCell ref="B4:E4"/>
    <mergeCell ref="A10:F10"/>
    <mergeCell ref="A11:F12"/>
  </mergeCells>
  <conditionalFormatting sqref="C6">
    <cfRule type="cellIs" dxfId="4" priority="1" operator="greaterThan">
      <formula>0</formula>
    </cfRule>
    <cfRule type="cellIs" dxfId="5" priority="2" operator="lessThan">
      <formula>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交易明细</vt:lpstr>
      <vt:lpstr>当日复盘</vt:lpstr>
      <vt:lpstr>字典与说明</vt:lpstr>
      <vt:lpstr>总盈亏统计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哈哈邓</cp:lastModifiedBy>
  <dcterms:created xsi:type="dcterms:W3CDTF">2026-07-18T13:07:20Z</dcterms:created>
  <dcterms:modified xsi:type="dcterms:W3CDTF">2026-07-20T09:17:21Z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1033-6.13.1.8913</vt:lpwstr>
  </property>
  <property fmtid="{D5CDD505-2E9C-101B-9397-08002B2CF9AE}" pid="3" name="ICV">
    <vt:lpwstr>08B6FE20B581AA0921775D6A6FC70313_42</vt:lpwstr>
  </property>
</Properties>
</file>