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schlussProjekt\Kicad\"/>
    </mc:Choice>
  </mc:AlternateContent>
  <xr:revisionPtr revIDLastSave="0" documentId="13_ncr:1_{9D583621-8376-4B30-8DE6-414314DB418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estelllsite" sheetId="1" r:id="rId1"/>
    <sheet name="Stückliste" sheetId="2" r:id="rId2"/>
  </sheets>
  <definedNames>
    <definedName name="ExterneDaten_1" localSheetId="0" hidden="1">Bestelllsite!$A$1:$B$59</definedName>
    <definedName name="ExterneDaten_1" localSheetId="1" hidden="1">Stückliste!$A$1:$B$57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1" l="1"/>
  <c r="I59" i="1" s="1"/>
  <c r="C59" i="1"/>
  <c r="C58" i="1" l="1"/>
  <c r="J58" i="1"/>
  <c r="I58" i="1" s="1"/>
  <c r="J20" i="1" l="1"/>
  <c r="J22" i="1"/>
  <c r="J23" i="1"/>
  <c r="J24" i="1"/>
  <c r="J56" i="1"/>
  <c r="E60" i="1"/>
  <c r="C2" i="1" l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I20" i="1" s="1"/>
  <c r="C21" i="1"/>
  <c r="J21" i="1" s="1"/>
  <c r="C22" i="1"/>
  <c r="I22" i="1" s="1"/>
  <c r="C23" i="1"/>
  <c r="I23" i="1" s="1"/>
  <c r="C24" i="1"/>
  <c r="I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J36" i="1" s="1"/>
  <c r="C37" i="1"/>
  <c r="J37" i="1" s="1"/>
  <c r="C38" i="1"/>
  <c r="J38" i="1" s="1"/>
  <c r="C39" i="1"/>
  <c r="J39" i="1" s="1"/>
  <c r="C40" i="1"/>
  <c r="J40" i="1" s="1"/>
  <c r="C41" i="1"/>
  <c r="J41" i="1" s="1"/>
  <c r="C42" i="1"/>
  <c r="J42" i="1" s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J49" i="1" s="1"/>
  <c r="C50" i="1"/>
  <c r="J50" i="1" s="1"/>
  <c r="C51" i="1"/>
  <c r="J51" i="1" s="1"/>
  <c r="C52" i="1"/>
  <c r="J52" i="1" s="1"/>
  <c r="C53" i="1"/>
  <c r="J53" i="1" s="1"/>
  <c r="C54" i="1"/>
  <c r="J54" i="1" s="1"/>
  <c r="C55" i="1"/>
  <c r="J55" i="1" s="1"/>
  <c r="C56" i="1"/>
  <c r="I56" i="1" s="1"/>
  <c r="C57" i="1"/>
  <c r="J57" i="1" s="1"/>
  <c r="J2" i="1" l="1"/>
  <c r="I2" i="1" s="1"/>
  <c r="I48" i="1"/>
  <c r="I57" i="1"/>
  <c r="I33" i="1"/>
  <c r="I17" i="1"/>
  <c r="I40" i="1"/>
  <c r="I32" i="1"/>
  <c r="I16" i="1"/>
  <c r="I47" i="1"/>
  <c r="I54" i="1"/>
  <c r="I46" i="1"/>
  <c r="I38" i="1"/>
  <c r="I30" i="1"/>
  <c r="I14" i="1"/>
  <c r="I6" i="1"/>
  <c r="I41" i="1"/>
  <c r="I9" i="1"/>
  <c r="I8" i="1"/>
  <c r="I55" i="1"/>
  <c r="I39" i="1"/>
  <c r="I7" i="1"/>
  <c r="I53" i="1"/>
  <c r="I45" i="1"/>
  <c r="I29" i="1"/>
  <c r="I21" i="1"/>
  <c r="I5" i="1"/>
  <c r="I52" i="1"/>
  <c r="I44" i="1"/>
  <c r="I36" i="1"/>
  <c r="I28" i="1"/>
  <c r="I12" i="1"/>
  <c r="I4" i="1"/>
  <c r="I25" i="1"/>
  <c r="I31" i="1"/>
  <c r="I15" i="1"/>
  <c r="I37" i="1"/>
  <c r="I13" i="1"/>
  <c r="I51" i="1"/>
  <c r="I43" i="1"/>
  <c r="I35" i="1"/>
  <c r="I27" i="1"/>
  <c r="I19" i="1"/>
  <c r="I11" i="1"/>
  <c r="I3" i="1"/>
  <c r="I49" i="1"/>
  <c r="I50" i="1"/>
  <c r="I42" i="1"/>
  <c r="I34" i="1"/>
  <c r="I26" i="1"/>
  <c r="I18" i="1"/>
  <c r="I10" i="1"/>
  <c r="I6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00000000-0015-0000-FFFF-FFFF01000000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00000000-0015-0000-FFFF-FFFF02000000}" keepAlive="1" name="Abfrage - BOM" description="Verbindung mit der Abfrage 'BOM' in der Arbeitsmappe." type="5" refreshedVersion="6" background="1" saveData="1">
    <dbPr connection="Provider=Microsoft.Mashup.OleDb.1;Data Source=$Workbook$;Location=BOM;Extended Properties=&quot;&quot;" command="SELECT * FROM [BOM]"/>
  </connection>
  <connection id="4" xr16:uid="{00000000-0015-0000-FFFF-FFFF03000000}" keepAlive="1" name="Abfrage - BOM (2)" description="Verbindung mit der Abfrage 'BOM (2)' in der Arbeitsmappe." type="5" refreshedVersion="6" background="1" saveData="1">
    <dbPr connection="Provider=Microsoft.Mashup.OleDb.1;Data Source=$Workbook$;Location=&quot;BOM (2)&quot;;Extended Properties=&quot;&quot;" command="SELECT * FROM [BOM (2)]"/>
  </connection>
  <connection id="5" xr16:uid="{00000000-0015-0000-FFFF-FFFF04000000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6" xr16:uid="{00000000-0015-0000-FFFF-FFFF05000000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</connections>
</file>

<file path=xl/sharedStrings.xml><?xml version="1.0" encoding="utf-8"?>
<sst xmlns="http://schemas.openxmlformats.org/spreadsheetml/2006/main" count="217" uniqueCount="120">
  <si>
    <t>Datasheet</t>
  </si>
  <si>
    <t>Anzahl</t>
  </si>
  <si>
    <t>Capacitor 0805 100pF</t>
  </si>
  <si>
    <t>Capacitor 0805 1uF</t>
  </si>
  <si>
    <t>Capacitor 0805 47pF</t>
  </si>
  <si>
    <t>1N5819HW-7-F SOD-123</t>
  </si>
  <si>
    <t>Led Smd 1206</t>
  </si>
  <si>
    <t>SP0503BAHT SOT-143</t>
  </si>
  <si>
    <t>Stecker Messerleiste  WSL 10G</t>
  </si>
  <si>
    <t>USB B Micro-B_Wuerth_629105150521</t>
  </si>
  <si>
    <t>BC817 SOT-23</t>
  </si>
  <si>
    <t>Resistor 0805 10k</t>
  </si>
  <si>
    <t xml:space="preserve">Resistor 0805 1M </t>
  </si>
  <si>
    <t>Resistor 0805 22,1k</t>
  </si>
  <si>
    <t>Resistor 0805 22R</t>
  </si>
  <si>
    <t>Resistor 0805 2k2</t>
  </si>
  <si>
    <t>Resistor 0805 330R</t>
  </si>
  <si>
    <t>Resistor 0805 47,5k</t>
  </si>
  <si>
    <t>Resistor 0805 47R</t>
  </si>
  <si>
    <t>Resistor 0805 4k7</t>
  </si>
  <si>
    <t>Button SMD B3SL-1002P</t>
  </si>
  <si>
    <t>AMS1117-3.3 SOT-223-3</t>
  </si>
  <si>
    <t>CP2102N-A01-G QFN24</t>
  </si>
  <si>
    <t>EP32-WROOM-32D</t>
  </si>
  <si>
    <t>Capacitor 0805 10nF</t>
  </si>
  <si>
    <t>TBL 127B p2</t>
  </si>
  <si>
    <t>Resistor 0805 100R</t>
  </si>
  <si>
    <t>10K_Pot Bourns_PRS11S_Vertical</t>
  </si>
  <si>
    <t>Resistor 0805 1k6</t>
  </si>
  <si>
    <t>AD8603 TSOT-23-5</t>
  </si>
  <si>
    <t>Led Smd 1206 d5mm</t>
  </si>
  <si>
    <t>LCD Dobrovitz</t>
  </si>
  <si>
    <t>Resistor 0805 220R</t>
  </si>
  <si>
    <t>R_POT 10k Bourns_3314G_Vertical</t>
  </si>
  <si>
    <t>B077FH7TGD Taster</t>
  </si>
  <si>
    <t>PCF8574AT SOIC-16W</t>
  </si>
  <si>
    <t>Capacitor 0805 100nF</t>
  </si>
  <si>
    <t>Capacitor 0805 10uF</t>
  </si>
  <si>
    <t>1N4148</t>
  </si>
  <si>
    <t>TBL 127B p3</t>
  </si>
  <si>
    <t>SANYOU_SRD_Form_C</t>
  </si>
  <si>
    <t>NVD5C454NT4G TO-252-2</t>
  </si>
  <si>
    <t>Resistor 0805 100k</t>
  </si>
  <si>
    <t>Resistor 0805 5k6</t>
  </si>
  <si>
    <t>si8234bb SOIC-16W</t>
  </si>
  <si>
    <t xml:space="preserve">LIS3DHTR LGA-16 </t>
  </si>
  <si>
    <t>Capacitor 0805 1pF</t>
  </si>
  <si>
    <t xml:space="preserve">OPT3001DNPR USON-6 </t>
  </si>
  <si>
    <t>HC-SR04</t>
  </si>
  <si>
    <t>Si7020-A20 DFN_QFN</t>
  </si>
  <si>
    <t>Pfostenbuchse PFL10</t>
  </si>
  <si>
    <t>Flachkabel 15cm 10p</t>
  </si>
  <si>
    <t>M5 Senkkopf</t>
  </si>
  <si>
    <t>Kompaktplatte Rot 6mm 165x165mm</t>
  </si>
  <si>
    <t>Kompaktplatte Weiß 6mm 130x138mm</t>
  </si>
  <si>
    <t>Alu-Vierkant 20x20/150mm</t>
  </si>
  <si>
    <t xml:space="preserve">M2 Zylinderkopf </t>
  </si>
  <si>
    <t xml:space="preserve">UFL Antenne A24-HABUF-P5I </t>
  </si>
  <si>
    <t>Preis Verpackung</t>
  </si>
  <si>
    <t>Bestellort</t>
  </si>
  <si>
    <t xml:space="preserve">Gesamt Peis </t>
  </si>
  <si>
    <t>Menge  in Verpackung</t>
  </si>
  <si>
    <t>Link</t>
  </si>
  <si>
    <t>Verpackung benötigt</t>
  </si>
  <si>
    <t>Anzahl Insgesamt</t>
  </si>
  <si>
    <t>Zu Produzierende Würfel</t>
  </si>
  <si>
    <t>Vorhanden</t>
  </si>
  <si>
    <t>Werkzeugausgabe</t>
  </si>
  <si>
    <t>Capacitor 0805 10uF elko d5mm</t>
  </si>
  <si>
    <t>Led Tht 1206 d5mm</t>
  </si>
  <si>
    <t>https://www.mouser.at/ProductDetail/Bourns/PRS11S-N20F-103B1?qs=sGAEpiMZZMtC25l1F4XBU8rCtvM96wXOmx%2FRyGD%2F7EI%3D</t>
  </si>
  <si>
    <t>Mouser</t>
  </si>
  <si>
    <t xml:space="preserve">1N4148 Sod123 </t>
  </si>
  <si>
    <t>https://at.rs-online.com/web/p/schaltdioden/7003671/</t>
  </si>
  <si>
    <t>RS</t>
  </si>
  <si>
    <t>https://at.rs-online.com/web/p/gleichrichterdioden-und-schottky-dioden/7082197/</t>
  </si>
  <si>
    <t>https://de.rs-online.com/web/p/operationsverstarker/6977322/</t>
  </si>
  <si>
    <t>https://www.mouser.at/ProductDetail/Texas-Instruments/LM1117MPX-33-NOPB?qs=%2Fha2pyFaduhe0GGYFlBRuOtC02ANkOIp%2FqkXRk51T6Evr4hrwlVzFQ%3D%3D</t>
  </si>
  <si>
    <t>https://www.amazon.de/Larcele-Plastik-Momentary-Drücken-Druckknöpfe/dp/B077F7GMCH/</t>
  </si>
  <si>
    <t>Amazon</t>
  </si>
  <si>
    <t>https://at.rs-online.com/web/p/tastschalter/7075641</t>
  </si>
  <si>
    <t>https://at.rs-online.com/web/p/keramik-vielschichtkondensatoren/4646688/</t>
  </si>
  <si>
    <t>https://at.rs-online.com/web/p/keramik-vielschichtkondensatoren/1359020/</t>
  </si>
  <si>
    <t>https://at.rs-online.com/web/p/keramik-vielschichtkondensatoren/1359018/</t>
  </si>
  <si>
    <t>https://at.rs-online.com/web/p/keramik-vielschichtkondensatoren/0391270/</t>
  </si>
  <si>
    <t>https://www.mouser.at/ProductDetail/Silicon-Labs/CP2102N-A02-GQFN24?qs=sGAEpiMZZMtv%252Bwxsgy%2FhiN7Hc8YFqmm3NDMfYLf3w7Q%3D</t>
  </si>
  <si>
    <t>https://www.mouser.at/ProductDetail/Espressif-Systems/ESP32-WROOM-32U-16MB?qs=sGAEpiMZZMu3sxpa5v1qrsMD9%252BwKyL2mrwTVktUnYUY%3D</t>
  </si>
  <si>
    <t>https://www.mouser.at/ProductDetail/Adafruit/3942?qs=sGAEpiMZZMve4%2FbfQkoj%252BGWj3Mu34brGS95Fhv3F%252Bf8%3D</t>
  </si>
  <si>
    <t>https://at.rs-online.com/web/p/beschleunigungssensoren/7931364/</t>
  </si>
  <si>
    <t xml:space="preserve">M2x8 Zylinderkopf </t>
  </si>
  <si>
    <t>M5x20 Senkkopf</t>
  </si>
  <si>
    <t>https://www.mouser.at/ProductDetail/ON-Semiconductor/NVD5C454NT4G?qs=%2Fha2pyFaduhR%2FUUuSDLW%2FjOqtkj1kPAh8rvup1TtUIas5zpLfr4Jew%3D%3D</t>
  </si>
  <si>
    <t>https://at.rs-online.com/web/p/farb-und-licht-sensoren-ics/9009810/</t>
  </si>
  <si>
    <t>https://at.rs-online.com/web/p/trimmer/1001177/</t>
  </si>
  <si>
    <t>https://at.rs-online.com/web/p/smd-widerstande/2230691/</t>
  </si>
  <si>
    <t>https://at.rs-online.com/web/p/smd-widerstande/2230821/</t>
  </si>
  <si>
    <t>https://at.rs-online.com/web/p/smd-widerstande/6791103/</t>
  </si>
  <si>
    <t>https://at.rs-online.com/web/p/smd-widerstande/2230332/</t>
  </si>
  <si>
    <t>https://at.rs-online.com/web/p/smd-widerstande/2230203/</t>
  </si>
  <si>
    <t>https://at.rs-online.com/web/p/smd-widerstande/2154272/?relevancy-data=636F3D3126696E3D4931384E53656172636847656E65726963266C753D6465266D6D3D6D61746368616C6C7061727469616C26706D3D5E2E2A2426706F3D31333326736E3D592673723D2673743D43415443485F414C4C5F44454641554C542673633D592677633D4E4F4E45267573743D5265736973746F7220303830352034376B35267374613D5265736973746F7220303830352034376B3526&amp;searchHistory=%7B%22enabled%22%3Atrue%7D</t>
  </si>
  <si>
    <t>Resistor 0805 22k1</t>
  </si>
  <si>
    <t>Resistor 0805 47k5</t>
  </si>
  <si>
    <t>https://at.rs-online.com/web/p/smd-widerstande/2230253/</t>
  </si>
  <si>
    <t>https://at.rs-online.com/web/p/smd-widerstande/2230528/</t>
  </si>
  <si>
    <t>https://www.mouser.at/ProductDetail/Vishay-Dale/CRCW08055K62FKEAC?qs=sGAEpiMZZMukHu%252BjC5l7Yc9NSHzGyJyzUoDRQQDmBm8%3D</t>
  </si>
  <si>
    <t>Resistor 0805 5k6 (25000Stk RS 5€)</t>
  </si>
  <si>
    <t>https://www.amazon.de/10-Teile-srd-05vdc-sl-c-Fl%C3%BCssige-Miniatur-Leistung/dp/B00O9WPAJ6/ref=sr_1_fkmr2_2?__mk_de_DE=%C3%85M%C3%85%C5%BD%C3%95%C3%91&amp;dchild=1&amp;keywords=songle+srd+5v&amp;qid=1584300683&amp;sr=8-2-fkmr2</t>
  </si>
  <si>
    <t>https://at.rs-online.com/web/p/temperatursensoren-und-feuchtigkeitssensoren/8652309/</t>
  </si>
  <si>
    <t>https://at.rs-online.com/web/p/suppressordioden-tvs/7931967/</t>
  </si>
  <si>
    <t>Songle_SRD_Form_C</t>
  </si>
  <si>
    <t>https://www.mouser.at/ProductDetail/Silicon-Labs/SI8234BB-D-IS?qs=sGAEpiMZZMvQcoNRkxSQkmAXKPf7n2%252BxB146W8JYj%252BY%3D</t>
  </si>
  <si>
    <t>https://www.we-online.de/katalog/de/TBL_5_00_127B_6911277000XXB/</t>
  </si>
  <si>
    <t>Würth</t>
  </si>
  <si>
    <t>https://www.mouser.at/ProductDetail/DIGI/A24-HABUF-P5I?qs=YPg7lQ8MWSfpevsB%252BRNtQQ%3D%3D</t>
  </si>
  <si>
    <t>https://www.we-online.de/katalog/de/COM_MICRO_SMT_TYPE_B_HORIZONTAL_HIGH_CURRENT/</t>
  </si>
  <si>
    <t>B077FH7TGD  schwarz (15 als schalter vorhanden)</t>
  </si>
  <si>
    <r>
      <t xml:space="preserve">EP32-WROOM-32U </t>
    </r>
    <r>
      <rPr>
        <b/>
        <sz val="11"/>
        <color theme="1"/>
        <rFont val="Calibri"/>
        <family val="2"/>
        <scheme val="minor"/>
      </rPr>
      <t>16mb</t>
    </r>
    <r>
      <rPr>
        <sz val="11"/>
        <color theme="1"/>
        <rFont val="Calibri"/>
        <family val="2"/>
        <scheme val="minor"/>
      </rPr>
      <t xml:space="preserve"> (2x 8mb Flahs vorhanden)</t>
    </r>
  </si>
  <si>
    <t>Kunststoff Rundstab d7mm 30mm</t>
  </si>
  <si>
    <t>Resistor 0805 10R</t>
  </si>
  <si>
    <t>https://at.rs-online.com/web/p/smd-widerstande/1674790/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</si>
</sst>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-&quot;€&quot;\ * #,##0.000_-;\-&quot;€&quot;\ * #,##0.0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0" fillId="0" borderId="2" xfId="0" applyNumberFormat="1" applyBorder="1"/>
    <xf numFmtId="0" fontId="0" fillId="0" borderId="0" xfId="0" applyBorder="1"/>
    <xf numFmtId="44" fontId="0" fillId="0" borderId="0" xfId="1" applyFont="1"/>
    <xf numFmtId="164" fontId="0" fillId="0" borderId="0" xfId="1" applyNumberFormat="1" applyFont="1" applyBorder="1"/>
    <xf numFmtId="0" fontId="3" fillId="0" borderId="0" xfId="2" applyNumberFormat="1"/>
    <xf numFmtId="164" fontId="0" fillId="0" borderId="1" xfId="1" applyNumberFormat="1" applyFont="1" applyBorder="1"/>
    <xf numFmtId="4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1" xfId="0" applyNumberFormat="1" applyFont="1" applyBorder="1"/>
    <xf numFmtId="44" fontId="0" fillId="0" borderId="0" xfId="0" applyNumberFormat="1" applyFont="1"/>
  </cellXfs>
  <cellStyles count="3">
    <cellStyle name="Link" xfId="2" builtinId="8"/>
    <cellStyle name="Standard" xfId="0" builtinId="0"/>
    <cellStyle name="Währung" xfId="1" builtinId="4"/>
  </cellStyles>
  <dxfs count="22"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\ * #,##0.00_-;\-&quot;€&quot;\ * #,##0.00_-;_-&quot;€&quot;\ 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€&quot;\ * #,##0.000_-;\-&quot;€&quot;\ * #,##0.000_-;_-&quot;€&quot;\ * &quot;-&quot;??_-;_-@_-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34" formatCode="_-&quot;€&quot;\ * #,##0.00_-;\-&quot;€&quot;\ * #,##0.00_-;_-&quot;€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€&quot;\ * #,##0.000_-;\-&quot;€&quot;\ * #,##0.000_-;_-&quot;€&quot;\ * &quot;-&quot;??_-;_-@_-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000-000000000000}" autoFormatId="16" applyNumberFormats="0" applyBorderFormats="0" applyFontFormats="0" applyPatternFormats="0" applyAlignmentFormats="0" applyWidthHeightFormats="0">
  <queryTableRefresh nextId="13" unboundColumnsRight="8">
    <queryTableFields count="10">
      <queryTableField id="1" name="Datasheet" tableColumnId="3"/>
      <queryTableField id="2" name="Anzahl" tableColumnId="2"/>
      <queryTableField id="10" dataBound="0" tableColumnId="11"/>
      <queryTableField id="11" dataBound="0" tableColumnId="12"/>
      <queryTableField id="3" dataBound="0" tableColumnId="4"/>
      <queryTableField id="4" dataBound="0" tableColumnId="5"/>
      <queryTableField id="12" dataBound="0" tableColumnId="14"/>
      <queryTableField id="8" dataBound="0" tableColumnId="9"/>
      <queryTableField id="6" dataBound="0" tableColumnId="7"/>
      <queryTableField id="7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asheet" tableColumnId="3"/>
      <queryTableField id="2" name="Anzah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OM_3" displayName="BOM_3" ref="A1:J60" tableType="queryTable" totalsRowCount="1">
  <autoFilter ref="A1:J59" xr:uid="{00000000-0009-0000-0100-000002000000}"/>
  <sortState xmlns:xlrd2="http://schemas.microsoft.com/office/spreadsheetml/2017/richdata2" ref="A2:B57">
    <sortCondition ref="A1:A57"/>
  </sortState>
  <tableColumns count="10">
    <tableColumn id="3" xr3:uid="{00000000-0010-0000-0000-000003000000}" uniqueName="3" name="Datasheet" queryTableFieldId="1" dataDxfId="19" totalsRowDxfId="9"/>
    <tableColumn id="2" xr3:uid="{00000000-0010-0000-0000-000002000000}" uniqueName="2" name="Anzahl" queryTableFieldId="2" dataDxfId="18" totalsRowDxfId="8"/>
    <tableColumn id="11" xr3:uid="{00000000-0010-0000-0000-00000B000000}" uniqueName="11" name="Anzahl Insgesamt" queryTableFieldId="10" dataDxfId="17" totalsRowDxfId="7">
      <calculatedColumnFormula>BOM_3[[#This Row],[Anzahl]]*$B$61</calculatedColumnFormula>
    </tableColumn>
    <tableColumn id="12" xr3:uid="{00000000-0010-0000-0000-00000C000000}" uniqueName="12" name="Vorhanden" queryTableFieldId="11" dataDxfId="16" totalsRowDxfId="6"/>
    <tableColumn id="4" xr3:uid="{00000000-0010-0000-0000-000004000000}" uniqueName="4" name="Preis Verpackung" totalsRowFunction="sum" queryTableFieldId="3" dataDxfId="15" totalsRowDxfId="5" dataCellStyle="Währung"/>
    <tableColumn id="5" xr3:uid="{00000000-0010-0000-0000-000005000000}" uniqueName="5" name="Menge  in Verpackung" queryTableFieldId="4" dataDxfId="14" totalsRowDxfId="4"/>
    <tableColumn id="14" xr3:uid="{00000000-0010-0000-0000-00000E000000}" uniqueName="14" name="Bestellort" queryTableFieldId="12" dataDxfId="13" totalsRowDxfId="3"/>
    <tableColumn id="9" xr3:uid="{00000000-0010-0000-0000-000009000000}" uniqueName="9" name="Link" queryTableFieldId="8" dataDxfId="12" totalsRowDxfId="2"/>
    <tableColumn id="7" xr3:uid="{00000000-0010-0000-0000-000007000000}" uniqueName="7" name="Gesamt Peis " totalsRowFunction="sum" queryTableFieldId="6" dataDxfId="11" totalsRowDxfId="1" dataCellStyle="Währung">
      <calculatedColumnFormula>BOM_3[[#This Row],[Verpackung benötigt]]*BOM_3[[#This Row],[Preis Verpackung]]</calculatedColumnFormula>
    </tableColumn>
    <tableColumn id="8" xr3:uid="{00000000-0010-0000-0000-000008000000}" uniqueName="8" name="Verpackung benötigt" queryTableFieldId="7" dataDxfId="10" totalsRowDxfId="0">
      <calculatedColumnFormula>IF(BOM_3[[#This Row],[Menge  in Verpackung]] = "",0,IF(ROUNDUP((BOM_3[[#This Row],[Anzahl Insgesamt]]-D2)/F2,0)&lt;0,0,ROUNDUP((BOM_3[[#This Row],[Anzahl Insgesamt]]-D2)/F2,0)))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OM" displayName="BOM" ref="A1:B57" tableType="queryTable" totalsRowShown="0">
  <autoFilter ref="A1:B57" xr:uid="{00000000-0009-0000-0100-000001000000}"/>
  <sortState xmlns:xlrd2="http://schemas.microsoft.com/office/spreadsheetml/2017/richdata2" ref="A2:B54">
    <sortCondition ref="A1:A54"/>
  </sortState>
  <tableColumns count="2">
    <tableColumn id="3" xr3:uid="{00000000-0010-0000-0100-000003000000}" uniqueName="3" name="Datasheet" queryTableFieldId="1" dataDxfId="21"/>
    <tableColumn id="2" xr3:uid="{00000000-0010-0000-0100-000002000000}" uniqueName="2" name="Anzahl" queryTableFieldId="2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rs-online.com/web/p/smd-widerstande/1674790/" TargetMode="External"/><Relationship Id="rId3" Type="http://schemas.openxmlformats.org/officeDocument/2006/relationships/hyperlink" Target="https://www.mouser.at/ProductDetail/Bourns/PRS11S-N20F-103B1?qs=sGAEpiMZZMtC25l1F4XBU8rCtvM96wXOmx%2FRyGD%2F7EI%3D" TargetMode="External"/><Relationship Id="rId7" Type="http://schemas.openxmlformats.org/officeDocument/2006/relationships/hyperlink" Target="https://at.rs-online.com/web/p/smd-widerstande/6791103/" TargetMode="External"/><Relationship Id="rId2" Type="http://schemas.openxmlformats.org/officeDocument/2006/relationships/hyperlink" Target="https://at.rs-online.com/web/p/gleichrichterdioden-und-schottky-dioden/7082197/" TargetMode="External"/><Relationship Id="rId1" Type="http://schemas.openxmlformats.org/officeDocument/2006/relationships/hyperlink" Target="https://at.rs-online.com/web/p/schaltdioden/7003671/" TargetMode="External"/><Relationship Id="rId6" Type="http://schemas.openxmlformats.org/officeDocument/2006/relationships/hyperlink" Target="https://at.rs-online.com/web/p/smd-widerstande/2230821/" TargetMode="External"/><Relationship Id="rId5" Type="http://schemas.openxmlformats.org/officeDocument/2006/relationships/hyperlink" Target="https://at.rs-online.com/web/p/keramik-vielschichtkondensatoren/4646688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e.rs-online.com/web/p/operationsverstarker/6977322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" zoomScale="145" zoomScaleNormal="145" workbookViewId="0">
      <selection activeCell="L21" sqref="L21"/>
    </sheetView>
  </sheetViews>
  <sheetFormatPr baseColWidth="10" defaultRowHeight="15" x14ac:dyDescent="0.25"/>
  <cols>
    <col min="1" max="1" width="43.85546875" customWidth="1"/>
    <col min="3" max="3" width="16" customWidth="1"/>
    <col min="4" max="4" width="12.42578125" style="4" customWidth="1"/>
    <col min="5" max="5" width="15.28515625" style="6" customWidth="1"/>
    <col min="6" max="6" width="20.140625" customWidth="1"/>
    <col min="7" max="7" width="21.28515625" customWidth="1"/>
    <col min="9" max="9" width="11.42578125" style="5"/>
    <col min="10" max="10" width="11.42578125" style="10"/>
    <col min="11" max="11" width="20.42578125" customWidth="1"/>
  </cols>
  <sheetData>
    <row r="1" spans="1:10" x14ac:dyDescent="0.25">
      <c r="A1" s="1" t="s">
        <v>0</v>
      </c>
      <c r="B1" s="1" t="s">
        <v>1</v>
      </c>
      <c r="C1" s="1" t="s">
        <v>64</v>
      </c>
      <c r="D1" s="2" t="s">
        <v>66</v>
      </c>
      <c r="E1" s="6" t="s">
        <v>58</v>
      </c>
      <c r="F1" t="s">
        <v>61</v>
      </c>
      <c r="G1" t="s">
        <v>59</v>
      </c>
      <c r="H1" t="s">
        <v>62</v>
      </c>
      <c r="I1" s="5" t="s">
        <v>60</v>
      </c>
      <c r="J1" s="10" t="s">
        <v>63</v>
      </c>
    </row>
    <row r="2" spans="1:10" x14ac:dyDescent="0.25">
      <c r="A2" s="1" t="s">
        <v>27</v>
      </c>
      <c r="B2" s="1">
        <v>1</v>
      </c>
      <c r="C2" s="1">
        <f>BOM_3[[#This Row],[Anzahl]]*$B$61</f>
        <v>10</v>
      </c>
      <c r="D2" s="3">
        <v>5</v>
      </c>
      <c r="E2" s="6">
        <v>25.7</v>
      </c>
      <c r="F2" s="1">
        <v>10</v>
      </c>
      <c r="G2" s="1" t="s">
        <v>71</v>
      </c>
      <c r="H2" s="7" t="s">
        <v>70</v>
      </c>
      <c r="I2" s="5">
        <f>BOM_3[[#This Row],[Verpackung benötigt]]*BOM_3[[#This Row],[Preis Verpackung]]</f>
        <v>25.7</v>
      </c>
      <c r="J2" s="11">
        <f>IF(BOM_3[[#This Row],[Menge  in Verpackung]] = "",0,IF(ROUNDUP((BOM_3[[#This Row],[Anzahl Insgesamt]]-D2)/F2,0)&lt;0,0,ROUNDUP((BOM_3[[#This Row],[Anzahl Insgesamt]]-D2)/F2,0)))</f>
        <v>1</v>
      </c>
    </row>
    <row r="3" spans="1:10" x14ac:dyDescent="0.25">
      <c r="A3" s="1" t="s">
        <v>72</v>
      </c>
      <c r="B3" s="1">
        <v>4</v>
      </c>
      <c r="C3" s="1">
        <f>BOM_3[[#This Row],[Anzahl]]*$B$61</f>
        <v>40</v>
      </c>
      <c r="D3" s="3">
        <v>4</v>
      </c>
      <c r="E3" s="6">
        <v>7.6</v>
      </c>
      <c r="F3" s="1">
        <v>100</v>
      </c>
      <c r="G3" s="1" t="s">
        <v>74</v>
      </c>
      <c r="H3" s="7" t="s">
        <v>73</v>
      </c>
      <c r="I3" s="5">
        <f>BOM_3[[#This Row],[Verpackung benötigt]]*BOM_3[[#This Row],[Preis Verpackung]]</f>
        <v>7.6</v>
      </c>
      <c r="J3" s="11">
        <f>IF(BOM_3[[#This Row],[Menge  in Verpackung]] = "",0,IF(ROUNDUP((BOM_3[[#This Row],[Anzahl Insgesamt]]-D3)/F3,0)&lt;0,0,ROUNDUP((BOM_3[[#This Row],[Anzahl Insgesamt]]-D3)/F3,0)))</f>
        <v>1</v>
      </c>
    </row>
    <row r="4" spans="1:10" x14ac:dyDescent="0.25">
      <c r="A4" s="1" t="s">
        <v>5</v>
      </c>
      <c r="B4" s="1">
        <v>1</v>
      </c>
      <c r="C4" s="1">
        <f>BOM_3[[#This Row],[Anzahl]]*$B$61</f>
        <v>10</v>
      </c>
      <c r="D4" s="3">
        <v>0</v>
      </c>
      <c r="E4" s="6">
        <v>6.4749999999999996</v>
      </c>
      <c r="F4" s="1">
        <v>25</v>
      </c>
      <c r="G4" s="1" t="s">
        <v>74</v>
      </c>
      <c r="H4" s="7" t="s">
        <v>75</v>
      </c>
      <c r="I4" s="5">
        <f>BOM_3[[#This Row],[Verpackung benötigt]]*BOM_3[[#This Row],[Preis Verpackung]]</f>
        <v>6.4749999999999996</v>
      </c>
      <c r="J4" s="11">
        <f>IF(BOM_3[[#This Row],[Menge  in Verpackung]] = "",0,IF(ROUNDUP((BOM_3[[#This Row],[Anzahl Insgesamt]]-D4)/F4,0)&lt;0,0,ROUNDUP((BOM_3[[#This Row],[Anzahl Insgesamt]]-D4)/F4,0)))</f>
        <v>1</v>
      </c>
    </row>
    <row r="5" spans="1:10" x14ac:dyDescent="0.25">
      <c r="A5" s="1" t="s">
        <v>29</v>
      </c>
      <c r="B5" s="1">
        <v>2</v>
      </c>
      <c r="C5" s="1">
        <f>BOM_3[[#This Row],[Anzahl]]*$B$61</f>
        <v>20</v>
      </c>
      <c r="D5" s="3">
        <v>2</v>
      </c>
      <c r="E5" s="6">
        <v>2.899</v>
      </c>
      <c r="F5" s="1">
        <v>5</v>
      </c>
      <c r="G5" s="1" t="s">
        <v>74</v>
      </c>
      <c r="H5" s="7" t="s">
        <v>76</v>
      </c>
      <c r="I5" s="5">
        <f>BOM_3[[#This Row],[Verpackung benötigt]]*BOM_3[[#This Row],[Preis Verpackung]]</f>
        <v>11.596</v>
      </c>
      <c r="J5" s="11">
        <f>IF(BOM_3[[#This Row],[Menge  in Verpackung]] = "",0,IF(ROUNDUP((BOM_3[[#This Row],[Anzahl Insgesamt]]-D5)/F5,0)&lt;0,0,ROUNDUP((BOM_3[[#This Row],[Anzahl Insgesamt]]-D5)/F5,0)))</f>
        <v>4</v>
      </c>
    </row>
    <row r="6" spans="1:10" x14ac:dyDescent="0.25">
      <c r="A6" s="1" t="s">
        <v>55</v>
      </c>
      <c r="B6" s="1">
        <v>4</v>
      </c>
      <c r="C6" s="1">
        <f>BOM_3[[#This Row],[Anzahl]]*$B$61</f>
        <v>40</v>
      </c>
      <c r="D6" s="3">
        <v>0</v>
      </c>
      <c r="E6" s="6">
        <v>0.8</v>
      </c>
      <c r="F6" s="1">
        <v>1</v>
      </c>
      <c r="G6" s="1" t="s">
        <v>67</v>
      </c>
      <c r="H6" s="1"/>
      <c r="I6" s="5">
        <f>BOM_3[[#This Row],[Verpackung benötigt]]*BOM_3[[#This Row],[Preis Verpackung]]</f>
        <v>32</v>
      </c>
      <c r="J6" s="11">
        <f>IF(BOM_3[[#This Row],[Menge  in Verpackung]] = "",0,IF(ROUNDUP((BOM_3[[#This Row],[Anzahl Insgesamt]]-D6)/F6,0)&lt;0,0,ROUNDUP((BOM_3[[#This Row],[Anzahl Insgesamt]]-D6)/F6,0)))</f>
        <v>40</v>
      </c>
    </row>
    <row r="7" spans="1:10" x14ac:dyDescent="0.25">
      <c r="A7" s="1" t="s">
        <v>21</v>
      </c>
      <c r="B7" s="1">
        <v>1</v>
      </c>
      <c r="C7" s="1">
        <f>BOM_3[[#This Row],[Anzahl]]*$B$61</f>
        <v>10</v>
      </c>
      <c r="D7" s="3">
        <v>1</v>
      </c>
      <c r="E7" s="6">
        <v>8.4600000000000009</v>
      </c>
      <c r="F7" s="1">
        <v>10</v>
      </c>
      <c r="G7" s="1" t="s">
        <v>71</v>
      </c>
      <c r="H7" s="1" t="s">
        <v>77</v>
      </c>
      <c r="I7" s="5">
        <f>BOM_3[[#This Row],[Verpackung benötigt]]*BOM_3[[#This Row],[Preis Verpackung]]</f>
        <v>8.4600000000000009</v>
      </c>
      <c r="J7" s="11">
        <f>IF(BOM_3[[#This Row],[Menge  in Verpackung]] = "",0,IF(ROUNDUP((BOM_3[[#This Row],[Anzahl Insgesamt]]-D7)/F7,0)&lt;0,0,ROUNDUP((BOM_3[[#This Row],[Anzahl Insgesamt]]-D7)/F7,0)))</f>
        <v>1</v>
      </c>
    </row>
    <row r="8" spans="1:10" x14ac:dyDescent="0.25">
      <c r="A8" s="1" t="s">
        <v>115</v>
      </c>
      <c r="B8" s="1">
        <v>5</v>
      </c>
      <c r="C8" s="1">
        <f>BOM_3[[#This Row],[Anzahl]]*$B$61</f>
        <v>50</v>
      </c>
      <c r="D8" s="3">
        <v>0</v>
      </c>
      <c r="E8" s="6">
        <v>13</v>
      </c>
      <c r="F8" s="1">
        <v>20</v>
      </c>
      <c r="G8" s="1" t="s">
        <v>79</v>
      </c>
      <c r="H8" s="1" t="s">
        <v>78</v>
      </c>
      <c r="I8" s="5">
        <f>BOM_3[[#This Row],[Verpackung benötigt]]*BOM_3[[#This Row],[Preis Verpackung]]</f>
        <v>39</v>
      </c>
      <c r="J8" s="11">
        <f>IF(BOM_3[[#This Row],[Menge  in Verpackung]] = "",0,IF(ROUNDUP((BOM_3[[#This Row],[Anzahl Insgesamt]]-D8)/F8,0)&lt;0,0,ROUNDUP((BOM_3[[#This Row],[Anzahl Insgesamt]]-D8)/F8,0)))</f>
        <v>3</v>
      </c>
    </row>
    <row r="9" spans="1:10" x14ac:dyDescent="0.25">
      <c r="A9" s="1" t="s">
        <v>10</v>
      </c>
      <c r="B9" s="1">
        <v>5</v>
      </c>
      <c r="C9" s="1">
        <f>BOM_3[[#This Row],[Anzahl]]*$B$61</f>
        <v>50</v>
      </c>
      <c r="D9" s="3">
        <v>0</v>
      </c>
      <c r="E9" s="6">
        <v>0.14199999999999999</v>
      </c>
      <c r="F9" s="1">
        <v>1</v>
      </c>
      <c r="G9" t="s">
        <v>67</v>
      </c>
      <c r="H9" s="1"/>
      <c r="I9" s="5">
        <f>BOM_3[[#This Row],[Verpackung benötigt]]*BOM_3[[#This Row],[Preis Verpackung]]</f>
        <v>7.1</v>
      </c>
      <c r="J9" s="11">
        <f>IF(BOM_3[[#This Row],[Menge  in Verpackung]] = "",0,IF(ROUNDUP((BOM_3[[#This Row],[Anzahl Insgesamt]]-D9)/F9,0)&lt;0,0,ROUNDUP((BOM_3[[#This Row],[Anzahl Insgesamt]]-D9)/F9,0)))</f>
        <v>50</v>
      </c>
    </row>
    <row r="10" spans="1:10" x14ac:dyDescent="0.25">
      <c r="A10" s="1" t="s">
        <v>20</v>
      </c>
      <c r="B10" s="1">
        <v>2</v>
      </c>
      <c r="C10" s="1">
        <f>BOM_3[[#This Row],[Anzahl]]*$B$61</f>
        <v>20</v>
      </c>
      <c r="D10" s="3">
        <v>0</v>
      </c>
      <c r="E10" s="6">
        <v>0.78800000000000003</v>
      </c>
      <c r="F10" s="1">
        <v>5</v>
      </c>
      <c r="G10" s="1" t="s">
        <v>74</v>
      </c>
      <c r="H10" s="1" t="s">
        <v>80</v>
      </c>
      <c r="I10" s="5">
        <f>BOM_3[[#This Row],[Verpackung benötigt]]*BOM_3[[#This Row],[Preis Verpackung]]</f>
        <v>3.1520000000000001</v>
      </c>
      <c r="J10" s="11">
        <f>IF(BOM_3[[#This Row],[Menge  in Verpackung]] = "",0,IF(ROUNDUP((BOM_3[[#This Row],[Anzahl Insgesamt]]-D10)/F10,0)&lt;0,0,ROUNDUP((BOM_3[[#This Row],[Anzahl Insgesamt]]-D10)/F10,0)))</f>
        <v>4</v>
      </c>
    </row>
    <row r="11" spans="1:10" x14ac:dyDescent="0.25">
      <c r="A11" s="1" t="s">
        <v>36</v>
      </c>
      <c r="B11" s="1">
        <v>4</v>
      </c>
      <c r="C11" s="1">
        <f>BOM_3[[#This Row],[Anzahl]]*$B$61</f>
        <v>40</v>
      </c>
      <c r="D11" s="3">
        <v>0</v>
      </c>
      <c r="E11" s="6">
        <v>3.0000000000000001E-3</v>
      </c>
      <c r="F11" s="1">
        <v>1</v>
      </c>
      <c r="G11" t="s">
        <v>67</v>
      </c>
      <c r="H11" s="1"/>
      <c r="I11" s="5">
        <f>BOM_3[[#This Row],[Verpackung benötigt]]*BOM_3[[#This Row],[Preis Verpackung]]</f>
        <v>0.12</v>
      </c>
      <c r="J11" s="11">
        <f>IF(BOM_3[[#This Row],[Menge  in Verpackung]] = "",0,IF(ROUNDUP((BOM_3[[#This Row],[Anzahl Insgesamt]]-D11)/F11,0)&lt;0,0,ROUNDUP((BOM_3[[#This Row],[Anzahl Insgesamt]]-D11)/F11,0)))</f>
        <v>40</v>
      </c>
    </row>
    <row r="12" spans="1:10" x14ac:dyDescent="0.25">
      <c r="A12" s="1" t="s">
        <v>2</v>
      </c>
      <c r="B12" s="1">
        <v>2</v>
      </c>
      <c r="C12" s="1">
        <f>BOM_3[[#This Row],[Anzahl]]*$B$61</f>
        <v>20</v>
      </c>
      <c r="D12" s="3">
        <v>0</v>
      </c>
      <c r="E12" s="6">
        <v>1.3</v>
      </c>
      <c r="F12" s="1">
        <v>50</v>
      </c>
      <c r="G12" s="1" t="s">
        <v>74</v>
      </c>
      <c r="H12" s="7" t="s">
        <v>81</v>
      </c>
      <c r="I12" s="5">
        <f>BOM_3[[#This Row],[Verpackung benötigt]]*BOM_3[[#This Row],[Preis Verpackung]]</f>
        <v>1.3</v>
      </c>
      <c r="J12" s="11">
        <f>IF(BOM_3[[#This Row],[Menge  in Verpackung]] = "",0,IF(ROUNDUP((BOM_3[[#This Row],[Anzahl Insgesamt]]-D12)/F12,0)&lt;0,0,ROUNDUP((BOM_3[[#This Row],[Anzahl Insgesamt]]-D12)/F12,0)))</f>
        <v>1</v>
      </c>
    </row>
    <row r="13" spans="1:10" x14ac:dyDescent="0.25">
      <c r="A13" s="1" t="s">
        <v>24</v>
      </c>
      <c r="B13" s="1">
        <v>16</v>
      </c>
      <c r="C13" s="1">
        <f>BOM_3[[#This Row],[Anzahl]]*$B$61</f>
        <v>160</v>
      </c>
      <c r="D13" s="3">
        <v>0</v>
      </c>
      <c r="E13" s="6">
        <v>7.8</v>
      </c>
      <c r="F13" s="1">
        <v>200</v>
      </c>
      <c r="G13" s="1" t="s">
        <v>74</v>
      </c>
      <c r="H13" s="1" t="s">
        <v>82</v>
      </c>
      <c r="I13" s="5">
        <f>BOM_3[[#This Row],[Verpackung benötigt]]*BOM_3[[#This Row],[Preis Verpackung]]</f>
        <v>7.8</v>
      </c>
      <c r="J13" s="11">
        <f>IF(BOM_3[[#This Row],[Menge  in Verpackung]] = "",0,IF(ROUNDUP((BOM_3[[#This Row],[Anzahl Insgesamt]]-D13)/F13,0)&lt;0,0,ROUNDUP((BOM_3[[#This Row],[Anzahl Insgesamt]]-D13)/F13,0)))</f>
        <v>1</v>
      </c>
    </row>
    <row r="14" spans="1:10" x14ac:dyDescent="0.25">
      <c r="A14" s="1" t="s">
        <v>68</v>
      </c>
      <c r="B14" s="1">
        <v>2</v>
      </c>
      <c r="C14" s="1">
        <f>BOM_3[[#This Row],[Anzahl]]*$B$61</f>
        <v>20</v>
      </c>
      <c r="D14" s="3">
        <v>0</v>
      </c>
      <c r="E14" s="6">
        <v>0.01</v>
      </c>
      <c r="F14" s="1">
        <v>1</v>
      </c>
      <c r="G14" t="s">
        <v>67</v>
      </c>
      <c r="H14" s="1"/>
      <c r="I14" s="5">
        <f>BOM_3[[#This Row],[Verpackung benötigt]]*BOM_3[[#This Row],[Preis Verpackung]]</f>
        <v>0.2</v>
      </c>
      <c r="J14" s="11">
        <f>IF(BOM_3[[#This Row],[Menge  in Verpackung]] = "",0,IF(ROUNDUP((BOM_3[[#This Row],[Anzahl Insgesamt]]-D14)/F14,0)&lt;0,0,ROUNDUP((BOM_3[[#This Row],[Anzahl Insgesamt]]-D14)/F14,0)))</f>
        <v>20</v>
      </c>
    </row>
    <row r="15" spans="1:10" x14ac:dyDescent="0.25">
      <c r="A15" s="1" t="s">
        <v>46</v>
      </c>
      <c r="B15" s="1">
        <v>6</v>
      </c>
      <c r="C15" s="1">
        <f>BOM_3[[#This Row],[Anzahl]]*$B$61</f>
        <v>60</v>
      </c>
      <c r="D15" s="3">
        <v>0</v>
      </c>
      <c r="E15" s="6">
        <v>5.9</v>
      </c>
      <c r="F15" s="1">
        <v>100</v>
      </c>
      <c r="G15" s="1" t="s">
        <v>74</v>
      </c>
      <c r="H15" s="1" t="s">
        <v>83</v>
      </c>
      <c r="I15" s="5">
        <f>BOM_3[[#This Row],[Verpackung benötigt]]*BOM_3[[#This Row],[Preis Verpackung]]</f>
        <v>5.9</v>
      </c>
      <c r="J15" s="11">
        <f>IF(BOM_3[[#This Row],[Menge  in Verpackung]] = "",0,IF(ROUNDUP((BOM_3[[#This Row],[Anzahl Insgesamt]]-D15)/F15,0)&lt;0,0,ROUNDUP((BOM_3[[#This Row],[Anzahl Insgesamt]]-D15)/F15,0)))</f>
        <v>1</v>
      </c>
    </row>
    <row r="16" spans="1:10" x14ac:dyDescent="0.25">
      <c r="A16" s="1" t="s">
        <v>3</v>
      </c>
      <c r="B16" s="1">
        <v>10</v>
      </c>
      <c r="C16" s="1">
        <f>BOM_3[[#This Row],[Anzahl]]*$B$61</f>
        <v>100</v>
      </c>
      <c r="D16" s="3">
        <v>0</v>
      </c>
      <c r="E16" s="6">
        <v>2.8000000000000001E-2</v>
      </c>
      <c r="F16" s="1">
        <v>1</v>
      </c>
      <c r="G16" t="s">
        <v>67</v>
      </c>
      <c r="H16" s="1"/>
      <c r="I16" s="5">
        <f>BOM_3[[#This Row],[Verpackung benötigt]]*BOM_3[[#This Row],[Preis Verpackung]]</f>
        <v>2.8000000000000003</v>
      </c>
      <c r="J16" s="11">
        <f>IF(BOM_3[[#This Row],[Menge  in Verpackung]] = "",0,IF(ROUNDUP((BOM_3[[#This Row],[Anzahl Insgesamt]]-D16)/F16,0)&lt;0,0,ROUNDUP((BOM_3[[#This Row],[Anzahl Insgesamt]]-D16)/F16,0)))</f>
        <v>100</v>
      </c>
    </row>
    <row r="17" spans="1:10" x14ac:dyDescent="0.25">
      <c r="A17" s="1" t="s">
        <v>4</v>
      </c>
      <c r="B17" s="1">
        <v>25</v>
      </c>
      <c r="C17" s="1">
        <f>BOM_3[[#This Row],[Anzahl]]*$B$61</f>
        <v>250</v>
      </c>
      <c r="D17" s="3">
        <v>0</v>
      </c>
      <c r="E17" s="6">
        <v>4.4000000000000004</v>
      </c>
      <c r="F17" s="1">
        <v>50</v>
      </c>
      <c r="G17" s="1" t="s">
        <v>74</v>
      </c>
      <c r="H17" s="1" t="s">
        <v>84</v>
      </c>
      <c r="I17" s="5">
        <f>BOM_3[[#This Row],[Verpackung benötigt]]*BOM_3[[#This Row],[Preis Verpackung]]</f>
        <v>22</v>
      </c>
      <c r="J17" s="11">
        <f>IF(BOM_3[[#This Row],[Menge  in Verpackung]] = "",0,IF(ROUNDUP((BOM_3[[#This Row],[Anzahl Insgesamt]]-D17)/F17,0)&lt;0,0,ROUNDUP((BOM_3[[#This Row],[Anzahl Insgesamt]]-D17)/F17,0)))</f>
        <v>5</v>
      </c>
    </row>
    <row r="18" spans="1:10" x14ac:dyDescent="0.25">
      <c r="A18" s="1" t="s">
        <v>22</v>
      </c>
      <c r="B18" s="1">
        <v>1</v>
      </c>
      <c r="C18" s="1">
        <f>BOM_3[[#This Row],[Anzahl]]*$B$61</f>
        <v>10</v>
      </c>
      <c r="D18" s="3">
        <v>0</v>
      </c>
      <c r="E18" s="6">
        <v>12.2</v>
      </c>
      <c r="F18" s="1">
        <v>10</v>
      </c>
      <c r="G18" s="1" t="s">
        <v>71</v>
      </c>
      <c r="H18" s="1" t="s">
        <v>85</v>
      </c>
      <c r="I18" s="5">
        <f>BOM_3[[#This Row],[Verpackung benötigt]]*BOM_3[[#This Row],[Preis Verpackung]]</f>
        <v>12.2</v>
      </c>
      <c r="J18" s="11">
        <f>IF(BOM_3[[#This Row],[Menge  in Verpackung]] = "",0,IF(ROUNDUP((BOM_3[[#This Row],[Anzahl Insgesamt]]-D18)/F18,0)&lt;0,0,ROUNDUP((BOM_3[[#This Row],[Anzahl Insgesamt]]-D18)/F18,0)))</f>
        <v>1</v>
      </c>
    </row>
    <row r="19" spans="1:10" x14ac:dyDescent="0.25">
      <c r="A19" s="1" t="s">
        <v>116</v>
      </c>
      <c r="B19" s="1">
        <v>1</v>
      </c>
      <c r="C19" s="1">
        <f>BOM_3[[#This Row],[Anzahl]]*$B$61</f>
        <v>10</v>
      </c>
      <c r="D19" s="3">
        <v>0</v>
      </c>
      <c r="E19" s="6">
        <v>4.05</v>
      </c>
      <c r="F19" s="1">
        <v>1</v>
      </c>
      <c r="G19" s="1" t="s">
        <v>71</v>
      </c>
      <c r="H19" s="1" t="s">
        <v>86</v>
      </c>
      <c r="I19" s="5">
        <f>BOM_3[[#This Row],[Verpackung benötigt]]*BOM_3[[#This Row],[Preis Verpackung]]</f>
        <v>40.5</v>
      </c>
      <c r="J19" s="11">
        <f>IF(BOM_3[[#This Row],[Menge  in Verpackung]] = "",0,IF(ROUNDUP((BOM_3[[#This Row],[Anzahl Insgesamt]]-D19)/F19,0)&lt;0,0,ROUNDUP((BOM_3[[#This Row],[Anzahl Insgesamt]]-D19)/F19,0)))</f>
        <v>10</v>
      </c>
    </row>
    <row r="20" spans="1:10" x14ac:dyDescent="0.25">
      <c r="A20" s="1" t="s">
        <v>51</v>
      </c>
      <c r="B20" s="1">
        <v>6</v>
      </c>
      <c r="C20" s="1">
        <f>BOM_3[[#This Row],[Anzahl]]*$B$61</f>
        <v>60</v>
      </c>
      <c r="D20" s="3">
        <v>0</v>
      </c>
      <c r="E20" s="6">
        <v>0</v>
      </c>
      <c r="F20" s="1"/>
      <c r="G20" s="1"/>
      <c r="H20" s="1"/>
      <c r="I20" s="5">
        <f>BOM_3[[#This Row],[Verpackung benötigt]]*BOM_3[[#This Row],[Preis Verpackung]]</f>
        <v>0</v>
      </c>
      <c r="J20" s="11">
        <f>IF(BOM_3[[#This Row],[Menge  in Verpackung]] = "",0,IF(ROUNDUP((BOM_3[[#This Row],[Anzahl Insgesamt]]-D20)/F20,0)&lt;0,0,ROUNDUP((BOM_3[[#This Row],[Anzahl Insgesamt]]-D20)/F20,0)))</f>
        <v>0</v>
      </c>
    </row>
    <row r="21" spans="1:10" x14ac:dyDescent="0.25">
      <c r="A21" s="1" t="s">
        <v>48</v>
      </c>
      <c r="B21" s="1">
        <v>1</v>
      </c>
      <c r="C21" s="1">
        <f>BOM_3[[#This Row],[Anzahl]]*$B$61</f>
        <v>10</v>
      </c>
      <c r="D21" s="3">
        <v>1</v>
      </c>
      <c r="E21" s="6">
        <v>3.56</v>
      </c>
      <c r="F21" s="1">
        <v>1</v>
      </c>
      <c r="G21" s="1" t="s">
        <v>71</v>
      </c>
      <c r="H21" s="1" t="s">
        <v>87</v>
      </c>
      <c r="I21" s="5">
        <f>BOM_3[[#This Row],[Verpackung benötigt]]*BOM_3[[#This Row],[Preis Verpackung]]</f>
        <v>32.04</v>
      </c>
      <c r="J21" s="11">
        <f>IF(BOM_3[[#This Row],[Menge  in Verpackung]] = "",0,IF(ROUNDUP((BOM_3[[#This Row],[Anzahl Insgesamt]]-D21)/F21,0)&lt;0,0,ROUNDUP((BOM_3[[#This Row],[Anzahl Insgesamt]]-D21)/F21,0)))</f>
        <v>9</v>
      </c>
    </row>
    <row r="22" spans="1:10" x14ac:dyDescent="0.25">
      <c r="A22" s="1" t="s">
        <v>53</v>
      </c>
      <c r="B22" s="1">
        <v>2</v>
      </c>
      <c r="C22" s="1">
        <f>BOM_3[[#This Row],[Anzahl]]*$B$61</f>
        <v>20</v>
      </c>
      <c r="D22" s="3">
        <v>0</v>
      </c>
      <c r="E22" s="6">
        <v>0</v>
      </c>
      <c r="F22" s="1"/>
      <c r="G22" s="1"/>
      <c r="H22" s="1"/>
      <c r="I22" s="5">
        <f>BOM_3[[#This Row],[Verpackung benötigt]]*BOM_3[[#This Row],[Preis Verpackung]]</f>
        <v>0</v>
      </c>
      <c r="J22" s="11">
        <f>IF(BOM_3[[#This Row],[Menge  in Verpackung]] = "",0,IF(ROUNDUP((BOM_3[[#This Row],[Anzahl Insgesamt]]-D22)/F22,0)&lt;0,0,ROUNDUP((BOM_3[[#This Row],[Anzahl Insgesamt]]-D22)/F22,0)))</f>
        <v>0</v>
      </c>
    </row>
    <row r="23" spans="1:10" x14ac:dyDescent="0.25">
      <c r="A23" s="1" t="s">
        <v>54</v>
      </c>
      <c r="B23" s="1">
        <v>5</v>
      </c>
      <c r="C23" s="1">
        <f>BOM_3[[#This Row],[Anzahl]]*$B$61</f>
        <v>50</v>
      </c>
      <c r="D23" s="3">
        <v>0</v>
      </c>
      <c r="E23" s="6">
        <v>0</v>
      </c>
      <c r="F23" s="1"/>
      <c r="G23" s="1"/>
      <c r="H23" s="1"/>
      <c r="I23" s="5">
        <f>BOM_3[[#This Row],[Verpackung benötigt]]*BOM_3[[#This Row],[Preis Verpackung]]</f>
        <v>0</v>
      </c>
      <c r="J23" s="11">
        <f>IF(BOM_3[[#This Row],[Menge  in Verpackung]] = "",0,IF(ROUNDUP((BOM_3[[#This Row],[Anzahl Insgesamt]]-D23)/F23,0)&lt;0,0,ROUNDUP((BOM_3[[#This Row],[Anzahl Insgesamt]]-D23)/F23,0)))</f>
        <v>0</v>
      </c>
    </row>
    <row r="24" spans="1:10" x14ac:dyDescent="0.25">
      <c r="A24" s="1" t="s">
        <v>31</v>
      </c>
      <c r="B24" s="1">
        <v>1</v>
      </c>
      <c r="C24" s="1">
        <f>BOM_3[[#This Row],[Anzahl]]*$B$61</f>
        <v>10</v>
      </c>
      <c r="D24" s="3">
        <v>0</v>
      </c>
      <c r="E24" s="6">
        <v>0</v>
      </c>
      <c r="F24" s="1"/>
      <c r="G24" s="1"/>
      <c r="H24" s="1"/>
      <c r="I24" s="5">
        <f>BOM_3[[#This Row],[Verpackung benötigt]]*BOM_3[[#This Row],[Preis Verpackung]]</f>
        <v>0</v>
      </c>
      <c r="J24" s="11">
        <f>IF(BOM_3[[#This Row],[Menge  in Verpackung]] = "",0,IF(ROUNDUP((BOM_3[[#This Row],[Anzahl Insgesamt]]-D24)/F24,0)&lt;0,0,ROUNDUP((BOM_3[[#This Row],[Anzahl Insgesamt]]-D24)/F24,0)))</f>
        <v>0</v>
      </c>
    </row>
    <row r="25" spans="1:10" x14ac:dyDescent="0.25">
      <c r="A25" s="1" t="s">
        <v>6</v>
      </c>
      <c r="B25" s="1">
        <v>1</v>
      </c>
      <c r="C25" s="1">
        <f>BOM_3[[#This Row],[Anzahl]]*$B$61</f>
        <v>10</v>
      </c>
      <c r="D25" s="3">
        <v>3</v>
      </c>
      <c r="E25" s="6">
        <v>0.01</v>
      </c>
      <c r="F25" s="1">
        <v>1</v>
      </c>
      <c r="G25" t="s">
        <v>67</v>
      </c>
      <c r="H25" s="1"/>
      <c r="I25" s="5">
        <f>BOM_3[[#This Row],[Verpackung benötigt]]*BOM_3[[#This Row],[Preis Verpackung]]</f>
        <v>7.0000000000000007E-2</v>
      </c>
      <c r="J25" s="11">
        <f>IF(BOM_3[[#This Row],[Menge  in Verpackung]] = "",0,IF(ROUNDUP((BOM_3[[#This Row],[Anzahl Insgesamt]]-D25)/F25,0)&lt;0,0,ROUNDUP((BOM_3[[#This Row],[Anzahl Insgesamt]]-D25)/F25,0)))</f>
        <v>7</v>
      </c>
    </row>
    <row r="26" spans="1:10" x14ac:dyDescent="0.25">
      <c r="A26" s="1" t="s">
        <v>69</v>
      </c>
      <c r="B26" s="1">
        <v>3</v>
      </c>
      <c r="C26" s="1">
        <f>BOM_3[[#This Row],[Anzahl]]*$B$61</f>
        <v>30</v>
      </c>
      <c r="D26" s="3">
        <v>0</v>
      </c>
      <c r="E26" s="6">
        <v>0.6</v>
      </c>
      <c r="F26" s="1">
        <v>1</v>
      </c>
      <c r="G26" t="s">
        <v>67</v>
      </c>
      <c r="H26" s="1"/>
      <c r="I26" s="5">
        <f>BOM_3[[#This Row],[Verpackung benötigt]]*BOM_3[[#This Row],[Preis Verpackung]]</f>
        <v>18</v>
      </c>
      <c r="J26" s="11">
        <f>IF(BOM_3[[#This Row],[Menge  in Verpackung]] = "",0,IF(ROUNDUP((BOM_3[[#This Row],[Anzahl Insgesamt]]-D26)/F26,0)&lt;0,0,ROUNDUP((BOM_3[[#This Row],[Anzahl Insgesamt]]-D26)/F26,0)))</f>
        <v>30</v>
      </c>
    </row>
    <row r="27" spans="1:10" x14ac:dyDescent="0.25">
      <c r="A27" s="1" t="s">
        <v>45</v>
      </c>
      <c r="B27" s="1">
        <v>1</v>
      </c>
      <c r="C27" s="1">
        <f>BOM_3[[#This Row],[Anzahl]]*$B$61</f>
        <v>10</v>
      </c>
      <c r="D27" s="3">
        <v>0</v>
      </c>
      <c r="E27" s="6">
        <v>1.4419999999999999</v>
      </c>
      <c r="F27" s="1">
        <v>5</v>
      </c>
      <c r="G27" s="1" t="s">
        <v>74</v>
      </c>
      <c r="H27" s="1" t="s">
        <v>88</v>
      </c>
      <c r="I27" s="5">
        <f>BOM_3[[#This Row],[Verpackung benötigt]]*BOM_3[[#This Row],[Preis Verpackung]]</f>
        <v>2.8839999999999999</v>
      </c>
      <c r="J27" s="11">
        <f>IF(BOM_3[[#This Row],[Menge  in Verpackung]] = "",0,IF(ROUNDUP((BOM_3[[#This Row],[Anzahl Insgesamt]]-D27)/F27,0)&lt;0,0,ROUNDUP((BOM_3[[#This Row],[Anzahl Insgesamt]]-D27)/F27,0)))</f>
        <v>2</v>
      </c>
    </row>
    <row r="28" spans="1:10" x14ac:dyDescent="0.25">
      <c r="A28" s="1" t="s">
        <v>89</v>
      </c>
      <c r="B28" s="1">
        <v>20</v>
      </c>
      <c r="C28" s="1">
        <f>BOM_3[[#This Row],[Anzahl]]*$B$61</f>
        <v>200</v>
      </c>
      <c r="D28" s="3">
        <v>0</v>
      </c>
      <c r="E28" s="6">
        <v>0.01</v>
      </c>
      <c r="F28" s="1">
        <v>1</v>
      </c>
      <c r="G28" t="s">
        <v>67</v>
      </c>
      <c r="H28" s="1"/>
      <c r="I28" s="5">
        <f>BOM_3[[#This Row],[Verpackung benötigt]]*BOM_3[[#This Row],[Preis Verpackung]]</f>
        <v>2</v>
      </c>
      <c r="J28" s="11">
        <f>IF(BOM_3[[#This Row],[Menge  in Verpackung]] = "",0,IF(ROUNDUP((BOM_3[[#This Row],[Anzahl Insgesamt]]-D28)/F28,0)&lt;0,0,ROUNDUP((BOM_3[[#This Row],[Anzahl Insgesamt]]-D28)/F28,0)))</f>
        <v>200</v>
      </c>
    </row>
    <row r="29" spans="1:10" x14ac:dyDescent="0.25">
      <c r="A29" s="1" t="s">
        <v>90</v>
      </c>
      <c r="B29" s="1">
        <v>8</v>
      </c>
      <c r="C29" s="1">
        <f>BOM_3[[#This Row],[Anzahl]]*$B$61</f>
        <v>80</v>
      </c>
      <c r="D29" s="3">
        <v>0</v>
      </c>
      <c r="E29" s="6">
        <v>4.1000000000000002E-2</v>
      </c>
      <c r="F29" s="1">
        <v>1</v>
      </c>
      <c r="G29" s="1" t="s">
        <v>67</v>
      </c>
      <c r="H29" s="1"/>
      <c r="I29" s="5">
        <f>BOM_3[[#This Row],[Verpackung benötigt]]*BOM_3[[#This Row],[Preis Verpackung]]</f>
        <v>3.2800000000000002</v>
      </c>
      <c r="J29" s="11">
        <f>IF(BOM_3[[#This Row],[Menge  in Verpackung]] = "",0,IF(ROUNDUP((BOM_3[[#This Row],[Anzahl Insgesamt]]-D29)/F29,0)&lt;0,0,ROUNDUP((BOM_3[[#This Row],[Anzahl Insgesamt]]-D29)/F29,0)))</f>
        <v>80</v>
      </c>
    </row>
    <row r="30" spans="1:10" x14ac:dyDescent="0.25">
      <c r="A30" s="1" t="s">
        <v>41</v>
      </c>
      <c r="B30" s="1">
        <v>4</v>
      </c>
      <c r="C30" s="1">
        <f>BOM_3[[#This Row],[Anzahl]]*$B$61</f>
        <v>40</v>
      </c>
      <c r="D30" s="3">
        <v>6</v>
      </c>
      <c r="E30" s="6">
        <v>8.36</v>
      </c>
      <c r="F30" s="1">
        <v>10</v>
      </c>
      <c r="G30" s="1" t="s">
        <v>71</v>
      </c>
      <c r="H30" s="1" t="s">
        <v>91</v>
      </c>
      <c r="I30" s="5">
        <f>BOM_3[[#This Row],[Verpackung benötigt]]*BOM_3[[#This Row],[Preis Verpackung]]</f>
        <v>33.44</v>
      </c>
      <c r="J30" s="11">
        <f>IF(BOM_3[[#This Row],[Menge  in Verpackung]] = "",0,IF(ROUNDUP((BOM_3[[#This Row],[Anzahl Insgesamt]]-D30)/F30,0)&lt;0,0,ROUNDUP((BOM_3[[#This Row],[Anzahl Insgesamt]]-D30)/F30,0)))</f>
        <v>4</v>
      </c>
    </row>
    <row r="31" spans="1:10" x14ac:dyDescent="0.25">
      <c r="A31" s="1" t="s">
        <v>47</v>
      </c>
      <c r="B31" s="1">
        <v>1</v>
      </c>
      <c r="C31" s="1">
        <f>BOM_3[[#This Row],[Anzahl]]*$B$61</f>
        <v>10</v>
      </c>
      <c r="D31" s="3">
        <v>0</v>
      </c>
      <c r="E31" s="6">
        <v>3.98</v>
      </c>
      <c r="F31" s="1">
        <v>10</v>
      </c>
      <c r="G31" s="1" t="s">
        <v>74</v>
      </c>
      <c r="H31" s="1" t="s">
        <v>92</v>
      </c>
      <c r="I31" s="5">
        <f>BOM_3[[#This Row],[Verpackung benötigt]]*BOM_3[[#This Row],[Preis Verpackung]]</f>
        <v>3.98</v>
      </c>
      <c r="J31" s="11">
        <f>IF(BOM_3[[#This Row],[Menge  in Verpackung]] = "",0,IF(ROUNDUP((BOM_3[[#This Row],[Anzahl Insgesamt]]-D31)/F31,0)&lt;0,0,ROUNDUP((BOM_3[[#This Row],[Anzahl Insgesamt]]-D31)/F31,0)))</f>
        <v>1</v>
      </c>
    </row>
    <row r="32" spans="1:10" x14ac:dyDescent="0.25">
      <c r="A32" s="1" t="s">
        <v>35</v>
      </c>
      <c r="B32" s="1">
        <v>1</v>
      </c>
      <c r="C32" s="1">
        <f>BOM_3[[#This Row],[Anzahl]]*$B$61</f>
        <v>10</v>
      </c>
      <c r="D32" s="3">
        <v>0</v>
      </c>
      <c r="E32" s="6">
        <v>0.48399999999999999</v>
      </c>
      <c r="F32" s="1">
        <v>1</v>
      </c>
      <c r="G32" s="1" t="s">
        <v>67</v>
      </c>
      <c r="H32" s="1"/>
      <c r="I32" s="5">
        <f>BOM_3[[#This Row],[Verpackung benötigt]]*BOM_3[[#This Row],[Preis Verpackung]]</f>
        <v>4.84</v>
      </c>
      <c r="J32" s="11">
        <f>IF(BOM_3[[#This Row],[Menge  in Verpackung]] = "",0,IF(ROUNDUP((BOM_3[[#This Row],[Anzahl Insgesamt]]-D32)/F32,0)&lt;0,0,ROUNDUP((BOM_3[[#This Row],[Anzahl Insgesamt]]-D32)/F32,0)))</f>
        <v>10</v>
      </c>
    </row>
    <row r="33" spans="1:10" x14ac:dyDescent="0.25">
      <c r="A33" s="1" t="s">
        <v>50</v>
      </c>
      <c r="B33" s="1">
        <v>14</v>
      </c>
      <c r="C33" s="1">
        <f>BOM_3[[#This Row],[Anzahl]]*$B$61</f>
        <v>140</v>
      </c>
      <c r="D33" s="3">
        <v>0</v>
      </c>
      <c r="E33" s="6">
        <v>7.0000000000000007E-2</v>
      </c>
      <c r="F33" s="1">
        <v>1</v>
      </c>
      <c r="G33" s="1" t="s">
        <v>67</v>
      </c>
      <c r="H33" s="1"/>
      <c r="I33" s="5">
        <f>BOM_3[[#This Row],[Verpackung benötigt]]*BOM_3[[#This Row],[Preis Verpackung]]</f>
        <v>9.8000000000000007</v>
      </c>
      <c r="J33" s="11">
        <f>IF(BOM_3[[#This Row],[Menge  in Verpackung]] = "",0,IF(ROUNDUP((BOM_3[[#This Row],[Anzahl Insgesamt]]-D33)/F33,0)&lt;0,0,ROUNDUP((BOM_3[[#This Row],[Anzahl Insgesamt]]-D33)/F33,0)))</f>
        <v>140</v>
      </c>
    </row>
    <row r="34" spans="1:10" x14ac:dyDescent="0.25">
      <c r="A34" s="1" t="s">
        <v>33</v>
      </c>
      <c r="B34" s="1">
        <v>1</v>
      </c>
      <c r="C34" s="1">
        <f>BOM_3[[#This Row],[Anzahl]]*$B$61</f>
        <v>10</v>
      </c>
      <c r="D34" s="3">
        <v>0</v>
      </c>
      <c r="E34" s="6">
        <v>14.7</v>
      </c>
      <c r="F34" s="1">
        <v>10</v>
      </c>
      <c r="G34" s="1" t="s">
        <v>74</v>
      </c>
      <c r="H34" s="1" t="s">
        <v>93</v>
      </c>
      <c r="I34" s="5">
        <f>BOM_3[[#This Row],[Verpackung benötigt]]*BOM_3[[#This Row],[Preis Verpackung]]</f>
        <v>14.7</v>
      </c>
      <c r="J34" s="11">
        <f>IF(BOM_3[[#This Row],[Menge  in Verpackung]] = "",0,IF(ROUNDUP((BOM_3[[#This Row],[Anzahl Insgesamt]]-D34)/F34,0)&lt;0,0,ROUNDUP((BOM_3[[#This Row],[Anzahl Insgesamt]]-D34)/F34,0)))</f>
        <v>1</v>
      </c>
    </row>
    <row r="35" spans="1:10" x14ac:dyDescent="0.25">
      <c r="A35" s="1" t="s">
        <v>42</v>
      </c>
      <c r="B35" s="1">
        <v>2</v>
      </c>
      <c r="C35" s="1">
        <f>BOM_3[[#This Row],[Anzahl]]*$B$61</f>
        <v>20</v>
      </c>
      <c r="D35" s="3">
        <v>0</v>
      </c>
      <c r="E35" s="6">
        <v>0.45</v>
      </c>
      <c r="F35" s="1">
        <v>50</v>
      </c>
      <c r="G35" s="1" t="s">
        <v>74</v>
      </c>
      <c r="H35" s="1" t="s">
        <v>94</v>
      </c>
      <c r="I35" s="5">
        <f>BOM_3[[#This Row],[Verpackung benötigt]]*BOM_3[[#This Row],[Preis Verpackung]]</f>
        <v>0.45</v>
      </c>
      <c r="J35" s="11">
        <f>IF(BOM_3[[#This Row],[Menge  in Verpackung]] = "",0,IF(ROUNDUP((BOM_3[[#This Row],[Anzahl Insgesamt]]-D35)/F35,0)&lt;0,0,ROUNDUP((BOM_3[[#This Row],[Anzahl Insgesamt]]-D35)/F35,0)))</f>
        <v>1</v>
      </c>
    </row>
    <row r="36" spans="1:10" x14ac:dyDescent="0.25">
      <c r="A36" s="1" t="s">
        <v>26</v>
      </c>
      <c r="B36" s="1">
        <v>1</v>
      </c>
      <c r="C36" s="1">
        <f>BOM_3[[#This Row],[Anzahl]]*$B$61</f>
        <v>10</v>
      </c>
      <c r="D36" s="3">
        <v>0</v>
      </c>
      <c r="E36" s="6">
        <v>7.0000000000000007E-2</v>
      </c>
      <c r="F36" s="1">
        <v>1</v>
      </c>
      <c r="G36" t="s">
        <v>67</v>
      </c>
      <c r="H36" s="1"/>
      <c r="I36" s="5">
        <f>BOM_3[[#This Row],[Verpackung benötigt]]*BOM_3[[#This Row],[Preis Verpackung]]</f>
        <v>0.70000000000000007</v>
      </c>
      <c r="J36" s="11">
        <f>IF(BOM_3[[#This Row],[Menge  in Verpackung]] = "",0,IF(ROUNDUP((BOM_3[[#This Row],[Anzahl Insgesamt]]-D36)/F36,0)&lt;0,0,ROUNDUP((BOM_3[[#This Row],[Anzahl Insgesamt]]-D36)/F36,0)))</f>
        <v>10</v>
      </c>
    </row>
    <row r="37" spans="1:10" x14ac:dyDescent="0.25">
      <c r="A37" s="1" t="s">
        <v>11</v>
      </c>
      <c r="B37" s="1">
        <v>19</v>
      </c>
      <c r="C37" s="1">
        <f>BOM_3[[#This Row],[Anzahl]]*$B$61</f>
        <v>190</v>
      </c>
      <c r="D37" s="3">
        <v>0</v>
      </c>
      <c r="E37" s="6">
        <v>2E-3</v>
      </c>
      <c r="F37" s="1">
        <v>1</v>
      </c>
      <c r="G37" t="s">
        <v>67</v>
      </c>
      <c r="H37" s="1"/>
      <c r="I37" s="5">
        <f>BOM_3[[#This Row],[Verpackung benötigt]]*BOM_3[[#This Row],[Preis Verpackung]]</f>
        <v>0.38</v>
      </c>
      <c r="J37" s="11">
        <f>IF(BOM_3[[#This Row],[Menge  in Verpackung]] = "",0,IF(ROUNDUP((BOM_3[[#This Row],[Anzahl Insgesamt]]-D37)/F37,0)&lt;0,0,ROUNDUP((BOM_3[[#This Row],[Anzahl Insgesamt]]-D37)/F37,0)))</f>
        <v>190</v>
      </c>
    </row>
    <row r="38" spans="1:10" x14ac:dyDescent="0.25">
      <c r="A38" s="1" t="s">
        <v>28</v>
      </c>
      <c r="B38" s="1">
        <v>2</v>
      </c>
      <c r="C38" s="1">
        <f>BOM_3[[#This Row],[Anzahl]]*$B$61</f>
        <v>20</v>
      </c>
      <c r="D38" s="3">
        <v>0</v>
      </c>
      <c r="E38" s="6">
        <v>2E-3</v>
      </c>
      <c r="F38" s="1">
        <v>1</v>
      </c>
      <c r="G38" t="s">
        <v>67</v>
      </c>
      <c r="H38" s="1"/>
      <c r="I38" s="5">
        <f>BOM_3[[#This Row],[Verpackung benötigt]]*BOM_3[[#This Row],[Preis Verpackung]]</f>
        <v>0.04</v>
      </c>
      <c r="J38" s="11">
        <f>IF(BOM_3[[#This Row],[Menge  in Verpackung]] = "",0,IF(ROUNDUP((BOM_3[[#This Row],[Anzahl Insgesamt]]-D38)/F38,0)&lt;0,0,ROUNDUP((BOM_3[[#This Row],[Anzahl Insgesamt]]-D38)/F38,0)))</f>
        <v>20</v>
      </c>
    </row>
    <row r="39" spans="1:10" x14ac:dyDescent="0.25">
      <c r="A39" s="1" t="s">
        <v>12</v>
      </c>
      <c r="B39" s="1">
        <v>1</v>
      </c>
      <c r="C39" s="1">
        <f>BOM_3[[#This Row],[Anzahl]]*$B$61</f>
        <v>10</v>
      </c>
      <c r="D39" s="3">
        <v>0</v>
      </c>
      <c r="E39" s="6">
        <v>0.4</v>
      </c>
      <c r="F39" s="1">
        <v>50</v>
      </c>
      <c r="G39" s="1" t="s">
        <v>74</v>
      </c>
      <c r="H39" s="7" t="s">
        <v>95</v>
      </c>
      <c r="I39" s="5">
        <f>BOM_3[[#This Row],[Verpackung benötigt]]*BOM_3[[#This Row],[Preis Verpackung]]</f>
        <v>0.4</v>
      </c>
      <c r="J39" s="11">
        <f>IF(BOM_3[[#This Row],[Menge  in Verpackung]] = "",0,IF(ROUNDUP((BOM_3[[#This Row],[Anzahl Insgesamt]]-D39)/F39,0)&lt;0,0,ROUNDUP((BOM_3[[#This Row],[Anzahl Insgesamt]]-D39)/F39,0)))</f>
        <v>1</v>
      </c>
    </row>
    <row r="40" spans="1:10" x14ac:dyDescent="0.25">
      <c r="A40" s="1" t="s">
        <v>100</v>
      </c>
      <c r="B40" s="1">
        <v>1</v>
      </c>
      <c r="C40" s="1">
        <f>BOM_3[[#This Row],[Anzahl]]*$B$61</f>
        <v>10</v>
      </c>
      <c r="D40" s="3">
        <v>0</v>
      </c>
      <c r="E40" s="6">
        <v>3.5</v>
      </c>
      <c r="F40" s="1">
        <v>50</v>
      </c>
      <c r="G40" s="1" t="s">
        <v>74</v>
      </c>
      <c r="H40" s="7" t="s">
        <v>96</v>
      </c>
      <c r="I40" s="5">
        <f>BOM_3[[#This Row],[Verpackung benötigt]]*BOM_3[[#This Row],[Preis Verpackung]]</f>
        <v>3.5</v>
      </c>
      <c r="J40" s="11">
        <f>IF(BOM_3[[#This Row],[Menge  in Verpackung]] = "",0,IF(ROUNDUP((BOM_3[[#This Row],[Anzahl Insgesamt]]-D40)/F40,0)&lt;0,0,ROUNDUP((BOM_3[[#This Row],[Anzahl Insgesamt]]-D40)/F40,0)))</f>
        <v>1</v>
      </c>
    </row>
    <row r="41" spans="1:10" x14ac:dyDescent="0.25">
      <c r="A41" s="1" t="s">
        <v>32</v>
      </c>
      <c r="B41" s="1">
        <v>3</v>
      </c>
      <c r="C41" s="1">
        <f>BOM_3[[#This Row],[Anzahl]]*$B$61</f>
        <v>30</v>
      </c>
      <c r="D41" s="3">
        <v>0</v>
      </c>
      <c r="E41" s="6">
        <v>0.9</v>
      </c>
      <c r="F41" s="1">
        <v>50</v>
      </c>
      <c r="G41" s="1" t="s">
        <v>74</v>
      </c>
      <c r="H41" s="1" t="s">
        <v>97</v>
      </c>
      <c r="I41" s="5">
        <f>BOM_3[[#This Row],[Verpackung benötigt]]*BOM_3[[#This Row],[Preis Verpackung]]</f>
        <v>0.9</v>
      </c>
      <c r="J41" s="11">
        <f>IF(BOM_3[[#This Row],[Menge  in Verpackung]] = "",0,IF(ROUNDUP((BOM_3[[#This Row],[Anzahl Insgesamt]]-D41)/F41,0)&lt;0,0,ROUNDUP((BOM_3[[#This Row],[Anzahl Insgesamt]]-D41)/F41,0)))</f>
        <v>1</v>
      </c>
    </row>
    <row r="42" spans="1:10" x14ac:dyDescent="0.25">
      <c r="A42" s="1" t="s">
        <v>14</v>
      </c>
      <c r="B42" s="1">
        <v>2</v>
      </c>
      <c r="C42" s="1">
        <f>BOM_3[[#This Row],[Anzahl]]*$B$61</f>
        <v>20</v>
      </c>
      <c r="D42" s="3">
        <v>0</v>
      </c>
      <c r="E42" s="6">
        <v>0.5</v>
      </c>
      <c r="F42" s="1">
        <v>50</v>
      </c>
      <c r="G42" s="1" t="s">
        <v>74</v>
      </c>
      <c r="H42" s="1" t="s">
        <v>98</v>
      </c>
      <c r="I42" s="5">
        <f>BOM_3[[#This Row],[Verpackung benötigt]]*BOM_3[[#This Row],[Preis Verpackung]]</f>
        <v>0.5</v>
      </c>
      <c r="J42" s="11">
        <f>IF(BOM_3[[#This Row],[Menge  in Verpackung]] = "",0,IF(ROUNDUP((BOM_3[[#This Row],[Anzahl Insgesamt]]-D42)/F42,0)&lt;0,0,ROUNDUP((BOM_3[[#This Row],[Anzahl Insgesamt]]-D42)/F42,0)))</f>
        <v>1</v>
      </c>
    </row>
    <row r="43" spans="1:10" x14ac:dyDescent="0.25">
      <c r="A43" s="1" t="s">
        <v>15</v>
      </c>
      <c r="B43" s="1">
        <v>1</v>
      </c>
      <c r="C43" s="1">
        <f>BOM_3[[#This Row],[Anzahl]]*$B$61</f>
        <v>10</v>
      </c>
      <c r="D43" s="3">
        <v>0</v>
      </c>
      <c r="E43" s="6">
        <v>2E-3</v>
      </c>
      <c r="F43" s="1">
        <v>1</v>
      </c>
      <c r="G43" t="s">
        <v>67</v>
      </c>
      <c r="H43" s="1"/>
      <c r="I43" s="5">
        <f>BOM_3[[#This Row],[Verpackung benötigt]]*BOM_3[[#This Row],[Preis Verpackung]]</f>
        <v>0.02</v>
      </c>
      <c r="J43" s="11">
        <f>IF(BOM_3[[#This Row],[Menge  in Verpackung]] = "",0,IF(ROUNDUP((BOM_3[[#This Row],[Anzahl Insgesamt]]-D43)/F43,0)&lt;0,0,ROUNDUP((BOM_3[[#This Row],[Anzahl Insgesamt]]-D43)/F43,0)))</f>
        <v>10</v>
      </c>
    </row>
    <row r="44" spans="1:10" x14ac:dyDescent="0.25">
      <c r="A44" s="1" t="s">
        <v>16</v>
      </c>
      <c r="B44" s="1">
        <v>1</v>
      </c>
      <c r="C44" s="1">
        <f>BOM_3[[#This Row],[Anzahl]]*$B$61</f>
        <v>10</v>
      </c>
      <c r="D44" s="3">
        <v>0</v>
      </c>
      <c r="E44" s="6">
        <v>2E-3</v>
      </c>
      <c r="F44" s="1">
        <v>1</v>
      </c>
      <c r="G44" t="s">
        <v>67</v>
      </c>
      <c r="H44" s="1"/>
      <c r="I44" s="5">
        <f>BOM_3[[#This Row],[Verpackung benötigt]]*BOM_3[[#This Row],[Preis Verpackung]]</f>
        <v>0.02</v>
      </c>
      <c r="J44" s="11">
        <f>IF(BOM_3[[#This Row],[Menge  in Verpackung]] = "",0,IF(ROUNDUP((BOM_3[[#This Row],[Anzahl Insgesamt]]-D44)/F44,0)&lt;0,0,ROUNDUP((BOM_3[[#This Row],[Anzahl Insgesamt]]-D44)/F44,0)))</f>
        <v>10</v>
      </c>
    </row>
    <row r="45" spans="1:10" x14ac:dyDescent="0.25">
      <c r="A45" s="1" t="s">
        <v>101</v>
      </c>
      <c r="B45" s="1">
        <v>1</v>
      </c>
      <c r="C45" s="1">
        <f>BOM_3[[#This Row],[Anzahl]]*$B$61</f>
        <v>10</v>
      </c>
      <c r="D45" s="3">
        <v>0</v>
      </c>
      <c r="E45" s="6">
        <v>3.49</v>
      </c>
      <c r="F45" s="1">
        <v>5</v>
      </c>
      <c r="G45" s="1" t="s">
        <v>74</v>
      </c>
      <c r="H45" s="1" t="s">
        <v>99</v>
      </c>
      <c r="I45" s="5">
        <f>BOM_3[[#This Row],[Verpackung benötigt]]*BOM_3[[#This Row],[Preis Verpackung]]</f>
        <v>6.98</v>
      </c>
      <c r="J45" s="11">
        <f>IF(BOM_3[[#This Row],[Menge  in Verpackung]] = "",0,IF(ROUNDUP((BOM_3[[#This Row],[Anzahl Insgesamt]]-D45)/F45,0)&lt;0,0,ROUNDUP((BOM_3[[#This Row],[Anzahl Insgesamt]]-D45)/F45,0)))</f>
        <v>2</v>
      </c>
    </row>
    <row r="46" spans="1:10" x14ac:dyDescent="0.25">
      <c r="A46" s="1" t="s">
        <v>18</v>
      </c>
      <c r="B46" s="1">
        <v>24</v>
      </c>
      <c r="C46" s="1">
        <f>BOM_3[[#This Row],[Anzahl]]*$B$61</f>
        <v>240</v>
      </c>
      <c r="D46" s="3">
        <v>0</v>
      </c>
      <c r="E46" s="6">
        <v>8.9999999999999993E-3</v>
      </c>
      <c r="F46" s="1">
        <v>50</v>
      </c>
      <c r="G46" t="s">
        <v>74</v>
      </c>
      <c r="H46" s="1" t="s">
        <v>102</v>
      </c>
      <c r="I46" s="5">
        <f>BOM_3[[#This Row],[Verpackung benötigt]]*BOM_3[[#This Row],[Preis Verpackung]]</f>
        <v>4.4999999999999998E-2</v>
      </c>
      <c r="J46" s="11">
        <f>IF(BOM_3[[#This Row],[Menge  in Verpackung]] = "",0,IF(ROUNDUP((BOM_3[[#This Row],[Anzahl Insgesamt]]-D46)/F46,0)&lt;0,0,ROUNDUP((BOM_3[[#This Row],[Anzahl Insgesamt]]-D46)/F46,0)))</f>
        <v>5</v>
      </c>
    </row>
    <row r="47" spans="1:10" x14ac:dyDescent="0.25">
      <c r="A47" s="1" t="s">
        <v>19</v>
      </c>
      <c r="B47" s="1">
        <v>4</v>
      </c>
      <c r="C47" s="1">
        <f>BOM_3[[#This Row],[Anzahl]]*$B$61</f>
        <v>40</v>
      </c>
      <c r="D47" s="3">
        <v>50</v>
      </c>
      <c r="E47" s="6">
        <v>8.9999999999999993E-3</v>
      </c>
      <c r="F47" s="1">
        <v>50</v>
      </c>
      <c r="G47" s="1" t="s">
        <v>74</v>
      </c>
      <c r="H47" s="1" t="s">
        <v>103</v>
      </c>
      <c r="I47" s="5">
        <f>BOM_3[[#This Row],[Verpackung benötigt]]*BOM_3[[#This Row],[Preis Verpackung]]</f>
        <v>0</v>
      </c>
      <c r="J47" s="11">
        <f>IF(BOM_3[[#This Row],[Menge  in Verpackung]] = "",0,IF(ROUNDUP((BOM_3[[#This Row],[Anzahl Insgesamt]]-D47)/F47,0)&lt;0,0,ROUNDUP((BOM_3[[#This Row],[Anzahl Insgesamt]]-D47)/F47,0)))</f>
        <v>0</v>
      </c>
    </row>
    <row r="48" spans="1:10" x14ac:dyDescent="0.25">
      <c r="A48" s="1" t="s">
        <v>105</v>
      </c>
      <c r="B48" s="1">
        <v>2</v>
      </c>
      <c r="C48" s="1">
        <f>BOM_3[[#This Row],[Anzahl]]*$B$61</f>
        <v>20</v>
      </c>
      <c r="D48" s="3">
        <v>0</v>
      </c>
      <c r="E48" s="6">
        <v>1.06</v>
      </c>
      <c r="F48" s="1">
        <v>10</v>
      </c>
      <c r="G48" s="1" t="s">
        <v>71</v>
      </c>
      <c r="H48" s="1" t="s">
        <v>104</v>
      </c>
      <c r="I48" s="5">
        <f>BOM_3[[#This Row],[Verpackung benötigt]]*BOM_3[[#This Row],[Preis Verpackung]]</f>
        <v>2.12</v>
      </c>
      <c r="J48" s="11">
        <f>IF(BOM_3[[#This Row],[Menge  in Verpackung]] = "",0,IF(ROUNDUP((BOM_3[[#This Row],[Anzahl Insgesamt]]-D48)/F48,0)&lt;0,0,ROUNDUP((BOM_3[[#This Row],[Anzahl Insgesamt]]-D48)/F48,0)))</f>
        <v>2</v>
      </c>
    </row>
    <row r="49" spans="1:10" x14ac:dyDescent="0.25">
      <c r="A49" s="1" t="s">
        <v>109</v>
      </c>
      <c r="B49" s="1">
        <v>2</v>
      </c>
      <c r="C49" s="1">
        <f>BOM_3[[#This Row],[Anzahl]]*$B$61</f>
        <v>20</v>
      </c>
      <c r="D49" s="3">
        <v>10</v>
      </c>
      <c r="E49" s="6">
        <v>8</v>
      </c>
      <c r="F49" s="1">
        <v>10</v>
      </c>
      <c r="G49" s="1" t="s">
        <v>79</v>
      </c>
      <c r="H49" s="1" t="s">
        <v>106</v>
      </c>
      <c r="I49" s="5">
        <f>BOM_3[[#This Row],[Verpackung benötigt]]*BOM_3[[#This Row],[Preis Verpackung]]</f>
        <v>8</v>
      </c>
      <c r="J49" s="11">
        <f>IF(BOM_3[[#This Row],[Menge  in Verpackung]] = "",0,IF(ROUNDUP((BOM_3[[#This Row],[Anzahl Insgesamt]]-D49)/F49,0)&lt;0,0,ROUNDUP((BOM_3[[#This Row],[Anzahl Insgesamt]]-D49)/F49,0)))</f>
        <v>1</v>
      </c>
    </row>
    <row r="50" spans="1:10" x14ac:dyDescent="0.25">
      <c r="A50" s="1" t="s">
        <v>49</v>
      </c>
      <c r="B50" s="1">
        <v>1</v>
      </c>
      <c r="C50" s="1">
        <f>BOM_3[[#This Row],[Anzahl]]*$B$61</f>
        <v>10</v>
      </c>
      <c r="D50" s="3">
        <v>0</v>
      </c>
      <c r="E50" s="6">
        <v>6.4690000000000003</v>
      </c>
      <c r="F50" s="1">
        <v>12</v>
      </c>
      <c r="G50" s="1" t="s">
        <v>74</v>
      </c>
      <c r="H50" s="1" t="s">
        <v>107</v>
      </c>
      <c r="I50" s="5">
        <f>BOM_3[[#This Row],[Verpackung benötigt]]*BOM_3[[#This Row],[Preis Verpackung]]</f>
        <v>6.4690000000000003</v>
      </c>
      <c r="J50" s="11">
        <f>IF(BOM_3[[#This Row],[Menge  in Verpackung]] = "",0,IF(ROUNDUP((BOM_3[[#This Row],[Anzahl Insgesamt]]-D50)/F50,0)&lt;0,0,ROUNDUP((BOM_3[[#This Row],[Anzahl Insgesamt]]-D50)/F50,0)))</f>
        <v>1</v>
      </c>
    </row>
    <row r="51" spans="1:10" x14ac:dyDescent="0.25">
      <c r="A51" s="1" t="s">
        <v>44</v>
      </c>
      <c r="B51" s="1">
        <v>2</v>
      </c>
      <c r="C51" s="1">
        <f>BOM_3[[#This Row],[Anzahl]]*$B$61</f>
        <v>20</v>
      </c>
      <c r="D51" s="3">
        <v>4</v>
      </c>
      <c r="E51" s="6">
        <v>23.4</v>
      </c>
      <c r="F51" s="1">
        <v>10</v>
      </c>
      <c r="G51" s="1" t="s">
        <v>71</v>
      </c>
      <c r="H51" s="1" t="s">
        <v>110</v>
      </c>
      <c r="I51" s="5">
        <f>BOM_3[[#This Row],[Verpackung benötigt]]*BOM_3[[#This Row],[Preis Verpackung]]</f>
        <v>46.8</v>
      </c>
      <c r="J51" s="11">
        <f>IF(BOM_3[[#This Row],[Menge  in Verpackung]] = "",0,IF(ROUNDUP((BOM_3[[#This Row],[Anzahl Insgesamt]]-D51)/F51,0)&lt;0,0,ROUNDUP((BOM_3[[#This Row],[Anzahl Insgesamt]]-D51)/F51,0)))</f>
        <v>2</v>
      </c>
    </row>
    <row r="52" spans="1:10" x14ac:dyDescent="0.25">
      <c r="A52" s="1" t="s">
        <v>7</v>
      </c>
      <c r="B52" s="1">
        <v>1</v>
      </c>
      <c r="C52" s="1">
        <f>BOM_3[[#This Row],[Anzahl]]*$B$61</f>
        <v>10</v>
      </c>
      <c r="D52" s="3">
        <v>6</v>
      </c>
      <c r="E52" s="6">
        <v>5.53</v>
      </c>
      <c r="F52" s="1">
        <v>10</v>
      </c>
      <c r="G52" s="1" t="s">
        <v>74</v>
      </c>
      <c r="H52" s="1" t="s">
        <v>108</v>
      </c>
      <c r="I52" s="5">
        <f>BOM_3[[#This Row],[Verpackung benötigt]]*BOM_3[[#This Row],[Preis Verpackung]]</f>
        <v>5.53</v>
      </c>
      <c r="J52" s="11">
        <f>IF(BOM_3[[#This Row],[Menge  in Verpackung]] = "",0,IF(ROUNDUP((BOM_3[[#This Row],[Anzahl Insgesamt]]-D52)/F52,0)&lt;0,0,ROUNDUP((BOM_3[[#This Row],[Anzahl Insgesamt]]-D52)/F52,0)))</f>
        <v>1</v>
      </c>
    </row>
    <row r="53" spans="1:10" x14ac:dyDescent="0.25">
      <c r="A53" s="1" t="s">
        <v>8</v>
      </c>
      <c r="B53" s="1">
        <v>14</v>
      </c>
      <c r="C53" s="1">
        <f>BOM_3[[#This Row],[Anzahl]]*$B$61</f>
        <v>140</v>
      </c>
      <c r="D53" s="3">
        <v>0</v>
      </c>
      <c r="E53" s="6">
        <v>0.09</v>
      </c>
      <c r="F53" s="1">
        <v>1</v>
      </c>
      <c r="G53" s="1" t="s">
        <v>67</v>
      </c>
      <c r="H53" s="1"/>
      <c r="I53" s="5">
        <f>BOM_3[[#This Row],[Verpackung benötigt]]*BOM_3[[#This Row],[Preis Verpackung]]</f>
        <v>12.6</v>
      </c>
      <c r="J53" s="11">
        <f>IF(BOM_3[[#This Row],[Menge  in Verpackung]] = "",0,IF(ROUNDUP((BOM_3[[#This Row],[Anzahl Insgesamt]]-D53)/F53,0)&lt;0,0,ROUNDUP((BOM_3[[#This Row],[Anzahl Insgesamt]]-D53)/F53,0)))</f>
        <v>140</v>
      </c>
    </row>
    <row r="54" spans="1:10" x14ac:dyDescent="0.25">
      <c r="A54" s="1" t="s">
        <v>25</v>
      </c>
      <c r="B54" s="1">
        <v>6</v>
      </c>
      <c r="C54" s="1">
        <f>BOM_3[[#This Row],[Anzahl]]*$B$61</f>
        <v>60</v>
      </c>
      <c r="D54" s="3">
        <v>4</v>
      </c>
      <c r="E54" s="6">
        <v>0</v>
      </c>
      <c r="F54" s="1">
        <v>1</v>
      </c>
      <c r="G54" s="1" t="s">
        <v>112</v>
      </c>
      <c r="H54" s="1" t="s">
        <v>111</v>
      </c>
      <c r="I54" s="5">
        <f>BOM_3[[#This Row],[Verpackung benötigt]]*BOM_3[[#This Row],[Preis Verpackung]]</f>
        <v>0</v>
      </c>
      <c r="J54" s="11">
        <f>IF(BOM_3[[#This Row],[Menge  in Verpackung]] = "",0,IF(ROUNDUP((BOM_3[[#This Row],[Anzahl Insgesamt]]-D54)/F54,0)&lt;0,0,ROUNDUP((BOM_3[[#This Row],[Anzahl Insgesamt]]-D54)/F54,0)))</f>
        <v>56</v>
      </c>
    </row>
    <row r="55" spans="1:10" x14ac:dyDescent="0.25">
      <c r="A55" s="1" t="s">
        <v>39</v>
      </c>
      <c r="B55" s="1">
        <v>2</v>
      </c>
      <c r="C55" s="1">
        <f>BOM_3[[#This Row],[Anzahl]]*$B$61</f>
        <v>20</v>
      </c>
      <c r="D55" s="3">
        <v>4</v>
      </c>
      <c r="E55" s="6">
        <v>0</v>
      </c>
      <c r="F55" s="1">
        <v>1</v>
      </c>
      <c r="G55" s="1" t="s">
        <v>112</v>
      </c>
      <c r="H55" s="1" t="s">
        <v>111</v>
      </c>
      <c r="I55" s="5">
        <f>BOM_3[[#This Row],[Verpackung benötigt]]*BOM_3[[#This Row],[Preis Verpackung]]</f>
        <v>0</v>
      </c>
      <c r="J55" s="11">
        <f>IF(BOM_3[[#This Row],[Menge  in Verpackung]] = "",0,IF(ROUNDUP((BOM_3[[#This Row],[Anzahl Insgesamt]]-D55)/F55,0)&lt;0,0,ROUNDUP((BOM_3[[#This Row],[Anzahl Insgesamt]]-D55)/F55,0)))</f>
        <v>16</v>
      </c>
    </row>
    <row r="56" spans="1:10" x14ac:dyDescent="0.25">
      <c r="A56" s="1" t="s">
        <v>57</v>
      </c>
      <c r="B56" s="1">
        <v>1</v>
      </c>
      <c r="C56" s="1">
        <f>BOM_3[[#This Row],[Anzahl]]*$B$61</f>
        <v>10</v>
      </c>
      <c r="D56" s="3">
        <v>1</v>
      </c>
      <c r="E56" s="6">
        <v>4.9800000000000004</v>
      </c>
      <c r="F56" s="1"/>
      <c r="G56" s="1" t="s">
        <v>71</v>
      </c>
      <c r="H56" s="1" t="s">
        <v>113</v>
      </c>
      <c r="I56" s="5">
        <f>BOM_3[[#This Row],[Verpackung benötigt]]*BOM_3[[#This Row],[Preis Verpackung]]</f>
        <v>0</v>
      </c>
      <c r="J56" s="11">
        <f>IF(BOM_3[[#This Row],[Menge  in Verpackung]] = "",0,IF(ROUNDUP((BOM_3[[#This Row],[Anzahl Insgesamt]]-D56)/F56,0)&lt;0,0,ROUNDUP((BOM_3[[#This Row],[Anzahl Insgesamt]]-D56)/F56,0)))</f>
        <v>0</v>
      </c>
    </row>
    <row r="57" spans="1:10" x14ac:dyDescent="0.25">
      <c r="A57" s="1" t="s">
        <v>9</v>
      </c>
      <c r="B57" s="1">
        <v>1</v>
      </c>
      <c r="C57" s="1">
        <f>BOM_3[[#This Row],[Anzahl]]*$B$61</f>
        <v>10</v>
      </c>
      <c r="D57" s="3">
        <v>0</v>
      </c>
      <c r="E57" s="6">
        <v>0</v>
      </c>
      <c r="F57" s="1">
        <v>1</v>
      </c>
      <c r="G57" s="1" t="s">
        <v>112</v>
      </c>
      <c r="H57" s="1" t="s">
        <v>114</v>
      </c>
      <c r="I57" s="5">
        <f>BOM_3[[#This Row],[Verpackung benötigt]]*BOM_3[[#This Row],[Preis Verpackung]]</f>
        <v>0</v>
      </c>
      <c r="J57" s="11">
        <f>IF(BOM_3[[#This Row],[Menge  in Verpackung]] = "",0,IF(ROUNDUP((BOM_3[[#This Row],[Anzahl Insgesamt]]-D57)/F57,0)&lt;0,0,ROUNDUP((BOM_3[[#This Row],[Anzahl Insgesamt]]-D57)/F57,0)))</f>
        <v>10</v>
      </c>
    </row>
    <row r="58" spans="1:10" x14ac:dyDescent="0.25">
      <c r="A58" s="1" t="s">
        <v>117</v>
      </c>
      <c r="B58" s="1">
        <v>20</v>
      </c>
      <c r="C58" s="1">
        <f>BOM_3[[#This Row],[Anzahl]]*$B$61</f>
        <v>200</v>
      </c>
      <c r="D58" s="2"/>
      <c r="E58" s="8"/>
      <c r="F58" s="1"/>
      <c r="G58" s="1"/>
      <c r="H58" s="1"/>
      <c r="I58" s="9">
        <f>BOM_3[[#This Row],[Verpackung benötigt]]*BOM_3[[#This Row],[Preis Verpackung]]</f>
        <v>0</v>
      </c>
      <c r="J58" s="11">
        <f>IF(BOM_3[[#This Row],[Menge  in Verpackung]] = "",0,IF(ROUNDUP((BOM_3[[#This Row],[Anzahl Insgesamt]]-D58)/F58,0)&lt;0,0,ROUNDUP((BOM_3[[#This Row],[Anzahl Insgesamt]]-D58)/F58,0)))</f>
        <v>0</v>
      </c>
    </row>
    <row r="59" spans="1:10" x14ac:dyDescent="0.25">
      <c r="A59" s="1" t="s">
        <v>118</v>
      </c>
      <c r="B59" s="1">
        <v>4</v>
      </c>
      <c r="C59" s="1">
        <f>BOM_3[[#This Row],[Anzahl]]*$B$61</f>
        <v>40</v>
      </c>
      <c r="D59" s="3">
        <v>0</v>
      </c>
      <c r="E59" s="6">
        <v>8.9999999999999993E-3</v>
      </c>
      <c r="F59" s="1">
        <v>50</v>
      </c>
      <c r="G59" s="1" t="s">
        <v>74</v>
      </c>
      <c r="H59" s="7" t="s">
        <v>119</v>
      </c>
      <c r="I59" s="5">
        <f>BOM_3[[#This Row],[Verpackung benötigt]]*BOM_3[[#This Row],[Preis Verpackung]]</f>
        <v>8.9999999999999993E-3</v>
      </c>
      <c r="J59" s="11">
        <f>IF(BOM_3[[#This Row],[Menge  in Verpackung]] = "",0,IF(ROUNDUP((BOM_3[[#This Row],[Anzahl Insgesamt]]-D59)/F59,0)&lt;0,0,ROUNDUP((BOM_3[[#This Row],[Anzahl Insgesamt]]-D59)/F59,0)))</f>
        <v>1</v>
      </c>
    </row>
    <row r="60" spans="1:10" x14ac:dyDescent="0.25">
      <c r="A60" s="1"/>
      <c r="B60" s="1"/>
      <c r="C60" s="1"/>
      <c r="D60" s="2"/>
      <c r="E60" s="12">
        <f>SUBTOTAL(109,BOM_3[Preis Verpackung])</f>
        <v>193.68599999999998</v>
      </c>
      <c r="F60" s="1"/>
      <c r="G60" s="1"/>
      <c r="H60" s="1"/>
      <c r="I60" s="13">
        <f>SUBTOTAL(109,BOM_3[[Gesamt Peis ]])</f>
        <v>454.39999999999992</v>
      </c>
      <c r="J60" s="11"/>
    </row>
    <row r="61" spans="1:10" x14ac:dyDescent="0.25">
      <c r="A61" t="s">
        <v>65</v>
      </c>
      <c r="B61">
        <v>10</v>
      </c>
    </row>
  </sheetData>
  <hyperlinks>
    <hyperlink ref="H3" r:id="rId1" xr:uid="{00000000-0004-0000-0000-000000000000}"/>
    <hyperlink ref="H4" r:id="rId2" xr:uid="{00000000-0004-0000-0000-000001000000}"/>
    <hyperlink ref="H2" r:id="rId3" xr:uid="{00000000-0004-0000-0000-000002000000}"/>
    <hyperlink ref="H5" r:id="rId4" xr:uid="{00000000-0004-0000-0000-000003000000}"/>
    <hyperlink ref="H12" r:id="rId5" xr:uid="{00000000-0004-0000-0000-000004000000}"/>
    <hyperlink ref="H39" r:id="rId6" xr:uid="{00000000-0004-0000-0000-000005000000}"/>
    <hyperlink ref="H40" r:id="rId7" xr:uid="{00000000-0004-0000-0000-000006000000}"/>
    <hyperlink ref="H59" r:id="rId8" xr:uid="{09B4DB5A-0D39-4BA1-88CC-F787D0EF6362}"/>
  </hyperlinks>
  <pageMargins left="0.7" right="0.7" top="0.78740157499999996" bottom="0.78740157499999996" header="0.3" footer="0.3"/>
  <pageSetup paperSize="9"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topLeftCell="A36" zoomScale="190" zoomScaleNormal="190" workbookViewId="0">
      <selection activeCell="A65" sqref="A65"/>
    </sheetView>
  </sheetViews>
  <sheetFormatPr baseColWidth="10" defaultRowHeight="15" x14ac:dyDescent="0.25"/>
  <cols>
    <col min="1" max="1" width="34.5703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27</v>
      </c>
      <c r="B2" s="1">
        <v>1</v>
      </c>
    </row>
    <row r="3" spans="1:2" x14ac:dyDescent="0.25">
      <c r="A3" s="1" t="s">
        <v>38</v>
      </c>
      <c r="B3" s="1">
        <v>4</v>
      </c>
    </row>
    <row r="4" spans="1:2" x14ac:dyDescent="0.25">
      <c r="A4" s="1" t="s">
        <v>5</v>
      </c>
      <c r="B4" s="1">
        <v>1</v>
      </c>
    </row>
    <row r="5" spans="1:2" x14ac:dyDescent="0.25">
      <c r="A5" s="1" t="s">
        <v>29</v>
      </c>
      <c r="B5" s="1">
        <v>2</v>
      </c>
    </row>
    <row r="6" spans="1:2" x14ac:dyDescent="0.25">
      <c r="A6" s="1" t="s">
        <v>21</v>
      </c>
      <c r="B6" s="1">
        <v>1</v>
      </c>
    </row>
    <row r="7" spans="1:2" x14ac:dyDescent="0.25">
      <c r="A7" s="1" t="s">
        <v>34</v>
      </c>
      <c r="B7" s="1">
        <v>5</v>
      </c>
    </row>
    <row r="8" spans="1:2" x14ac:dyDescent="0.25">
      <c r="A8" s="1" t="s">
        <v>10</v>
      </c>
      <c r="B8" s="1">
        <v>5</v>
      </c>
    </row>
    <row r="9" spans="1:2" x14ac:dyDescent="0.25">
      <c r="A9" s="1" t="s">
        <v>20</v>
      </c>
      <c r="B9" s="1">
        <v>2</v>
      </c>
    </row>
    <row r="10" spans="1:2" x14ac:dyDescent="0.25">
      <c r="A10" s="1" t="s">
        <v>36</v>
      </c>
      <c r="B10" s="1">
        <v>4</v>
      </c>
    </row>
    <row r="11" spans="1:2" x14ac:dyDescent="0.25">
      <c r="A11" s="1" t="s">
        <v>2</v>
      </c>
      <c r="B11" s="1">
        <v>2</v>
      </c>
    </row>
    <row r="12" spans="1:2" x14ac:dyDescent="0.25">
      <c r="A12" s="1" t="s">
        <v>24</v>
      </c>
      <c r="B12" s="1">
        <v>16</v>
      </c>
    </row>
    <row r="13" spans="1:2" x14ac:dyDescent="0.25">
      <c r="A13" s="1" t="s">
        <v>37</v>
      </c>
      <c r="B13" s="1">
        <v>2</v>
      </c>
    </row>
    <row r="14" spans="1:2" x14ac:dyDescent="0.25">
      <c r="A14" s="1" t="s">
        <v>46</v>
      </c>
      <c r="B14" s="1">
        <v>6</v>
      </c>
    </row>
    <row r="15" spans="1:2" x14ac:dyDescent="0.25">
      <c r="A15" s="1" t="s">
        <v>3</v>
      </c>
      <c r="B15" s="1">
        <v>10</v>
      </c>
    </row>
    <row r="16" spans="1:2" x14ac:dyDescent="0.25">
      <c r="A16" s="1" t="s">
        <v>4</v>
      </c>
      <c r="B16" s="1">
        <v>25</v>
      </c>
    </row>
    <row r="17" spans="1:2" x14ac:dyDescent="0.25">
      <c r="A17" s="1" t="s">
        <v>22</v>
      </c>
      <c r="B17" s="1">
        <v>1</v>
      </c>
    </row>
    <row r="18" spans="1:2" x14ac:dyDescent="0.25">
      <c r="A18" s="1" t="s">
        <v>23</v>
      </c>
      <c r="B18" s="1">
        <v>1</v>
      </c>
    </row>
    <row r="19" spans="1:2" x14ac:dyDescent="0.25">
      <c r="A19" s="1" t="s">
        <v>48</v>
      </c>
      <c r="B19" s="1">
        <v>1</v>
      </c>
    </row>
    <row r="20" spans="1:2" x14ac:dyDescent="0.25">
      <c r="A20" s="1" t="s">
        <v>31</v>
      </c>
      <c r="B20" s="1">
        <v>1</v>
      </c>
    </row>
    <row r="21" spans="1:2" x14ac:dyDescent="0.25">
      <c r="A21" s="1" t="s">
        <v>6</v>
      </c>
      <c r="B21" s="1">
        <v>1</v>
      </c>
    </row>
    <row r="22" spans="1:2" x14ac:dyDescent="0.25">
      <c r="A22" s="1" t="s">
        <v>30</v>
      </c>
      <c r="B22" s="1">
        <v>3</v>
      </c>
    </row>
    <row r="23" spans="1:2" x14ac:dyDescent="0.25">
      <c r="A23" s="1" t="s">
        <v>45</v>
      </c>
      <c r="B23" s="1">
        <v>1</v>
      </c>
    </row>
    <row r="24" spans="1:2" x14ac:dyDescent="0.25">
      <c r="A24" s="1" t="s">
        <v>41</v>
      </c>
      <c r="B24" s="1">
        <v>4</v>
      </c>
    </row>
    <row r="25" spans="1:2" x14ac:dyDescent="0.25">
      <c r="A25" s="1" t="s">
        <v>47</v>
      </c>
      <c r="B25" s="1">
        <v>1</v>
      </c>
    </row>
    <row r="26" spans="1:2" x14ac:dyDescent="0.25">
      <c r="A26" s="1" t="s">
        <v>35</v>
      </c>
      <c r="B26" s="1">
        <v>1</v>
      </c>
    </row>
    <row r="27" spans="1:2" x14ac:dyDescent="0.25">
      <c r="A27" s="1" t="s">
        <v>33</v>
      </c>
      <c r="B27" s="1">
        <v>1</v>
      </c>
    </row>
    <row r="28" spans="1:2" x14ac:dyDescent="0.25">
      <c r="A28" s="1" t="s">
        <v>42</v>
      </c>
      <c r="B28" s="1">
        <v>2</v>
      </c>
    </row>
    <row r="29" spans="1:2" x14ac:dyDescent="0.25">
      <c r="A29" s="1" t="s">
        <v>26</v>
      </c>
      <c r="B29" s="1">
        <v>1</v>
      </c>
    </row>
    <row r="30" spans="1:2" x14ac:dyDescent="0.25">
      <c r="A30" s="1" t="s">
        <v>11</v>
      </c>
      <c r="B30" s="1">
        <v>19</v>
      </c>
    </row>
    <row r="31" spans="1:2" x14ac:dyDescent="0.25">
      <c r="A31" s="1" t="s">
        <v>28</v>
      </c>
      <c r="B31" s="1">
        <v>2</v>
      </c>
    </row>
    <row r="32" spans="1:2" x14ac:dyDescent="0.25">
      <c r="A32" s="1" t="s">
        <v>12</v>
      </c>
      <c r="B32" s="1">
        <v>1</v>
      </c>
    </row>
    <row r="33" spans="1:2" x14ac:dyDescent="0.25">
      <c r="A33" s="1" t="s">
        <v>13</v>
      </c>
      <c r="B33" s="1">
        <v>1</v>
      </c>
    </row>
    <row r="34" spans="1:2" x14ac:dyDescent="0.25">
      <c r="A34" s="1" t="s">
        <v>32</v>
      </c>
      <c r="B34" s="1">
        <v>3</v>
      </c>
    </row>
    <row r="35" spans="1:2" x14ac:dyDescent="0.25">
      <c r="A35" s="1" t="s">
        <v>14</v>
      </c>
      <c r="B35" s="1">
        <v>2</v>
      </c>
    </row>
    <row r="36" spans="1:2" x14ac:dyDescent="0.25">
      <c r="A36" s="1" t="s">
        <v>15</v>
      </c>
      <c r="B36" s="1">
        <v>1</v>
      </c>
    </row>
    <row r="37" spans="1:2" x14ac:dyDescent="0.25">
      <c r="A37" s="1" t="s">
        <v>16</v>
      </c>
      <c r="B37" s="1">
        <v>1</v>
      </c>
    </row>
    <row r="38" spans="1:2" x14ac:dyDescent="0.25">
      <c r="A38" s="1" t="s">
        <v>17</v>
      </c>
      <c r="B38" s="1">
        <v>1</v>
      </c>
    </row>
    <row r="39" spans="1:2" x14ac:dyDescent="0.25">
      <c r="A39" s="1" t="s">
        <v>18</v>
      </c>
      <c r="B39" s="1">
        <v>24</v>
      </c>
    </row>
    <row r="40" spans="1:2" x14ac:dyDescent="0.25">
      <c r="A40" s="1" t="s">
        <v>19</v>
      </c>
      <c r="B40" s="1">
        <v>4</v>
      </c>
    </row>
    <row r="41" spans="1:2" x14ac:dyDescent="0.25">
      <c r="A41" s="1" t="s">
        <v>43</v>
      </c>
      <c r="B41" s="1">
        <v>2</v>
      </c>
    </row>
    <row r="42" spans="1:2" x14ac:dyDescent="0.25">
      <c r="A42" s="1" t="s">
        <v>40</v>
      </c>
      <c r="B42" s="1">
        <v>2</v>
      </c>
    </row>
    <row r="43" spans="1:2" x14ac:dyDescent="0.25">
      <c r="A43" s="1" t="s">
        <v>49</v>
      </c>
      <c r="B43" s="1">
        <v>1</v>
      </c>
    </row>
    <row r="44" spans="1:2" x14ac:dyDescent="0.25">
      <c r="A44" s="1" t="s">
        <v>44</v>
      </c>
      <c r="B44" s="1">
        <v>2</v>
      </c>
    </row>
    <row r="45" spans="1:2" x14ac:dyDescent="0.25">
      <c r="A45" s="1" t="s">
        <v>7</v>
      </c>
      <c r="B45" s="1">
        <v>1</v>
      </c>
    </row>
    <row r="46" spans="1:2" x14ac:dyDescent="0.25">
      <c r="A46" s="1" t="s">
        <v>8</v>
      </c>
      <c r="B46" s="1">
        <v>14</v>
      </c>
    </row>
    <row r="47" spans="1:2" x14ac:dyDescent="0.25">
      <c r="A47" s="1" t="s">
        <v>25</v>
      </c>
      <c r="B47" s="1">
        <v>6</v>
      </c>
    </row>
    <row r="48" spans="1:2" x14ac:dyDescent="0.25">
      <c r="A48" s="1" t="s">
        <v>39</v>
      </c>
      <c r="B48" s="1">
        <v>2</v>
      </c>
    </row>
    <row r="49" spans="1:2" x14ac:dyDescent="0.25">
      <c r="A49" s="1" t="s">
        <v>9</v>
      </c>
      <c r="B49" s="1">
        <v>1</v>
      </c>
    </row>
    <row r="50" spans="1:2" x14ac:dyDescent="0.25">
      <c r="A50" s="1" t="s">
        <v>50</v>
      </c>
      <c r="B50" s="1">
        <v>14</v>
      </c>
    </row>
    <row r="51" spans="1:2" x14ac:dyDescent="0.25">
      <c r="A51" s="1" t="s">
        <v>51</v>
      </c>
      <c r="B51" s="1">
        <v>6</v>
      </c>
    </row>
    <row r="52" spans="1:2" x14ac:dyDescent="0.25">
      <c r="A52" s="1" t="s">
        <v>52</v>
      </c>
      <c r="B52" s="1">
        <v>8</v>
      </c>
    </row>
    <row r="53" spans="1:2" x14ac:dyDescent="0.25">
      <c r="A53" s="1" t="s">
        <v>54</v>
      </c>
      <c r="B53" s="1">
        <v>5</v>
      </c>
    </row>
    <row r="54" spans="1:2" x14ac:dyDescent="0.25">
      <c r="A54" s="1" t="s">
        <v>53</v>
      </c>
      <c r="B54" s="1">
        <v>2</v>
      </c>
    </row>
    <row r="55" spans="1:2" x14ac:dyDescent="0.25">
      <c r="A55" s="1" t="s">
        <v>55</v>
      </c>
      <c r="B55" s="1">
        <v>4</v>
      </c>
    </row>
    <row r="56" spans="1:2" x14ac:dyDescent="0.25">
      <c r="A56" s="1" t="s">
        <v>56</v>
      </c>
      <c r="B56" s="1">
        <v>20</v>
      </c>
    </row>
    <row r="57" spans="1:2" x14ac:dyDescent="0.25">
      <c r="A57" s="1" t="s">
        <v>57</v>
      </c>
      <c r="B57" s="1">
        <v>1</v>
      </c>
    </row>
    <row r="58" spans="1:2" x14ac:dyDescent="0.25">
      <c r="A58" s="1" t="s">
        <v>118</v>
      </c>
      <c r="B58" s="1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G A A B Q S w M E F A A C A A g A e Z N v U G i m c 5 m n A A A A + A A A A B I A H A B D b 2 5 m a W c v U G F j a 2 F n Z S 5 4 b W w g o h g A K K A U A A A A A A A A A A A A A A A A A A A A A A A A A A A A h Y / B C o I w H I d f R X Z 3 m 2 Y o 8 n c S X R O C I r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l K 6 a / 2 Q O Y J 5 P 2 C P Q F Q S w M E F A A C A A g A e Z N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T b 1 C H F P C O V g M A A P 8 O A A A T A B w A R m 9 y b X V s Y X M v U 2 V j d G l v b j E u b S C i G A A o o B Q A A A A A A A A A A A A A A A A A A A A A A A A A A A D t V s 1 O 2 0 A Q v i P x D i t z c S Q r a l B b V b Q G 5 Y c A a k s h o T 0 0 5 L D Y E 7 L t e u 3 u D x A i 3 q b P 0 B f g x T r r D d h J T M S B 9 h Q u O L s 7 3 / f N N + P x K o g 0 S w X p u / + N 9 5 s b m x t q T C X E p P X l M w k J B 7 2 5 Q f D v 1 A D n g C v d l M c g 6 1 3 G Q f l e Z + e 8 e a G i M T d K n c j 0 B / z U 5 x 9 Z R O N z j P d q g Q v e 8 g 5 g x L g G q Y F Q o y 7 h g o O I A X 9 1 q A Y G o u E h 9 B n F 5 X o f O M r p p d f K d 6 Q B A R q N y a C p t W Q X R o M a 7 g 0 O W R y D G O 6 R D 7 t E S w M F V Q u E 0 b c g Y 6 Q U L K f s G v E z T 5 S a k T S j O b p m H L d T b h L h P 0 d l Q L z 8 G T m p U K N U J s g A w p t p 3 K r e 9 Q f t V G g Q e l g r d H 5 N L k B Q g e u k n 1 G k L a v q 4 V Y C T p j y n 5 t U Q K b e M c Z Z m f 3 U y A j q + c + 7 g r W J C U k g q G U E s p r b F a D g r h J q m c o M T / l S Y t 6 X 1 8 C c u c h j C y t U D l e i 3 r / J q I j z 5 8 e i P K 3 4 6 W I 4 N A d h 9 d k 0 q i v T A q Y y B j y 2 u 7 V a u W P v f 1 t m V E z O J l m h 8 e w B w c H j X g 6 / I r 1 g u m i W x i C i 4 U b f W S P b a Z K l A h N c 2 u m A i i T L b J m X 9 k 6 o X A 7 o w c j m F Y F a 2 v p G u V n m 7 q a p z i S r 4 D 4 1 V G i m J + Q E H T h p t / D A k d B v X 9 d t x k 4 d 1 V S N A e Z j S y U / k C b L X L d + B x w Y o n D x Q K Y m 8 5 d t X s S d y b Z 8 U 2 y F W z r m D y / b J 6 Z 0 v W 8 S f 7 A o d V i b C R I G e 1 e u l N S o 0 L Q k e 1 7 V a j F u f V n C 5 g Y T K 1 T M z d 5 y U 7 7 Y F D 6 m V + y S 5 o M e E R z U 9 N X d 4 2 w q B J Z O l m V h x 2 H 7 Y q V s / L x G X K Z k c K Q e j y C 8 n I R 2 M g e k x Q S V k y O c 1 5 q N M O t w L j a w d Y f Q c 6 d s l y 2 g 9 O C X Y c i f o w 3 L g u x c L K t Y e L k r n W u r q 3 o n j U y C a v w i o 2 D Q A c 4 S + w a H X o A q Z v M v f B e Q f R G l M R O X Y W P 7 z X a A U K m G v p 5 w C I v H + j G + w c O i z w 7 v / 4 y x G S 9 B a T P C M h 8 C x Y I V v Y Z l S j D W L R d f u s F s v c l 5 P 6 K c S u W y n u u e J 7 B z Z w b 2 u 5 B / z X P v 0 F S r H G m 9 q e f B D S Q Z g n b R I s N p P o y 8 H W + 1 i 9 6 d R 4 Y l y y v n a K X V J X t r J N w t T v z / g v y r o l j c h 8 K s 5 C j q 5 1 A X 2 h g v W / 5 2 r d r G 9 Y 1 r f e N a 3 7 j W N 6 7 1 j e u F b 1 x / A V B L A Q I t A B Q A A g A I A H m T b 1 B o p n O Z p w A A A P g A A A A S A A A A A A A A A A A A A A A A A A A A A A B D b 2 5 m a W c v U G F j a 2 F n Z S 5 4 b W x Q S w E C L Q A U A A I A C A B 5 k 2 9 Q D 8 r p q 6 Q A A A D p A A A A E w A A A A A A A A A A A A A A A A D z A A A A W 0 N v b n R l b n R f V H l w Z X N d L n h t b F B L A Q I t A B Q A A g A I A H m T b 1 C H F P C O V g M A A P 8 O A A A T A A A A A A A A A A A A A A A A A O Q B A A B G b 3 J t d W x h c y 9 T Z W N 0 a W 9 u M S 5 t U E s F B g A A A A A D A A M A w g A A A I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p A A A A A A A A k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E h Q U 3 h s W m x 0 e V F K N m F l a W 9 4 U 3 R H Y k h r U m h k R 1 Z w S U d G M W N 5 Q W d R a z l O S U N C M G N t R n V j M l p 2 Y 2 0 x c F p Y S m x i Z 0 F B Q U F B Q U F B Q U F B Q U F B Y W 5 H M 0 5 Y N X B S c G c 2 d z Y 1 S G 9 F T C 9 G V W h w Y k d a e m N I S n Z a M 0 p o Y l c x a F l t W n l Z V 2 R s Y m d B Q n h 6 M H N a V 1 p i Y 2 t D Z W 1 u b 3 F N V X J S b X d B Q U F B Q T 0 i I C 8 + P C 9 T d G F i b G V F b n R y a W V z P j w v S X R l b T 4 8 S X R l b T 4 8 S X R l b U x v Y 2 F 0 a W 9 u P j x J d G V t V H l w Z T 5 G b 3 J t d W x h P C 9 J d G V t V H l w Z T 4 8 S X R l b V B h d G g + U 2 V j d G l v b j E v Q k 9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x N D o y M j o z O S 4 0 N z Y 2 M j Q w W i I g L z 4 8 R W 5 0 c n k g V H l w Z T 0 i R m l s b E N v b H V t b l R 5 c G V z I i B W Y W x 1 Z T 0 i c 0 J n V T 0 i I C 8 + P E V u d H J 5 I F R 5 c G U 9 I k Z p b G x D b 2 x 1 b W 5 O Y W 1 l c y I g V m F s d W U 9 I n N b J n F 1 b 3 Q 7 R G F 0 Y X N o Z W V 0 J n F 1 b 3 Q 7 L C Z x d W 9 0 O 0 F u e m F o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h d G F z a G V l d C Z x d W 9 0 O 1 0 s J n F 1 b 3 Q 7 c X V l c n l S Z W x h d G l v b n N o a X B z J n F 1 b 3 Q 7 O l t d L C Z x d W 9 0 O 2 N v b H V t b k l k Z W 5 0 a X R p Z X M m c X V v d D s 6 W y Z x d W 9 0 O 1 N l Y 3 R p b 2 4 x L 0 J P T S 9 H c n V w c G l l c n R l I F p l a W x l b j E u e 0 R h d G F z a G V l d C w w f S Z x d W 9 0 O y w m c X V v d D t T Z W N 0 a W 9 u M S 9 C T 0 0 v R 3 J 1 c H B p Z X J 0 Z S B a Z W l s Z W 4 x L n t B b n p h a G w s M X 0 m c X V v d D t d L C Z x d W 9 0 O 0 N v b H V t b k N v d W 5 0 J n F 1 b 3 Q 7 O j I s J n F 1 b 3 Q 7 S 2 V 5 Q 2 9 s d W 1 u T m F t Z X M m c X V v d D s 6 W y Z x d W 9 0 O 0 R h d G F z a G V l d C Z x d W 9 0 O 1 0 s J n F 1 b 3 Q 7 Q 2 9 s d W 1 u S W R l b n R p d G l l c y Z x d W 9 0 O z p b J n F 1 b 3 Q 7 U 2 V j d G l v b j E v Q k 9 N L 0 d y d X B w a W V y d G U g W m V p b G V u M S 5 7 R G F 0 Y X N o Z W V 0 L D B 9 J n F 1 b 3 Q 7 L C Z x d W 9 0 O 1 N l Y 3 R p b 2 4 x L 0 J P T S 9 H c n V w c G l l c n R l I F p l a W x l b j E u e 0 F u e m F o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z L T E 1 V D E 0 O j I y O j M 3 L j Q 0 M D Q x M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3 N z E 2 Y T A w L T d l M z U t N D Y 2 O S 0 5 O D N h L W M z Y W U 0 N 2 E w N D J m Z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z c x N m E w M C 0 3 Z T M 1 L T Q 2 N j k t O T g z Y S 1 j M 2 F l N D d h M D Q y Z m Y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V Q x N D o y M j o z N y 4 0 N D Y z O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1 M m M z Z G M 3 L T V i N j Y t N D A 3 M i 0 5 Z T l h L T d h M m E z M T R h Z D E 5 Y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V U M T Q 6 M j I 6 M z c u N D Q 5 M z g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I 3 N z E 2 Y T A w L T d l M z U t N D Y 2 O S 0 5 O D N h L W M z Y W U 0 N 2 E w N D J m Z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1 V D E 0 O j I y O j M 3 L j Q 1 N D M 3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R 3 J 1 c H B p Z X J 0 Z S U y M F p l a W x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l b G x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k 9 N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E 0 O j I y O j M 5 L j Q 3 N j Y y N D B a I i A v P j x F b n R y e S B U e X B l P S J G a W x s Q 2 9 s d W 1 u V H l w Z X M i I F Z h b H V l P S J z Q m d V P S I g L z 4 8 R W 5 0 c n k g V H l w Z T 0 i R m l s b E N v b H V t b k 5 h b W V z I i B W Y W x 1 Z T 0 i c 1 s m c X V v d D t E Y X R h c 2 h l Z X Q m c X V v d D s s J n F 1 b 3 Q 7 Q W 5 6 Y W h s J n F 1 b 3 Q 7 X S I g L z 4 8 R W 5 0 c n k g V H l w Z T 0 i R m l s b F N 0 Y X R 1 c y I g V m F s d W U 9 I n N D b 2 1 w b G V 0 Z S I g L z 4 8 R W 5 0 c n k g V H l w Z T 0 i R m l s b E N v d W 5 0 I i B W Y W x 1 Z T 0 i b D Q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Y X R h c 2 h l Z X Q m c X V v d D t d L C Z x d W 9 0 O 3 F 1 Z X J 5 U m V s Y X R p b 2 5 z a G l w c y Z x d W 9 0 O z p b X S w m c X V v d D t j b 2 x 1 b W 5 J Z G V u d G l 0 a W V z J n F 1 b 3 Q 7 O l s m c X V v d D t T Z W N 0 a W 9 u M S 9 C T 0 0 v R 3 J 1 c H B p Z X J 0 Z S B a Z W l s Z W 4 x L n t E Y X R h c 2 h l Z X Q s M H 0 m c X V v d D s s J n F 1 b 3 Q 7 U 2 V j d G l v b j E v Q k 9 N L 0 d y d X B w a W V y d G U g W m V p b G V u M S 5 7 Q W 5 6 Y W h s L D F 9 J n F 1 b 3 Q 7 X S w m c X V v d D t D b 2 x 1 b W 5 D b 3 V u d C Z x d W 9 0 O z o y L C Z x d W 9 0 O 0 t l e U N v b H V t b k 5 h b W V z J n F 1 b 3 Q 7 O l s m c X V v d D t E Y X R h c 2 h l Z X Q m c X V v d D t d L C Z x d W 9 0 O 0 N v b H V t b k l k Z W 5 0 a X R p Z X M m c X V v d D s 6 W y Z x d W 9 0 O 1 N l Y 3 R p b 2 4 x L 0 J P T S 9 H c n V w c G l l c n R l I F p l a W x l b j E u e 0 R h d G F z a G V l d C w w f S Z x d W 9 0 O y w m c X V v d D t T Z W N 0 a W 9 u M S 9 C T 0 0 v R 3 J 1 c H B p Z X J 0 Z S B a Z W l s Z W 4 x L n t B b n p h a G w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0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J T I w K D I p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J T I w K D I p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J T I w K D I p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v R 3 J 1 c H B p Z X J 0 Z S U y M F p l a W x l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E Q M q v h X f 0 u h u + q z 2 s J 3 m A A A A A A C A A A A A A A Q Z g A A A A E A A C A A A A C Z N E f x 8 Z Z Z H 0 s 0 Q L / B f g J r T X r g d 0 t 7 8 0 t G Q H 1 K i i Q H V A A A A A A O g A A A A A I A A C A A A A A 4 N P D J N r D Q N f N Q Y l x b T e F P o D k 3 C 0 x m B R Z z m m Q 9 s v F o E l A A A A D s Y S 6 C U + n B m / 1 B q d x 7 C I S 2 M L d p f F S 7 D h L S Q B Q j I n v g l a e z F H 6 K o s 8 f K 4 K r j 1 x k f w k A X a K H v q F 8 d Y U 9 1 U I Z 8 g O + s M t T F G P x l q G l r O r k f b J + L k A A A A C U c 7 A / 3 d u Y z O A E A 1 D F g 5 r q w G B y / o a 3 T y G D D 9 z i Y z 0 Y r 8 w z U d Q s M Q h Z u D 3 w U g D 7 A 8 Q N g B r B C 9 W i W E 5 I k X 4 Y o N d 9 < / D a t a M a s h u p > 
</file>

<file path=customXml/itemProps1.xml><?xml version="1.0" encoding="utf-8"?>
<ds:datastoreItem xmlns:ds="http://schemas.openxmlformats.org/officeDocument/2006/customXml" ds:itemID="{5E71AEC6-EAE3-4CA9-AE10-D99DCBBB69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Bestelllsite</vt:lpstr>
      <vt:lpstr>Stückliste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Kamleitner</dc:creator>
  <cp:lastModifiedBy>Lukas Kamleitner</cp:lastModifiedBy>
  <dcterms:created xsi:type="dcterms:W3CDTF">2020-03-15T14:20:57Z</dcterms:created>
  <dcterms:modified xsi:type="dcterms:W3CDTF">2020-03-16T13:15:24Z</dcterms:modified>
</cp:coreProperties>
</file>