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EHOF\Leaderboards\"/>
    </mc:Choice>
  </mc:AlternateContent>
  <xr:revisionPtr revIDLastSave="0" documentId="13_ncr:1_{7D9A0328-4E58-4266-B7E1-C81D67A4154A}" xr6:coauthVersionLast="44" xr6:coauthVersionMax="44" xr10:uidLastSave="{00000000-0000-0000-0000-000000000000}"/>
  <bookViews>
    <workbookView xWindow="-120" yWindow="-120" windowWidth="27885" windowHeight="18240" tabRatio="717" firstSheet="3" activeTab="5" xr2:uid="{63AEC4F7-B00E-4F28-AECF-B933ED113489}"/>
  </bookViews>
  <sheets>
    <sheet name="PlayerSoloPlat" sheetId="17" r:id="rId1"/>
    <sheet name="PlayerSoloGold" sheetId="16" r:id="rId2"/>
    <sheet name="TeamDuoPlat" sheetId="15" r:id="rId3"/>
    <sheet name="TeamDuoGold" sheetId="14" r:id="rId4"/>
    <sheet name="PlayerDuoPlat" sheetId="13" r:id="rId5"/>
    <sheet name="PlayerDuoGold" sheetId="12" r:id="rId6"/>
    <sheet name="TeamTrioPlat" sheetId="11" r:id="rId7"/>
    <sheet name="TeamTrioGold" sheetId="10" r:id="rId8"/>
    <sheet name="PlayerTrioPlat" sheetId="9" r:id="rId9"/>
    <sheet name="PlayerTrioGold" sheetId="8" r:id="rId10"/>
    <sheet name="TeamTeamPlat" sheetId="7" r:id="rId11"/>
    <sheet name="TeamTeamGold" sheetId="6" r:id="rId12"/>
    <sheet name="PlayerTeamPlat" sheetId="5" r:id="rId13"/>
    <sheet name="PlayerTeamGold" sheetId="4" r:id="rId14"/>
    <sheet name="LordOfWar" sheetId="19" r:id="rId15"/>
    <sheet name="IAmOmega" sheetId="18" r:id="rId16"/>
  </sheets>
  <definedNames>
    <definedName name="ExternalData_10" localSheetId="6" hidden="1">TeamTrioPlat!$C$1:$H$5</definedName>
    <definedName name="ExternalData_11" localSheetId="5" hidden="1">PlayerDuoGold!$C$1:$H$20</definedName>
    <definedName name="ExternalData_12" localSheetId="4" hidden="1">PlayerDuoPlat!$C$1:$H$12</definedName>
    <definedName name="ExternalData_13" localSheetId="3" hidden="1">TeamDuoGold!$C$1:$H$13</definedName>
    <definedName name="ExternalData_14" localSheetId="2" hidden="1">TeamDuoPlat!$C$1:$H$9</definedName>
    <definedName name="ExternalData_15" localSheetId="1" hidden="1">PlayerSoloGold!$C$1:$H$14</definedName>
    <definedName name="ExternalData_16" localSheetId="0" hidden="1">PlayerSoloPlat!$C$1:$H$4</definedName>
    <definedName name="ExternalData_3" localSheetId="15" hidden="1">IAmOmega!$C$1:$T$25</definedName>
    <definedName name="ExternalData_3" localSheetId="13" hidden="1">PlayerTeamGold!$C$1:$H$23</definedName>
    <definedName name="ExternalData_4" localSheetId="14" hidden="1">LordOfWar!$C$1:$T$39</definedName>
    <definedName name="ExternalData_4" localSheetId="12" hidden="1">PlayerTeamPlat!$C$1:$H$22</definedName>
    <definedName name="ExternalData_5" localSheetId="11" hidden="1">TeamTeamGold!$C$1:$H$8</definedName>
    <definedName name="ExternalData_6" localSheetId="10" hidden="1">TeamTeamPlat!$C$1:$H$12</definedName>
    <definedName name="ExternalData_7" localSheetId="9" hidden="1">PlayerTrioGold!$C$1:$H$21</definedName>
    <definedName name="ExternalData_8" localSheetId="8" hidden="1">PlayerTrioPlat!$C$1:$H$10</definedName>
    <definedName name="ExternalData_9" localSheetId="7" hidden="1">TeamTrioGold!$C$1:$H$10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4" l="1"/>
  <c r="A10" i="14"/>
  <c r="A13" i="14"/>
  <c r="A6" i="14"/>
  <c r="A8" i="14"/>
  <c r="A7" i="14"/>
  <c r="A4" i="14"/>
  <c r="A12" i="14"/>
  <c r="A2" i="14"/>
  <c r="A3" i="14"/>
  <c r="A9" i="14"/>
  <c r="A11" i="14"/>
  <c r="D5" i="14"/>
  <c r="D10" i="14"/>
  <c r="D13" i="14"/>
  <c r="D6" i="14"/>
  <c r="D8" i="14"/>
  <c r="D7" i="14"/>
  <c r="D4" i="14"/>
  <c r="D12" i="14"/>
  <c r="D2" i="14"/>
  <c r="D3" i="14"/>
  <c r="D9" i="14"/>
  <c r="D11" i="14"/>
  <c r="A2" i="12"/>
  <c r="A6" i="12"/>
  <c r="A18" i="12"/>
  <c r="A5" i="12"/>
  <c r="A20" i="12"/>
  <c r="A15" i="12"/>
  <c r="A16" i="12"/>
  <c r="A7" i="12"/>
  <c r="A10" i="12"/>
  <c r="A11" i="12"/>
  <c r="A12" i="12"/>
  <c r="A13" i="12"/>
  <c r="A14" i="12"/>
  <c r="A3" i="12"/>
  <c r="A4" i="12"/>
  <c r="A17" i="12"/>
  <c r="A19" i="12"/>
  <c r="A8" i="12"/>
  <c r="A9" i="12"/>
  <c r="D2" i="12"/>
  <c r="D6" i="12"/>
  <c r="D18" i="12"/>
  <c r="D5" i="12"/>
  <c r="D20" i="12"/>
  <c r="D15" i="12"/>
  <c r="D16" i="12"/>
  <c r="D7" i="12"/>
  <c r="D10" i="12"/>
  <c r="D11" i="12"/>
  <c r="D12" i="12"/>
  <c r="D13" i="12"/>
  <c r="D14" i="12"/>
  <c r="D3" i="12"/>
  <c r="D4" i="12"/>
  <c r="D17" i="12"/>
  <c r="D19" i="12"/>
  <c r="D8" i="12"/>
  <c r="D9" i="12"/>
  <c r="A10" i="13" l="1"/>
  <c r="A4" i="13"/>
  <c r="A12" i="13"/>
  <c r="A5" i="13"/>
  <c r="A8" i="13"/>
  <c r="A11" i="13"/>
  <c r="A3" i="13"/>
  <c r="A2" i="13"/>
  <c r="A6" i="13"/>
  <c r="A7" i="13"/>
  <c r="A9" i="13"/>
  <c r="D10" i="13"/>
  <c r="D4" i="13"/>
  <c r="D12" i="13"/>
  <c r="D5" i="13"/>
  <c r="D8" i="13"/>
  <c r="D11" i="13"/>
  <c r="D3" i="13"/>
  <c r="D2" i="13"/>
  <c r="D6" i="13"/>
  <c r="D7" i="13"/>
  <c r="D9" i="13"/>
  <c r="A2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D2" i="19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A11" i="18"/>
  <c r="A25" i="18"/>
  <c r="A18" i="18"/>
  <c r="A9" i="18"/>
  <c r="A19" i="18"/>
  <c r="A4" i="18"/>
  <c r="A7" i="18"/>
  <c r="A12" i="18"/>
  <c r="A3" i="18"/>
  <c r="A15" i="18"/>
  <c r="A8" i="18"/>
  <c r="A22" i="18"/>
  <c r="A21" i="18"/>
  <c r="A24" i="18"/>
  <c r="A16" i="18"/>
  <c r="A17" i="18"/>
  <c r="A13" i="18"/>
  <c r="A20" i="18"/>
  <c r="A14" i="18"/>
  <c r="A10" i="18"/>
  <c r="A5" i="18"/>
  <c r="A6" i="18"/>
  <c r="A2" i="18"/>
  <c r="A23" i="18"/>
  <c r="D11" i="18"/>
  <c r="D25" i="18"/>
  <c r="D18" i="18"/>
  <c r="D9" i="18"/>
  <c r="D19" i="18"/>
  <c r="D4" i="18"/>
  <c r="D7" i="18"/>
  <c r="D12" i="18"/>
  <c r="D3" i="18"/>
  <c r="D15" i="18"/>
  <c r="D8" i="18"/>
  <c r="D22" i="18"/>
  <c r="D21" i="18"/>
  <c r="D24" i="18"/>
  <c r="D16" i="18"/>
  <c r="D17" i="18"/>
  <c r="D13" i="18"/>
  <c r="D20" i="18"/>
  <c r="D14" i="18"/>
  <c r="D10" i="18"/>
  <c r="D5" i="18"/>
  <c r="D6" i="18"/>
  <c r="D2" i="18"/>
  <c r="D23" i="18"/>
  <c r="A4" i="17"/>
  <c r="A2" i="17"/>
  <c r="A3" i="17"/>
  <c r="D4" i="17"/>
  <c r="D2" i="17"/>
  <c r="D3" i="17"/>
  <c r="A12" i="16"/>
  <c r="A14" i="16"/>
  <c r="A13" i="16"/>
  <c r="A3" i="16"/>
  <c r="A6" i="16"/>
  <c r="A4" i="16"/>
  <c r="A10" i="16"/>
  <c r="A2" i="16"/>
  <c r="A7" i="16"/>
  <c r="A5" i="16"/>
  <c r="A9" i="16"/>
  <c r="A8" i="16"/>
  <c r="A11" i="16"/>
  <c r="D12" i="16"/>
  <c r="D14" i="16"/>
  <c r="D13" i="16"/>
  <c r="D3" i="16"/>
  <c r="D6" i="16"/>
  <c r="D4" i="16"/>
  <c r="D10" i="16"/>
  <c r="D2" i="16"/>
  <c r="D7" i="16"/>
  <c r="D5" i="16"/>
  <c r="D9" i="16"/>
  <c r="D8" i="16"/>
  <c r="D11" i="16"/>
  <c r="A10" i="9"/>
  <c r="A5" i="9"/>
  <c r="A6" i="9"/>
  <c r="A9" i="9"/>
  <c r="A7" i="9"/>
  <c r="A2" i="9"/>
  <c r="A3" i="9"/>
  <c r="A4" i="9"/>
  <c r="A8" i="9"/>
  <c r="D10" i="9"/>
  <c r="D5" i="9"/>
  <c r="D6" i="9"/>
  <c r="D9" i="9"/>
  <c r="D7" i="9"/>
  <c r="D2" i="9"/>
  <c r="D3" i="9"/>
  <c r="D4" i="9"/>
  <c r="D8" i="9"/>
  <c r="A7" i="8"/>
  <c r="A8" i="8"/>
  <c r="A17" i="8"/>
  <c r="A10" i="8"/>
  <c r="A14" i="8"/>
  <c r="A12" i="8"/>
  <c r="A21" i="8"/>
  <c r="A15" i="8"/>
  <c r="A16" i="8"/>
  <c r="A13" i="8"/>
  <c r="A9" i="8"/>
  <c r="A6" i="8"/>
  <c r="A4" i="8"/>
  <c r="A20" i="8"/>
  <c r="A18" i="8"/>
  <c r="A11" i="8"/>
  <c r="A2" i="8"/>
  <c r="A3" i="8"/>
  <c r="A5" i="8"/>
  <c r="A19" i="8"/>
  <c r="D7" i="8"/>
  <c r="D8" i="8"/>
  <c r="D17" i="8"/>
  <c r="D10" i="8"/>
  <c r="D14" i="8"/>
  <c r="D12" i="8"/>
  <c r="D21" i="8"/>
  <c r="D15" i="8"/>
  <c r="D16" i="8"/>
  <c r="D13" i="8"/>
  <c r="D9" i="8"/>
  <c r="D6" i="8"/>
  <c r="D4" i="8"/>
  <c r="D20" i="8"/>
  <c r="D18" i="8"/>
  <c r="D11" i="8"/>
  <c r="D2" i="8"/>
  <c r="D3" i="8"/>
  <c r="D5" i="8"/>
  <c r="D19" i="8"/>
  <c r="A11" i="5"/>
  <c r="A21" i="5"/>
  <c r="A22" i="5"/>
  <c r="A9" i="5"/>
  <c r="A4" i="5"/>
  <c r="A7" i="5"/>
  <c r="A3" i="5"/>
  <c r="A18" i="5"/>
  <c r="A8" i="5"/>
  <c r="A19" i="5"/>
  <c r="A17" i="5"/>
  <c r="A15" i="5"/>
  <c r="A14" i="5"/>
  <c r="A12" i="5"/>
  <c r="A16" i="5"/>
  <c r="A13" i="5"/>
  <c r="A10" i="5"/>
  <c r="A5" i="5"/>
  <c r="A6" i="5"/>
  <c r="A2" i="5"/>
  <c r="A20" i="5"/>
  <c r="D11" i="5"/>
  <c r="D21" i="5"/>
  <c r="D22" i="5"/>
  <c r="D9" i="5"/>
  <c r="D4" i="5"/>
  <c r="D7" i="5"/>
  <c r="D3" i="5"/>
  <c r="D18" i="5"/>
  <c r="D8" i="5"/>
  <c r="D19" i="5"/>
  <c r="D17" i="5"/>
  <c r="D15" i="5"/>
  <c r="D14" i="5"/>
  <c r="D12" i="5"/>
  <c r="D16" i="5"/>
  <c r="D13" i="5"/>
  <c r="D10" i="5"/>
  <c r="D5" i="5"/>
  <c r="D6" i="5"/>
  <c r="D2" i="5"/>
  <c r="D20" i="5"/>
  <c r="A2" i="4"/>
  <c r="A16" i="4"/>
  <c r="A20" i="4"/>
  <c r="A8" i="4"/>
  <c r="A22" i="4"/>
  <c r="A23" i="4"/>
  <c r="A3" i="4"/>
  <c r="A13" i="4"/>
  <c r="A10" i="4"/>
  <c r="A11" i="4"/>
  <c r="A5" i="4"/>
  <c r="A18" i="4"/>
  <c r="A14" i="4"/>
  <c r="A6" i="4"/>
  <c r="A19" i="4"/>
  <c r="A7" i="4"/>
  <c r="A15" i="4"/>
  <c r="A21" i="4"/>
  <c r="A9" i="4"/>
  <c r="A17" i="4"/>
  <c r="A12" i="4"/>
  <c r="A4" i="4"/>
  <c r="D2" i="4"/>
  <c r="D16" i="4"/>
  <c r="D20" i="4"/>
  <c r="D8" i="4"/>
  <c r="D22" i="4"/>
  <c r="D23" i="4"/>
  <c r="D3" i="4"/>
  <c r="D13" i="4"/>
  <c r="D10" i="4"/>
  <c r="D11" i="4"/>
  <c r="D5" i="4"/>
  <c r="D18" i="4"/>
  <c r="D14" i="4"/>
  <c r="D6" i="4"/>
  <c r="D19" i="4"/>
  <c r="D7" i="4"/>
  <c r="D15" i="4"/>
  <c r="D21" i="4"/>
  <c r="D9" i="4"/>
  <c r="D17" i="4"/>
  <c r="D12" i="4"/>
  <c r="D4" i="4"/>
  <c r="A3" i="15" l="1"/>
  <c r="D3" i="15"/>
  <c r="A4" i="15"/>
  <c r="D4" i="15"/>
  <c r="A5" i="15"/>
  <c r="D5" i="15"/>
  <c r="A9" i="15"/>
  <c r="D9" i="15"/>
  <c r="A7" i="15"/>
  <c r="D7" i="15"/>
  <c r="A8" i="15"/>
  <c r="D8" i="15"/>
  <c r="A2" i="15"/>
  <c r="D2" i="15"/>
  <c r="D6" i="15"/>
  <c r="A6" i="15"/>
  <c r="A3" i="11"/>
  <c r="D3" i="11"/>
  <c r="A2" i="11"/>
  <c r="D2" i="11"/>
  <c r="A5" i="11"/>
  <c r="D5" i="11"/>
  <c r="D4" i="11"/>
  <c r="A4" i="11"/>
  <c r="A3" i="10"/>
  <c r="D3" i="10"/>
  <c r="A4" i="10"/>
  <c r="D4" i="10"/>
  <c r="A5" i="10"/>
  <c r="D5" i="10"/>
  <c r="A6" i="10"/>
  <c r="D6" i="10"/>
  <c r="A7" i="10"/>
  <c r="D7" i="10"/>
  <c r="A8" i="10"/>
  <c r="D8" i="10"/>
  <c r="A9" i="10"/>
  <c r="D9" i="10"/>
  <c r="A10" i="10"/>
  <c r="D10" i="10"/>
  <c r="D2" i="10"/>
  <c r="A2" i="10"/>
  <c r="A2" i="6"/>
  <c r="A3" i="6"/>
  <c r="A4" i="6"/>
  <c r="A5" i="6"/>
  <c r="A6" i="6"/>
  <c r="A7" i="6"/>
  <c r="A8" i="6"/>
  <c r="D2" i="6"/>
  <c r="D3" i="6"/>
  <c r="D4" i="6"/>
  <c r="D5" i="6"/>
  <c r="D6" i="6"/>
  <c r="D7" i="6"/>
  <c r="D8" i="6"/>
  <c r="A2" i="7"/>
  <c r="A3" i="7"/>
  <c r="A4" i="7"/>
  <c r="A5" i="7"/>
  <c r="A6" i="7"/>
  <c r="A7" i="7"/>
  <c r="A8" i="7"/>
  <c r="A9" i="7"/>
  <c r="A10" i="7"/>
  <c r="A11" i="7"/>
  <c r="A12" i="7"/>
  <c r="D2" i="7"/>
  <c r="D3" i="7"/>
  <c r="D4" i="7"/>
  <c r="D5" i="7"/>
  <c r="D6" i="7"/>
  <c r="D7" i="7"/>
  <c r="D8" i="7"/>
  <c r="D9" i="7"/>
  <c r="D10" i="7"/>
  <c r="D11" i="7"/>
  <c r="D1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892315-9DDB-4A6B-9C42-7CD96856D601}" keepAlive="1" name="Query - IAmOmega" description="Connection to the 'IAmOmega' query in the workbook." type="5" refreshedVersion="6" background="1" saveData="1">
    <dbPr connection="Provider=Microsoft.Mashup.OleDb.1;Data Source=$Workbook$;Location=IAmOmega;Extended Properties=&quot;&quot;" command="SELECT * FROM [IAmOmega]"/>
  </connection>
  <connection id="2" xr16:uid="{9569907D-D35E-4E4B-A558-F0E578CB0875}" keepAlive="1" name="Query - LordOfWar" description="Connection to the 'LordOfWar' query in the workbook." type="5" refreshedVersion="6" background="1" saveData="1">
    <dbPr connection="Provider=Microsoft.Mashup.OleDb.1;Data Source=$Workbook$;Location=LordOfWar;Extended Properties=&quot;&quot;" command="SELECT * FROM [LordOfWar]"/>
  </connection>
  <connection id="3" xr16:uid="{61C2FE44-F3A2-4310-ADA0-74952996C0A2}" keepAlive="1" name="Query - PlayerDuoGold" description="Connection to the 'PlayerDuoGold' query in the workbook." type="5" refreshedVersion="6" background="1" saveData="1">
    <dbPr connection="Provider=Microsoft.Mashup.OleDb.1;Data Source=$Workbook$;Location=PlayerDuoGold;Extended Properties=&quot;&quot;" command="SELECT * FROM [PlayerDuoGold]"/>
  </connection>
  <connection id="4" xr16:uid="{AF60EFBA-7B8E-4119-81AE-37B38206DC61}" keepAlive="1" name="Query - PlayerDuoPlat" description="Connection to the 'PlayerDuoPlat' query in the workbook." type="5" refreshedVersion="6" background="1" saveData="1">
    <dbPr connection="Provider=Microsoft.Mashup.OleDb.1;Data Source=$Workbook$;Location=PlayerDuoPlat;Extended Properties=&quot;&quot;" command="SELECT * FROM [PlayerDuoPlat]"/>
  </connection>
  <connection id="5" xr16:uid="{2D5E11A8-40A8-4028-85E9-FA14A552E5F0}" keepAlive="1" name="Query - PlayerRuns(1)" description="Connection to the 'PlayerRuns' query in the workbook." type="5" refreshedVersion="6" background="1" saveData="1">
    <dbPr connection="Provider=Microsoft.Mashup.OleDb.1;Data Source=$Workbook$;Location=PlayerRuns;Extended Properties=&quot;&quot;" command="SELECT * FROM [PlayerRuns]"/>
  </connection>
  <connection id="6" xr16:uid="{E4332147-FD0E-4DC9-B2B1-83BF2BF8F2FA}" keepAlive="1" name="Query - PlayerSoloGold" description="Connection to the 'PlayerSoloGold' query in the workbook." type="5" refreshedVersion="6" background="1" saveData="1">
    <dbPr connection="Provider=Microsoft.Mashup.OleDb.1;Data Source=$Workbook$;Location=PlayerSoloGold;Extended Properties=&quot;&quot;" command="SELECT * FROM [PlayerSoloGold]"/>
  </connection>
  <connection id="7" xr16:uid="{EA260740-5B04-45A7-9A73-7028826F5C3A}" keepAlive="1" name="Query - PlayerSoloPlat" description="Connection to the 'PlayerSoloPlat' query in the workbook." type="5" refreshedVersion="6" background="1" saveData="1">
    <dbPr connection="Provider=Microsoft.Mashup.OleDb.1;Data Source=$Workbook$;Location=PlayerSoloPlat;Extended Properties=&quot;&quot;" command="SELECT * FROM [PlayerSoloPlat]"/>
  </connection>
  <connection id="8" xr16:uid="{20F44E68-20B6-4208-84B5-F8366F1286D1}" keepAlive="1" name="Query - PlayerTeamGold" description="Connection to the 'PlayerTeamGold' query in the workbook." type="5" refreshedVersion="6" background="1" saveData="1">
    <dbPr connection="Provider=Microsoft.Mashup.OleDb.1;Data Source=$Workbook$;Location=PlayerTeamGold;Extended Properties=&quot;&quot;" command="SELECT * FROM [PlayerTeamGold]"/>
  </connection>
  <connection id="9" xr16:uid="{6519DD5C-CEC3-47DD-95C0-0EEDA11D7DA2}" keepAlive="1" name="Query - PlayerTeamPlat" description="Connection to the 'PlayerTeamPlat' query in the workbook." type="5" refreshedVersion="6" background="1" saveData="1">
    <dbPr connection="Provider=Microsoft.Mashup.OleDb.1;Data Source=$Workbook$;Location=PlayerTeamPlat;Extended Properties=&quot;&quot;" command="SELECT * FROM [PlayerTeamPlat]"/>
  </connection>
  <connection id="10" xr16:uid="{E9DB6B13-6709-4C50-8AD0-00291572910C}" keepAlive="1" name="Query - PlayerTrioGold" description="Connection to the 'PlayerTrioGold' query in the workbook." type="5" refreshedVersion="6" background="1" saveData="1">
    <dbPr connection="Provider=Microsoft.Mashup.OleDb.1;Data Source=$Workbook$;Location=PlayerTrioGold;Extended Properties=&quot;&quot;" command="SELECT * FROM [PlayerTrioGold]"/>
  </connection>
  <connection id="11" xr16:uid="{382EEA09-B678-4654-8E6E-C4FAAFB44204}" keepAlive="1" name="Query - PlayerTrioPlat" description="Connection to the 'PlayerTrioPlat' query in the workbook." type="5" refreshedVersion="6" background="1" saveData="1">
    <dbPr connection="Provider=Microsoft.Mashup.OleDb.1;Data Source=$Workbook$;Location=PlayerTrioPlat;Extended Properties=&quot;&quot;" command="SELECT * FROM [PlayerTrioPlat]"/>
  </connection>
  <connection id="12" xr16:uid="{CA77E86E-749A-4321-9D59-BA75976CC007}" keepAlive="1" name="Query - RunsByPlayerFilePath" description="Connection to the 'RunsByPlayerFilePath' query in the workbook." type="5" refreshedVersion="0" background="1">
    <dbPr connection="Provider=Microsoft.Mashup.OleDb.1;Data Source=$Workbook$;Location=RunsByPlayerFilePath;Extended Properties=&quot;&quot;" command="SELECT * FROM [RunsByPlayerFilePath]"/>
  </connection>
  <connection id="13" xr16:uid="{3D4B50EA-6EDA-450E-A09F-225990BBAE0E}" keepAlive="1" name="Query - TeamDuoGold" description="Connection to the 'TeamDuoGold' query in the workbook." type="5" refreshedVersion="6" background="1" saveData="1">
    <dbPr connection="Provider=Microsoft.Mashup.OleDb.1;Data Source=$Workbook$;Location=TeamDuoGold;Extended Properties=&quot;&quot;" command="SELECT * FROM [TeamDuoGold]"/>
  </connection>
  <connection id="14" xr16:uid="{EBF4DC5B-D411-44C8-913A-C935A549707A}" keepAlive="1" name="Query - TeamDuoPlat" description="Connection to the 'TeamDuoPlat' query in the workbook." type="5" refreshedVersion="6" background="1" saveData="1">
    <dbPr connection="Provider=Microsoft.Mashup.OleDb.1;Data Source=$Workbook$;Location=TeamDuoPlat;Extended Properties=&quot;&quot;" command="SELECT * FROM [TeamDuoPlat]"/>
  </connection>
  <connection id="15" xr16:uid="{40CD7FC1-6C46-4C84-8FCD-4AF5D7E9D096}" keepAlive="1" name="Query - TeamRuns" description="Connection to the 'TeamRuns' query in the workbook." type="5" refreshedVersion="6" background="1" saveData="1">
    <dbPr connection="Provider=Microsoft.Mashup.OleDb.1;Data Source=$Workbook$;Location=TeamRuns;Extended Properties=&quot;&quot;" command="SELECT * FROM [TeamRuns]"/>
  </connection>
  <connection id="16" xr16:uid="{B3284608-2384-4147-A6D6-652EB5C5FB76}" keepAlive="1" name="Query - TeamTeamGold" description="Connection to the 'TeamTeamGold' query in the workbook." type="5" refreshedVersion="6" background="1" saveData="1">
    <dbPr connection="Provider=Microsoft.Mashup.OleDb.1;Data Source=$Workbook$;Location=TeamTeamGold;Extended Properties=&quot;&quot;" command="SELECT * FROM [TeamTeamGold]"/>
  </connection>
  <connection id="17" xr16:uid="{0617E9C1-31CF-44A0-9DC9-F58E41F37D25}" keepAlive="1" name="Query - TeamTeamPlat" description="Connection to the 'TeamTeamPlat' query in the workbook." type="5" refreshedVersion="6" background="1" saveData="1">
    <dbPr connection="Provider=Microsoft.Mashup.OleDb.1;Data Source=$Workbook$;Location=TeamTeamPlat;Extended Properties=&quot;&quot;" command="SELECT * FROM [TeamTeamPlat]"/>
  </connection>
  <connection id="18" xr16:uid="{01CD1F8E-DDC0-4EF5-ABB2-D68CF6FD03B2}" keepAlive="1" name="Query - TeamTrioGold" description="Connection to the 'TeamTrioGold' query in the workbook." type="5" refreshedVersion="6" background="1" saveData="1">
    <dbPr connection="Provider=Microsoft.Mashup.OleDb.1;Data Source=$Workbook$;Location=TeamTrioGold;Extended Properties=&quot;&quot;" command="SELECT * FROM [TeamTrioGold]"/>
  </connection>
  <connection id="19" xr16:uid="{ED0BCAFD-11E3-4153-8535-20F37C3E6B3E}" keepAlive="1" name="Query - TeamTrioPlat" description="Connection to the 'TeamTrioPlat' query in the workbook." type="5" refreshedVersion="6" background="1" saveData="1">
    <dbPr connection="Provider=Microsoft.Mashup.OleDb.1;Data Source=$Workbook$;Location=TeamTrioPlat;Extended Properties=&quot;&quot;" command="SELECT * FROM [TeamTrioPlat]"/>
  </connection>
</connections>
</file>

<file path=xl/sharedStrings.xml><?xml version="1.0" encoding="utf-8"?>
<sst xmlns="http://schemas.openxmlformats.org/spreadsheetml/2006/main" count="610" uniqueCount="120">
  <si>
    <t>Player</t>
  </si>
  <si>
    <t>AGCeyx</t>
  </si>
  <si>
    <t>Team</t>
  </si>
  <si>
    <t>Full Team Challenge II</t>
  </si>
  <si>
    <t>Alfonsedode</t>
  </si>
  <si>
    <t>Full Team Challenge IV</t>
  </si>
  <si>
    <t>Full Team Challenge III</t>
  </si>
  <si>
    <t>Full Team Challenge I</t>
  </si>
  <si>
    <t>Juh0M</t>
  </si>
  <si>
    <t>ark_ryv_</t>
  </si>
  <si>
    <t>AW_FC_1986</t>
  </si>
  <si>
    <t>x3lander</t>
  </si>
  <si>
    <t>Bateman1980</t>
  </si>
  <si>
    <t>Brannigans1ove</t>
  </si>
  <si>
    <t>ClydeInTheShell</t>
  </si>
  <si>
    <t>ex-Clusum</t>
  </si>
  <si>
    <t>Smehur</t>
  </si>
  <si>
    <t>q5tyhj</t>
  </si>
  <si>
    <t>KillaCat805</t>
  </si>
  <si>
    <t>Tatted1214</t>
  </si>
  <si>
    <t>Trio Challenge I</t>
  </si>
  <si>
    <t>TheNightSlasher</t>
  </si>
  <si>
    <t>Trio Challenge II</t>
  </si>
  <si>
    <t>Trio Challenge III</t>
  </si>
  <si>
    <t>frank_is_crank</t>
  </si>
  <si>
    <t>Trio Challenge IV</t>
  </si>
  <si>
    <t>ACGeyx</t>
  </si>
  <si>
    <t>Duo Challenge I</t>
  </si>
  <si>
    <t>Emexxia</t>
  </si>
  <si>
    <t>dtkart</t>
  </si>
  <si>
    <t>Duo Challenge II</t>
  </si>
  <si>
    <t>Duo Challenge III</t>
  </si>
  <si>
    <t>Duo Challenge IV</t>
  </si>
  <si>
    <t>TheTechnoTurian</t>
  </si>
  <si>
    <t>Solo Challenge I</t>
  </si>
  <si>
    <t>N7-Gerbil</t>
  </si>
  <si>
    <t>capn233</t>
  </si>
  <si>
    <t>The_Doctor46N7</t>
  </si>
  <si>
    <t>XAN1_95</t>
  </si>
  <si>
    <t>justinman114</t>
  </si>
  <si>
    <t>Solo Challenge II</t>
  </si>
  <si>
    <t>Solo Challenge III</t>
  </si>
  <si>
    <t>Solo Challenge IV</t>
  </si>
  <si>
    <t>DocSteely</t>
  </si>
  <si>
    <t>AutumnalSkies</t>
  </si>
  <si>
    <t>t_raks_99</t>
  </si>
  <si>
    <t>ctc91</t>
  </si>
  <si>
    <t>RBHershey98</t>
  </si>
  <si>
    <t>FireRider100</t>
  </si>
  <si>
    <t>VeeDahb</t>
  </si>
  <si>
    <t>mexximal</t>
  </si>
  <si>
    <t>HamleticTortoise</t>
  </si>
  <si>
    <t>MrsFlyingKebab</t>
  </si>
  <si>
    <t>elitebystealth</t>
  </si>
  <si>
    <t>CEBK</t>
  </si>
  <si>
    <t>lardst</t>
  </si>
  <si>
    <t>Lvca_gr</t>
  </si>
  <si>
    <t>SalInfMR</t>
  </si>
  <si>
    <t>OniTYME</t>
  </si>
  <si>
    <t>Sumarizook</t>
  </si>
  <si>
    <t>DrakeValencez</t>
  </si>
  <si>
    <t>physiolosopher</t>
  </si>
  <si>
    <t>JRandall0308</t>
  </si>
  <si>
    <t>Sonashii</t>
  </si>
  <si>
    <t>pheabus2005</t>
  </si>
  <si>
    <t>AGCeyx | Alfonsedode | Smehur | TheNightSlasher</t>
  </si>
  <si>
    <t>Alfonsedode | AutumnalSkies | AW_FC_1986 | pheabus2005</t>
  </si>
  <si>
    <t>Alfonsedode | ex-Clusum | Juh0M | Smehur</t>
  </si>
  <si>
    <t>Alfonsedode | ex-Clusum | Smehur | TheTechnoTurian</t>
  </si>
  <si>
    <t>Alfonsedode | Juh0M | pheabus2005 | SalInfMR</t>
  </si>
  <si>
    <t>ark_ryv_ | mexximal | OniTYME | XAN1_95</t>
  </si>
  <si>
    <t>ark_ryv_ | mexximal | Sumarizook | XAN1_95</t>
  </si>
  <si>
    <t>AW_FC_1986 | ex-Clusum | TheTechnoTurian | t_raks_99</t>
  </si>
  <si>
    <t>AW_FC_1986 | TheNightSlasher | The_Doctor46N7 | x3lander</t>
  </si>
  <si>
    <t>Bateman1980 | ex-Clusum | Smehur | TheTechnoTurian</t>
  </si>
  <si>
    <t>Brannigans1ove | ctc91 | DrakeValencez | JRandall0308</t>
  </si>
  <si>
    <t>ClydeInTheShell | elitebystealth | MrsFlyingKebab | RBHershey98</t>
  </si>
  <si>
    <t>ex-Clusum | Smehur | TheNightSlasher | TheTechnoTurian</t>
  </si>
  <si>
    <t>ex-Clusum | Smehur | TheTechnoTurian | The_Doctor46N7</t>
  </si>
  <si>
    <t>ex-Clusum | TheNightSlasher | The_Doctor46N7 | x3lander</t>
  </si>
  <si>
    <t>FireRider100 | mexximal | physiolosopher | q5tyhj</t>
  </si>
  <si>
    <t>justinman114 | KillaCat805 | Tatted1214 | VeeDahb</t>
  </si>
  <si>
    <t>ark_ryv_ | mexximal | XAN1_95</t>
  </si>
  <si>
    <t>Alfonsedode | Juh0M | Smehur</t>
  </si>
  <si>
    <t>Brannigans1ove | ctc91 | JRandall0308</t>
  </si>
  <si>
    <t>ClydeInTheShell | MrsFlyingKebab | RBHershey98</t>
  </si>
  <si>
    <t>AW_FC_1986 | The_Doctor46N7 | x3lander</t>
  </si>
  <si>
    <t>TheNightSlasher | The_Doctor46N7 | x3lander</t>
  </si>
  <si>
    <t>Alfonsedode | Juh0M | SalInfMR</t>
  </si>
  <si>
    <t>AGCeyx | Alfonsedode | Juh0M</t>
  </si>
  <si>
    <t>ex-Clusum | frank_is_crank | TheTechnoTurian</t>
  </si>
  <si>
    <t>ACGeyx | Alfonsedode | Juh0M</t>
  </si>
  <si>
    <t>mexximal | q5tyhj</t>
  </si>
  <si>
    <t>ark_ryv_ | XAN1_95</t>
  </si>
  <si>
    <t>AW_FC_1986 | Smehur</t>
  </si>
  <si>
    <t>Alfonsedode | Juh0M</t>
  </si>
  <si>
    <t>Emexxia | HamleticTortoise</t>
  </si>
  <si>
    <t>ClydeInTheShell | RBHershey98</t>
  </si>
  <si>
    <t>AW_FC_1986 | The_Doctor46N7</t>
  </si>
  <si>
    <t>AW_FC_1986 | dtkart</t>
  </si>
  <si>
    <t>TheNightSlasher | TheTechnoTurian</t>
  </si>
  <si>
    <t>ClydeInTheShell | MrsFlyingKebab</t>
  </si>
  <si>
    <t>The_Doctor46N7 | x3lander</t>
  </si>
  <si>
    <t>Smehur | TheNightSlasher</t>
  </si>
  <si>
    <t>ClydeInTheShell | elitebystealth</t>
  </si>
  <si>
    <t>CEBK | ClydeInTheShell</t>
  </si>
  <si>
    <t>Alfonsedode | AW_FC_1986</t>
  </si>
  <si>
    <t>ex-Clusum | TheTechnoTurian</t>
  </si>
  <si>
    <t>DocSteely | The_Doctor46N7</t>
  </si>
  <si>
    <t>Alfonsedode | lardst | Sonashii</t>
  </si>
  <si>
    <t>Alfonsedode | DocSteely | The_Doctor46N7</t>
  </si>
  <si>
    <t>Alfonsedode | Lvca_gr</t>
  </si>
  <si>
    <t>Time</t>
  </si>
  <si>
    <t xml:space="preserve"> - </t>
  </si>
  <si>
    <t>Count</t>
  </si>
  <si>
    <t>Team2</t>
  </si>
  <si>
    <t>MPApr2012</t>
  </si>
  <si>
    <t>fraggle</t>
  </si>
  <si>
    <t>Balbock</t>
  </si>
  <si>
    <t>Balbock | fraggle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</si>
</sst>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7" xr16:uid="{DCBB732F-9C67-4E56-93B0-0156FB16F038}" autoFormatId="16" applyNumberFormats="0" applyBorderFormats="0" applyFontFormats="0" applyPatternFormats="0" applyAlignmentFormats="0" applyWidthHeightFormats="0">
  <queryTableRefresh nextId="11" unboundColumnsLeft="2">
    <queryTableFields count="8">
      <queryTableField id="8" dataBound="0" tableColumnId="6"/>
      <queryTableField id="7" dataBound="0" tableColumnId="7"/>
      <queryTableField id="1" name="Player" tableColumnId="1"/>
      <queryTableField id="6" dataBound="0" tableColumnId="8"/>
      <queryTableField id="2" name="Solo Challenge I" tableColumnId="2"/>
      <queryTableField id="3" name="Solo Challenge II" tableColumnId="3"/>
      <queryTableField id="4" name="Solo Challenge III" tableColumnId="4"/>
      <queryTableField id="5" name="Solo Challenge IV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0" xr16:uid="{F3719F3B-1F9C-4C02-AC07-7C6F44115361}" autoFormatId="16" applyNumberFormats="0" applyBorderFormats="0" applyFontFormats="0" applyPatternFormats="0" applyAlignmentFormats="0" applyWidthHeightFormats="0">
  <queryTableRefresh nextId="11" unboundColumnsLeft="2">
    <queryTableFields count="8">
      <queryTableField id="8" dataBound="0" tableColumnId="6"/>
      <queryTableField id="7" dataBound="0" tableColumnId="7"/>
      <queryTableField id="1" name="Player" tableColumnId="1"/>
      <queryTableField id="6" dataBound="0" tableColumnId="8"/>
      <queryTableField id="2" name="Trio Challenge I" tableColumnId="2"/>
      <queryTableField id="3" name="Trio Challenge II" tableColumnId="3"/>
      <queryTableField id="4" name="Trio Challenge III" tableColumnId="4"/>
      <queryTableField id="5" name="Trio Challenge IV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7" xr16:uid="{9285EFD6-1CDA-435A-A6AE-DF0615839161}" autoFormatId="16" applyNumberFormats="0" applyBorderFormats="0" applyFontFormats="0" applyPatternFormats="0" applyAlignmentFormats="0" applyWidthHeightFormats="0">
  <queryTableRefresh nextId="11" unboundColumnsLeft="2">
    <queryTableFields count="8">
      <queryTableField id="8" dataBound="0" tableColumnId="6"/>
      <queryTableField id="7" dataBound="0" tableColumnId="7"/>
      <queryTableField id="1" name="Team" tableColumnId="1"/>
      <queryTableField id="6" dataBound="0" tableColumnId="8"/>
      <queryTableField id="2" name="Full Team Challenge II" tableColumnId="2"/>
      <queryTableField id="3" name="Full Team Challenge IV" tableColumnId="3"/>
      <queryTableField id="4" name="Full Team Challenge III" tableColumnId="4"/>
      <queryTableField id="5" name="Full Team Challenge I" tableColumnId="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6" xr16:uid="{A1705AA3-9EF4-471B-8976-2D63A934D95C}" autoFormatId="16" applyNumberFormats="0" applyBorderFormats="0" applyFontFormats="0" applyPatternFormats="0" applyAlignmentFormats="0" applyWidthHeightFormats="0">
  <queryTableRefresh nextId="11" unboundColumnsLeft="2">
    <queryTableFields count="8">
      <queryTableField id="8" dataBound="0" tableColumnId="6"/>
      <queryTableField id="7" dataBound="0" tableColumnId="7"/>
      <queryTableField id="1" name="Team" tableColumnId="1"/>
      <queryTableField id="6" dataBound="0" tableColumnId="8"/>
      <queryTableField id="2" name="Full Team Challenge I" tableColumnId="2"/>
      <queryTableField id="3" name="Full Team Challenge II" tableColumnId="3"/>
      <queryTableField id="4" name="Full Team Challenge III" tableColumnId="4"/>
      <queryTableField id="5" name="Full Team Challenge IV" tableColumnId="5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9" xr16:uid="{2050B361-AADD-4ED9-AF51-74BDE382B3E6}" autoFormatId="16" applyNumberFormats="0" applyBorderFormats="0" applyFontFormats="0" applyPatternFormats="0" applyAlignmentFormats="0" applyWidthHeightFormats="0">
  <queryTableRefresh nextId="11" unboundColumnsLeft="2">
    <queryTableFields count="8">
      <queryTableField id="8" dataBound="0" tableColumnId="6"/>
      <queryTableField id="7" dataBound="0" tableColumnId="7"/>
      <queryTableField id="1" name="Player" tableColumnId="1"/>
      <queryTableField id="6" dataBound="0" tableColumnId="8"/>
      <queryTableField id="2" name="Full Team Challenge II" tableColumnId="2"/>
      <queryTableField id="3" name="Full Team Challenge IV" tableColumnId="3"/>
      <queryTableField id="4" name="Full Team Challenge III" tableColumnId="4"/>
      <queryTableField id="5" name="Full Team Challenge I" tableColumnId="5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CC0B7583-0D7F-447E-9CB3-8A62F1A2FE7A}" autoFormatId="16" applyNumberFormats="0" applyBorderFormats="0" applyFontFormats="0" applyPatternFormats="0" applyAlignmentFormats="0" applyWidthHeightFormats="0">
  <queryTableRefresh nextId="11" unboundColumnsLeft="2">
    <queryTableFields count="8">
      <queryTableField id="8" dataBound="0" tableColumnId="6"/>
      <queryTableField id="7" dataBound="0" tableColumnId="7"/>
      <queryTableField id="1" name="Player" tableColumnId="1"/>
      <queryTableField id="6" dataBound="0" tableColumnId="8"/>
      <queryTableField id="2" name="Full Team Challenge I" tableColumnId="2"/>
      <queryTableField id="3" name="Full Team Challenge II" tableColumnId="3"/>
      <queryTableField id="4" name="Full Team Challenge III" tableColumnId="4"/>
      <queryTableField id="5" name="Full Team Challenge IV" tableColumnId="5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12413975-AFED-48CE-8771-B922FEC75579}" autoFormatId="16" applyNumberFormats="0" applyBorderFormats="0" applyFontFormats="0" applyPatternFormats="0" applyAlignmentFormats="0" applyWidthHeightFormats="0">
  <queryTableRefresh nextId="23" unboundColumnsLeft="2">
    <queryTableFields count="20">
      <queryTableField id="20" dataBound="0" tableColumnId="18"/>
      <queryTableField id="19" dataBound="0" tableColumnId="19"/>
      <queryTableField id="1" name="Player" tableColumnId="1"/>
      <queryTableField id="18" dataBound="0" tableColumnId="20"/>
      <queryTableField id="2" name="Full Team Challenge I" tableColumnId="2"/>
      <queryTableField id="3" name="Full Team Challenge II" tableColumnId="3"/>
      <queryTableField id="4" name="Full Team Challenge III" tableColumnId="4"/>
      <queryTableField id="5" name="Full Team Challenge IV" tableColumnId="5"/>
      <queryTableField id="6" name="Trio Challenge I" tableColumnId="6"/>
      <queryTableField id="7" name="Trio Challenge II" tableColumnId="7"/>
      <queryTableField id="8" name="Trio Challenge III" tableColumnId="8"/>
      <queryTableField id="9" name="Trio Challenge IV" tableColumnId="9"/>
      <queryTableField id="10" name="Duo Challenge I" tableColumnId="10"/>
      <queryTableField id="11" name="Duo Challenge II" tableColumnId="11"/>
      <queryTableField id="12" name="Duo Challenge III" tableColumnId="12"/>
      <queryTableField id="13" name="Duo Challenge IV" tableColumnId="13"/>
      <queryTableField id="14" name="Solo Challenge I" tableColumnId="14"/>
      <queryTableField id="15" name="Solo Challenge II" tableColumnId="15"/>
      <queryTableField id="16" name="Solo Challenge III" tableColumnId="16"/>
      <queryTableField id="17" name="Solo Challenge IV" tableColumnId="17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E16122B1-29F6-4D87-AFA4-8B2DA9E2CC9E}" autoFormatId="16" applyNumberFormats="0" applyBorderFormats="0" applyFontFormats="0" applyPatternFormats="0" applyAlignmentFormats="0" applyWidthHeightFormats="0">
  <queryTableRefresh nextId="23" unboundColumnsLeft="2">
    <queryTableFields count="20">
      <queryTableField id="20" dataBound="0" tableColumnId="18"/>
      <queryTableField id="19" dataBound="0" tableColumnId="19"/>
      <queryTableField id="1" name="Player" tableColumnId="1"/>
      <queryTableField id="18" dataBound="0" tableColumnId="20"/>
      <queryTableField id="2" name="Full Team Challenge II" tableColumnId="2"/>
      <queryTableField id="3" name="Full Team Challenge IV" tableColumnId="3"/>
      <queryTableField id="4" name="Full Team Challenge III" tableColumnId="4"/>
      <queryTableField id="5" name="Full Team Challenge I" tableColumnId="5"/>
      <queryTableField id="6" name="Trio Challenge I" tableColumnId="6"/>
      <queryTableField id="7" name="Trio Challenge II" tableColumnId="7"/>
      <queryTableField id="8" name="Trio Challenge III" tableColumnId="8"/>
      <queryTableField id="9" name="Trio Challenge IV" tableColumnId="9"/>
      <queryTableField id="10" name="Duo Challenge I" tableColumnId="10"/>
      <queryTableField id="11" name="Duo Challenge II" tableColumnId="11"/>
      <queryTableField id="12" name="Duo Challenge III" tableColumnId="12"/>
      <queryTableField id="13" name="Duo Challenge IV" tableColumnId="13"/>
      <queryTableField id="14" name="Solo Challenge I" tableColumnId="14"/>
      <queryTableField id="15" name="Solo Challenge II" tableColumnId="15"/>
      <queryTableField id="16" name="Solo Challenge III" tableColumnId="16"/>
      <queryTableField id="17" name="Solo Challenge IV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6" xr16:uid="{729974EB-375A-4508-B6D2-552BBF714501}" autoFormatId="16" applyNumberFormats="0" applyBorderFormats="0" applyFontFormats="0" applyPatternFormats="0" applyAlignmentFormats="0" applyWidthHeightFormats="0">
  <queryTableRefresh nextId="11" unboundColumnsLeft="2">
    <queryTableFields count="8">
      <queryTableField id="8" dataBound="0" tableColumnId="6"/>
      <queryTableField id="7" dataBound="0" tableColumnId="7"/>
      <queryTableField id="1" name="Player" tableColumnId="1"/>
      <queryTableField id="6" dataBound="0" tableColumnId="8"/>
      <queryTableField id="2" name="Solo Challenge I" tableColumnId="2"/>
      <queryTableField id="3" name="Solo Challenge II" tableColumnId="3"/>
      <queryTableField id="4" name="Solo Challenge III" tableColumnId="4"/>
      <queryTableField id="5" name="Solo Challenge IV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4" xr16:uid="{EFBD6BA2-DE3A-4302-8381-90440ACCED36}" autoFormatId="16" applyNumberFormats="0" applyBorderFormats="0" applyFontFormats="0" applyPatternFormats="0" applyAlignmentFormats="0" applyWidthHeightFormats="0">
  <queryTableRefresh nextId="11" unboundColumnsLeft="2">
    <queryTableFields count="8">
      <queryTableField id="8" dataBound="0" tableColumnId="6"/>
      <queryTableField id="7" dataBound="0" tableColumnId="7"/>
      <queryTableField id="1" name="Team" tableColumnId="1"/>
      <queryTableField id="6" dataBound="0" tableColumnId="8"/>
      <queryTableField id="2" name="Duo Challenge I" tableColumnId="2"/>
      <queryTableField id="3" name="Duo Challenge II" tableColumnId="3"/>
      <queryTableField id="4" name="Duo Challenge III" tableColumnId="4"/>
      <queryTableField id="5" name="Duo Challenge IV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3" xr16:uid="{7C8AE2DE-36E3-4CF3-996B-AB22A41A7EF4}" autoFormatId="16" applyNumberFormats="0" applyBorderFormats="0" applyFontFormats="0" applyPatternFormats="0" applyAlignmentFormats="0" applyWidthHeightFormats="0">
  <queryTableRefresh nextId="11" unboundColumnsLeft="2">
    <queryTableFields count="8">
      <queryTableField id="8" dataBound="0" tableColumnId="6"/>
      <queryTableField id="7" dataBound="0" tableColumnId="7"/>
      <queryTableField id="1" name="Team" tableColumnId="1"/>
      <queryTableField id="6" dataBound="0" tableColumnId="8"/>
      <queryTableField id="2" name="Duo Challenge I" tableColumnId="2"/>
      <queryTableField id="3" name="Duo Challenge II" tableColumnId="3"/>
      <queryTableField id="4" name="Duo Challenge III" tableColumnId="4"/>
      <queryTableField id="5" name="Duo Challenge IV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4" xr16:uid="{1D5253BF-A195-41E2-A4D2-6E75BAE4D3E5}" autoFormatId="16" applyNumberFormats="0" applyBorderFormats="0" applyFontFormats="0" applyPatternFormats="0" applyAlignmentFormats="0" applyWidthHeightFormats="0">
  <queryTableRefresh nextId="11" unboundColumnsLeft="2">
    <queryTableFields count="8">
      <queryTableField id="8" dataBound="0" tableColumnId="6"/>
      <queryTableField id="7" dataBound="0" tableColumnId="7"/>
      <queryTableField id="1" name="Player" tableColumnId="1"/>
      <queryTableField id="6" dataBound="0" tableColumnId="8"/>
      <queryTableField id="2" name="Duo Challenge I" tableColumnId="2"/>
      <queryTableField id="3" name="Duo Challenge II" tableColumnId="3"/>
      <queryTableField id="4" name="Duo Challenge III" tableColumnId="4"/>
      <queryTableField id="5" name="Duo Challenge IV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3" xr16:uid="{E75D72E0-165D-4E85-9B64-D00D32C5E52A}" autoFormatId="16" applyNumberFormats="0" applyBorderFormats="0" applyFontFormats="0" applyPatternFormats="0" applyAlignmentFormats="0" applyWidthHeightFormats="0">
  <queryTableRefresh nextId="11" unboundColumnsLeft="2">
    <queryTableFields count="8">
      <queryTableField id="8" dataBound="0" tableColumnId="6"/>
      <queryTableField id="7" dataBound="0" tableColumnId="7"/>
      <queryTableField id="1" name="Player" tableColumnId="1"/>
      <queryTableField id="6" dataBound="0" tableColumnId="8"/>
      <queryTableField id="2" name="Duo Challenge I" tableColumnId="2"/>
      <queryTableField id="3" name="Duo Challenge II" tableColumnId="3"/>
      <queryTableField id="4" name="Duo Challenge III" tableColumnId="4"/>
      <queryTableField id="5" name="Duo Challenge IV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9" xr16:uid="{8B6A7302-ACBC-43C9-ABEE-138123064E0E}" autoFormatId="16" applyNumberFormats="0" applyBorderFormats="0" applyFontFormats="0" applyPatternFormats="0" applyAlignmentFormats="0" applyWidthHeightFormats="0">
  <queryTableRefresh nextId="11" unboundColumnsLeft="2">
    <queryTableFields count="8">
      <queryTableField id="8" dataBound="0" tableColumnId="6"/>
      <queryTableField id="7" dataBound="0" tableColumnId="7"/>
      <queryTableField id="1" name="Team" tableColumnId="1"/>
      <queryTableField id="6" dataBound="0" tableColumnId="8"/>
      <queryTableField id="2" name="Trio Challenge I" tableColumnId="2"/>
      <queryTableField id="3" name="Trio Challenge II" tableColumnId="3"/>
      <queryTableField id="4" name="Trio Challenge III" tableColumnId="4"/>
      <queryTableField id="5" name="Trio Challenge IV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8" xr16:uid="{C037A3A5-1541-400B-BE3F-46D8EC5058E4}" autoFormatId="16" applyNumberFormats="0" applyBorderFormats="0" applyFontFormats="0" applyPatternFormats="0" applyAlignmentFormats="0" applyWidthHeightFormats="0">
  <queryTableRefresh nextId="11" unboundColumnsLeft="2">
    <queryTableFields count="8">
      <queryTableField id="8" dataBound="0" tableColumnId="6"/>
      <queryTableField id="7" dataBound="0" tableColumnId="7"/>
      <queryTableField id="1" name="Team" tableColumnId="1"/>
      <queryTableField id="6" dataBound="0" tableColumnId="8"/>
      <queryTableField id="2" name="Trio Challenge I" tableColumnId="2"/>
      <queryTableField id="3" name="Trio Challenge II" tableColumnId="3"/>
      <queryTableField id="4" name="Trio Challenge III" tableColumnId="4"/>
      <queryTableField id="5" name="Trio Challenge IV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1" xr16:uid="{C530EFBD-CFCB-4AA0-8700-29C2063626FB}" autoFormatId="16" applyNumberFormats="0" applyBorderFormats="0" applyFontFormats="0" applyPatternFormats="0" applyAlignmentFormats="0" applyWidthHeightFormats="0">
  <queryTableRefresh nextId="11" unboundColumnsLeft="2">
    <queryTableFields count="8">
      <queryTableField id="8" dataBound="0" tableColumnId="6"/>
      <queryTableField id="7" dataBound="0" tableColumnId="7"/>
      <queryTableField id="1" name="Player" tableColumnId="1"/>
      <queryTableField id="6" dataBound="0" tableColumnId="8"/>
      <queryTableField id="2" name="Trio Challenge I" tableColumnId="2"/>
      <queryTableField id="3" name="Trio Challenge II" tableColumnId="3"/>
      <queryTableField id="4" name="Trio Challenge III" tableColumnId="4"/>
      <queryTableField id="5" name="Trio Challenge IV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13B17D4-C6DA-43F0-BDEC-51E6C7B0DEC7}" name="PlayerSoloPlat" displayName="PlayerSoloPlat" ref="A1:H4" tableType="queryTable" totalsRowShown="0">
  <autoFilter ref="A1:H4" xr:uid="{98DF8125-1DB2-43EF-9118-B3F63DA2BF57}">
    <filterColumn colId="3">
      <filters>
        <filter val="4"/>
      </filters>
    </filterColumn>
  </autoFilter>
  <sortState xmlns:xlrd2="http://schemas.microsoft.com/office/spreadsheetml/2017/richdata2" ref="A2:H4">
    <sortCondition ref="A1:A4"/>
  </sortState>
  <tableColumns count="8">
    <tableColumn id="6" xr3:uid="{03A2A21B-E543-46A2-88F3-8A3E50F15C2E}" uniqueName="6" name="Time" queryTableFieldId="8" dataDxfId="63">
      <calculatedColumnFormula>SUM(PlayerSoloPlat[[#This Row],[Solo Challenge I]:[Solo Challenge IV]])</calculatedColumnFormula>
    </tableColumn>
    <tableColumn id="7" xr3:uid="{5EE75482-5A4F-4E66-9522-EAD641073B43}" uniqueName="7" name=" - " queryTableFieldId="7" dataDxfId="62"/>
    <tableColumn id="1" xr3:uid="{B03FEF40-679B-498C-A773-5359BB676650}" uniqueName="1" name="Player" queryTableFieldId="1" dataDxfId="61"/>
    <tableColumn id="8" xr3:uid="{461F291C-DFBF-4BDC-83A6-51E1ADFFC6DF}" uniqueName="8" name="Count" queryTableFieldId="6" dataDxfId="60">
      <calculatedColumnFormula>COUNT(PlayerSoloPlat[[#This Row],[Solo Challenge I]:[Solo Challenge IV]])</calculatedColumnFormula>
    </tableColumn>
    <tableColumn id="2" xr3:uid="{42480A39-93DA-490A-9824-B917759DD59D}" uniqueName="2" name="Solo Challenge I" queryTableFieldId="2"/>
    <tableColumn id="3" xr3:uid="{A28E2432-EE9F-488B-9219-A9F3D45FB6E4}" uniqueName="3" name="Solo Challenge II" queryTableFieldId="3"/>
    <tableColumn id="4" xr3:uid="{6BBE96DC-A1F5-458B-A9AC-E1E5B51B4EAF}" uniqueName="4" name="Solo Challenge III" queryTableFieldId="4"/>
    <tableColumn id="5" xr3:uid="{036C99A0-23D0-4F5B-B737-FE0EAA56602C}" uniqueName="5" name="Solo Challenge IV" queryTableFieldId="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D11C0A1-1558-424E-9132-266CB86837DE}" name="PlayerTrioGold" displayName="PlayerTrioGold" ref="A1:H21" tableType="queryTable" totalsRowShown="0">
  <autoFilter ref="A1:H21" xr:uid="{C0AE8A4D-D1F9-463F-89CC-40D45E5D63F1}">
    <filterColumn colId="3">
      <filters>
        <filter val="4"/>
      </filters>
    </filterColumn>
  </autoFilter>
  <sortState xmlns:xlrd2="http://schemas.microsoft.com/office/spreadsheetml/2017/richdata2" ref="A2:H21">
    <sortCondition ref="A2:A21"/>
    <sortCondition ref="C2:C21"/>
  </sortState>
  <tableColumns count="8">
    <tableColumn id="6" xr3:uid="{6260ED40-72C2-4E20-A189-DAF5A3B52147}" uniqueName="6" name="Time" queryTableFieldId="8" dataDxfId="35">
      <calculatedColumnFormula>SUM(PlayerTrioGold[[#This Row],[Trio Challenge I]:[Trio Challenge IV]])</calculatedColumnFormula>
    </tableColumn>
    <tableColumn id="7" xr3:uid="{E7752517-5D8A-4D77-AB21-0DD85CC92459}" uniqueName="7" name=" - " queryTableFieldId="7" dataDxfId="34"/>
    <tableColumn id="1" xr3:uid="{8E177E42-34C2-43D8-99E9-49820ABDE6EA}" uniqueName="1" name="Player" queryTableFieldId="1" dataDxfId="33"/>
    <tableColumn id="8" xr3:uid="{5C072566-CC66-4DB3-B19A-949FC45CB6CB}" uniqueName="8" name="Count" queryTableFieldId="6" dataDxfId="32">
      <calculatedColumnFormula>COUNT(PlayerTrioGold[[#This Row],[Trio Challenge I]:[Trio Challenge IV]])</calculatedColumnFormula>
    </tableColumn>
    <tableColumn id="2" xr3:uid="{45F8545E-254D-4399-8686-59A0E90B7CFF}" uniqueName="2" name="Trio Challenge I" queryTableFieldId="2"/>
    <tableColumn id="3" xr3:uid="{BC23A075-C079-41F2-AD5D-17D894CAC277}" uniqueName="3" name="Trio Challenge II" queryTableFieldId="3"/>
    <tableColumn id="4" xr3:uid="{3F3BE012-E16B-426D-B2CC-4E1477B365C6}" uniqueName="4" name="Trio Challenge III" queryTableFieldId="4"/>
    <tableColumn id="5" xr3:uid="{791D0364-1385-4B82-89BA-0ADDEB141DD8}" uniqueName="5" name="Trio Challenge IV" queryTableFieldId="5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F55F5A-F447-4001-A822-618CFD1578F1}" name="TeamTeamPlat" displayName="TeamTeamPlat" ref="A1:H12" tableType="queryTable" totalsRowShown="0">
  <autoFilter ref="A1:H12" xr:uid="{A283C60E-7D61-4842-9CA1-FF5FE09D2157}">
    <filterColumn colId="3">
      <filters>
        <filter val="4"/>
      </filters>
    </filterColumn>
  </autoFilter>
  <tableColumns count="8">
    <tableColumn id="6" xr3:uid="{FF0EFF0D-AA40-49C7-8BCB-34BD58965447}" uniqueName="6" name="Time" queryTableFieldId="8" dataDxfId="31">
      <calculatedColumnFormula>SUM(TeamTeamPlat[[#This Row],[Full Team Challenge II]:[Full Team Challenge I]])</calculatedColumnFormula>
    </tableColumn>
    <tableColumn id="7" xr3:uid="{54E30AB6-1EE0-4A2A-A578-E6472E337F50}" uniqueName="7" name=" - " queryTableFieldId="7" dataDxfId="30"/>
    <tableColumn id="1" xr3:uid="{E7252034-840E-40F6-8C20-B6C4E4CE013A}" uniqueName="1" name="Team" queryTableFieldId="1" dataDxfId="29"/>
    <tableColumn id="8" xr3:uid="{76A58E62-9161-4DEC-B823-863496A37F55}" uniqueName="8" name="Count" queryTableFieldId="6" dataDxfId="28">
      <calculatedColumnFormula>COUNT(TeamTeamPlat[[#This Row],[Full Team Challenge II]:[Full Team Challenge I]])</calculatedColumnFormula>
    </tableColumn>
    <tableColumn id="2" xr3:uid="{3B9A2B31-6A6D-4555-8EE4-E7F771154068}" uniqueName="2" name="Full Team Challenge II" queryTableFieldId="2"/>
    <tableColumn id="3" xr3:uid="{A2147A59-EFC6-4502-BB29-867014D00A6A}" uniqueName="3" name="Full Team Challenge IV" queryTableFieldId="3"/>
    <tableColumn id="4" xr3:uid="{68DFDA1B-10CF-4554-A378-D3334EF2FEA6}" uniqueName="4" name="Full Team Challenge III" queryTableFieldId="4"/>
    <tableColumn id="5" xr3:uid="{84BA03AB-0858-444A-9C85-912515A7E2AE}" uniqueName="5" name="Full Team Challenge I" queryTableFieldId="5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2621020-CC23-4C9E-BD99-033ECC3A2458}" name="TeamTeamGold" displayName="TeamTeamGold" ref="A1:H8" tableType="queryTable" totalsRowShown="0">
  <autoFilter ref="A1:H8" xr:uid="{93E372C6-2157-49EB-B852-2C50F8AC1D3D}">
    <filterColumn colId="3">
      <filters>
        <filter val="4"/>
      </filters>
    </filterColumn>
  </autoFilter>
  <tableColumns count="8">
    <tableColumn id="6" xr3:uid="{86D2C954-A4D8-4F50-A28E-4CE1685B093F}" uniqueName="6" name="Time" queryTableFieldId="8" dataDxfId="27">
      <calculatedColumnFormula>SUM(TeamTeamGold[[#This Row],[Full Team Challenge I]:[Full Team Challenge IV]])</calculatedColumnFormula>
    </tableColumn>
    <tableColumn id="7" xr3:uid="{5113BD86-2F08-4862-8D3F-CFA09230FC2A}" uniqueName="7" name=" - " queryTableFieldId="7" dataDxfId="26"/>
    <tableColumn id="1" xr3:uid="{55CC2772-A819-477B-9E9E-F69F013B474C}" uniqueName="1" name="Team" queryTableFieldId="1" dataDxfId="25"/>
    <tableColumn id="8" xr3:uid="{FEEFB26A-38BD-4205-8E18-5B8C271D65BC}" uniqueName="8" name="Count" queryTableFieldId="6" dataDxfId="24">
      <calculatedColumnFormula>COUNT(TeamTeamGold[[#This Row],[Full Team Challenge I]:[Full Team Challenge IV]])</calculatedColumnFormula>
    </tableColumn>
    <tableColumn id="2" xr3:uid="{59332BA4-7FBC-488B-9673-B94E76968682}" uniqueName="2" name="Full Team Challenge I" queryTableFieldId="2"/>
    <tableColumn id="3" xr3:uid="{3A6341E6-FBA2-4396-AE5D-BBF5179F2912}" uniqueName="3" name="Full Team Challenge II" queryTableFieldId="3"/>
    <tableColumn id="4" xr3:uid="{7A53C69B-0F86-4A0F-9298-8C27100AF25D}" uniqueName="4" name="Full Team Challenge III" queryTableFieldId="4"/>
    <tableColumn id="5" xr3:uid="{D0D40B15-BFE4-41C7-8B19-05DFA703EDFC}" uniqueName="5" name="Full Team Challenge IV" queryTableFieldId="5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A7A599-B503-4F6F-9C26-F832CA9F6513}" name="PlayerTeamPlat" displayName="PlayerTeamPlat" ref="A1:H22" tableType="queryTable" totalsRowShown="0">
  <autoFilter ref="A1:H22" xr:uid="{7F137B49-3C9C-4D66-84AD-43C89515F464}">
    <filterColumn colId="3">
      <filters>
        <filter val="4"/>
      </filters>
    </filterColumn>
  </autoFilter>
  <sortState xmlns:xlrd2="http://schemas.microsoft.com/office/spreadsheetml/2017/richdata2" ref="A2:H22">
    <sortCondition ref="A2:A22"/>
    <sortCondition ref="C2:C22"/>
  </sortState>
  <tableColumns count="8">
    <tableColumn id="6" xr3:uid="{01009CDD-FEB3-40AE-AF47-32BECD35174B}" uniqueName="6" name="Time" queryTableFieldId="8" dataDxfId="23">
      <calculatedColumnFormula>SUM(PlayerTeamPlat[[#This Row],[Full Team Challenge II]:[Full Team Challenge I]])</calculatedColumnFormula>
    </tableColumn>
    <tableColumn id="7" xr3:uid="{E909BE7B-1C83-4EAB-AC1A-A0C5B36A6C08}" uniqueName="7" name=" - " queryTableFieldId="7" dataDxfId="22"/>
    <tableColumn id="1" xr3:uid="{B93CC2E5-8DCB-4C17-83C8-2F6562E3E058}" uniqueName="1" name="Player" queryTableFieldId="1" dataDxfId="21"/>
    <tableColumn id="8" xr3:uid="{8E0E0D15-2964-4ECE-901A-045861406287}" uniqueName="8" name="Count" queryTableFieldId="6" dataDxfId="20">
      <calculatedColumnFormula>COUNT(PlayerTeamPlat[[#This Row],[Full Team Challenge II]:[Full Team Challenge I]])</calculatedColumnFormula>
    </tableColumn>
    <tableColumn id="2" xr3:uid="{AFBD7FD1-9DF1-4FBD-AC3D-B85739608B14}" uniqueName="2" name="Full Team Challenge II" queryTableFieldId="2"/>
    <tableColumn id="3" xr3:uid="{16F972A6-E73C-491E-ACFE-7358A8C43DBD}" uniqueName="3" name="Full Team Challenge IV" queryTableFieldId="3"/>
    <tableColumn id="4" xr3:uid="{81684A34-B57E-4AA6-9A69-3C2C06C94E9E}" uniqueName="4" name="Full Team Challenge III" queryTableFieldId="4"/>
    <tableColumn id="5" xr3:uid="{EE7F275B-23E9-4138-B23F-DF4EACC7C158}" uniqueName="5" name="Full Team Challenge I" queryTableFieldId="5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C7BF72-A6BE-47C5-B3BF-DCE090C815C1}" name="PlayerTeamGold" displayName="PlayerTeamGold" ref="A1:H23" tableType="queryTable" totalsRowShown="0">
  <autoFilter ref="A1:H23" xr:uid="{7B8B0E70-36AD-4A56-94C6-DCB6C4EB0B96}">
    <filterColumn colId="3">
      <filters>
        <filter val="4"/>
      </filters>
    </filterColumn>
  </autoFilter>
  <sortState xmlns:xlrd2="http://schemas.microsoft.com/office/spreadsheetml/2017/richdata2" ref="A2:H23">
    <sortCondition ref="A2:A23"/>
    <sortCondition ref="C2:C23"/>
  </sortState>
  <tableColumns count="8">
    <tableColumn id="6" xr3:uid="{6DC5A649-56F5-4632-8A2C-5BE5F2DBD853}" uniqueName="6" name="Time" queryTableFieldId="8" dataDxfId="19">
      <calculatedColumnFormula>SUM(PlayerTeamGold[[#This Row],[Full Team Challenge I]:[Full Team Challenge IV]])</calculatedColumnFormula>
    </tableColumn>
    <tableColumn id="7" xr3:uid="{016E6883-A6FD-4309-82EB-6FD9EBDA3A4C}" uniqueName="7" name=" - " queryTableFieldId="7" dataDxfId="18"/>
    <tableColumn id="1" xr3:uid="{4E484222-0A09-4992-BD57-E9B46D9298C4}" uniqueName="1" name="Player" queryTableFieldId="1" dataDxfId="17"/>
    <tableColumn id="8" xr3:uid="{02AE92B9-C60E-40AB-9E07-521C1E2DD7FF}" uniqueName="8" name="Count" queryTableFieldId="6" dataDxfId="16">
      <calculatedColumnFormula>COUNT(PlayerTeamGold[[#This Row],[Full Team Challenge I]:[Full Team Challenge IV]])</calculatedColumnFormula>
    </tableColumn>
    <tableColumn id="2" xr3:uid="{D0402DBD-258E-46FD-9D02-88D7E96A358C}" uniqueName="2" name="Full Team Challenge I" queryTableFieldId="2"/>
    <tableColumn id="3" xr3:uid="{937923B5-CEC3-4E09-8D17-8E475A7260A1}" uniqueName="3" name="Full Team Challenge II" queryTableFieldId="3"/>
    <tableColumn id="4" xr3:uid="{8705226F-69A9-4726-80E2-2CD3138C3FCF}" uniqueName="4" name="Full Team Challenge III" queryTableFieldId="4"/>
    <tableColumn id="5" xr3:uid="{DBD803B6-5AC4-498E-837F-646AD6E26DE4}" uniqueName="5" name="Full Team Challenge IV" queryTableFieldId="5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7E946F4-C315-4778-ACBF-EB4CA269A50B}" name="LordOfWar" displayName="LordOfWar" ref="A1:T39" tableType="queryTable" totalsRowShown="0">
  <autoFilter ref="A1:T39" xr:uid="{8C6002D7-8A1E-4C4F-9624-2904307D5A23}"/>
  <tableColumns count="20">
    <tableColumn id="18" xr3:uid="{7250C0D2-0FCF-4EFD-ADA3-27FE043DCC90}" uniqueName="18" name="Time" queryTableFieldId="20" dataDxfId="15">
      <calculatedColumnFormula>SUM(LordOfWar[[#This Row],[Full Team Challenge I]:[Solo Challenge IV]])</calculatedColumnFormula>
    </tableColumn>
    <tableColumn id="19" xr3:uid="{020809B2-1DC5-4251-902F-E8189D2CD795}" uniqueName="19" name=" - " queryTableFieldId="19" dataDxfId="14"/>
    <tableColumn id="1" xr3:uid="{04826C56-90A4-4A93-B0A1-2E21C11B5782}" uniqueName="1" name="Player" queryTableFieldId="1" dataDxfId="13"/>
    <tableColumn id="20" xr3:uid="{CB72EBE9-BB01-4D56-9003-7A59A0037758}" uniqueName="20" name="Count" queryTableFieldId="18" dataDxfId="12">
      <calculatedColumnFormula>COUNT(LordOfWar[[#This Row],[Full Team Challenge I]:[Solo Challenge IV]])</calculatedColumnFormula>
    </tableColumn>
    <tableColumn id="2" xr3:uid="{87EE9DA9-E906-442D-9A95-EF18CE64E3A1}" uniqueName="2" name="Full Team Challenge I" queryTableFieldId="2"/>
    <tableColumn id="3" xr3:uid="{BDFE0108-EC39-48D2-A2F1-369CC4B66E9D}" uniqueName="3" name="Full Team Challenge II" queryTableFieldId="3"/>
    <tableColumn id="4" xr3:uid="{32758D63-3E4F-4BDA-AAA7-D27E047842D4}" uniqueName="4" name="Full Team Challenge III" queryTableFieldId="4"/>
    <tableColumn id="5" xr3:uid="{2C057189-D1E2-4D46-8644-D8FB9548168E}" uniqueName="5" name="Full Team Challenge IV" queryTableFieldId="5"/>
    <tableColumn id="6" xr3:uid="{27A92577-87A7-461F-89F7-986E7D42A4F5}" uniqueName="6" name="Trio Challenge I" queryTableFieldId="6"/>
    <tableColumn id="7" xr3:uid="{DF291C2A-5FCA-4CBF-B1A1-B33BABBFC8EB}" uniqueName="7" name="Trio Challenge II" queryTableFieldId="7"/>
    <tableColumn id="8" xr3:uid="{7B6148BC-830E-4B6E-A0A8-40BC44266681}" uniqueName="8" name="Trio Challenge III" queryTableFieldId="8"/>
    <tableColumn id="9" xr3:uid="{9EFE5DE4-D622-4FBE-BC0B-930B9E0C9FDF}" uniqueName="9" name="Trio Challenge IV" queryTableFieldId="9"/>
    <tableColumn id="10" xr3:uid="{5090BC7E-D98A-4242-BC37-76E2521558A1}" uniqueName="10" name="Duo Challenge I" queryTableFieldId="10"/>
    <tableColumn id="11" xr3:uid="{FF6C5568-E265-4086-9FE0-CCCAF1761B84}" uniqueName="11" name="Duo Challenge II" queryTableFieldId="11"/>
    <tableColumn id="12" xr3:uid="{E0E2209D-29B7-48C8-98F6-723C51E270FE}" uniqueName="12" name="Duo Challenge III" queryTableFieldId="12"/>
    <tableColumn id="13" xr3:uid="{697016A9-6A3F-40EA-969E-59E468CE9CBB}" uniqueName="13" name="Duo Challenge IV" queryTableFieldId="13"/>
    <tableColumn id="14" xr3:uid="{19BA0FDD-B930-4888-9E30-577062D769FE}" uniqueName="14" name="Solo Challenge I" queryTableFieldId="14"/>
    <tableColumn id="15" xr3:uid="{204A4F5A-9223-4055-9D77-765139A97084}" uniqueName="15" name="Solo Challenge II" queryTableFieldId="15"/>
    <tableColumn id="16" xr3:uid="{E5D70895-F940-4BAB-8DB3-06738505E41A}" uniqueName="16" name="Solo Challenge III" queryTableFieldId="16"/>
    <tableColumn id="17" xr3:uid="{8B47CB0B-BE89-4DE8-A880-900261B9B48C}" uniqueName="17" name="Solo Challenge IV" queryTableFieldId="17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8A09-4C0F-4F08-BAE9-DE6EEE2F3571}" name="IAmOmega" displayName="IAmOmega" ref="A1:T25" tableType="queryTable" totalsRowShown="0">
  <autoFilter ref="A1:T25" xr:uid="{385209DA-594C-4057-87C1-0E11A2212A55}">
    <filterColumn colId="3">
      <filters>
        <filter val="16"/>
      </filters>
    </filterColumn>
  </autoFilter>
  <sortState xmlns:xlrd2="http://schemas.microsoft.com/office/spreadsheetml/2017/richdata2" ref="A2:T25">
    <sortCondition ref="A1:A25"/>
  </sortState>
  <tableColumns count="20">
    <tableColumn id="18" xr3:uid="{813BB4AC-1664-4144-8B07-96489756EA52}" uniqueName="18" name="Time" queryTableFieldId="20" dataDxfId="11">
      <calculatedColumnFormula>SUM(IAmOmega[[#This Row],[Full Team Challenge II]:[Solo Challenge IV]])</calculatedColumnFormula>
    </tableColumn>
    <tableColumn id="19" xr3:uid="{229EE65E-888D-4185-AE7D-245279D05F46}" uniqueName="19" name=" - " queryTableFieldId="19" dataDxfId="10"/>
    <tableColumn id="1" xr3:uid="{4B822349-49F9-4CDE-A097-FD8796A0F1D6}" uniqueName="1" name="Player" queryTableFieldId="1" dataDxfId="9"/>
    <tableColumn id="20" xr3:uid="{FEF21F14-F561-44FE-855E-12C7FB039889}" uniqueName="20" name="Count" queryTableFieldId="18" dataDxfId="8">
      <calculatedColumnFormula>COUNT(IAmOmega[[#This Row],[Full Team Challenge II]:[Solo Challenge IV]])</calculatedColumnFormula>
    </tableColumn>
    <tableColumn id="2" xr3:uid="{7D60D1DE-2E5F-4D0E-9012-A8BE6FC878C7}" uniqueName="2" name="Full Team Challenge II" queryTableFieldId="2"/>
    <tableColumn id="3" xr3:uid="{BA1481F0-C89D-4F14-8A3C-835A943F17A3}" uniqueName="3" name="Full Team Challenge IV" queryTableFieldId="3"/>
    <tableColumn id="4" xr3:uid="{23DBA482-5971-4310-9C0B-0A2FE5AC76A5}" uniqueName="4" name="Full Team Challenge III" queryTableFieldId="4"/>
    <tableColumn id="5" xr3:uid="{887D16B1-61DB-4932-9916-7A1C52DBDAC1}" uniqueName="5" name="Full Team Challenge I" queryTableFieldId="5"/>
    <tableColumn id="6" xr3:uid="{EE7F5E56-9716-4564-BEDC-3763F6468C26}" uniqueName="6" name="Trio Challenge I" queryTableFieldId="6"/>
    <tableColumn id="7" xr3:uid="{E6748680-CE5E-4692-A9BB-B7D8543C7CB1}" uniqueName="7" name="Trio Challenge II" queryTableFieldId="7"/>
    <tableColumn id="8" xr3:uid="{CEE835F3-1046-4577-A659-56C0E643A9B4}" uniqueName="8" name="Trio Challenge III" queryTableFieldId="8"/>
    <tableColumn id="9" xr3:uid="{6DFA0A98-7277-4DF7-9F8E-02BAFAB8B31A}" uniqueName="9" name="Trio Challenge IV" queryTableFieldId="9"/>
    <tableColumn id="10" xr3:uid="{45DD73D2-0C50-4577-A2E6-B876711FC15C}" uniqueName="10" name="Duo Challenge I" queryTableFieldId="10"/>
    <tableColumn id="11" xr3:uid="{02D3997A-28D6-4B74-B758-F4A0D645A15D}" uniqueName="11" name="Duo Challenge II" queryTableFieldId="11"/>
    <tableColumn id="12" xr3:uid="{6326CD24-D1A9-4560-93A2-D559540B1120}" uniqueName="12" name="Duo Challenge III" queryTableFieldId="12"/>
    <tableColumn id="13" xr3:uid="{68AAD07D-F924-41F1-9926-F9A2FCFF4D3E}" uniqueName="13" name="Duo Challenge IV" queryTableFieldId="13"/>
    <tableColumn id="14" xr3:uid="{3A3463E2-50B1-415B-A540-D12C4720E111}" uniqueName="14" name="Solo Challenge I" queryTableFieldId="14"/>
    <tableColumn id="15" xr3:uid="{895710E8-25C5-4B9D-8182-8194E6905DD9}" uniqueName="15" name="Solo Challenge II" queryTableFieldId="15"/>
    <tableColumn id="16" xr3:uid="{43E16CB6-7516-40CA-BE98-567314FB3CBE}" uniqueName="16" name="Solo Challenge III" queryTableFieldId="16"/>
    <tableColumn id="17" xr3:uid="{AC2D6265-44CE-4548-AEE6-C4349D750B29}" uniqueName="17" name="Solo Challenge IV" queryTableField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12A3509-FF24-4B67-B6DE-668027B01F3F}" name="PlayerSoloGold" displayName="PlayerSoloGold" ref="A1:H14" tableType="queryTable" totalsRowShown="0">
  <autoFilter ref="A1:H14" xr:uid="{87A2F362-CE77-4228-ADC6-2A3EF1F91191}">
    <filterColumn colId="3">
      <filters>
        <filter val="4"/>
      </filters>
    </filterColumn>
  </autoFilter>
  <sortState xmlns:xlrd2="http://schemas.microsoft.com/office/spreadsheetml/2017/richdata2" ref="A2:H14">
    <sortCondition ref="A1:A14"/>
  </sortState>
  <tableColumns count="8">
    <tableColumn id="6" xr3:uid="{F26BAF50-AECC-4873-BDF2-FEA7D50C1593}" uniqueName="6" name="Time" queryTableFieldId="8" dataDxfId="59">
      <calculatedColumnFormula>SUM(PlayerSoloGold[[#This Row],[Solo Challenge I]:[Solo Challenge IV]])</calculatedColumnFormula>
    </tableColumn>
    <tableColumn id="7" xr3:uid="{4ECFED0D-72DC-4B03-8EE8-EF8CB57A1737}" uniqueName="7" name=" - " queryTableFieldId="7" dataDxfId="58"/>
    <tableColumn id="1" xr3:uid="{63AE13E5-95B8-4D95-A290-604C601C6304}" uniqueName="1" name="Player" queryTableFieldId="1" dataDxfId="57"/>
    <tableColumn id="8" xr3:uid="{FACDA5B8-93C0-447D-BACE-03372DFC0F7C}" uniqueName="8" name="Count" queryTableFieldId="6" dataDxfId="56">
      <calculatedColumnFormula>COUNT(PlayerSoloGold[[#This Row],[Solo Challenge I]:[Solo Challenge IV]])</calculatedColumnFormula>
    </tableColumn>
    <tableColumn id="2" xr3:uid="{AEA56717-F33E-4CD7-8E46-36F3C9D4E847}" uniqueName="2" name="Solo Challenge I" queryTableFieldId="2"/>
    <tableColumn id="3" xr3:uid="{EF645E34-EFBB-478A-A3D3-51166820B8C5}" uniqueName="3" name="Solo Challenge II" queryTableFieldId="3"/>
    <tableColumn id="4" xr3:uid="{01205D04-FEDB-4180-A489-6D45B58E96E2}" uniqueName="4" name="Solo Challenge III" queryTableFieldId="4"/>
    <tableColumn id="5" xr3:uid="{727B11E5-070C-455F-A28C-34FE53397DC1}" uniqueName="5" name="Solo Challenge IV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9C55BAC-FCBF-4A02-9A5C-719791F2DB60}" name="TeamDuoPlat" displayName="TeamDuoPlat" ref="A1:H9" tableType="queryTable" totalsRowShown="0">
  <autoFilter ref="A1:H9" xr:uid="{DBEAD786-07D3-4C78-922A-5B9236DF95A6}">
    <filterColumn colId="3">
      <filters>
        <filter val="4"/>
      </filters>
    </filterColumn>
  </autoFilter>
  <sortState xmlns:xlrd2="http://schemas.microsoft.com/office/spreadsheetml/2017/richdata2" ref="A2:H9">
    <sortCondition ref="A1:A9"/>
  </sortState>
  <tableColumns count="8">
    <tableColumn id="6" xr3:uid="{895A4C96-AD7E-4863-8C94-11BDD7EAD17D}" uniqueName="6" name="Time" queryTableFieldId="8" dataDxfId="55">
      <calculatedColumnFormula>SUM(TeamDuoPlat[[#This Row],[Duo Challenge I]:[Duo Challenge IV]])</calculatedColumnFormula>
    </tableColumn>
    <tableColumn id="7" xr3:uid="{5A345639-D960-4DD8-B5B3-1104B40189D4}" uniqueName="7" name=" - " queryTableFieldId="7" dataDxfId="54"/>
    <tableColumn id="1" xr3:uid="{A26C3C51-07D9-4834-98E0-CE8242BC02C4}" uniqueName="1" name="Team" queryTableFieldId="1" dataDxfId="53"/>
    <tableColumn id="8" xr3:uid="{1152CE08-F908-4FDC-8EEF-B14938829A1D}" uniqueName="8" name="Count" queryTableFieldId="6" dataDxfId="52">
      <calculatedColumnFormula>COUNT(TeamDuoPlat[[#This Row],[Duo Challenge I]:[Duo Challenge IV]])</calculatedColumnFormula>
    </tableColumn>
    <tableColumn id="2" xr3:uid="{82116FBD-F3BF-43C7-828D-5176F7CB9519}" uniqueName="2" name="Duo Challenge I" queryTableFieldId="2"/>
    <tableColumn id="3" xr3:uid="{AEE555D4-C3DB-40A2-82B1-60D018C2F746}" uniqueName="3" name="Duo Challenge II" queryTableFieldId="3"/>
    <tableColumn id="4" xr3:uid="{1F004CD1-E01B-43A6-9F1A-3A99D14BD77E}" uniqueName="4" name="Duo Challenge III" queryTableFieldId="4"/>
    <tableColumn id="5" xr3:uid="{E7B09D59-294E-4F26-9E95-A10544DC3D4F}" uniqueName="5" name="Duo Challenge IV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044F94E-6D1D-4639-AFC1-CB15B878552C}" name="TeamDuoGold" displayName="TeamDuoGold" ref="A1:H13" tableType="queryTable" totalsRowShown="0">
  <autoFilter ref="A1:H13" xr:uid="{88C445C1-48F8-4E76-AF49-FA4A80DBB832}">
    <filterColumn colId="3">
      <filters>
        <filter val="4"/>
      </filters>
    </filterColumn>
  </autoFilter>
  <sortState xmlns:xlrd2="http://schemas.microsoft.com/office/spreadsheetml/2017/richdata2" ref="A2:H13">
    <sortCondition ref="A1:A13"/>
  </sortState>
  <tableColumns count="8">
    <tableColumn id="6" xr3:uid="{E5B70CB9-D3CA-45F3-A135-CBEC71C2DFBB}" uniqueName="6" name="Time" queryTableFieldId="8" dataDxfId="3">
      <calculatedColumnFormula>SUM(TeamDuoGold[[#This Row],[Duo Challenge I]:[Duo Challenge IV]])</calculatedColumnFormula>
    </tableColumn>
    <tableColumn id="7" xr3:uid="{5969C664-EC11-4B15-85BA-C38599B349C0}" uniqueName="7" name=" - " queryTableFieldId="7" dataDxfId="2"/>
    <tableColumn id="1" xr3:uid="{DD07DE64-C042-49BB-81C0-608C8BFE0AF1}" uniqueName="1" name="Team" queryTableFieldId="1" dataDxfId="1"/>
    <tableColumn id="8" xr3:uid="{4D9A9AC1-2253-43AC-A134-73F06AB3558D}" uniqueName="8" name="Count" queryTableFieldId="6" dataDxfId="0">
      <calculatedColumnFormula>COUNT(TeamDuoGold[[#This Row],[Duo Challenge I]:[Duo Challenge IV]])</calculatedColumnFormula>
    </tableColumn>
    <tableColumn id="2" xr3:uid="{C1C0EEDB-88A4-417E-9830-7B53E04A7715}" uniqueName="2" name="Duo Challenge I" queryTableFieldId="2"/>
    <tableColumn id="3" xr3:uid="{373894C4-91F0-48FB-BED6-ABD6D68FB17E}" uniqueName="3" name="Duo Challenge II" queryTableFieldId="3"/>
    <tableColumn id="4" xr3:uid="{CDC45C12-7B6C-45EA-B0AF-F387F7D0CBD0}" uniqueName="4" name="Duo Challenge III" queryTableFieldId="4"/>
    <tableColumn id="5" xr3:uid="{A7361C85-43FC-48D7-B2F8-99502C60C5AB}" uniqueName="5" name="Duo Challenge IV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2532633-DB43-491D-AC0D-FDE5986F8AD0}" name="PlayerDuoPlat" displayName="PlayerDuoPlat" ref="A1:H12" tableType="queryTable" totalsRowShown="0">
  <autoFilter ref="A1:H12" xr:uid="{9455A55D-7EEF-44F0-BDF1-3355B0DA23EA}">
    <filterColumn colId="3">
      <filters>
        <filter val="4"/>
      </filters>
    </filterColumn>
  </autoFilter>
  <sortState xmlns:xlrd2="http://schemas.microsoft.com/office/spreadsheetml/2017/richdata2" ref="A2:H12">
    <sortCondition ref="A2:A12"/>
    <sortCondition ref="C2:C12"/>
  </sortState>
  <tableColumns count="8">
    <tableColumn id="6" xr3:uid="{D9663D3C-85E4-4F2F-AC93-6DDBDA0C99FC}" uniqueName="6" name="Time" queryTableFieldId="8" dataDxfId="51">
      <calculatedColumnFormula>SUM(PlayerDuoPlat[[#This Row],[Duo Challenge I]:[Duo Challenge IV]])</calculatedColumnFormula>
    </tableColumn>
    <tableColumn id="7" xr3:uid="{514A6E1C-0E95-42F3-AE57-16C0E6F1A344}" uniqueName="7" name=" - " queryTableFieldId="7" dataDxfId="50"/>
    <tableColumn id="1" xr3:uid="{33682B2E-0CAF-49BF-9FA0-A63DD57C3AEF}" uniqueName="1" name="Player" queryTableFieldId="1" dataDxfId="49"/>
    <tableColumn id="8" xr3:uid="{40E35710-5C84-402C-AB12-E00D6BDC1F70}" uniqueName="8" name="Count" queryTableFieldId="6" dataDxfId="48">
      <calculatedColumnFormula>COUNT(PlayerDuoPlat[[#This Row],[Duo Challenge I]:[Duo Challenge IV]])</calculatedColumnFormula>
    </tableColumn>
    <tableColumn id="2" xr3:uid="{FEF56C3F-54FE-4F2D-A8DA-B73CB33D4C0D}" uniqueName="2" name="Duo Challenge I" queryTableFieldId="2"/>
    <tableColumn id="3" xr3:uid="{CE59BE47-5609-4CFD-843A-6A5EE4FBB270}" uniqueName="3" name="Duo Challenge II" queryTableFieldId="3"/>
    <tableColumn id="4" xr3:uid="{8EDD590D-4013-4931-9B5E-D15997E50B72}" uniqueName="4" name="Duo Challenge III" queryTableFieldId="4"/>
    <tableColumn id="5" xr3:uid="{7E7E6A7C-0BA8-4054-95D0-9D042A126A62}" uniqueName="5" name="Duo Challenge IV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7A1BD9F-BFFE-43E5-A727-4D71F1497157}" name="PlayerDuoGold" displayName="PlayerDuoGold" ref="A1:H20" tableType="queryTable" totalsRowShown="0">
  <autoFilter ref="A1:H20" xr:uid="{C61D8882-7B7D-4C98-B214-B275806C7FC7}">
    <filterColumn colId="3">
      <filters>
        <filter val="4"/>
      </filters>
    </filterColumn>
  </autoFilter>
  <sortState xmlns:xlrd2="http://schemas.microsoft.com/office/spreadsheetml/2017/richdata2" ref="A3:H20">
    <sortCondition ref="A1:A20"/>
  </sortState>
  <tableColumns count="8">
    <tableColumn id="6" xr3:uid="{08D6BCF7-861E-4589-B4C5-5BFB5DB346F2}" uniqueName="6" name="Time" queryTableFieldId="8" dataDxfId="7">
      <calculatedColumnFormula>SUM(PlayerDuoGold[[#This Row],[Duo Challenge I]:[Duo Challenge IV]])</calculatedColumnFormula>
    </tableColumn>
    <tableColumn id="7" xr3:uid="{70B78AB2-B7AE-4F4B-9808-0FA402555F58}" uniqueName="7" name=" - " queryTableFieldId="7" dataDxfId="6"/>
    <tableColumn id="1" xr3:uid="{BA73D39F-8815-4A5B-8956-C3A87C2F6A06}" uniqueName="1" name="Player" queryTableFieldId="1" dataDxfId="5"/>
    <tableColumn id="8" xr3:uid="{0EA6F02A-5C98-4A49-B33F-DF70FF731376}" uniqueName="8" name="Count" queryTableFieldId="6" dataDxfId="4">
      <calculatedColumnFormula>COUNT(PlayerDuoGold[[#This Row],[Duo Challenge I]:[Duo Challenge IV]])</calculatedColumnFormula>
    </tableColumn>
    <tableColumn id="2" xr3:uid="{E3038752-7592-44FE-8677-8BCBFEDA279A}" uniqueName="2" name="Duo Challenge I" queryTableFieldId="2"/>
    <tableColumn id="3" xr3:uid="{3D21643C-03F1-46C8-BC4B-17C6EECC6285}" uniqueName="3" name="Duo Challenge II" queryTableFieldId="3"/>
    <tableColumn id="4" xr3:uid="{040A20B4-8529-42B4-A174-16EB862C3671}" uniqueName="4" name="Duo Challenge III" queryTableFieldId="4"/>
    <tableColumn id="5" xr3:uid="{A6EB384C-D937-43C1-BC78-CFE0601BCAB9}" uniqueName="5" name="Duo Challenge IV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256CC84-AAB8-45FE-A71D-FC476005DD30}" name="TeamTrioPlat" displayName="TeamTrioPlat" ref="A1:H5" tableType="queryTable" totalsRowShown="0">
  <autoFilter ref="A1:H5" xr:uid="{AF192048-EE80-497E-B39D-C06697584B72}">
    <filterColumn colId="3">
      <filters>
        <filter val="4"/>
      </filters>
    </filterColumn>
  </autoFilter>
  <sortState xmlns:xlrd2="http://schemas.microsoft.com/office/spreadsheetml/2017/richdata2" ref="A2:H4">
    <sortCondition ref="A1:A5"/>
  </sortState>
  <tableColumns count="8">
    <tableColumn id="6" xr3:uid="{2A2C2A55-58C3-44A5-94F3-B14C23AFF3E3}" uniqueName="6" name="Team2" queryTableFieldId="8" dataDxfId="47">
      <calculatedColumnFormula>SUM(TeamTrioPlat[[#This Row],[Trio Challenge I]:[Trio Challenge IV]])</calculatedColumnFormula>
    </tableColumn>
    <tableColumn id="7" xr3:uid="{836916BC-0F44-4E13-A2A1-C42660D63B70}" uniqueName="7" name=" - " queryTableFieldId="7" dataDxfId="46"/>
    <tableColumn id="1" xr3:uid="{623FFB99-ACB7-415B-B77D-6B4EFAB240E2}" uniqueName="1" name="Team" queryTableFieldId="1" dataDxfId="45"/>
    <tableColumn id="8" xr3:uid="{E756DCFB-459B-4694-92C0-DB545A155660}" uniqueName="8" name="Count" queryTableFieldId="6" dataDxfId="44">
      <calculatedColumnFormula>COUNT(TeamTrioPlat[[#This Row],[Trio Challenge I]:[Trio Challenge IV]])</calculatedColumnFormula>
    </tableColumn>
    <tableColumn id="2" xr3:uid="{FE373D51-FD3C-4740-8A95-65E5DCD72005}" uniqueName="2" name="Trio Challenge I" queryTableFieldId="2"/>
    <tableColumn id="3" xr3:uid="{3C79925E-453B-4F17-9135-83807D799E36}" uniqueName="3" name="Trio Challenge II" queryTableFieldId="3"/>
    <tableColumn id="4" xr3:uid="{3C4E5B93-C718-463D-8103-932EB9DCFA04}" uniqueName="4" name="Trio Challenge III" queryTableFieldId="4"/>
    <tableColumn id="5" xr3:uid="{AB0B53F0-CA19-45B2-8197-88FE85415BA7}" uniqueName="5" name="Trio Challenge IV" queryTableField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27A3FBB-DC07-4784-8A90-F8207864C0C3}" name="TeamTrioGold" displayName="TeamTrioGold" ref="A1:H10" tableType="queryTable" totalsRowShown="0">
  <autoFilter ref="A1:H10" xr:uid="{7EF7A8E4-D518-4BE0-B0AD-26F267418F94}">
    <filterColumn colId="3">
      <filters>
        <filter val="4"/>
      </filters>
    </filterColumn>
  </autoFilter>
  <tableColumns count="8">
    <tableColumn id="6" xr3:uid="{BA92E5B0-D2FD-4F34-A96F-73AA73703446}" uniqueName="6" name="Time" queryTableFieldId="8" dataDxfId="43">
      <calculatedColumnFormula>SUM(TeamTrioGold[[#This Row],[Trio Challenge I]:[Trio Challenge IV]])</calculatedColumnFormula>
    </tableColumn>
    <tableColumn id="7" xr3:uid="{CA6D724B-F121-4D41-821C-D07D9B6FD523}" uniqueName="7" name=" - " queryTableFieldId="7" dataDxfId="42"/>
    <tableColumn id="1" xr3:uid="{B9D9DBC6-B088-4357-BE9F-86D3D670DBF2}" uniqueName="1" name="Team" queryTableFieldId="1" dataDxfId="41"/>
    <tableColumn id="8" xr3:uid="{A6CE9AB0-30A5-47F0-9117-3BE26D97072C}" uniqueName="8" name="Count" queryTableFieldId="6" dataDxfId="40">
      <calculatedColumnFormula>COUNT(TeamTrioGold[[#This Row],[Trio Challenge I]:[Trio Challenge IV]])</calculatedColumnFormula>
    </tableColumn>
    <tableColumn id="2" xr3:uid="{E388820E-A7D0-4A4D-B014-B67E6198F796}" uniqueName="2" name="Trio Challenge I" queryTableFieldId="2"/>
    <tableColumn id="3" xr3:uid="{1C64D884-4E5A-4E97-B437-9CA431062532}" uniqueName="3" name="Trio Challenge II" queryTableFieldId="3"/>
    <tableColumn id="4" xr3:uid="{3575C998-F9EC-450E-A682-3449184A6D36}" uniqueName="4" name="Trio Challenge III" queryTableFieldId="4"/>
    <tableColumn id="5" xr3:uid="{BD3B5C21-D882-4141-918F-A6A4F5E49366}" uniqueName="5" name="Trio Challenge IV" queryTableFieldId="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52FB180-3155-4282-AC9E-A155969AD7CE}" name="PlayerTrioPlat" displayName="PlayerTrioPlat" ref="A1:H10" tableType="queryTable" totalsRowShown="0">
  <autoFilter ref="A1:H10" xr:uid="{0C64A766-A6FB-4DBE-8947-3960DA74F703}">
    <filterColumn colId="3">
      <filters>
        <filter val="4"/>
      </filters>
    </filterColumn>
  </autoFilter>
  <sortState xmlns:xlrd2="http://schemas.microsoft.com/office/spreadsheetml/2017/richdata2" ref="A2:H10">
    <sortCondition ref="A1:A10"/>
  </sortState>
  <tableColumns count="8">
    <tableColumn id="6" xr3:uid="{9A5D864F-9475-46C5-8C7B-BB5FBBE305DA}" uniqueName="6" name="Time" queryTableFieldId="8" dataDxfId="39">
      <calculatedColumnFormula>SUM(PlayerTrioPlat[[#This Row],[Trio Challenge I]:[Trio Challenge IV]])</calculatedColumnFormula>
    </tableColumn>
    <tableColumn id="7" xr3:uid="{FD57C825-E3CF-4C8F-8C27-BAC4D1DCA8F2}" uniqueName="7" name=" - " queryTableFieldId="7" dataDxfId="38"/>
    <tableColumn id="1" xr3:uid="{5C1F91B2-2E23-4128-8C88-C1D8D648695E}" uniqueName="1" name="Player" queryTableFieldId="1" dataDxfId="37"/>
    <tableColumn id="8" xr3:uid="{EEBB3003-4AE6-4A6C-9F20-CCC648CBB121}" uniqueName="8" name="Count" queryTableFieldId="6" dataDxfId="36">
      <calculatedColumnFormula>COUNT(PlayerTrioPlat[[#This Row],[Trio Challenge I]:[Trio Challenge IV]])</calculatedColumnFormula>
    </tableColumn>
    <tableColumn id="2" xr3:uid="{3D952BB9-1FD5-42BD-B113-4F0F66946461}" uniqueName="2" name="Trio Challenge I" queryTableFieldId="2"/>
    <tableColumn id="3" xr3:uid="{17B9D9A1-48D7-4292-A431-24384D5FE8C0}" uniqueName="3" name="Trio Challenge II" queryTableFieldId="3"/>
    <tableColumn id="4" xr3:uid="{55174D2D-650C-4FB6-A6DD-AF651454D3B4}" uniqueName="4" name="Trio Challenge III" queryTableFieldId="4"/>
    <tableColumn id="5" xr3:uid="{A88B4740-13E2-4C39-9D51-B1A74CD795F7}" uniqueName="5" name="Trio Challenge IV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63CE6-A2E6-4144-8AC8-98A36EEBB644}">
  <dimension ref="A1:H4"/>
  <sheetViews>
    <sheetView workbookViewId="0">
      <selection sqref="A1:H4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5.7109375" bestFit="1" customWidth="1"/>
    <col min="4" max="4" width="8.5703125" bestFit="1" customWidth="1"/>
    <col min="5" max="5" width="17.5703125" bestFit="1" customWidth="1"/>
    <col min="6" max="6" width="18.140625" bestFit="1" customWidth="1"/>
    <col min="7" max="7" width="18.7109375" bestFit="1" customWidth="1"/>
    <col min="8" max="8" width="18.85546875" bestFit="1" customWidth="1"/>
    <col min="9" max="9" width="18.7109375" bestFit="1" customWidth="1"/>
    <col min="10" max="10" width="18.85546875" bestFit="1" customWidth="1"/>
  </cols>
  <sheetData>
    <row r="1" spans="1:8" x14ac:dyDescent="0.25">
      <c r="A1" t="s">
        <v>112</v>
      </c>
      <c r="B1" t="s">
        <v>113</v>
      </c>
      <c r="C1" t="s">
        <v>0</v>
      </c>
      <c r="D1" t="s">
        <v>114</v>
      </c>
      <c r="E1" t="s">
        <v>34</v>
      </c>
      <c r="F1" t="s">
        <v>40</v>
      </c>
      <c r="G1" t="s">
        <v>41</v>
      </c>
      <c r="H1" t="s">
        <v>42</v>
      </c>
    </row>
    <row r="2" spans="1:8" hidden="1" x14ac:dyDescent="0.25">
      <c r="A2" s="2">
        <f>SUM(PlayerSoloPlat[[#This Row],[Solo Challenge I]:[Solo Challenge IV]])</f>
        <v>3.6249999999999998E-2</v>
      </c>
      <c r="B2" s="1" t="s">
        <v>113</v>
      </c>
      <c r="C2" s="1" t="s">
        <v>21</v>
      </c>
      <c r="D2" s="1">
        <f>COUNT(PlayerSoloPlat[[#This Row],[Solo Challenge I]:[Solo Challenge IV]])</f>
        <v>1</v>
      </c>
      <c r="G2">
        <v>3.6249999999999998E-2</v>
      </c>
    </row>
    <row r="3" spans="1:8" x14ac:dyDescent="0.25">
      <c r="A3" s="2">
        <f>SUM(PlayerSoloPlat[[#This Row],[Solo Challenge I]:[Solo Challenge IV]])</f>
        <v>0.11934027777777778</v>
      </c>
      <c r="B3" s="1" t="s">
        <v>113</v>
      </c>
      <c r="C3" s="1" t="s">
        <v>37</v>
      </c>
      <c r="D3" s="1">
        <f>COUNT(PlayerSoloPlat[[#This Row],[Solo Challenge I]:[Solo Challenge IV]])</f>
        <v>4</v>
      </c>
      <c r="E3">
        <v>2.431712962962963E-2</v>
      </c>
      <c r="F3">
        <v>3.138888888888889E-2</v>
      </c>
      <c r="G3">
        <v>4.3483796296296291E-2</v>
      </c>
      <c r="H3">
        <v>2.0150462962962964E-2</v>
      </c>
    </row>
    <row r="4" spans="1:8" x14ac:dyDescent="0.25">
      <c r="A4" s="2">
        <f>SUM(PlayerSoloPlat[[#This Row],[Solo Challenge I]:[Solo Challenge IV]])</f>
        <v>0.14424768518518519</v>
      </c>
      <c r="B4" s="1" t="s">
        <v>113</v>
      </c>
      <c r="C4" s="1" t="s">
        <v>10</v>
      </c>
      <c r="D4" s="1">
        <f>COUNT(PlayerSoloPlat[[#This Row],[Solo Challenge I]:[Solo Challenge IV]])</f>
        <v>4</v>
      </c>
      <c r="E4">
        <v>3.3194444444444443E-2</v>
      </c>
      <c r="F4">
        <v>4.1817129629629635E-2</v>
      </c>
      <c r="G4">
        <v>4.1342592592592591E-2</v>
      </c>
      <c r="H4">
        <v>2.7893518518518515E-2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42605-AEBF-4A4B-A9B9-33B3222B474A}">
  <dimension ref="A1:H21"/>
  <sheetViews>
    <sheetView workbookViewId="0">
      <selection sqref="A1:H21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17.140625" bestFit="1" customWidth="1"/>
    <col min="6" max="6" width="17.7109375" bestFit="1" customWidth="1"/>
    <col min="7" max="7" width="18.28515625" bestFit="1" customWidth="1"/>
    <col min="8" max="8" width="18.42578125" bestFit="1" customWidth="1"/>
    <col min="9" max="9" width="18.28515625" bestFit="1" customWidth="1"/>
    <col min="10" max="10" width="18.42578125" bestFit="1" customWidth="1"/>
  </cols>
  <sheetData>
    <row r="1" spans="1:8" x14ac:dyDescent="0.25">
      <c r="A1" t="s">
        <v>112</v>
      </c>
      <c r="B1" t="s">
        <v>113</v>
      </c>
      <c r="C1" t="s">
        <v>0</v>
      </c>
      <c r="D1" t="s">
        <v>114</v>
      </c>
      <c r="E1" t="s">
        <v>20</v>
      </c>
      <c r="F1" t="s">
        <v>22</v>
      </c>
      <c r="G1" t="s">
        <v>23</v>
      </c>
      <c r="H1" t="s">
        <v>25</v>
      </c>
    </row>
    <row r="2" spans="1:8" hidden="1" x14ac:dyDescent="0.25">
      <c r="A2" s="2">
        <f>SUM(PlayerTrioGold[[#This Row],[Trio Challenge I]:[Trio Challenge IV]])</f>
        <v>1.03125E-2</v>
      </c>
      <c r="B2" s="2" t="s">
        <v>113</v>
      </c>
      <c r="C2" s="1" t="s">
        <v>15</v>
      </c>
      <c r="D2" s="1">
        <f>COUNT(PlayerTrioGold[[#This Row],[Trio Challenge I]:[Trio Challenge IV]])</f>
        <v>1</v>
      </c>
      <c r="H2">
        <v>1.03125E-2</v>
      </c>
    </row>
    <row r="3" spans="1:8" hidden="1" x14ac:dyDescent="0.25">
      <c r="A3" s="2">
        <f>SUM(PlayerTrioGold[[#This Row],[Trio Challenge I]:[Trio Challenge IV]])</f>
        <v>1.03125E-2</v>
      </c>
      <c r="B3" s="2" t="s">
        <v>113</v>
      </c>
      <c r="C3" s="1" t="s">
        <v>24</v>
      </c>
      <c r="D3" s="1">
        <f>COUNT(PlayerTrioGold[[#This Row],[Trio Challenge I]:[Trio Challenge IV]])</f>
        <v>1</v>
      </c>
      <c r="H3">
        <v>1.03125E-2</v>
      </c>
    </row>
    <row r="4" spans="1:8" hidden="1" x14ac:dyDescent="0.25">
      <c r="A4" s="2">
        <f>SUM(PlayerTrioGold[[#This Row],[Trio Challenge I]:[Trio Challenge IV]])</f>
        <v>1.03125E-2</v>
      </c>
      <c r="B4" s="2" t="s">
        <v>113</v>
      </c>
      <c r="C4" s="1" t="s">
        <v>33</v>
      </c>
      <c r="D4" s="1">
        <f>COUNT(PlayerTrioGold[[#This Row],[Trio Challenge I]:[Trio Challenge IV]])</f>
        <v>1</v>
      </c>
      <c r="H4">
        <v>1.03125E-2</v>
      </c>
    </row>
    <row r="5" spans="1:8" hidden="1" x14ac:dyDescent="0.25">
      <c r="A5" s="2">
        <f>SUM(PlayerTrioGold[[#This Row],[Trio Challenge I]:[Trio Challenge IV]])</f>
        <v>1.3310185185185187E-2</v>
      </c>
      <c r="B5" s="2" t="s">
        <v>113</v>
      </c>
      <c r="C5" s="1" t="s">
        <v>55</v>
      </c>
      <c r="D5" s="1">
        <f>COUNT(PlayerTrioGold[[#This Row],[Trio Challenge I]:[Trio Challenge IV]])</f>
        <v>1</v>
      </c>
      <c r="E5">
        <v>1.3310185185185187E-2</v>
      </c>
    </row>
    <row r="6" spans="1:8" hidden="1" x14ac:dyDescent="0.25">
      <c r="A6" s="2">
        <f>SUM(PlayerTrioGold[[#This Row],[Trio Challenge I]:[Trio Challenge IV]])</f>
        <v>1.3310185185185187E-2</v>
      </c>
      <c r="B6" s="2" t="s">
        <v>113</v>
      </c>
      <c r="C6" s="1" t="s">
        <v>63</v>
      </c>
      <c r="D6" s="1">
        <f>COUNT(PlayerTrioGold[[#This Row],[Trio Challenge I]:[Trio Challenge IV]])</f>
        <v>1</v>
      </c>
      <c r="E6">
        <v>1.3310185185185187E-2</v>
      </c>
    </row>
    <row r="7" spans="1:8" hidden="1" x14ac:dyDescent="0.25">
      <c r="A7" s="2">
        <f>SUM(PlayerTrioGold[[#This Row],[Trio Challenge I]:[Trio Challenge IV]])</f>
        <v>1.3344907407407408E-2</v>
      </c>
      <c r="B7" s="2" t="s">
        <v>113</v>
      </c>
      <c r="C7" s="1" t="s">
        <v>26</v>
      </c>
      <c r="D7" s="1">
        <f>COUNT(PlayerTrioGold[[#This Row],[Trio Challenge I]:[Trio Challenge IV]])</f>
        <v>1</v>
      </c>
      <c r="H7">
        <v>1.3344907407407408E-2</v>
      </c>
    </row>
    <row r="8" spans="1:8" hidden="1" x14ac:dyDescent="0.25">
      <c r="A8" s="2">
        <f>SUM(PlayerTrioGold[[#This Row],[Trio Challenge I]:[Trio Challenge IV]])</f>
        <v>1.3368055555555557E-2</v>
      </c>
      <c r="B8" s="2" t="s">
        <v>113</v>
      </c>
      <c r="C8" s="1" t="s">
        <v>1</v>
      </c>
      <c r="D8" s="1">
        <f>COUNT(PlayerTrioGold[[#This Row],[Trio Challenge I]:[Trio Challenge IV]])</f>
        <v>1</v>
      </c>
      <c r="G8">
        <v>1.3368055555555557E-2</v>
      </c>
    </row>
    <row r="9" spans="1:8" hidden="1" x14ac:dyDescent="0.25">
      <c r="A9" s="2">
        <f>SUM(PlayerTrioGold[[#This Row],[Trio Challenge I]:[Trio Challenge IV]])</f>
        <v>1.3553240740740741E-2</v>
      </c>
      <c r="B9" s="2" t="s">
        <v>113</v>
      </c>
      <c r="C9" s="1" t="s">
        <v>16</v>
      </c>
      <c r="D9" s="1">
        <f>COUNT(PlayerTrioGold[[#This Row],[Trio Challenge I]:[Trio Challenge IV]])</f>
        <v>1</v>
      </c>
      <c r="E9">
        <v>1.3553240740740741E-2</v>
      </c>
    </row>
    <row r="10" spans="1:8" hidden="1" x14ac:dyDescent="0.25">
      <c r="A10" s="2">
        <f>SUM(PlayerTrioGold[[#This Row],[Trio Challenge I]:[Trio Challenge IV]])</f>
        <v>1.4108796296296295E-2</v>
      </c>
      <c r="B10" s="2" t="s">
        <v>113</v>
      </c>
      <c r="C10" s="1" t="s">
        <v>13</v>
      </c>
      <c r="D10" s="1">
        <f>COUNT(PlayerTrioGold[[#This Row],[Trio Challenge I]:[Trio Challenge IV]])</f>
        <v>1</v>
      </c>
      <c r="E10">
        <v>1.4108796296296295E-2</v>
      </c>
    </row>
    <row r="11" spans="1:8" hidden="1" x14ac:dyDescent="0.25">
      <c r="A11" s="2">
        <f>SUM(PlayerTrioGold[[#This Row],[Trio Challenge I]:[Trio Challenge IV]])</f>
        <v>1.4108796296296295E-2</v>
      </c>
      <c r="B11" s="2" t="s">
        <v>113</v>
      </c>
      <c r="C11" s="1" t="s">
        <v>46</v>
      </c>
      <c r="D11" s="1">
        <f>COUNT(PlayerTrioGold[[#This Row],[Trio Challenge I]:[Trio Challenge IV]])</f>
        <v>1</v>
      </c>
      <c r="E11">
        <v>1.4108796296296295E-2</v>
      </c>
    </row>
    <row r="12" spans="1:8" hidden="1" x14ac:dyDescent="0.25">
      <c r="A12" s="2">
        <f>SUM(PlayerTrioGold[[#This Row],[Trio Challenge I]:[Trio Challenge IV]])</f>
        <v>1.4108796296296295E-2</v>
      </c>
      <c r="B12" s="2" t="s">
        <v>113</v>
      </c>
      <c r="C12" s="1" t="s">
        <v>62</v>
      </c>
      <c r="D12" s="1">
        <f>COUNT(PlayerTrioGold[[#This Row],[Trio Challenge I]:[Trio Challenge IV]])</f>
        <v>1</v>
      </c>
      <c r="E12">
        <v>1.4108796296296295E-2</v>
      </c>
    </row>
    <row r="13" spans="1:8" hidden="1" x14ac:dyDescent="0.25">
      <c r="A13" s="2">
        <f>SUM(PlayerTrioGold[[#This Row],[Trio Challenge I]:[Trio Challenge IV]])</f>
        <v>1.5555555555555553E-2</v>
      </c>
      <c r="B13" s="2" t="s">
        <v>113</v>
      </c>
      <c r="C13" s="1" t="s">
        <v>57</v>
      </c>
      <c r="D13" s="1">
        <f>COUNT(PlayerTrioGold[[#This Row],[Trio Challenge I]:[Trio Challenge IV]])</f>
        <v>1</v>
      </c>
      <c r="F13">
        <v>1.5555555555555553E-2</v>
      </c>
    </row>
    <row r="14" spans="1:8" hidden="1" x14ac:dyDescent="0.25">
      <c r="A14" s="2">
        <f>SUM(PlayerTrioGold[[#This Row],[Trio Challenge I]:[Trio Challenge IV]])</f>
        <v>3.3993055555555554E-2</v>
      </c>
      <c r="B14" s="2" t="s">
        <v>113</v>
      </c>
      <c r="C14" s="1" t="s">
        <v>14</v>
      </c>
      <c r="D14" s="1">
        <f>COUNT(PlayerTrioGold[[#This Row],[Trio Challenge I]:[Trio Challenge IV]])</f>
        <v>2</v>
      </c>
      <c r="E14">
        <v>1.6620370370370372E-2</v>
      </c>
      <c r="H14">
        <v>1.7372685185185185E-2</v>
      </c>
    </row>
    <row r="15" spans="1:8" hidden="1" x14ac:dyDescent="0.25">
      <c r="A15" s="2">
        <f>SUM(PlayerTrioGold[[#This Row],[Trio Challenge I]:[Trio Challenge IV]])</f>
        <v>3.3993055555555554E-2</v>
      </c>
      <c r="B15" s="2" t="s">
        <v>113</v>
      </c>
      <c r="C15" s="1" t="s">
        <v>52</v>
      </c>
      <c r="D15" s="1">
        <f>COUNT(PlayerTrioGold[[#This Row],[Trio Challenge I]:[Trio Challenge IV]])</f>
        <v>2</v>
      </c>
      <c r="E15">
        <v>1.6620370370370372E-2</v>
      </c>
      <c r="H15">
        <v>1.7372685185185185E-2</v>
      </c>
    </row>
    <row r="16" spans="1:8" hidden="1" x14ac:dyDescent="0.25">
      <c r="A16" s="2">
        <f>SUM(PlayerTrioGold[[#This Row],[Trio Challenge I]:[Trio Challenge IV]])</f>
        <v>3.3993055555555554E-2</v>
      </c>
      <c r="B16" s="2" t="s">
        <v>113</v>
      </c>
      <c r="C16" s="1" t="s">
        <v>47</v>
      </c>
      <c r="D16" s="1">
        <f>COUNT(PlayerTrioGold[[#This Row],[Trio Challenge I]:[Trio Challenge IV]])</f>
        <v>2</v>
      </c>
      <c r="E16">
        <v>1.6620370370370372E-2</v>
      </c>
      <c r="H16">
        <v>1.7372685185185185E-2</v>
      </c>
    </row>
    <row r="17" spans="1:8" x14ac:dyDescent="0.25">
      <c r="A17" s="2">
        <f>SUM(PlayerTrioGold[[#This Row],[Trio Challenge I]:[Trio Challenge IV]])</f>
        <v>5.5578703703703707E-2</v>
      </c>
      <c r="B17" s="2" t="s">
        <v>113</v>
      </c>
      <c r="C17" s="1" t="s">
        <v>4</v>
      </c>
      <c r="D17" s="1">
        <f>COUNT(PlayerTrioGold[[#This Row],[Trio Challenge I]:[Trio Challenge IV]])</f>
        <v>4</v>
      </c>
      <c r="E17">
        <v>1.3310185185185187E-2</v>
      </c>
      <c r="F17">
        <v>1.5555555555555553E-2</v>
      </c>
      <c r="G17">
        <v>1.3368055555555557E-2</v>
      </c>
      <c r="H17">
        <v>1.3344907407407408E-2</v>
      </c>
    </row>
    <row r="18" spans="1:8" x14ac:dyDescent="0.25">
      <c r="A18" s="2">
        <f>SUM(PlayerTrioGold[[#This Row],[Trio Challenge I]:[Trio Challenge IV]])</f>
        <v>5.5694444444444442E-2</v>
      </c>
      <c r="B18" s="2" t="s">
        <v>113</v>
      </c>
      <c r="C18" s="1" t="s">
        <v>9</v>
      </c>
      <c r="D18" s="1">
        <f>COUNT(PlayerTrioGold[[#This Row],[Trio Challenge I]:[Trio Challenge IV]])</f>
        <v>4</v>
      </c>
      <c r="E18">
        <v>1.1828703703703704E-2</v>
      </c>
      <c r="F18">
        <v>1.577546296296296E-2</v>
      </c>
      <c r="G18">
        <v>1.4490740740740742E-2</v>
      </c>
      <c r="H18">
        <v>1.3599537037037037E-2</v>
      </c>
    </row>
    <row r="19" spans="1:8" x14ac:dyDescent="0.25">
      <c r="A19" s="2">
        <f>SUM(PlayerTrioGold[[#This Row],[Trio Challenge I]:[Trio Challenge IV]])</f>
        <v>5.5694444444444442E-2</v>
      </c>
      <c r="B19" s="2" t="s">
        <v>113</v>
      </c>
      <c r="C19" s="1" t="s">
        <v>50</v>
      </c>
      <c r="D19" s="1">
        <f>COUNT(PlayerTrioGold[[#This Row],[Trio Challenge I]:[Trio Challenge IV]])</f>
        <v>4</v>
      </c>
      <c r="E19">
        <v>1.1828703703703704E-2</v>
      </c>
      <c r="F19">
        <v>1.577546296296296E-2</v>
      </c>
      <c r="G19">
        <v>1.4490740740740742E-2</v>
      </c>
      <c r="H19">
        <v>1.3599537037037037E-2</v>
      </c>
    </row>
    <row r="20" spans="1:8" x14ac:dyDescent="0.25">
      <c r="A20" s="2">
        <f>SUM(PlayerTrioGold[[#This Row],[Trio Challenge I]:[Trio Challenge IV]])</f>
        <v>5.5694444444444442E-2</v>
      </c>
      <c r="B20" s="2" t="s">
        <v>113</v>
      </c>
      <c r="C20" s="1" t="s">
        <v>38</v>
      </c>
      <c r="D20" s="1">
        <f>COUNT(PlayerTrioGold[[#This Row],[Trio Challenge I]:[Trio Challenge IV]])</f>
        <v>4</v>
      </c>
      <c r="E20">
        <v>1.1828703703703704E-2</v>
      </c>
      <c r="F20">
        <v>1.577546296296296E-2</v>
      </c>
      <c r="G20">
        <v>1.4490740740740742E-2</v>
      </c>
      <c r="H20">
        <v>1.3599537037037037E-2</v>
      </c>
    </row>
    <row r="21" spans="1:8" x14ac:dyDescent="0.25">
      <c r="A21" s="2">
        <f>SUM(PlayerTrioGold[[#This Row],[Trio Challenge I]:[Trio Challenge IV]])</f>
        <v>5.5821759259259258E-2</v>
      </c>
      <c r="B21" s="2" t="s">
        <v>113</v>
      </c>
      <c r="C21" s="1" t="s">
        <v>8</v>
      </c>
      <c r="D21" s="1">
        <f>COUNT(PlayerTrioGold[[#This Row],[Trio Challenge I]:[Trio Challenge IV]])</f>
        <v>4</v>
      </c>
      <c r="E21">
        <v>1.3553240740740741E-2</v>
      </c>
      <c r="F21">
        <v>1.5555555555555553E-2</v>
      </c>
      <c r="G21">
        <v>1.3368055555555557E-2</v>
      </c>
      <c r="H21">
        <v>1.3344907407407408E-2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23E14-FD66-4212-A920-71A25AAB56BD}">
  <dimension ref="A1:H12"/>
  <sheetViews>
    <sheetView workbookViewId="0">
      <selection sqref="A1:H12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56.28515625" bestFit="1" customWidth="1"/>
    <col min="4" max="4" width="8.5703125" bestFit="1" customWidth="1"/>
    <col min="5" max="5" width="23" bestFit="1" customWidth="1"/>
    <col min="6" max="6" width="23.85546875" bestFit="1" customWidth="1"/>
    <col min="7" max="7" width="23.7109375" bestFit="1" customWidth="1"/>
    <col min="8" max="8" width="22.42578125" bestFit="1" customWidth="1"/>
    <col min="9" max="9" width="23.7109375" bestFit="1" customWidth="1"/>
    <col min="10" max="10" width="22.42578125" bestFit="1" customWidth="1"/>
  </cols>
  <sheetData>
    <row r="1" spans="1:8" x14ac:dyDescent="0.25">
      <c r="A1" t="s">
        <v>112</v>
      </c>
      <c r="B1" t="s">
        <v>113</v>
      </c>
      <c r="C1" t="s">
        <v>2</v>
      </c>
      <c r="D1" t="s">
        <v>114</v>
      </c>
      <c r="E1" t="s">
        <v>3</v>
      </c>
      <c r="F1" t="s">
        <v>5</v>
      </c>
      <c r="G1" t="s">
        <v>6</v>
      </c>
      <c r="H1" t="s">
        <v>7</v>
      </c>
    </row>
    <row r="2" spans="1:8" hidden="1" x14ac:dyDescent="0.25">
      <c r="A2" s="2">
        <f>SUM(TeamTeamPlat[[#This Row],[Full Team Challenge II]:[Full Team Challenge I]])</f>
        <v>1.8229166666666668E-2</v>
      </c>
      <c r="B2" s="1" t="s">
        <v>113</v>
      </c>
      <c r="C2" s="1" t="s">
        <v>65</v>
      </c>
      <c r="D2" s="1">
        <f>COUNT(TeamTeamPlat[[#This Row],[Full Team Challenge II]:[Full Team Challenge I]])</f>
        <v>1</v>
      </c>
      <c r="E2">
        <v>1.8229166666666668E-2</v>
      </c>
    </row>
    <row r="3" spans="1:8" x14ac:dyDescent="0.25">
      <c r="A3" s="2">
        <f>SUM(TeamTeamPlat[[#This Row],[Full Team Challenge II]:[Full Team Challenge I]])</f>
        <v>5.289351851851852E-2</v>
      </c>
      <c r="B3" s="1" t="s">
        <v>113</v>
      </c>
      <c r="C3" s="1" t="s">
        <v>73</v>
      </c>
      <c r="D3" s="1">
        <f>COUNT(TeamTeamPlat[[#This Row],[Full Team Challenge II]:[Full Team Challenge I]])</f>
        <v>4</v>
      </c>
      <c r="E3">
        <v>1.4664351851851852E-2</v>
      </c>
      <c r="F3">
        <v>1.5324074074074073E-2</v>
      </c>
      <c r="G3">
        <v>1.2233796296296296E-2</v>
      </c>
      <c r="H3">
        <v>1.0671296296296297E-2</v>
      </c>
    </row>
    <row r="4" spans="1:8" hidden="1" x14ac:dyDescent="0.25">
      <c r="A4" s="2">
        <f>SUM(TeamTeamPlat[[#This Row],[Full Team Challenge II]:[Full Team Challenge I]])</f>
        <v>1.0497685185185186E-2</v>
      </c>
      <c r="B4" s="1" t="s">
        <v>113</v>
      </c>
      <c r="C4" s="1" t="s">
        <v>72</v>
      </c>
      <c r="D4" s="1">
        <f>COUNT(TeamTeamPlat[[#This Row],[Full Team Challenge II]:[Full Team Challenge I]])</f>
        <v>1</v>
      </c>
      <c r="H4">
        <v>1.0497685185185186E-2</v>
      </c>
    </row>
    <row r="5" spans="1:8" hidden="1" x14ac:dyDescent="0.25">
      <c r="A5" s="2">
        <f>SUM(TeamTeamPlat[[#This Row],[Full Team Challenge II]:[Full Team Challenge I]])</f>
        <v>1.5810185185185184E-2</v>
      </c>
      <c r="B5" s="1" t="s">
        <v>113</v>
      </c>
      <c r="C5" s="1" t="s">
        <v>66</v>
      </c>
      <c r="D5" s="1">
        <f>COUNT(TeamTeamPlat[[#This Row],[Full Team Challenge II]:[Full Team Challenge I]])</f>
        <v>1</v>
      </c>
      <c r="F5">
        <v>1.5810185185185184E-2</v>
      </c>
    </row>
    <row r="6" spans="1:8" hidden="1" x14ac:dyDescent="0.25">
      <c r="A6" s="2">
        <f>SUM(TeamTeamPlat[[#This Row],[Full Team Challenge II]:[Full Team Challenge I]])</f>
        <v>1.5162037037037036E-2</v>
      </c>
      <c r="B6" s="1" t="s">
        <v>113</v>
      </c>
      <c r="C6" s="1" t="s">
        <v>67</v>
      </c>
      <c r="D6" s="1">
        <f>COUNT(TeamTeamPlat[[#This Row],[Full Team Challenge II]:[Full Team Challenge I]])</f>
        <v>1</v>
      </c>
      <c r="G6">
        <v>1.5162037037037036E-2</v>
      </c>
    </row>
    <row r="7" spans="1:8" hidden="1" x14ac:dyDescent="0.25">
      <c r="A7" s="2">
        <f>SUM(TeamTeamPlat[[#This Row],[Full Team Challenge II]:[Full Team Challenge I]])</f>
        <v>2.4421296296296295E-2</v>
      </c>
      <c r="B7" s="1" t="s">
        <v>113</v>
      </c>
      <c r="C7" s="1" t="s">
        <v>68</v>
      </c>
      <c r="D7" s="1">
        <f>COUNT(TeamTeamPlat[[#This Row],[Full Team Challenge II]:[Full Team Challenge I]])</f>
        <v>2</v>
      </c>
      <c r="G7">
        <v>1.3402777777777777E-2</v>
      </c>
      <c r="H7">
        <v>1.1018518518518518E-2</v>
      </c>
    </row>
    <row r="8" spans="1:8" hidden="1" x14ac:dyDescent="0.25">
      <c r="A8" s="2">
        <f>SUM(TeamTeamPlat[[#This Row],[Full Team Challenge II]:[Full Team Challenge I]])</f>
        <v>1.3819444444444445E-2</v>
      </c>
      <c r="B8" s="1" t="s">
        <v>113</v>
      </c>
      <c r="C8" s="1" t="s">
        <v>80</v>
      </c>
      <c r="D8" s="1">
        <f>COUNT(TeamTeamPlat[[#This Row],[Full Team Challenge II]:[Full Team Challenge I]])</f>
        <v>1</v>
      </c>
      <c r="H8">
        <v>1.3819444444444445E-2</v>
      </c>
    </row>
    <row r="9" spans="1:8" hidden="1" x14ac:dyDescent="0.25">
      <c r="A9" s="2">
        <f>SUM(TeamTeamPlat[[#This Row],[Full Team Challenge II]:[Full Team Challenge I]])</f>
        <v>1.230324074074074E-2</v>
      </c>
      <c r="B9" s="1" t="s">
        <v>113</v>
      </c>
      <c r="C9" s="1" t="s">
        <v>70</v>
      </c>
      <c r="D9" s="1">
        <f>COUNT(TeamTeamPlat[[#This Row],[Full Team Challenge II]:[Full Team Challenge I]])</f>
        <v>1</v>
      </c>
      <c r="H9">
        <v>1.230324074074074E-2</v>
      </c>
    </row>
    <row r="10" spans="1:8" hidden="1" x14ac:dyDescent="0.25">
      <c r="A10" s="2">
        <f>SUM(TeamTeamPlat[[#This Row],[Full Team Challenge II]:[Full Team Challenge I]])</f>
        <v>1.5428240740740741E-2</v>
      </c>
      <c r="B10" s="1" t="s">
        <v>113</v>
      </c>
      <c r="C10" s="1" t="s">
        <v>71</v>
      </c>
      <c r="D10" s="1">
        <f>COUNT(TeamTeamPlat[[#This Row],[Full Team Challenge II]:[Full Team Challenge I]])</f>
        <v>1</v>
      </c>
      <c r="E10">
        <v>1.5428240740740741E-2</v>
      </c>
    </row>
    <row r="11" spans="1:8" hidden="1" x14ac:dyDescent="0.25">
      <c r="A11" s="2">
        <f>SUM(TeamTeamPlat[[#This Row],[Full Team Challenge II]:[Full Team Challenge I]])</f>
        <v>2.7303240740740739E-2</v>
      </c>
      <c r="B11" s="1" t="s">
        <v>113</v>
      </c>
      <c r="C11" s="1" t="s">
        <v>78</v>
      </c>
      <c r="D11" s="1">
        <f>COUNT(TeamTeamPlat[[#This Row],[Full Team Challenge II]:[Full Team Challenge I]])</f>
        <v>2</v>
      </c>
      <c r="E11">
        <v>1.4490740740740742E-2</v>
      </c>
      <c r="F11">
        <v>1.2812499999999999E-2</v>
      </c>
    </row>
    <row r="12" spans="1:8" hidden="1" x14ac:dyDescent="0.25">
      <c r="A12" s="2">
        <f>SUM(TeamTeamPlat[[#This Row],[Full Team Challenge II]:[Full Team Challenge I]])</f>
        <v>1.0474537037037037E-2</v>
      </c>
      <c r="B12" s="1" t="s">
        <v>113</v>
      </c>
      <c r="C12" s="1" t="s">
        <v>79</v>
      </c>
      <c r="D12" s="1">
        <f>COUNT(TeamTeamPlat[[#This Row],[Full Team Challenge II]:[Full Team Challenge I]])</f>
        <v>1</v>
      </c>
      <c r="H12">
        <v>1.0474537037037037E-2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0BBD6-9890-41ED-BF01-BE765E9C57A9}">
  <dimension ref="A1:H8"/>
  <sheetViews>
    <sheetView workbookViewId="0">
      <selection sqref="A1:H8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60.85546875" bestFit="1" customWidth="1"/>
    <col min="4" max="4" width="8.5703125" bestFit="1" customWidth="1"/>
    <col min="5" max="5" width="22.42578125" bestFit="1" customWidth="1"/>
    <col min="6" max="6" width="23" bestFit="1" customWidth="1"/>
    <col min="7" max="7" width="23.7109375" bestFit="1" customWidth="1"/>
    <col min="8" max="8" width="23.85546875" bestFit="1" customWidth="1"/>
    <col min="9" max="9" width="23.7109375" bestFit="1" customWidth="1"/>
    <col min="10" max="10" width="23.85546875" bestFit="1" customWidth="1"/>
  </cols>
  <sheetData>
    <row r="1" spans="1:8" x14ac:dyDescent="0.25">
      <c r="A1" t="s">
        <v>112</v>
      </c>
      <c r="B1" t="s">
        <v>113</v>
      </c>
      <c r="C1" t="s">
        <v>2</v>
      </c>
      <c r="D1" t="s">
        <v>114</v>
      </c>
      <c r="E1" t="s">
        <v>7</v>
      </c>
      <c r="F1" t="s">
        <v>3</v>
      </c>
      <c r="G1" t="s">
        <v>6</v>
      </c>
      <c r="H1" t="s">
        <v>5</v>
      </c>
    </row>
    <row r="2" spans="1:8" hidden="1" x14ac:dyDescent="0.25">
      <c r="A2" s="2">
        <f>SUM(TeamTeamGold[[#This Row],[Full Team Challenge I]:[Full Team Challenge IV]])</f>
        <v>1.0104166666666668E-2</v>
      </c>
      <c r="B2" s="1" t="s">
        <v>113</v>
      </c>
      <c r="C2" s="1" t="s">
        <v>69</v>
      </c>
      <c r="D2" s="1">
        <f>COUNT(TeamTeamGold[[#This Row],[Full Team Challenge I]:[Full Team Challenge IV]])</f>
        <v>1</v>
      </c>
      <c r="E2">
        <v>1.0104166666666668E-2</v>
      </c>
    </row>
    <row r="3" spans="1:8" hidden="1" x14ac:dyDescent="0.25">
      <c r="A3" s="2">
        <f>SUM(TeamTeamGold[[#This Row],[Full Team Challenge I]:[Full Team Challenge IV]])</f>
        <v>3.5937499999999997E-2</v>
      </c>
      <c r="B3" s="1" t="s">
        <v>113</v>
      </c>
      <c r="C3" s="1" t="s">
        <v>74</v>
      </c>
      <c r="D3" s="1">
        <f>COUNT(TeamTeamGold[[#This Row],[Full Team Challenge I]:[Full Team Challenge IV]])</f>
        <v>3</v>
      </c>
      <c r="E3">
        <v>9.8726851851851857E-3</v>
      </c>
      <c r="F3">
        <v>1.1550925925925925E-2</v>
      </c>
      <c r="G3">
        <v>1.4513888888888889E-2</v>
      </c>
    </row>
    <row r="4" spans="1:8" x14ac:dyDescent="0.25">
      <c r="A4" s="2">
        <f>SUM(TeamTeamGold[[#This Row],[Full Team Challenge I]:[Full Team Challenge IV]])</f>
        <v>6.3425925925925927E-2</v>
      </c>
      <c r="B4" s="1" t="s">
        <v>113</v>
      </c>
      <c r="C4" s="1" t="s">
        <v>75</v>
      </c>
      <c r="D4" s="1">
        <f>COUNT(TeamTeamGold[[#This Row],[Full Team Challenge I]:[Full Team Challenge IV]])</f>
        <v>4</v>
      </c>
      <c r="E4">
        <v>1.2673611111111109E-2</v>
      </c>
      <c r="F4">
        <v>1.6331018518518519E-2</v>
      </c>
      <c r="G4">
        <v>2.0300925925925927E-2</v>
      </c>
      <c r="H4">
        <v>1.4120370370370368E-2</v>
      </c>
    </row>
    <row r="5" spans="1:8" hidden="1" x14ac:dyDescent="0.25">
      <c r="A5" s="2">
        <f>SUM(TeamTeamGold[[#This Row],[Full Team Challenge I]:[Full Team Challenge IV]])</f>
        <v>3.321759259259259E-2</v>
      </c>
      <c r="B5" s="1" t="s">
        <v>113</v>
      </c>
      <c r="C5" s="1" t="s">
        <v>76</v>
      </c>
      <c r="D5" s="1">
        <f>COUNT(TeamTeamGold[[#This Row],[Full Team Challenge I]:[Full Team Challenge IV]])</f>
        <v>2</v>
      </c>
      <c r="E5">
        <v>1.3599537037037037E-2</v>
      </c>
      <c r="F5">
        <v>1.9618055555555555E-2</v>
      </c>
    </row>
    <row r="6" spans="1:8" hidden="1" x14ac:dyDescent="0.25">
      <c r="A6" s="2">
        <f>SUM(TeamTeamGold[[#This Row],[Full Team Challenge I]:[Full Team Challenge IV]])</f>
        <v>1.1203703703703704E-2</v>
      </c>
      <c r="B6" s="1" t="s">
        <v>113</v>
      </c>
      <c r="C6" s="1" t="s">
        <v>77</v>
      </c>
      <c r="D6" s="1">
        <f>COUNT(TeamTeamGold[[#This Row],[Full Team Challenge I]:[Full Team Challenge IV]])</f>
        <v>1</v>
      </c>
      <c r="H6">
        <v>1.1203703703703704E-2</v>
      </c>
    </row>
    <row r="7" spans="1:8" hidden="1" x14ac:dyDescent="0.25">
      <c r="A7" s="2">
        <f>SUM(TeamTeamGold[[#This Row],[Full Team Challenge I]:[Full Team Challenge IV]])</f>
        <v>1.4895833333333332E-2</v>
      </c>
      <c r="B7" s="1" t="s">
        <v>113</v>
      </c>
      <c r="C7" s="1" t="s">
        <v>78</v>
      </c>
      <c r="D7" s="1">
        <f>COUNT(TeamTeamGold[[#This Row],[Full Team Challenge I]:[Full Team Challenge IV]])</f>
        <v>1</v>
      </c>
      <c r="G7">
        <v>1.4895833333333332E-2</v>
      </c>
    </row>
    <row r="8" spans="1:8" hidden="1" x14ac:dyDescent="0.25">
      <c r="A8" s="2">
        <f>SUM(TeamTeamGold[[#This Row],[Full Team Challenge I]:[Full Team Challenge IV]])</f>
        <v>3.4467592592592591E-2</v>
      </c>
      <c r="B8" s="1" t="s">
        <v>113</v>
      </c>
      <c r="C8" s="1" t="s">
        <v>81</v>
      </c>
      <c r="D8" s="1">
        <f>COUNT(TeamTeamGold[[#This Row],[Full Team Challenge I]:[Full Team Challenge IV]])</f>
        <v>2</v>
      </c>
      <c r="E8">
        <v>1.6527777777777777E-2</v>
      </c>
      <c r="F8">
        <v>1.7939814814814815E-2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9FC0C-10C7-4295-A01D-257DFF9947C8}">
  <dimension ref="A1:H22"/>
  <sheetViews>
    <sheetView workbookViewId="0">
      <selection sqref="A1:H22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23" bestFit="1" customWidth="1"/>
    <col min="6" max="6" width="23.85546875" bestFit="1" customWidth="1"/>
    <col min="7" max="7" width="23.7109375" bestFit="1" customWidth="1"/>
    <col min="8" max="8" width="22.42578125" bestFit="1" customWidth="1"/>
    <col min="9" max="9" width="23.7109375" bestFit="1" customWidth="1"/>
    <col min="10" max="10" width="22.42578125" bestFit="1" customWidth="1"/>
  </cols>
  <sheetData>
    <row r="1" spans="1:8" x14ac:dyDescent="0.25">
      <c r="A1" t="s">
        <v>112</v>
      </c>
      <c r="B1" t="s">
        <v>113</v>
      </c>
      <c r="C1" t="s">
        <v>0</v>
      </c>
      <c r="D1" t="s">
        <v>114</v>
      </c>
      <c r="E1" t="s">
        <v>3</v>
      </c>
      <c r="F1" t="s">
        <v>5</v>
      </c>
      <c r="G1" t="s">
        <v>6</v>
      </c>
      <c r="H1" t="s">
        <v>7</v>
      </c>
    </row>
    <row r="2" spans="1:8" hidden="1" x14ac:dyDescent="0.25">
      <c r="A2" s="2">
        <f>SUM(PlayerTeamPlat[[#This Row],[Full Team Challenge II]:[Full Team Challenge I]])</f>
        <v>1.0497685185185186E-2</v>
      </c>
      <c r="B2" s="1" t="s">
        <v>113</v>
      </c>
      <c r="C2" s="1" t="s">
        <v>45</v>
      </c>
      <c r="D2" s="1">
        <f>COUNT(PlayerTeamPlat[[#This Row],[Full Team Challenge II]:[Full Team Challenge I]])</f>
        <v>1</v>
      </c>
      <c r="H2">
        <v>1.0497685185185186E-2</v>
      </c>
    </row>
    <row r="3" spans="1:8" hidden="1" x14ac:dyDescent="0.25">
      <c r="A3" s="2">
        <f>SUM(PlayerTeamPlat[[#This Row],[Full Team Challenge II]:[Full Team Challenge I]])</f>
        <v>1.230324074074074E-2</v>
      </c>
      <c r="B3" s="1" t="s">
        <v>113</v>
      </c>
      <c r="C3" s="1" t="s">
        <v>58</v>
      </c>
      <c r="D3" s="1">
        <f>COUNT(PlayerTeamPlat[[#This Row],[Full Team Challenge II]:[Full Team Challenge I]])</f>
        <v>1</v>
      </c>
      <c r="H3">
        <v>1.230324074074074E-2</v>
      </c>
    </row>
    <row r="4" spans="1:8" hidden="1" x14ac:dyDescent="0.25">
      <c r="A4" s="2">
        <f>SUM(PlayerTeamPlat[[#This Row],[Full Team Challenge II]:[Full Team Challenge I]])</f>
        <v>1.3819444444444445E-2</v>
      </c>
      <c r="B4" s="1" t="s">
        <v>113</v>
      </c>
      <c r="C4" s="1" t="s">
        <v>48</v>
      </c>
      <c r="D4" s="1">
        <f>COUNT(PlayerTeamPlat[[#This Row],[Full Team Challenge II]:[Full Team Challenge I]])</f>
        <v>1</v>
      </c>
      <c r="H4">
        <v>1.3819444444444445E-2</v>
      </c>
    </row>
    <row r="5" spans="1:8" hidden="1" x14ac:dyDescent="0.25">
      <c r="A5" s="2">
        <f>SUM(PlayerTeamPlat[[#This Row],[Full Team Challenge II]:[Full Team Challenge I]])</f>
        <v>1.3819444444444445E-2</v>
      </c>
      <c r="B5" s="1" t="s">
        <v>113</v>
      </c>
      <c r="C5" s="1" t="s">
        <v>61</v>
      </c>
      <c r="D5" s="1">
        <f>COUNT(PlayerTeamPlat[[#This Row],[Full Team Challenge II]:[Full Team Challenge I]])</f>
        <v>1</v>
      </c>
      <c r="H5">
        <v>1.3819444444444445E-2</v>
      </c>
    </row>
    <row r="6" spans="1:8" hidden="1" x14ac:dyDescent="0.25">
      <c r="A6" s="2">
        <f>SUM(PlayerTeamPlat[[#This Row],[Full Team Challenge II]:[Full Team Challenge I]])</f>
        <v>1.3819444444444445E-2</v>
      </c>
      <c r="B6" s="1" t="s">
        <v>113</v>
      </c>
      <c r="C6" s="1" t="s">
        <v>17</v>
      </c>
      <c r="D6" s="1">
        <f>COUNT(PlayerTeamPlat[[#This Row],[Full Team Challenge II]:[Full Team Challenge I]])</f>
        <v>1</v>
      </c>
      <c r="H6">
        <v>1.3819444444444445E-2</v>
      </c>
    </row>
    <row r="7" spans="1:8" hidden="1" x14ac:dyDescent="0.25">
      <c r="A7" s="2">
        <f>SUM(PlayerTeamPlat[[#This Row],[Full Team Challenge II]:[Full Team Challenge I]])</f>
        <v>1.5162037037037036E-2</v>
      </c>
      <c r="B7" s="1" t="s">
        <v>113</v>
      </c>
      <c r="C7" s="1" t="s">
        <v>8</v>
      </c>
      <c r="D7" s="1">
        <f>COUNT(PlayerTeamPlat[[#This Row],[Full Team Challenge II]:[Full Team Challenge I]])</f>
        <v>1</v>
      </c>
      <c r="G7">
        <v>1.5162037037037036E-2</v>
      </c>
    </row>
    <row r="8" spans="1:8" hidden="1" x14ac:dyDescent="0.25">
      <c r="A8" s="2">
        <f>SUM(PlayerTeamPlat[[#This Row],[Full Team Challenge II]:[Full Team Challenge I]])</f>
        <v>1.5428240740740741E-2</v>
      </c>
      <c r="B8" s="1" t="s">
        <v>113</v>
      </c>
      <c r="C8" s="1" t="s">
        <v>59</v>
      </c>
      <c r="D8" s="1">
        <f>COUNT(PlayerTeamPlat[[#This Row],[Full Team Challenge II]:[Full Team Challenge I]])</f>
        <v>1</v>
      </c>
      <c r="E8">
        <v>1.5428240740740741E-2</v>
      </c>
    </row>
    <row r="9" spans="1:8" hidden="1" x14ac:dyDescent="0.25">
      <c r="A9" s="2">
        <f>SUM(PlayerTeamPlat[[#This Row],[Full Team Challenge II]:[Full Team Challenge I]])</f>
        <v>1.5810185185185184E-2</v>
      </c>
      <c r="B9" s="1" t="s">
        <v>113</v>
      </c>
      <c r="C9" s="1" t="s">
        <v>44</v>
      </c>
      <c r="D9" s="1">
        <f>COUNT(PlayerTeamPlat[[#This Row],[Full Team Challenge II]:[Full Team Challenge I]])</f>
        <v>1</v>
      </c>
      <c r="F9">
        <v>1.5810185185185184E-2</v>
      </c>
    </row>
    <row r="10" spans="1:8" hidden="1" x14ac:dyDescent="0.25">
      <c r="A10" s="2">
        <f>SUM(PlayerTeamPlat[[#This Row],[Full Team Challenge II]:[Full Team Challenge I]])</f>
        <v>1.5810185185185184E-2</v>
      </c>
      <c r="B10" s="1" t="s">
        <v>113</v>
      </c>
      <c r="C10" s="1" t="s">
        <v>64</v>
      </c>
      <c r="D10" s="1">
        <f>COUNT(PlayerTeamPlat[[#This Row],[Full Team Challenge II]:[Full Team Challenge I]])</f>
        <v>1</v>
      </c>
      <c r="F10">
        <v>1.5810185185185184E-2</v>
      </c>
    </row>
    <row r="11" spans="1:8" hidden="1" x14ac:dyDescent="0.25">
      <c r="A11" s="2">
        <f>SUM(PlayerTeamPlat[[#This Row],[Full Team Challenge II]:[Full Team Challenge I]])</f>
        <v>1.8229166666666668E-2</v>
      </c>
      <c r="B11" s="1" t="s">
        <v>113</v>
      </c>
      <c r="C11" s="1" t="s">
        <v>1</v>
      </c>
      <c r="D11" s="1">
        <f>COUNT(PlayerTeamPlat[[#This Row],[Full Team Challenge II]:[Full Team Challenge I]])</f>
        <v>1</v>
      </c>
      <c r="E11">
        <v>1.8229166666666668E-2</v>
      </c>
    </row>
    <row r="12" spans="1:8" hidden="1" x14ac:dyDescent="0.25">
      <c r="A12" s="2">
        <f>SUM(PlayerTeamPlat[[#This Row],[Full Team Challenge II]:[Full Team Challenge I]])</f>
        <v>2.7731481481481482E-2</v>
      </c>
      <c r="B12" s="1" t="s">
        <v>113</v>
      </c>
      <c r="C12" s="1" t="s">
        <v>9</v>
      </c>
      <c r="D12" s="1">
        <f>COUNT(PlayerTeamPlat[[#This Row],[Full Team Challenge II]:[Full Team Challenge I]])</f>
        <v>2</v>
      </c>
      <c r="E12">
        <v>1.5428240740740741E-2</v>
      </c>
      <c r="H12">
        <v>1.230324074074074E-2</v>
      </c>
    </row>
    <row r="13" spans="1:8" hidden="1" x14ac:dyDescent="0.25">
      <c r="A13" s="2">
        <f>SUM(PlayerTeamPlat[[#This Row],[Full Team Challenge II]:[Full Team Challenge I]])</f>
        <v>2.7731481481481482E-2</v>
      </c>
      <c r="B13" s="1" t="s">
        <v>113</v>
      </c>
      <c r="C13" s="1" t="s">
        <v>50</v>
      </c>
      <c r="D13" s="1">
        <f>COUNT(PlayerTeamPlat[[#This Row],[Full Team Challenge II]:[Full Team Challenge I]])</f>
        <v>2</v>
      </c>
      <c r="E13">
        <v>1.5428240740740741E-2</v>
      </c>
      <c r="H13">
        <v>1.230324074074074E-2</v>
      </c>
    </row>
    <row r="14" spans="1:8" hidden="1" x14ac:dyDescent="0.25">
      <c r="A14" s="2">
        <f>SUM(PlayerTeamPlat[[#This Row],[Full Team Challenge II]:[Full Team Challenge I]])</f>
        <v>2.7731481481481482E-2</v>
      </c>
      <c r="B14" s="1" t="s">
        <v>113</v>
      </c>
      <c r="C14" s="1" t="s">
        <v>38</v>
      </c>
      <c r="D14" s="1">
        <f>COUNT(PlayerTeamPlat[[#This Row],[Full Team Challenge II]:[Full Team Challenge I]])</f>
        <v>2</v>
      </c>
      <c r="E14">
        <v>1.5428240740740741E-2</v>
      </c>
      <c r="H14">
        <v>1.230324074074074E-2</v>
      </c>
    </row>
    <row r="15" spans="1:8" x14ac:dyDescent="0.25">
      <c r="A15" s="2">
        <f>SUM(PlayerTeamPlat[[#This Row],[Full Team Challenge II]:[Full Team Challenge I]])</f>
        <v>5.0011574074074076E-2</v>
      </c>
      <c r="B15" s="1" t="s">
        <v>113</v>
      </c>
      <c r="C15" s="1" t="s">
        <v>37</v>
      </c>
      <c r="D15" s="1">
        <f>COUNT(PlayerTeamPlat[[#This Row],[Full Team Challenge II]:[Full Team Challenge I]])</f>
        <v>4</v>
      </c>
      <c r="E15">
        <v>1.4490740740740742E-2</v>
      </c>
      <c r="F15">
        <v>1.2812499999999999E-2</v>
      </c>
      <c r="G15">
        <v>1.2233796296296296E-2</v>
      </c>
      <c r="H15">
        <v>1.0474537037037037E-2</v>
      </c>
    </row>
    <row r="16" spans="1:8" x14ac:dyDescent="0.25">
      <c r="A16" s="2">
        <f>SUM(PlayerTeamPlat[[#This Row],[Full Team Challenge II]:[Full Team Challenge I]])</f>
        <v>5.1180555555555556E-2</v>
      </c>
      <c r="B16" s="1" t="s">
        <v>113</v>
      </c>
      <c r="C16" s="1" t="s">
        <v>15</v>
      </c>
      <c r="D16" s="1">
        <f>COUNT(PlayerTeamPlat[[#This Row],[Full Team Challenge II]:[Full Team Challenge I]])</f>
        <v>4</v>
      </c>
      <c r="E16">
        <v>1.4490740740740742E-2</v>
      </c>
      <c r="F16">
        <v>1.2812499999999999E-2</v>
      </c>
      <c r="G16">
        <v>1.3402777777777777E-2</v>
      </c>
      <c r="H16">
        <v>1.0474537037037037E-2</v>
      </c>
    </row>
    <row r="17" spans="1:8" x14ac:dyDescent="0.25">
      <c r="A17" s="2">
        <f>SUM(PlayerTeamPlat[[#This Row],[Full Team Challenge II]:[Full Team Challenge I]])</f>
        <v>5.1203703703703703E-2</v>
      </c>
      <c r="B17" s="1" t="s">
        <v>113</v>
      </c>
      <c r="C17" s="1" t="s">
        <v>33</v>
      </c>
      <c r="D17" s="1">
        <f>COUNT(PlayerTeamPlat[[#This Row],[Full Team Challenge II]:[Full Team Challenge I]])</f>
        <v>4</v>
      </c>
      <c r="E17">
        <v>1.4490740740740742E-2</v>
      </c>
      <c r="F17">
        <v>1.2812499999999999E-2</v>
      </c>
      <c r="G17">
        <v>1.3402777777777777E-2</v>
      </c>
      <c r="H17">
        <v>1.0497685185185186E-2</v>
      </c>
    </row>
    <row r="18" spans="1:8" x14ac:dyDescent="0.25">
      <c r="A18" s="2">
        <f>SUM(PlayerTeamPlat[[#This Row],[Full Team Challenge II]:[Full Team Challenge I]])</f>
        <v>5.1724537037037034E-2</v>
      </c>
      <c r="B18" s="1" t="s">
        <v>113</v>
      </c>
      <c r="C18" s="1" t="s">
        <v>16</v>
      </c>
      <c r="D18" s="1">
        <f>COUNT(PlayerTeamPlat[[#This Row],[Full Team Challenge II]:[Full Team Challenge I]])</f>
        <v>4</v>
      </c>
      <c r="E18">
        <v>1.4490740740740742E-2</v>
      </c>
      <c r="F18">
        <v>1.2812499999999999E-2</v>
      </c>
      <c r="G18">
        <v>1.3402777777777777E-2</v>
      </c>
      <c r="H18">
        <v>1.1018518518518518E-2</v>
      </c>
    </row>
    <row r="19" spans="1:8" x14ac:dyDescent="0.25">
      <c r="A19" s="2">
        <f>SUM(PlayerTeamPlat[[#This Row],[Full Team Challenge II]:[Full Team Challenge I]])</f>
        <v>5.2696759259259263E-2</v>
      </c>
      <c r="B19" s="1" t="s">
        <v>113</v>
      </c>
      <c r="C19" s="1" t="s">
        <v>21</v>
      </c>
      <c r="D19" s="1">
        <f>COUNT(PlayerTeamPlat[[#This Row],[Full Team Challenge II]:[Full Team Challenge I]])</f>
        <v>4</v>
      </c>
      <c r="E19">
        <v>1.4664351851851852E-2</v>
      </c>
      <c r="F19">
        <v>1.5324074074074073E-2</v>
      </c>
      <c r="G19">
        <v>1.2233796296296296E-2</v>
      </c>
      <c r="H19">
        <v>1.0474537037037037E-2</v>
      </c>
    </row>
    <row r="20" spans="1:8" x14ac:dyDescent="0.25">
      <c r="A20" s="2">
        <f>SUM(PlayerTeamPlat[[#This Row],[Full Team Challenge II]:[Full Team Challenge I]])</f>
        <v>5.2696759259259263E-2</v>
      </c>
      <c r="B20" s="1" t="s">
        <v>113</v>
      </c>
      <c r="C20" s="1" t="s">
        <v>11</v>
      </c>
      <c r="D20" s="1">
        <f>COUNT(PlayerTeamPlat[[#This Row],[Full Team Challenge II]:[Full Team Challenge I]])</f>
        <v>4</v>
      </c>
      <c r="E20">
        <v>1.4664351851851852E-2</v>
      </c>
      <c r="F20">
        <v>1.5324074074074073E-2</v>
      </c>
      <c r="G20">
        <v>1.2233796296296296E-2</v>
      </c>
      <c r="H20">
        <v>1.0474537037037037E-2</v>
      </c>
    </row>
    <row r="21" spans="1:8" x14ac:dyDescent="0.25">
      <c r="A21" s="2">
        <f>SUM(PlayerTeamPlat[[#This Row],[Full Team Challenge II]:[Full Team Challenge I]])</f>
        <v>5.271990740740741E-2</v>
      </c>
      <c r="B21" s="1" t="s">
        <v>113</v>
      </c>
      <c r="C21" s="1" t="s">
        <v>10</v>
      </c>
      <c r="D21" s="1">
        <f>COUNT(PlayerTeamPlat[[#This Row],[Full Team Challenge II]:[Full Team Challenge I]])</f>
        <v>4</v>
      </c>
      <c r="E21">
        <v>1.4664351851851852E-2</v>
      </c>
      <c r="F21">
        <v>1.5324074074074073E-2</v>
      </c>
      <c r="G21">
        <v>1.2233796296296296E-2</v>
      </c>
      <c r="H21">
        <v>1.0497685185185186E-2</v>
      </c>
    </row>
    <row r="22" spans="1:8" x14ac:dyDescent="0.25">
      <c r="A22" s="2">
        <f>SUM(PlayerTeamPlat[[#This Row],[Full Team Challenge II]:[Full Team Challenge I]])</f>
        <v>5.8460648148148144E-2</v>
      </c>
      <c r="B22" s="1" t="s">
        <v>113</v>
      </c>
      <c r="C22" s="1" t="s">
        <v>4</v>
      </c>
      <c r="D22" s="1">
        <f>COUNT(PlayerTeamPlat[[#This Row],[Full Team Challenge II]:[Full Team Challenge I]])</f>
        <v>4</v>
      </c>
      <c r="E22">
        <v>1.8229166666666668E-2</v>
      </c>
      <c r="F22">
        <v>1.5810185185185184E-2</v>
      </c>
      <c r="G22">
        <v>1.3402777777777777E-2</v>
      </c>
      <c r="H22">
        <v>1.1018518518518518E-2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73C13-1981-4407-B13D-044ACE65445E}">
  <dimension ref="A1:H23"/>
  <sheetViews>
    <sheetView workbookViewId="0">
      <selection sqref="A1:H2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22.42578125" bestFit="1" customWidth="1"/>
    <col min="6" max="6" width="23" bestFit="1" customWidth="1"/>
    <col min="7" max="7" width="23.7109375" bestFit="1" customWidth="1"/>
    <col min="8" max="8" width="23.85546875" bestFit="1" customWidth="1"/>
    <col min="9" max="9" width="23.7109375" bestFit="1" customWidth="1"/>
    <col min="10" max="10" width="23.85546875" bestFit="1" customWidth="1"/>
  </cols>
  <sheetData>
    <row r="1" spans="1:8" x14ac:dyDescent="0.25">
      <c r="A1" t="s">
        <v>112</v>
      </c>
      <c r="B1" t="s">
        <v>113</v>
      </c>
      <c r="C1" t="s">
        <v>0</v>
      </c>
      <c r="D1" t="s">
        <v>114</v>
      </c>
      <c r="E1" t="s">
        <v>7</v>
      </c>
      <c r="F1" t="s">
        <v>3</v>
      </c>
      <c r="G1" t="s">
        <v>6</v>
      </c>
      <c r="H1" t="s">
        <v>5</v>
      </c>
    </row>
    <row r="2" spans="1:8" hidden="1" x14ac:dyDescent="0.25">
      <c r="A2" s="2">
        <f>SUM(PlayerTeamGold[[#This Row],[Full Team Challenge I]:[Full Team Challenge IV]])</f>
        <v>1.0104166666666668E-2</v>
      </c>
      <c r="B2" s="1" t="s">
        <v>113</v>
      </c>
      <c r="C2" s="1" t="s">
        <v>4</v>
      </c>
      <c r="D2" s="1">
        <f>COUNT(PlayerTeamGold[[#This Row],[Full Team Challenge I]:[Full Team Challenge IV]])</f>
        <v>1</v>
      </c>
      <c r="E2">
        <v>1.0104166666666668E-2</v>
      </c>
    </row>
    <row r="3" spans="1:8" hidden="1" x14ac:dyDescent="0.25">
      <c r="A3" s="2">
        <f>SUM(PlayerTeamGold[[#This Row],[Full Team Challenge I]:[Full Team Challenge IV]])</f>
        <v>1.0104166666666668E-2</v>
      </c>
      <c r="B3" s="1" t="s">
        <v>113</v>
      </c>
      <c r="C3" s="1" t="s">
        <v>8</v>
      </c>
      <c r="D3" s="1">
        <f>COUNT(PlayerTeamGold[[#This Row],[Full Team Challenge I]:[Full Team Challenge IV]])</f>
        <v>1</v>
      </c>
      <c r="E3">
        <v>1.0104166666666668E-2</v>
      </c>
    </row>
    <row r="4" spans="1:8" hidden="1" x14ac:dyDescent="0.25">
      <c r="A4" s="2">
        <f>SUM(PlayerTeamGold[[#This Row],[Full Team Challenge I]:[Full Team Challenge IV]])</f>
        <v>1.0104166666666668E-2</v>
      </c>
      <c r="B4" s="1" t="s">
        <v>113</v>
      </c>
      <c r="C4" s="1" t="s">
        <v>64</v>
      </c>
      <c r="D4" s="1">
        <f>COUNT(PlayerTeamGold[[#This Row],[Full Team Challenge I]:[Full Team Challenge IV]])</f>
        <v>1</v>
      </c>
      <c r="E4">
        <v>1.0104166666666668E-2</v>
      </c>
    </row>
    <row r="5" spans="1:8" hidden="1" x14ac:dyDescent="0.25">
      <c r="A5" s="2">
        <f>SUM(PlayerTeamGold[[#This Row],[Full Team Challenge I]:[Full Team Challenge IV]])</f>
        <v>1.0104166666666668E-2</v>
      </c>
      <c r="B5" s="1" t="s">
        <v>113</v>
      </c>
      <c r="C5" s="1" t="s">
        <v>57</v>
      </c>
      <c r="D5" s="1">
        <f>COUNT(PlayerTeamGold[[#This Row],[Full Team Challenge I]:[Full Team Challenge IV]])</f>
        <v>1</v>
      </c>
      <c r="E5">
        <v>1.0104166666666668E-2</v>
      </c>
    </row>
    <row r="6" spans="1:8" hidden="1" x14ac:dyDescent="0.25">
      <c r="A6" s="2">
        <f>SUM(PlayerTeamGold[[#This Row],[Full Team Challenge I]:[Full Team Challenge IV]])</f>
        <v>1.1203703703703704E-2</v>
      </c>
      <c r="B6" s="1" t="s">
        <v>113</v>
      </c>
      <c r="C6" s="1" t="s">
        <v>21</v>
      </c>
      <c r="D6" s="1">
        <f>COUNT(PlayerTeamGold[[#This Row],[Full Team Challenge I]:[Full Team Challenge IV]])</f>
        <v>1</v>
      </c>
      <c r="H6">
        <v>1.1203703703703704E-2</v>
      </c>
    </row>
    <row r="7" spans="1:8" hidden="1" x14ac:dyDescent="0.25">
      <c r="A7" s="2">
        <f>SUM(PlayerTeamGold[[#This Row],[Full Team Challenge I]:[Full Team Challenge IV]])</f>
        <v>1.4895833333333332E-2</v>
      </c>
      <c r="B7" s="1" t="s">
        <v>113</v>
      </c>
      <c r="C7" s="1" t="s">
        <v>37</v>
      </c>
      <c r="D7" s="1">
        <f>COUNT(PlayerTeamGold[[#This Row],[Full Team Challenge I]:[Full Team Challenge IV]])</f>
        <v>1</v>
      </c>
      <c r="G7">
        <v>1.4895833333333332E-2</v>
      </c>
    </row>
    <row r="8" spans="1:8" hidden="1" x14ac:dyDescent="0.25">
      <c r="A8" s="2">
        <f>SUM(PlayerTeamGold[[#This Row],[Full Team Challenge I]:[Full Team Challenge IV]])</f>
        <v>3.321759259259259E-2</v>
      </c>
      <c r="B8" s="1" t="s">
        <v>113</v>
      </c>
      <c r="C8" s="1" t="s">
        <v>14</v>
      </c>
      <c r="D8" s="1">
        <f>COUNT(PlayerTeamGold[[#This Row],[Full Team Challenge I]:[Full Team Challenge IV]])</f>
        <v>2</v>
      </c>
      <c r="E8">
        <v>1.3599537037037037E-2</v>
      </c>
      <c r="F8">
        <v>1.9618055555555555E-2</v>
      </c>
    </row>
    <row r="9" spans="1:8" hidden="1" x14ac:dyDescent="0.25">
      <c r="A9" s="2">
        <f>SUM(PlayerTeamGold[[#This Row],[Full Team Challenge I]:[Full Team Challenge IV]])</f>
        <v>3.321759259259259E-2</v>
      </c>
      <c r="B9" s="1" t="s">
        <v>113</v>
      </c>
      <c r="C9" s="1" t="s">
        <v>53</v>
      </c>
      <c r="D9" s="1">
        <f>COUNT(PlayerTeamGold[[#This Row],[Full Team Challenge I]:[Full Team Challenge IV]])</f>
        <v>2</v>
      </c>
      <c r="E9">
        <v>1.3599537037037037E-2</v>
      </c>
      <c r="F9">
        <v>1.9618055555555555E-2</v>
      </c>
    </row>
    <row r="10" spans="1:8" hidden="1" x14ac:dyDescent="0.25">
      <c r="A10" s="2">
        <f>SUM(PlayerTeamGold[[#This Row],[Full Team Challenge I]:[Full Team Challenge IV]])</f>
        <v>3.321759259259259E-2</v>
      </c>
      <c r="B10" s="1" t="s">
        <v>113</v>
      </c>
      <c r="C10" s="1" t="s">
        <v>52</v>
      </c>
      <c r="D10" s="1">
        <f>COUNT(PlayerTeamGold[[#This Row],[Full Team Challenge I]:[Full Team Challenge IV]])</f>
        <v>2</v>
      </c>
      <c r="E10">
        <v>1.3599537037037037E-2</v>
      </c>
      <c r="F10">
        <v>1.9618055555555555E-2</v>
      </c>
    </row>
    <row r="11" spans="1:8" hidden="1" x14ac:dyDescent="0.25">
      <c r="A11" s="2">
        <f>SUM(PlayerTeamGold[[#This Row],[Full Team Challenge I]:[Full Team Challenge IV]])</f>
        <v>3.321759259259259E-2</v>
      </c>
      <c r="B11" s="1" t="s">
        <v>113</v>
      </c>
      <c r="C11" s="1" t="s">
        <v>47</v>
      </c>
      <c r="D11" s="1">
        <f>COUNT(PlayerTeamGold[[#This Row],[Full Team Challenge I]:[Full Team Challenge IV]])</f>
        <v>2</v>
      </c>
      <c r="E11">
        <v>1.3599537037037037E-2</v>
      </c>
      <c r="F11">
        <v>1.9618055555555555E-2</v>
      </c>
    </row>
    <row r="12" spans="1:8" hidden="1" x14ac:dyDescent="0.25">
      <c r="A12" s="2">
        <f>SUM(PlayerTeamGold[[#This Row],[Full Team Challenge I]:[Full Team Challenge IV]])</f>
        <v>3.4467592592592591E-2</v>
      </c>
      <c r="B12" s="1" t="s">
        <v>113</v>
      </c>
      <c r="C12" s="1" t="s">
        <v>39</v>
      </c>
      <c r="D12" s="1">
        <f>COUNT(PlayerTeamGold[[#This Row],[Full Team Challenge I]:[Full Team Challenge IV]])</f>
        <v>2</v>
      </c>
      <c r="E12">
        <v>1.6527777777777777E-2</v>
      </c>
      <c r="F12">
        <v>1.7939814814814815E-2</v>
      </c>
    </row>
    <row r="13" spans="1:8" hidden="1" x14ac:dyDescent="0.25">
      <c r="A13" s="2">
        <f>SUM(PlayerTeamGold[[#This Row],[Full Team Challenge I]:[Full Team Challenge IV]])</f>
        <v>3.4467592592592591E-2</v>
      </c>
      <c r="B13" s="1" t="s">
        <v>113</v>
      </c>
      <c r="C13" s="1" t="s">
        <v>18</v>
      </c>
      <c r="D13" s="1">
        <f>COUNT(PlayerTeamGold[[#This Row],[Full Team Challenge I]:[Full Team Challenge IV]])</f>
        <v>2</v>
      </c>
      <c r="E13">
        <v>1.6527777777777777E-2</v>
      </c>
      <c r="F13">
        <v>1.7939814814814815E-2</v>
      </c>
    </row>
    <row r="14" spans="1:8" hidden="1" x14ac:dyDescent="0.25">
      <c r="A14" s="2">
        <f>SUM(PlayerTeamGold[[#This Row],[Full Team Challenge I]:[Full Team Challenge IV]])</f>
        <v>3.4467592592592591E-2</v>
      </c>
      <c r="B14" s="1" t="s">
        <v>113</v>
      </c>
      <c r="C14" s="1" t="s">
        <v>19</v>
      </c>
      <c r="D14" s="1">
        <f>COUNT(PlayerTeamGold[[#This Row],[Full Team Challenge I]:[Full Team Challenge IV]])</f>
        <v>2</v>
      </c>
      <c r="E14">
        <v>1.6527777777777777E-2</v>
      </c>
      <c r="F14">
        <v>1.7939814814814815E-2</v>
      </c>
    </row>
    <row r="15" spans="1:8" hidden="1" x14ac:dyDescent="0.25">
      <c r="A15" s="2">
        <f>SUM(PlayerTeamGold[[#This Row],[Full Team Challenge I]:[Full Team Challenge IV]])</f>
        <v>3.4467592592592591E-2</v>
      </c>
      <c r="B15" s="1" t="s">
        <v>113</v>
      </c>
      <c r="C15" s="1" t="s">
        <v>49</v>
      </c>
      <c r="D15" s="1">
        <f>COUNT(PlayerTeamGold[[#This Row],[Full Team Challenge I]:[Full Team Challenge IV]])</f>
        <v>2</v>
      </c>
      <c r="E15">
        <v>1.6527777777777777E-2</v>
      </c>
      <c r="F15">
        <v>1.7939814814814815E-2</v>
      </c>
    </row>
    <row r="16" spans="1:8" hidden="1" x14ac:dyDescent="0.25">
      <c r="A16" s="2">
        <f>SUM(PlayerTeamGold[[#This Row],[Full Team Challenge I]:[Full Team Challenge IV]])</f>
        <v>3.5937499999999997E-2</v>
      </c>
      <c r="B16" s="1" t="s">
        <v>113</v>
      </c>
      <c r="C16" s="1" t="s">
        <v>12</v>
      </c>
      <c r="D16" s="1">
        <f>COUNT(PlayerTeamGold[[#This Row],[Full Team Challenge I]:[Full Team Challenge IV]])</f>
        <v>3</v>
      </c>
      <c r="E16">
        <v>9.8726851851851857E-3</v>
      </c>
      <c r="F16">
        <v>1.1550925925925925E-2</v>
      </c>
      <c r="G16">
        <v>1.4513888888888889E-2</v>
      </c>
    </row>
    <row r="17" spans="1:8" x14ac:dyDescent="0.25">
      <c r="A17" s="2">
        <f>SUM(PlayerTeamGold[[#This Row],[Full Team Challenge I]:[Full Team Challenge IV]])</f>
        <v>4.7141203703703699E-2</v>
      </c>
      <c r="B17" s="1" t="s">
        <v>113</v>
      </c>
      <c r="C17" s="1" t="s">
        <v>15</v>
      </c>
      <c r="D17" s="1">
        <f>COUNT(PlayerTeamGold[[#This Row],[Full Team Challenge I]:[Full Team Challenge IV]])</f>
        <v>4</v>
      </c>
      <c r="E17">
        <v>9.8726851851851857E-3</v>
      </c>
      <c r="F17">
        <v>1.1550925925925925E-2</v>
      </c>
      <c r="G17">
        <v>1.4513888888888889E-2</v>
      </c>
      <c r="H17">
        <v>1.1203703703703704E-2</v>
      </c>
    </row>
    <row r="18" spans="1:8" x14ac:dyDescent="0.25">
      <c r="A18" s="2">
        <f>SUM(PlayerTeamGold[[#This Row],[Full Team Challenge I]:[Full Team Challenge IV]])</f>
        <v>4.7141203703703699E-2</v>
      </c>
      <c r="B18" s="1" t="s">
        <v>113</v>
      </c>
      <c r="C18" s="1" t="s">
        <v>16</v>
      </c>
      <c r="D18" s="1">
        <f>COUNT(PlayerTeamGold[[#This Row],[Full Team Challenge I]:[Full Team Challenge IV]])</f>
        <v>4</v>
      </c>
      <c r="E18">
        <v>9.8726851851851857E-3</v>
      </c>
      <c r="F18">
        <v>1.1550925925925925E-2</v>
      </c>
      <c r="G18">
        <v>1.4513888888888889E-2</v>
      </c>
      <c r="H18">
        <v>1.1203703703703704E-2</v>
      </c>
    </row>
    <row r="19" spans="1:8" x14ac:dyDescent="0.25">
      <c r="A19" s="2">
        <f>SUM(PlayerTeamGold[[#This Row],[Full Team Challenge I]:[Full Team Challenge IV]])</f>
        <v>4.7141203703703699E-2</v>
      </c>
      <c r="B19" s="1" t="s">
        <v>113</v>
      </c>
      <c r="C19" s="1" t="s">
        <v>33</v>
      </c>
      <c r="D19" s="1">
        <f>COUNT(PlayerTeamGold[[#This Row],[Full Team Challenge I]:[Full Team Challenge IV]])</f>
        <v>4</v>
      </c>
      <c r="E19">
        <v>9.8726851851851857E-3</v>
      </c>
      <c r="F19">
        <v>1.1550925925925925E-2</v>
      </c>
      <c r="G19">
        <v>1.4513888888888889E-2</v>
      </c>
      <c r="H19">
        <v>1.1203703703703704E-2</v>
      </c>
    </row>
    <row r="20" spans="1:8" x14ac:dyDescent="0.25">
      <c r="A20" s="2">
        <f>SUM(PlayerTeamGold[[#This Row],[Full Team Challenge I]:[Full Team Challenge IV]])</f>
        <v>6.3425925925925927E-2</v>
      </c>
      <c r="B20" s="1" t="s">
        <v>113</v>
      </c>
      <c r="C20" s="1" t="s">
        <v>13</v>
      </c>
      <c r="D20" s="1">
        <f>COUNT(PlayerTeamGold[[#This Row],[Full Team Challenge I]:[Full Team Challenge IV]])</f>
        <v>4</v>
      </c>
      <c r="E20">
        <v>1.2673611111111109E-2</v>
      </c>
      <c r="F20">
        <v>1.6331018518518519E-2</v>
      </c>
      <c r="G20">
        <v>2.0300925925925927E-2</v>
      </c>
      <c r="H20">
        <v>1.4120370370370368E-2</v>
      </c>
    </row>
    <row r="21" spans="1:8" x14ac:dyDescent="0.25">
      <c r="A21" s="2">
        <f>SUM(PlayerTeamGold[[#This Row],[Full Team Challenge I]:[Full Team Challenge IV]])</f>
        <v>6.3425925925925927E-2</v>
      </c>
      <c r="B21" s="1" t="s">
        <v>113</v>
      </c>
      <c r="C21" s="1" t="s">
        <v>46</v>
      </c>
      <c r="D21" s="1">
        <f>COUNT(PlayerTeamGold[[#This Row],[Full Team Challenge I]:[Full Team Challenge IV]])</f>
        <v>4</v>
      </c>
      <c r="E21">
        <v>1.2673611111111109E-2</v>
      </c>
      <c r="F21">
        <v>1.6331018518518519E-2</v>
      </c>
      <c r="G21">
        <v>2.0300925925925927E-2</v>
      </c>
      <c r="H21">
        <v>1.4120370370370368E-2</v>
      </c>
    </row>
    <row r="22" spans="1:8" x14ac:dyDescent="0.25">
      <c r="A22" s="2">
        <f>SUM(PlayerTeamGold[[#This Row],[Full Team Challenge I]:[Full Team Challenge IV]])</f>
        <v>6.3425925925925927E-2</v>
      </c>
      <c r="B22" s="1" t="s">
        <v>113</v>
      </c>
      <c r="C22" s="1" t="s">
        <v>60</v>
      </c>
      <c r="D22" s="1">
        <f>COUNT(PlayerTeamGold[[#This Row],[Full Team Challenge I]:[Full Team Challenge IV]])</f>
        <v>4</v>
      </c>
      <c r="E22">
        <v>1.2673611111111109E-2</v>
      </c>
      <c r="F22">
        <v>1.6331018518518519E-2</v>
      </c>
      <c r="G22">
        <v>2.0300925925925927E-2</v>
      </c>
      <c r="H22">
        <v>1.4120370370370368E-2</v>
      </c>
    </row>
    <row r="23" spans="1:8" x14ac:dyDescent="0.25">
      <c r="A23" s="2">
        <f>SUM(PlayerTeamGold[[#This Row],[Full Team Challenge I]:[Full Team Challenge IV]])</f>
        <v>6.3425925925925927E-2</v>
      </c>
      <c r="B23" s="1" t="s">
        <v>113</v>
      </c>
      <c r="C23" s="1" t="s">
        <v>62</v>
      </c>
      <c r="D23" s="1">
        <f>COUNT(PlayerTeamGold[[#This Row],[Full Team Challenge I]:[Full Team Challenge IV]])</f>
        <v>4</v>
      </c>
      <c r="E23">
        <v>1.2673611111111109E-2</v>
      </c>
      <c r="F23">
        <v>1.6331018518518519E-2</v>
      </c>
      <c r="G23">
        <v>2.0300925925925927E-2</v>
      </c>
      <c r="H23">
        <v>1.4120370370370368E-2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478DE-8F75-4676-9B08-2FB5E54E27E0}">
  <dimension ref="A1:T39"/>
  <sheetViews>
    <sheetView workbookViewId="0">
      <selection sqref="A1:T39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22.42578125" bestFit="1" customWidth="1"/>
    <col min="6" max="6" width="23" bestFit="1" customWidth="1"/>
    <col min="7" max="7" width="23.7109375" bestFit="1" customWidth="1"/>
    <col min="8" max="8" width="23.85546875" bestFit="1" customWidth="1"/>
    <col min="9" max="9" width="17.140625" bestFit="1" customWidth="1"/>
    <col min="10" max="10" width="17.7109375" bestFit="1" customWidth="1"/>
    <col min="11" max="11" width="18.28515625" bestFit="1" customWidth="1"/>
    <col min="12" max="12" width="18.42578125" bestFit="1" customWidth="1"/>
    <col min="13" max="13" width="17.28515625" bestFit="1" customWidth="1"/>
    <col min="14" max="14" width="17.85546875" bestFit="1" customWidth="1"/>
    <col min="15" max="15" width="18.42578125" bestFit="1" customWidth="1"/>
    <col min="16" max="16" width="18.5703125" bestFit="1" customWidth="1"/>
    <col min="17" max="17" width="17.5703125" bestFit="1" customWidth="1"/>
    <col min="18" max="18" width="18.140625" bestFit="1" customWidth="1"/>
    <col min="19" max="19" width="18.7109375" bestFit="1" customWidth="1"/>
    <col min="20" max="20" width="18.85546875" bestFit="1" customWidth="1"/>
    <col min="21" max="21" width="18.7109375" bestFit="1" customWidth="1"/>
    <col min="22" max="22" width="18.85546875" bestFit="1" customWidth="1"/>
  </cols>
  <sheetData>
    <row r="1" spans="1:20" x14ac:dyDescent="0.25">
      <c r="A1" t="s">
        <v>112</v>
      </c>
      <c r="B1" t="s">
        <v>113</v>
      </c>
      <c r="C1" t="s">
        <v>0</v>
      </c>
      <c r="D1" t="s">
        <v>114</v>
      </c>
      <c r="E1" t="s">
        <v>7</v>
      </c>
      <c r="F1" t="s">
        <v>3</v>
      </c>
      <c r="G1" t="s">
        <v>6</v>
      </c>
      <c r="H1" t="s">
        <v>5</v>
      </c>
      <c r="I1" t="s">
        <v>20</v>
      </c>
      <c r="J1" t="s">
        <v>22</v>
      </c>
      <c r="K1" t="s">
        <v>23</v>
      </c>
      <c r="L1" t="s">
        <v>25</v>
      </c>
      <c r="M1" t="s">
        <v>27</v>
      </c>
      <c r="N1" t="s">
        <v>30</v>
      </c>
      <c r="O1" t="s">
        <v>31</v>
      </c>
      <c r="P1" t="s">
        <v>32</v>
      </c>
      <c r="Q1" t="s">
        <v>34</v>
      </c>
      <c r="R1" t="s">
        <v>40</v>
      </c>
      <c r="S1" t="s">
        <v>41</v>
      </c>
      <c r="T1" t="s">
        <v>42</v>
      </c>
    </row>
    <row r="2" spans="1:20" x14ac:dyDescent="0.25">
      <c r="A2" s="2">
        <f>SUM(LordOfWar[[#This Row],[Full Team Challenge I]:[Solo Challenge IV]])</f>
        <v>1.3344907407407408E-2</v>
      </c>
      <c r="B2" s="1" t="s">
        <v>113</v>
      </c>
      <c r="C2" s="1" t="s">
        <v>26</v>
      </c>
      <c r="D2" s="1">
        <f>COUNT(LordOfWar[[#This Row],[Full Team Challenge I]:[Solo Challenge IV]])</f>
        <v>1</v>
      </c>
      <c r="L2">
        <v>1.3344907407407408E-2</v>
      </c>
    </row>
    <row r="3" spans="1:20" x14ac:dyDescent="0.25">
      <c r="A3" s="2">
        <f>SUM(LordOfWar[[#This Row],[Full Team Challenge I]:[Solo Challenge IV]])</f>
        <v>1.3368055555555557E-2</v>
      </c>
      <c r="B3" s="1" t="s">
        <v>113</v>
      </c>
      <c r="C3" s="1" t="s">
        <v>1</v>
      </c>
      <c r="D3" s="1">
        <f>COUNT(LordOfWar[[#This Row],[Full Team Challenge I]:[Solo Challenge IV]])</f>
        <v>1</v>
      </c>
      <c r="K3">
        <v>1.3368055555555557E-2</v>
      </c>
    </row>
    <row r="4" spans="1:20" x14ac:dyDescent="0.25">
      <c r="A4" s="2">
        <f>SUM(LordOfWar[[#This Row],[Full Team Challenge I]:[Solo Challenge IV]])</f>
        <v>8.8854166666666665E-2</v>
      </c>
      <c r="B4" s="1" t="s">
        <v>113</v>
      </c>
      <c r="C4" s="1" t="s">
        <v>10</v>
      </c>
      <c r="D4" s="1">
        <f>COUNT(LordOfWar[[#This Row],[Full Team Challenge I]:[Solo Challenge IV]])</f>
        <v>5</v>
      </c>
      <c r="M4">
        <v>1.9525462962962963E-2</v>
      </c>
      <c r="Q4">
        <v>1.4826388888888889E-2</v>
      </c>
      <c r="R4">
        <v>2.0879629629629626E-2</v>
      </c>
      <c r="S4">
        <v>2.0046296296296295E-2</v>
      </c>
      <c r="T4">
        <v>1.357638888888889E-2</v>
      </c>
    </row>
    <row r="5" spans="1:20" x14ac:dyDescent="0.25">
      <c r="A5" s="2">
        <f>SUM(LordOfWar[[#This Row],[Full Team Challenge I]:[Solo Challenge IV]])</f>
        <v>0.24107638888888888</v>
      </c>
      <c r="B5" s="1" t="s">
        <v>113</v>
      </c>
      <c r="C5" s="1" t="s">
        <v>4</v>
      </c>
      <c r="D5" s="1">
        <f>COUNT(LordOfWar[[#This Row],[Full Team Challenge I]:[Solo Challenge IV]])</f>
        <v>13</v>
      </c>
      <c r="E5">
        <v>1.0104166666666668E-2</v>
      </c>
      <c r="I5">
        <v>1.3310185185185187E-2</v>
      </c>
      <c r="J5">
        <v>1.5555555555555553E-2</v>
      </c>
      <c r="K5">
        <v>1.3368055555555557E-2</v>
      </c>
      <c r="L5">
        <v>1.3344907407407408E-2</v>
      </c>
      <c r="M5">
        <v>2.0300925925925927E-2</v>
      </c>
      <c r="N5">
        <v>1.6006944444444445E-2</v>
      </c>
      <c r="O5">
        <v>1.4722222222222222E-2</v>
      </c>
      <c r="P5">
        <v>1.4166666666666666E-2</v>
      </c>
      <c r="Q5">
        <v>2.3287037037037037E-2</v>
      </c>
      <c r="R5">
        <v>3.4062500000000002E-2</v>
      </c>
      <c r="S5">
        <v>3.5185185185185187E-2</v>
      </c>
      <c r="T5">
        <v>1.7662037037037035E-2</v>
      </c>
    </row>
    <row r="6" spans="1:20" x14ac:dyDescent="0.25">
      <c r="A6" s="2">
        <f>SUM(LordOfWar[[#This Row],[Full Team Challenge I]:[Solo Challenge IV]])</f>
        <v>3.5937499999999997E-2</v>
      </c>
      <c r="B6" s="1" t="s">
        <v>113</v>
      </c>
      <c r="C6" s="1" t="s">
        <v>12</v>
      </c>
      <c r="D6" s="1">
        <f>COUNT(LordOfWar[[#This Row],[Full Team Challenge I]:[Solo Challenge IV]])</f>
        <v>3</v>
      </c>
      <c r="E6">
        <v>9.8726851851851857E-3</v>
      </c>
      <c r="F6">
        <v>1.1550925925925925E-2</v>
      </c>
      <c r="G6">
        <v>1.4513888888888889E-2</v>
      </c>
    </row>
    <row r="7" spans="1:20" x14ac:dyDescent="0.25">
      <c r="A7" s="2">
        <f>SUM(LordOfWar[[#This Row],[Full Team Challenge I]:[Solo Challenge IV]])</f>
        <v>7.7534722222222227E-2</v>
      </c>
      <c r="B7" s="1" t="s">
        <v>113</v>
      </c>
      <c r="C7" s="1" t="s">
        <v>13</v>
      </c>
      <c r="D7" s="1">
        <f>COUNT(LordOfWar[[#This Row],[Full Team Challenge I]:[Solo Challenge IV]])</f>
        <v>5</v>
      </c>
      <c r="E7">
        <v>1.2673611111111109E-2</v>
      </c>
      <c r="F7">
        <v>1.6331018518518519E-2</v>
      </c>
      <c r="G7">
        <v>2.0300925925925927E-2</v>
      </c>
      <c r="H7">
        <v>1.4120370370370368E-2</v>
      </c>
      <c r="I7">
        <v>1.4108796296296295E-2</v>
      </c>
    </row>
    <row r="8" spans="1:20" x14ac:dyDescent="0.25">
      <c r="A8" s="2">
        <f>SUM(LordOfWar[[#This Row],[Full Team Challenge I]:[Solo Challenge IV]])</f>
        <v>2.2303240740740738E-2</v>
      </c>
      <c r="B8" s="1" t="s">
        <v>113</v>
      </c>
      <c r="C8" s="1" t="s">
        <v>54</v>
      </c>
      <c r="D8" s="1">
        <f>COUNT(LordOfWar[[#This Row],[Full Team Challenge I]:[Solo Challenge IV]])</f>
        <v>1</v>
      </c>
      <c r="O8">
        <v>2.2303240740740738E-2</v>
      </c>
    </row>
    <row r="9" spans="1:20" x14ac:dyDescent="0.25">
      <c r="A9" s="2">
        <f>SUM(LordOfWar[[#This Row],[Full Team Challenge I]:[Solo Challenge IV]])</f>
        <v>0.24837962962962964</v>
      </c>
      <c r="B9" s="1" t="s">
        <v>113</v>
      </c>
      <c r="C9" s="1" t="s">
        <v>14</v>
      </c>
      <c r="D9" s="1">
        <f>COUNT(LordOfWar[[#This Row],[Full Team Challenge I]:[Solo Challenge IV]])</f>
        <v>11</v>
      </c>
      <c r="E9">
        <v>1.3599537037037037E-2</v>
      </c>
      <c r="F9">
        <v>1.9618055555555555E-2</v>
      </c>
      <c r="I9">
        <v>1.6620370370370372E-2</v>
      </c>
      <c r="L9">
        <v>1.7372685185185185E-2</v>
      </c>
      <c r="M9">
        <v>2.3124999999999996E-2</v>
      </c>
      <c r="N9">
        <v>2.8668981481481479E-2</v>
      </c>
      <c r="O9">
        <v>1.9212962962962963E-2</v>
      </c>
      <c r="P9">
        <v>1.8715277777777779E-2</v>
      </c>
      <c r="Q9">
        <v>1.9444444444444445E-2</v>
      </c>
      <c r="R9">
        <v>3.5532407407407408E-2</v>
      </c>
      <c r="S9">
        <v>3.6469907407407402E-2</v>
      </c>
    </row>
    <row r="10" spans="1:20" x14ac:dyDescent="0.25">
      <c r="A10" s="2">
        <f>SUM(LordOfWar[[#This Row],[Full Team Challenge I]:[Solo Challenge IV]])</f>
        <v>6.3425925925925927E-2</v>
      </c>
      <c r="B10" s="1" t="s">
        <v>113</v>
      </c>
      <c r="C10" s="1" t="s">
        <v>60</v>
      </c>
      <c r="D10" s="1">
        <f>COUNT(LordOfWar[[#This Row],[Full Team Challenge I]:[Solo Challenge IV]])</f>
        <v>4</v>
      </c>
      <c r="E10">
        <v>1.2673611111111109E-2</v>
      </c>
      <c r="F10">
        <v>1.6331018518518519E-2</v>
      </c>
      <c r="G10">
        <v>2.0300925925925927E-2</v>
      </c>
      <c r="H10">
        <v>1.4120370370370368E-2</v>
      </c>
    </row>
    <row r="11" spans="1:20" x14ac:dyDescent="0.25">
      <c r="A11" s="2">
        <f>SUM(LordOfWar[[#This Row],[Full Team Challenge I]:[Solo Challenge IV]])</f>
        <v>7.4270833333333328E-2</v>
      </c>
      <c r="B11" s="1" t="s">
        <v>113</v>
      </c>
      <c r="C11" s="1" t="s">
        <v>28</v>
      </c>
      <c r="D11" s="1">
        <f>COUNT(LordOfWar[[#This Row],[Full Team Challenge I]:[Solo Challenge IV]])</f>
        <v>4</v>
      </c>
      <c r="M11">
        <v>2.3078703703703702E-2</v>
      </c>
      <c r="N11">
        <v>1.9131944444444444E-2</v>
      </c>
      <c r="O11">
        <v>1.6469907407407405E-2</v>
      </c>
      <c r="P11">
        <v>1.5590277777777778E-2</v>
      </c>
    </row>
    <row r="12" spans="1:20" x14ac:dyDescent="0.25">
      <c r="A12" s="2">
        <f>SUM(LordOfWar[[#This Row],[Full Team Challenge I]:[Solo Challenge IV]])</f>
        <v>7.4270833333333328E-2</v>
      </c>
      <c r="B12" s="1" t="s">
        <v>113</v>
      </c>
      <c r="C12" s="1" t="s">
        <v>51</v>
      </c>
      <c r="D12" s="1">
        <f>COUNT(LordOfWar[[#This Row],[Full Team Challenge I]:[Solo Challenge IV]])</f>
        <v>4</v>
      </c>
      <c r="M12">
        <v>2.3078703703703702E-2</v>
      </c>
      <c r="N12">
        <v>1.9131944444444444E-2</v>
      </c>
      <c r="O12">
        <v>1.6469907407407405E-2</v>
      </c>
      <c r="P12">
        <v>1.5590277777777778E-2</v>
      </c>
    </row>
    <row r="13" spans="1:20" x14ac:dyDescent="0.25">
      <c r="A13" s="2">
        <f>SUM(LordOfWar[[#This Row],[Full Team Challenge I]:[Solo Challenge IV]])</f>
        <v>7.7534722222222227E-2</v>
      </c>
      <c r="B13" s="1" t="s">
        <v>113</v>
      </c>
      <c r="C13" s="1" t="s">
        <v>62</v>
      </c>
      <c r="D13" s="1">
        <f>COUNT(LordOfWar[[#This Row],[Full Team Challenge I]:[Solo Challenge IV]])</f>
        <v>5</v>
      </c>
      <c r="E13">
        <v>1.2673611111111109E-2</v>
      </c>
      <c r="F13">
        <v>1.6331018518518519E-2</v>
      </c>
      <c r="G13">
        <v>2.0300925925925927E-2</v>
      </c>
      <c r="H13">
        <v>1.4120370370370368E-2</v>
      </c>
      <c r="I13">
        <v>1.4108796296296295E-2</v>
      </c>
    </row>
    <row r="14" spans="1:20" x14ac:dyDescent="0.25">
      <c r="A14" s="2">
        <f>SUM(LordOfWar[[#This Row],[Full Team Challenge I]:[Solo Challenge IV]])</f>
        <v>0.14398148148148149</v>
      </c>
      <c r="B14" s="1" t="s">
        <v>113</v>
      </c>
      <c r="C14" s="1" t="s">
        <v>8</v>
      </c>
      <c r="D14" s="1">
        <f>COUNT(LordOfWar[[#This Row],[Full Team Challenge I]:[Solo Challenge IV]])</f>
        <v>10</v>
      </c>
      <c r="E14">
        <v>1.0104166666666668E-2</v>
      </c>
      <c r="I14">
        <v>1.3553240740740741E-2</v>
      </c>
      <c r="J14">
        <v>1.5555555555555553E-2</v>
      </c>
      <c r="K14">
        <v>1.3368055555555557E-2</v>
      </c>
      <c r="L14">
        <v>1.3344907407407408E-2</v>
      </c>
      <c r="M14">
        <v>2.0300925925925927E-2</v>
      </c>
      <c r="N14">
        <v>1.6006944444444445E-2</v>
      </c>
      <c r="O14">
        <v>1.4722222222222222E-2</v>
      </c>
      <c r="P14">
        <v>1.4166666666666666E-2</v>
      </c>
      <c r="Q14">
        <v>1.2858796296296297E-2</v>
      </c>
    </row>
    <row r="15" spans="1:20" x14ac:dyDescent="0.25">
      <c r="A15" s="2">
        <f>SUM(LordOfWar[[#This Row],[Full Team Challenge I]:[Solo Challenge IV]])</f>
        <v>3.4467592592592591E-2</v>
      </c>
      <c r="B15" s="1" t="s">
        <v>113</v>
      </c>
      <c r="C15" s="1" t="s">
        <v>18</v>
      </c>
      <c r="D15" s="1">
        <f>COUNT(LordOfWar[[#This Row],[Full Team Challenge I]:[Solo Challenge IV]])</f>
        <v>2</v>
      </c>
      <c r="E15">
        <v>1.6527777777777777E-2</v>
      </c>
      <c r="F15">
        <v>1.7939814814814815E-2</v>
      </c>
    </row>
    <row r="16" spans="1:20" x14ac:dyDescent="0.25">
      <c r="A16" s="2">
        <f>SUM(LordOfWar[[#This Row],[Full Team Challenge I]:[Solo Challenge IV]])</f>
        <v>2.3946759259259261E-2</v>
      </c>
      <c r="B16" s="1" t="s">
        <v>113</v>
      </c>
      <c r="C16" s="1" t="s">
        <v>116</v>
      </c>
      <c r="D16" s="1">
        <f>COUNT(LordOfWar[[#This Row],[Full Team Challenge I]:[Solo Challenge IV]])</f>
        <v>1</v>
      </c>
      <c r="Q16">
        <v>2.3946759259259261E-2</v>
      </c>
    </row>
    <row r="17" spans="1:20" x14ac:dyDescent="0.25">
      <c r="A17" s="2">
        <f>SUM(LordOfWar[[#This Row],[Full Team Challenge I]:[Solo Challenge IV]])</f>
        <v>0.1145949074074074</v>
      </c>
      <c r="B17" s="1" t="s">
        <v>113</v>
      </c>
      <c r="C17" s="1" t="s">
        <v>52</v>
      </c>
      <c r="D17" s="1">
        <f>COUNT(LordOfWar[[#This Row],[Full Team Challenge I]:[Solo Challenge IV]])</f>
        <v>6</v>
      </c>
      <c r="E17">
        <v>1.3599537037037037E-2</v>
      </c>
      <c r="F17">
        <v>1.9618055555555555E-2</v>
      </c>
      <c r="I17">
        <v>1.6620370370370372E-2</v>
      </c>
      <c r="L17">
        <v>1.7372685185185185E-2</v>
      </c>
      <c r="N17">
        <v>2.8668981481481479E-2</v>
      </c>
      <c r="P17">
        <v>1.8715277777777779E-2</v>
      </c>
    </row>
    <row r="18" spans="1:20" x14ac:dyDescent="0.25">
      <c r="A18" s="2">
        <f>SUM(LordOfWar[[#This Row],[Full Team Challenge I]:[Solo Challenge IV]])</f>
        <v>1.298611111111111E-2</v>
      </c>
      <c r="B18" s="1" t="s">
        <v>113</v>
      </c>
      <c r="C18" s="1" t="s">
        <v>35</v>
      </c>
      <c r="D18" s="1">
        <f>COUNT(LordOfWar[[#This Row],[Full Team Challenge I]:[Solo Challenge IV]])</f>
        <v>1</v>
      </c>
      <c r="Q18">
        <v>1.298611111111111E-2</v>
      </c>
    </row>
    <row r="19" spans="1:20" x14ac:dyDescent="0.25">
      <c r="A19" s="2">
        <f>SUM(LordOfWar[[#This Row],[Full Team Challenge I]:[Solo Challenge IV]])</f>
        <v>9.0335648148148137E-2</v>
      </c>
      <c r="B19" s="1" t="s">
        <v>113</v>
      </c>
      <c r="C19" s="1" t="s">
        <v>47</v>
      </c>
      <c r="D19" s="1">
        <f>COUNT(LordOfWar[[#This Row],[Full Team Challenge I]:[Solo Challenge IV]])</f>
        <v>5</v>
      </c>
      <c r="E19">
        <v>1.3599537037037037E-2</v>
      </c>
      <c r="F19">
        <v>1.9618055555555555E-2</v>
      </c>
      <c r="I19">
        <v>1.6620370370370372E-2</v>
      </c>
      <c r="L19">
        <v>1.7372685185185185E-2</v>
      </c>
      <c r="M19">
        <v>2.3124999999999996E-2</v>
      </c>
    </row>
    <row r="20" spans="1:20" x14ac:dyDescent="0.25">
      <c r="A20" s="2">
        <f>SUM(LordOfWar[[#This Row],[Full Team Challenge I]:[Solo Challenge IV]])</f>
        <v>2.5659722222222223E-2</v>
      </c>
      <c r="B20" s="1" t="s">
        <v>113</v>
      </c>
      <c r="C20" s="1" t="s">
        <v>57</v>
      </c>
      <c r="D20" s="1">
        <f>COUNT(LordOfWar[[#This Row],[Full Team Challenge I]:[Solo Challenge IV]])</f>
        <v>2</v>
      </c>
      <c r="E20">
        <v>1.0104166666666668E-2</v>
      </c>
      <c r="J20">
        <v>1.5555555555555553E-2</v>
      </c>
    </row>
    <row r="21" spans="1:20" x14ac:dyDescent="0.25">
      <c r="A21" s="2">
        <f>SUM(LordOfWar[[#This Row],[Full Team Challenge I]:[Solo Challenge IV]])</f>
        <v>9.4513888888888883E-2</v>
      </c>
      <c r="B21" s="1" t="s">
        <v>113</v>
      </c>
      <c r="C21" s="1" t="s">
        <v>16</v>
      </c>
      <c r="D21" s="1">
        <f>COUNT(LordOfWar[[#This Row],[Full Team Challenge I]:[Solo Challenge IV]])</f>
        <v>7</v>
      </c>
      <c r="E21">
        <v>9.8726851851851857E-3</v>
      </c>
      <c r="F21">
        <v>1.1550925925925925E-2</v>
      </c>
      <c r="G21">
        <v>1.4513888888888889E-2</v>
      </c>
      <c r="H21">
        <v>1.1203703703703704E-2</v>
      </c>
      <c r="I21">
        <v>1.3553240740740741E-2</v>
      </c>
      <c r="M21">
        <v>1.9525462962962963E-2</v>
      </c>
      <c r="O21">
        <v>1.4293981481481482E-2</v>
      </c>
    </row>
    <row r="22" spans="1:20" x14ac:dyDescent="0.25">
      <c r="A22" s="2">
        <f>SUM(LordOfWar[[#This Row],[Full Team Challenge I]:[Solo Challenge IV]])</f>
        <v>1.3310185185185187E-2</v>
      </c>
      <c r="B22" s="1" t="s">
        <v>113</v>
      </c>
      <c r="C22" s="1" t="s">
        <v>63</v>
      </c>
      <c r="D22" s="1">
        <f>COUNT(LordOfWar[[#This Row],[Full Team Challenge I]:[Solo Challenge IV]])</f>
        <v>1</v>
      </c>
      <c r="I22">
        <v>1.3310185185185187E-2</v>
      </c>
    </row>
    <row r="23" spans="1:20" x14ac:dyDescent="0.25">
      <c r="A23" s="2">
        <f>SUM(LordOfWar[[#This Row],[Full Team Challenge I]:[Solo Challenge IV]])</f>
        <v>3.4467592592592591E-2</v>
      </c>
      <c r="B23" s="1" t="s">
        <v>113</v>
      </c>
      <c r="C23" s="1" t="s">
        <v>19</v>
      </c>
      <c r="D23" s="1">
        <f>COUNT(LordOfWar[[#This Row],[Full Team Challenge I]:[Solo Challenge IV]])</f>
        <v>2</v>
      </c>
      <c r="E23">
        <v>1.6527777777777777E-2</v>
      </c>
      <c r="F23">
        <v>1.7939814814814815E-2</v>
      </c>
    </row>
    <row r="24" spans="1:20" x14ac:dyDescent="0.25">
      <c r="A24" s="2">
        <f>SUM(LordOfWar[[#This Row],[Full Team Challenge I]:[Solo Challenge IV]])</f>
        <v>8.3020833333333335E-2</v>
      </c>
      <c r="B24" s="1" t="s">
        <v>113</v>
      </c>
      <c r="C24" s="1" t="s">
        <v>21</v>
      </c>
      <c r="D24" s="1">
        <f>COUNT(LordOfWar[[#This Row],[Full Team Challenge I]:[Solo Challenge IV]])</f>
        <v>5</v>
      </c>
      <c r="H24">
        <v>1.1203703703703704E-2</v>
      </c>
      <c r="N24">
        <v>1.4768518518518519E-2</v>
      </c>
      <c r="O24">
        <v>1.4293981481481482E-2</v>
      </c>
      <c r="R24">
        <v>2.1504629629629627E-2</v>
      </c>
      <c r="S24">
        <v>2.1250000000000002E-2</v>
      </c>
    </row>
    <row r="25" spans="1:20" x14ac:dyDescent="0.25">
      <c r="A25" s="2">
        <f>SUM(LordOfWar[[#This Row],[Full Team Challenge I]:[Solo Challenge IV]])</f>
        <v>8.458333333333333E-2</v>
      </c>
      <c r="B25" s="1" t="s">
        <v>113</v>
      </c>
      <c r="C25" s="1" t="s">
        <v>33</v>
      </c>
      <c r="D25" s="1">
        <f>COUNT(LordOfWar[[#This Row],[Full Team Challenge I]:[Solo Challenge IV]])</f>
        <v>7</v>
      </c>
      <c r="E25">
        <v>9.8726851851851857E-3</v>
      </c>
      <c r="F25">
        <v>1.1550925925925925E-2</v>
      </c>
      <c r="G25">
        <v>1.4513888888888889E-2</v>
      </c>
      <c r="H25">
        <v>1.1203703703703704E-2</v>
      </c>
      <c r="L25">
        <v>1.03125E-2</v>
      </c>
      <c r="N25">
        <v>1.4768518518518519E-2</v>
      </c>
      <c r="Q25">
        <v>1.2361111111111113E-2</v>
      </c>
    </row>
    <row r="26" spans="1:20" x14ac:dyDescent="0.25">
      <c r="A26" s="2">
        <f>SUM(LordOfWar[[#This Row],[Full Team Challenge I]:[Solo Challenge IV]])</f>
        <v>4.2083333333333334E-2</v>
      </c>
      <c r="B26" s="1" t="s">
        <v>113</v>
      </c>
      <c r="C26" s="1" t="s">
        <v>37</v>
      </c>
      <c r="D26" s="1">
        <f>COUNT(LordOfWar[[#This Row],[Full Team Challenge I]:[Solo Challenge IV]])</f>
        <v>3</v>
      </c>
      <c r="G26">
        <v>1.4895833333333332E-2</v>
      </c>
      <c r="Q26">
        <v>1.3773148148148147E-2</v>
      </c>
      <c r="T26">
        <v>1.3414351851851851E-2</v>
      </c>
    </row>
    <row r="27" spans="1:20" x14ac:dyDescent="0.25">
      <c r="A27" s="2">
        <f>SUM(LordOfWar[[#This Row],[Full Team Challenge I]:[Solo Challenge IV]])</f>
        <v>3.4467592592592591E-2</v>
      </c>
      <c r="B27" s="1" t="s">
        <v>113</v>
      </c>
      <c r="C27" s="1" t="s">
        <v>49</v>
      </c>
      <c r="D27" s="1">
        <f>COUNT(LordOfWar[[#This Row],[Full Team Challenge I]:[Solo Challenge IV]])</f>
        <v>2</v>
      </c>
      <c r="E27">
        <v>1.6527777777777777E-2</v>
      </c>
      <c r="F27">
        <v>1.7939814814814815E-2</v>
      </c>
    </row>
    <row r="28" spans="1:20" x14ac:dyDescent="0.25">
      <c r="A28" s="2">
        <f>SUM(LordOfWar[[#This Row],[Full Team Challenge I]:[Solo Challenge IV]])</f>
        <v>0.1416550925925926</v>
      </c>
      <c r="B28" s="1" t="s">
        <v>113</v>
      </c>
      <c r="C28" s="1" t="s">
        <v>38</v>
      </c>
      <c r="D28" s="1">
        <f>COUNT(LordOfWar[[#This Row],[Full Team Challenge I]:[Solo Challenge IV]])</f>
        <v>9</v>
      </c>
      <c r="I28">
        <v>1.1828703703703704E-2</v>
      </c>
      <c r="J28">
        <v>1.577546296296296E-2</v>
      </c>
      <c r="K28">
        <v>1.4490740740740742E-2</v>
      </c>
      <c r="L28">
        <v>1.3599537037037037E-2</v>
      </c>
      <c r="M28">
        <v>1.7638888888888888E-2</v>
      </c>
      <c r="N28">
        <v>1.7175925925925924E-2</v>
      </c>
      <c r="O28">
        <v>1.5856481481481482E-2</v>
      </c>
      <c r="P28">
        <v>1.3425925925925924E-2</v>
      </c>
      <c r="Q28">
        <v>2.1863425925925925E-2</v>
      </c>
    </row>
    <row r="29" spans="1:20" x14ac:dyDescent="0.25">
      <c r="A29" s="2">
        <f>SUM(LordOfWar[[#This Row],[Full Team Challenge I]:[Solo Challenge IV]])</f>
        <v>0.11979166666666667</v>
      </c>
      <c r="B29" s="1" t="s">
        <v>113</v>
      </c>
      <c r="C29" s="1" t="s">
        <v>9</v>
      </c>
      <c r="D29" s="1">
        <f>COUNT(LordOfWar[[#This Row],[Full Team Challenge I]:[Solo Challenge IV]])</f>
        <v>8</v>
      </c>
      <c r="I29">
        <v>1.1828703703703704E-2</v>
      </c>
      <c r="J29">
        <v>1.577546296296296E-2</v>
      </c>
      <c r="K29">
        <v>1.4490740740740742E-2</v>
      </c>
      <c r="L29">
        <v>1.3599537037037037E-2</v>
      </c>
      <c r="M29">
        <v>1.7638888888888888E-2</v>
      </c>
      <c r="N29">
        <v>1.7175925925925924E-2</v>
      </c>
      <c r="O29">
        <v>1.5856481481481482E-2</v>
      </c>
      <c r="P29">
        <v>1.3425925925925924E-2</v>
      </c>
    </row>
    <row r="30" spans="1:20" x14ac:dyDescent="0.25">
      <c r="A30" s="2">
        <f>SUM(LordOfWar[[#This Row],[Full Team Challenge I]:[Solo Challenge IV]])</f>
        <v>3.6712962962962961E-2</v>
      </c>
      <c r="B30" s="1" t="s">
        <v>113</v>
      </c>
      <c r="C30" s="1" t="s">
        <v>36</v>
      </c>
      <c r="D30" s="1">
        <f>COUNT(LordOfWar[[#This Row],[Full Team Challenge I]:[Solo Challenge IV]])</f>
        <v>2</v>
      </c>
      <c r="Q30">
        <v>1.3414351851851851E-2</v>
      </c>
      <c r="R30">
        <v>2.3298611111111107E-2</v>
      </c>
    </row>
    <row r="31" spans="1:20" x14ac:dyDescent="0.25">
      <c r="A31" s="2">
        <f>SUM(LordOfWar[[#This Row],[Full Team Challenge I]:[Solo Challenge IV]])</f>
        <v>7.7534722222222227E-2</v>
      </c>
      <c r="B31" s="1" t="s">
        <v>113</v>
      </c>
      <c r="C31" s="1" t="s">
        <v>46</v>
      </c>
      <c r="D31" s="1">
        <f>COUNT(LordOfWar[[#This Row],[Full Team Challenge I]:[Solo Challenge IV]])</f>
        <v>5</v>
      </c>
      <c r="E31">
        <v>1.2673611111111109E-2</v>
      </c>
      <c r="F31">
        <v>1.6331018518518519E-2</v>
      </c>
      <c r="G31">
        <v>2.0300925925925927E-2</v>
      </c>
      <c r="H31">
        <v>1.4120370370370368E-2</v>
      </c>
      <c r="I31">
        <v>1.4108796296296295E-2</v>
      </c>
    </row>
    <row r="32" spans="1:20" x14ac:dyDescent="0.25">
      <c r="A32" s="2">
        <f>SUM(LordOfWar[[#This Row],[Full Team Challenge I]:[Solo Challenge IV]])</f>
        <v>5.243055555555555E-2</v>
      </c>
      <c r="B32" s="1" t="s">
        <v>113</v>
      </c>
      <c r="C32" s="1" t="s">
        <v>53</v>
      </c>
      <c r="D32" s="1">
        <f>COUNT(LordOfWar[[#This Row],[Full Team Challenge I]:[Solo Challenge IV]])</f>
        <v>3</v>
      </c>
      <c r="E32">
        <v>1.3599537037037037E-2</v>
      </c>
      <c r="F32">
        <v>1.9618055555555555E-2</v>
      </c>
      <c r="O32">
        <v>1.9212962962962963E-2</v>
      </c>
    </row>
    <row r="33" spans="1:19" x14ac:dyDescent="0.25">
      <c r="A33" s="2">
        <f>SUM(LordOfWar[[#This Row],[Full Team Challenge I]:[Solo Challenge IV]])</f>
        <v>5.7453703703703701E-2</v>
      </c>
      <c r="B33" s="1" t="s">
        <v>113</v>
      </c>
      <c r="C33" s="1" t="s">
        <v>15</v>
      </c>
      <c r="D33" s="1">
        <f>COUNT(LordOfWar[[#This Row],[Full Team Challenge I]:[Solo Challenge IV]])</f>
        <v>5</v>
      </c>
      <c r="E33">
        <v>9.8726851851851857E-3</v>
      </c>
      <c r="F33">
        <v>1.1550925925925925E-2</v>
      </c>
      <c r="G33">
        <v>1.4513888888888889E-2</v>
      </c>
      <c r="H33">
        <v>1.1203703703703704E-2</v>
      </c>
      <c r="L33">
        <v>1.03125E-2</v>
      </c>
    </row>
    <row r="34" spans="1:19" x14ac:dyDescent="0.25">
      <c r="A34" s="2">
        <f>SUM(LordOfWar[[#This Row],[Full Team Challenge I]:[Solo Challenge IV]])</f>
        <v>1.03125E-2</v>
      </c>
      <c r="B34" s="1" t="s">
        <v>113</v>
      </c>
      <c r="C34" s="1" t="s">
        <v>24</v>
      </c>
      <c r="D34" s="1">
        <f>COUNT(LordOfWar[[#This Row],[Full Team Challenge I]:[Solo Challenge IV]])</f>
        <v>1</v>
      </c>
      <c r="L34">
        <v>1.03125E-2</v>
      </c>
    </row>
    <row r="35" spans="1:19" x14ac:dyDescent="0.25">
      <c r="A35" s="2">
        <f>SUM(LordOfWar[[#This Row],[Full Team Challenge I]:[Solo Challenge IV]])</f>
        <v>6.429398148148148E-2</v>
      </c>
      <c r="B35" s="1" t="s">
        <v>113</v>
      </c>
      <c r="C35" s="1" t="s">
        <v>39</v>
      </c>
      <c r="D35" s="1">
        <f>COUNT(LordOfWar[[#This Row],[Full Team Challenge I]:[Solo Challenge IV]])</f>
        <v>3</v>
      </c>
      <c r="E35">
        <v>1.6527777777777777E-2</v>
      </c>
      <c r="F35">
        <v>1.7939814814814815E-2</v>
      </c>
      <c r="Q35">
        <v>2.9826388888888892E-2</v>
      </c>
    </row>
    <row r="36" spans="1:19" x14ac:dyDescent="0.25">
      <c r="A36" s="2">
        <f>SUM(LordOfWar[[#This Row],[Full Team Challenge I]:[Solo Challenge IV]])</f>
        <v>1.3310185185185187E-2</v>
      </c>
      <c r="B36" s="1" t="s">
        <v>113</v>
      </c>
      <c r="C36" s="1" t="s">
        <v>55</v>
      </c>
      <c r="D36" s="1">
        <f>COUNT(LordOfWar[[#This Row],[Full Team Challenge I]:[Solo Challenge IV]])</f>
        <v>1</v>
      </c>
      <c r="I36">
        <v>1.3310185185185187E-2</v>
      </c>
    </row>
    <row r="37" spans="1:19" x14ac:dyDescent="0.25">
      <c r="A37" s="2">
        <f>SUM(LordOfWar[[#This Row],[Full Team Challenge I]:[Solo Challenge IV]])</f>
        <v>0.12192129629629631</v>
      </c>
      <c r="B37" s="1" t="s">
        <v>113</v>
      </c>
      <c r="C37" s="1" t="s">
        <v>50</v>
      </c>
      <c r="D37" s="1">
        <f>COUNT(LordOfWar[[#This Row],[Full Team Challenge I]:[Solo Challenge IV]])</f>
        <v>8</v>
      </c>
      <c r="I37">
        <v>1.1828703703703704E-2</v>
      </c>
      <c r="J37">
        <v>1.577546296296296E-2</v>
      </c>
      <c r="K37">
        <v>1.4490740740740742E-2</v>
      </c>
      <c r="L37">
        <v>1.3599537037037037E-2</v>
      </c>
      <c r="M37">
        <v>1.7187499999999998E-2</v>
      </c>
      <c r="N37">
        <v>1.6608796296296299E-2</v>
      </c>
      <c r="O37">
        <v>1.5729166666666666E-2</v>
      </c>
      <c r="P37">
        <v>1.6701388888888887E-2</v>
      </c>
    </row>
    <row r="38" spans="1:19" x14ac:dyDescent="0.25">
      <c r="A38" s="2">
        <f>SUM(LordOfWar[[#This Row],[Full Team Challenge I]:[Solo Challenge IV]])</f>
        <v>1.0104166666666668E-2</v>
      </c>
      <c r="B38" s="1"/>
      <c r="C38" s="1" t="s">
        <v>64</v>
      </c>
      <c r="D38" s="1">
        <f>COUNT(LordOfWar[[#This Row],[Full Team Challenge I]:[Solo Challenge IV]])</f>
        <v>1</v>
      </c>
      <c r="E38">
        <v>1.0104166666666668E-2</v>
      </c>
    </row>
    <row r="39" spans="1:19" x14ac:dyDescent="0.25">
      <c r="A39" s="2">
        <f>SUM(LordOfWar[[#This Row],[Full Team Challenge I]:[Solo Challenge IV]])</f>
        <v>0.12357638888888889</v>
      </c>
      <c r="B39" s="1" t="s">
        <v>113</v>
      </c>
      <c r="C39" s="1" t="s">
        <v>17</v>
      </c>
      <c r="D39" s="1">
        <f>COUNT(LordOfWar[[#This Row],[Full Team Challenge I]:[Solo Challenge IV]])</f>
        <v>6</v>
      </c>
      <c r="M39">
        <v>1.7187499999999998E-2</v>
      </c>
      <c r="N39">
        <v>1.6608796296296299E-2</v>
      </c>
      <c r="O39">
        <v>1.5729166666666666E-2</v>
      </c>
      <c r="P39">
        <v>1.6701388888888887E-2</v>
      </c>
      <c r="Q39">
        <v>2.2233796296296297E-2</v>
      </c>
      <c r="S39">
        <v>3.5115740740740746E-2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664EE-1006-4C82-9A6F-78D10132CCBF}">
  <dimension ref="A1:T25"/>
  <sheetViews>
    <sheetView workbookViewId="0">
      <selection sqref="A1:T2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23" bestFit="1" customWidth="1"/>
    <col min="6" max="6" width="23.85546875" bestFit="1" customWidth="1"/>
    <col min="7" max="7" width="23.7109375" bestFit="1" customWidth="1"/>
    <col min="8" max="8" width="22.42578125" bestFit="1" customWidth="1"/>
    <col min="9" max="9" width="17.140625" bestFit="1" customWidth="1"/>
    <col min="10" max="10" width="17.7109375" bestFit="1" customWidth="1"/>
    <col min="11" max="11" width="18.28515625" bestFit="1" customWidth="1"/>
    <col min="12" max="12" width="18.42578125" bestFit="1" customWidth="1"/>
    <col min="13" max="13" width="17.28515625" bestFit="1" customWidth="1"/>
    <col min="14" max="14" width="17.85546875" bestFit="1" customWidth="1"/>
    <col min="15" max="15" width="18.42578125" bestFit="1" customWidth="1"/>
    <col min="16" max="16" width="18.5703125" bestFit="1" customWidth="1"/>
    <col min="17" max="17" width="17.5703125" bestFit="1" customWidth="1"/>
    <col min="18" max="18" width="18.140625" bestFit="1" customWidth="1"/>
    <col min="19" max="19" width="18.7109375" bestFit="1" customWidth="1"/>
    <col min="20" max="20" width="18.85546875" bestFit="1" customWidth="1"/>
    <col min="21" max="21" width="18.7109375" bestFit="1" customWidth="1"/>
    <col min="22" max="22" width="18.85546875" bestFit="1" customWidth="1"/>
  </cols>
  <sheetData>
    <row r="1" spans="1:20" x14ac:dyDescent="0.25">
      <c r="A1" t="s">
        <v>112</v>
      </c>
      <c r="B1" t="s">
        <v>113</v>
      </c>
      <c r="C1" t="s">
        <v>0</v>
      </c>
      <c r="D1" t="s">
        <v>114</v>
      </c>
      <c r="E1" t="s">
        <v>3</v>
      </c>
      <c r="F1" t="s">
        <v>5</v>
      </c>
      <c r="G1" t="s">
        <v>6</v>
      </c>
      <c r="H1" t="s">
        <v>7</v>
      </c>
      <c r="I1" t="s">
        <v>20</v>
      </c>
      <c r="J1" t="s">
        <v>22</v>
      </c>
      <c r="K1" t="s">
        <v>23</v>
      </c>
      <c r="L1" t="s">
        <v>25</v>
      </c>
      <c r="M1" t="s">
        <v>27</v>
      </c>
      <c r="N1" t="s">
        <v>30</v>
      </c>
      <c r="O1" t="s">
        <v>31</v>
      </c>
      <c r="P1" t="s">
        <v>32</v>
      </c>
      <c r="Q1" t="s">
        <v>34</v>
      </c>
      <c r="R1" t="s">
        <v>40</v>
      </c>
      <c r="S1" t="s">
        <v>41</v>
      </c>
      <c r="T1" t="s">
        <v>42</v>
      </c>
    </row>
    <row r="2" spans="1:20" hidden="1" x14ac:dyDescent="0.25">
      <c r="A2" s="2">
        <f>SUM(IAmOmega[[#This Row],[Full Team Challenge II]:[Solo Challenge IV]])</f>
        <v>1.0497685185185186E-2</v>
      </c>
      <c r="B2" s="1" t="s">
        <v>113</v>
      </c>
      <c r="C2" s="1" t="s">
        <v>45</v>
      </c>
      <c r="D2" s="1">
        <f>COUNT(IAmOmega[[#This Row],[Full Team Challenge II]:[Solo Challenge IV]])</f>
        <v>1</v>
      </c>
      <c r="H2">
        <v>1.0497685185185186E-2</v>
      </c>
    </row>
    <row r="3" spans="1:20" hidden="1" x14ac:dyDescent="0.25">
      <c r="A3" s="2">
        <f>SUM(IAmOmega[[#This Row],[Full Team Challenge II]:[Solo Challenge IV]])</f>
        <v>1.230324074074074E-2</v>
      </c>
      <c r="B3" s="1" t="s">
        <v>113</v>
      </c>
      <c r="C3" s="1" t="s">
        <v>58</v>
      </c>
      <c r="D3" s="1">
        <f>COUNT(IAmOmega[[#This Row],[Full Team Challenge II]:[Solo Challenge IV]])</f>
        <v>1</v>
      </c>
      <c r="H3">
        <v>1.230324074074074E-2</v>
      </c>
    </row>
    <row r="4" spans="1:20" hidden="1" x14ac:dyDescent="0.25">
      <c r="A4" s="2">
        <f>SUM(IAmOmega[[#This Row],[Full Team Challenge II]:[Solo Challenge IV]])</f>
        <v>1.3819444444444445E-2</v>
      </c>
      <c r="B4" s="1" t="s">
        <v>113</v>
      </c>
      <c r="C4" s="1" t="s">
        <v>48</v>
      </c>
      <c r="D4" s="1">
        <f>COUNT(IAmOmega[[#This Row],[Full Team Challenge II]:[Solo Challenge IV]])</f>
        <v>1</v>
      </c>
      <c r="H4">
        <v>1.3819444444444445E-2</v>
      </c>
    </row>
    <row r="5" spans="1:20" hidden="1" x14ac:dyDescent="0.25">
      <c r="A5" s="2">
        <f>SUM(IAmOmega[[#This Row],[Full Team Challenge II]:[Solo Challenge IV]])</f>
        <v>1.3819444444444445E-2</v>
      </c>
      <c r="B5" s="1" t="s">
        <v>113</v>
      </c>
      <c r="C5" s="1" t="s">
        <v>61</v>
      </c>
      <c r="D5" s="1">
        <f>COUNT(IAmOmega[[#This Row],[Full Team Challenge II]:[Solo Challenge IV]])</f>
        <v>1</v>
      </c>
      <c r="H5">
        <v>1.3819444444444445E-2</v>
      </c>
    </row>
    <row r="6" spans="1:20" hidden="1" x14ac:dyDescent="0.25">
      <c r="A6" s="2">
        <f>SUM(IAmOmega[[#This Row],[Full Team Challenge II]:[Solo Challenge IV]])</f>
        <v>1.3819444444444445E-2</v>
      </c>
      <c r="B6" s="1" t="s">
        <v>113</v>
      </c>
      <c r="C6" s="1" t="s">
        <v>17</v>
      </c>
      <c r="D6" s="1">
        <f>COUNT(IAmOmega[[#This Row],[Full Team Challenge II]:[Solo Challenge IV]])</f>
        <v>1</v>
      </c>
      <c r="H6">
        <v>1.3819444444444445E-2</v>
      </c>
    </row>
    <row r="7" spans="1:20" hidden="1" x14ac:dyDescent="0.25">
      <c r="A7" s="2">
        <f>SUM(IAmOmega[[#This Row],[Full Team Challenge II]:[Solo Challenge IV]])</f>
        <v>1.5162037037037036E-2</v>
      </c>
      <c r="B7" s="1" t="s">
        <v>113</v>
      </c>
      <c r="C7" s="1" t="s">
        <v>8</v>
      </c>
      <c r="D7" s="1">
        <f>COUNT(IAmOmega[[#This Row],[Full Team Challenge II]:[Solo Challenge IV]])</f>
        <v>1</v>
      </c>
      <c r="G7">
        <v>1.5162037037037036E-2</v>
      </c>
    </row>
    <row r="8" spans="1:20" hidden="1" x14ac:dyDescent="0.25">
      <c r="A8" s="2">
        <f>SUM(IAmOmega[[#This Row],[Full Team Challenge II]:[Solo Challenge IV]])</f>
        <v>1.5428240740740741E-2</v>
      </c>
      <c r="B8" s="1" t="s">
        <v>113</v>
      </c>
      <c r="C8" s="1" t="s">
        <v>59</v>
      </c>
      <c r="D8" s="1">
        <f>COUNT(IAmOmega[[#This Row],[Full Team Challenge II]:[Solo Challenge IV]])</f>
        <v>1</v>
      </c>
      <c r="E8">
        <v>1.5428240740740741E-2</v>
      </c>
    </row>
    <row r="9" spans="1:20" hidden="1" x14ac:dyDescent="0.25">
      <c r="A9" s="2">
        <f>SUM(IAmOmega[[#This Row],[Full Team Challenge II]:[Solo Challenge IV]])</f>
        <v>1.5810185185185184E-2</v>
      </c>
      <c r="B9" s="1" t="s">
        <v>113</v>
      </c>
      <c r="C9" s="1" t="s">
        <v>44</v>
      </c>
      <c r="D9" s="1">
        <f>COUNT(IAmOmega[[#This Row],[Full Team Challenge II]:[Solo Challenge IV]])</f>
        <v>1</v>
      </c>
      <c r="F9">
        <v>1.5810185185185184E-2</v>
      </c>
    </row>
    <row r="10" spans="1:20" hidden="1" x14ac:dyDescent="0.25">
      <c r="A10" s="2">
        <f>SUM(IAmOmega[[#This Row],[Full Team Challenge II]:[Solo Challenge IV]])</f>
        <v>1.5810185185185184E-2</v>
      </c>
      <c r="B10" s="1" t="s">
        <v>113</v>
      </c>
      <c r="C10" s="1" t="s">
        <v>64</v>
      </c>
      <c r="D10" s="1">
        <f>COUNT(IAmOmega[[#This Row],[Full Team Challenge II]:[Solo Challenge IV]])</f>
        <v>1</v>
      </c>
      <c r="F10">
        <v>1.5810185185185184E-2</v>
      </c>
    </row>
    <row r="11" spans="1:20" hidden="1" x14ac:dyDescent="0.25">
      <c r="A11" s="2">
        <f>SUM(IAmOmega[[#This Row],[Full Team Challenge II]:[Solo Challenge IV]])</f>
        <v>1.8229166666666668E-2</v>
      </c>
      <c r="B11" s="1" t="s">
        <v>113</v>
      </c>
      <c r="C11" s="1" t="s">
        <v>1</v>
      </c>
      <c r="D11" s="1">
        <f>COUNT(IAmOmega[[#This Row],[Full Team Challenge II]:[Solo Challenge IV]])</f>
        <v>1</v>
      </c>
      <c r="E11">
        <v>1.8229166666666668E-2</v>
      </c>
    </row>
    <row r="12" spans="1:20" hidden="1" x14ac:dyDescent="0.25">
      <c r="A12" s="2">
        <f>SUM(IAmOmega[[#This Row],[Full Team Challenge II]:[Solo Challenge IV]])</f>
        <v>2.34375E-2</v>
      </c>
      <c r="B12" s="1" t="s">
        <v>113</v>
      </c>
      <c r="C12" s="1" t="s">
        <v>56</v>
      </c>
      <c r="D12" s="1">
        <f>COUNT(IAmOmega[[#This Row],[Full Team Challenge II]:[Solo Challenge IV]])</f>
        <v>1</v>
      </c>
      <c r="O12">
        <v>2.34375E-2</v>
      </c>
    </row>
    <row r="13" spans="1:20" hidden="1" x14ac:dyDescent="0.25">
      <c r="A13" s="2">
        <f>SUM(IAmOmega[[#This Row],[Full Team Challenge II]:[Solo Challenge IV]])</f>
        <v>3.0000000000000002E-2</v>
      </c>
      <c r="B13" s="1" t="s">
        <v>113</v>
      </c>
      <c r="C13" s="1" t="s">
        <v>29</v>
      </c>
      <c r="D13" s="1">
        <f>COUNT(IAmOmega[[#This Row],[Full Team Challenge II]:[Solo Challenge IV]])</f>
        <v>1</v>
      </c>
      <c r="M13">
        <v>3.0000000000000002E-2</v>
      </c>
    </row>
    <row r="14" spans="1:20" hidden="1" x14ac:dyDescent="0.25">
      <c r="A14" s="2">
        <f>SUM(IAmOmega[[#This Row],[Full Team Challenge II]:[Solo Challenge IV]])</f>
        <v>4.5613425925925925E-2</v>
      </c>
      <c r="B14" s="1" t="s">
        <v>113</v>
      </c>
      <c r="C14" s="1" t="s">
        <v>50</v>
      </c>
      <c r="D14" s="1">
        <f>COUNT(IAmOmega[[#This Row],[Full Team Challenge II]:[Solo Challenge IV]])</f>
        <v>3</v>
      </c>
      <c r="E14">
        <v>1.5428240740740741E-2</v>
      </c>
      <c r="H14">
        <v>1.230324074074074E-2</v>
      </c>
      <c r="K14">
        <v>1.7881944444444443E-2</v>
      </c>
    </row>
    <row r="15" spans="1:20" hidden="1" x14ac:dyDescent="0.25">
      <c r="A15" s="2">
        <f>SUM(IAmOmega[[#This Row],[Full Team Challenge II]:[Solo Challenge IV]])</f>
        <v>5.1724537037037034E-2</v>
      </c>
      <c r="B15" s="1" t="s">
        <v>113</v>
      </c>
      <c r="C15" s="1" t="s">
        <v>16</v>
      </c>
      <c r="D15" s="1">
        <f>COUNT(IAmOmega[[#This Row],[Full Team Challenge II]:[Solo Challenge IV]])</f>
        <v>4</v>
      </c>
      <c r="E15">
        <v>1.4490740740740742E-2</v>
      </c>
      <c r="F15">
        <v>1.2812499999999999E-2</v>
      </c>
      <c r="G15">
        <v>1.3402777777777777E-2</v>
      </c>
      <c r="H15">
        <v>1.1018518518518518E-2</v>
      </c>
    </row>
    <row r="16" spans="1:20" hidden="1" x14ac:dyDescent="0.25">
      <c r="A16" s="2">
        <f>SUM(IAmOmega[[#This Row],[Full Team Challenge II]:[Solo Challenge IV]])</f>
        <v>6.5231481481481474E-2</v>
      </c>
      <c r="B16" s="1" t="s">
        <v>113</v>
      </c>
      <c r="C16" s="1" t="s">
        <v>38</v>
      </c>
      <c r="D16" s="1">
        <f>COUNT(IAmOmega[[#This Row],[Full Team Challenge II]:[Solo Challenge IV]])</f>
        <v>4</v>
      </c>
      <c r="E16">
        <v>1.5428240740740741E-2</v>
      </c>
      <c r="H16">
        <v>1.230324074074074E-2</v>
      </c>
      <c r="K16">
        <v>1.7881944444444443E-2</v>
      </c>
      <c r="P16">
        <v>1.9618055555555555E-2</v>
      </c>
    </row>
    <row r="17" spans="1:20" hidden="1" x14ac:dyDescent="0.25">
      <c r="A17" s="2">
        <f>SUM(IAmOmega[[#This Row],[Full Team Challenge II]:[Solo Challenge IV]])</f>
        <v>6.5231481481481474E-2</v>
      </c>
      <c r="B17" s="1" t="s">
        <v>113</v>
      </c>
      <c r="C17" s="1" t="s">
        <v>9</v>
      </c>
      <c r="D17" s="1">
        <f>COUNT(IAmOmega[[#This Row],[Full Team Challenge II]:[Solo Challenge IV]])</f>
        <v>4</v>
      </c>
      <c r="E17">
        <v>1.5428240740740741E-2</v>
      </c>
      <c r="H17">
        <v>1.230324074074074E-2</v>
      </c>
      <c r="K17">
        <v>1.7881944444444443E-2</v>
      </c>
      <c r="P17">
        <v>1.9618055555555555E-2</v>
      </c>
    </row>
    <row r="18" spans="1:20" hidden="1" x14ac:dyDescent="0.25">
      <c r="A18" s="2">
        <f>SUM(IAmOmega[[#This Row],[Full Team Challenge II]:[Solo Challenge IV]])</f>
        <v>9.8333333333333328E-2</v>
      </c>
      <c r="B18" s="1" t="s">
        <v>113</v>
      </c>
      <c r="C18" s="1" t="s">
        <v>4</v>
      </c>
      <c r="D18" s="1">
        <f>COUNT(IAmOmega[[#This Row],[Full Team Challenge II]:[Solo Challenge IV]])</f>
        <v>6</v>
      </c>
      <c r="E18">
        <v>1.8229166666666668E-2</v>
      </c>
      <c r="F18">
        <v>1.5810185185185184E-2</v>
      </c>
      <c r="G18">
        <v>1.3402777777777777E-2</v>
      </c>
      <c r="H18">
        <v>1.1018518518518518E-2</v>
      </c>
      <c r="J18">
        <v>1.9328703703703702E-2</v>
      </c>
      <c r="O18">
        <v>2.0543981481481479E-2</v>
      </c>
    </row>
    <row r="19" spans="1:20" hidden="1" x14ac:dyDescent="0.25">
      <c r="A19" s="2">
        <f>SUM(IAmOmega[[#This Row],[Full Team Challenge II]:[Solo Challenge IV]])</f>
        <v>0.10149305555555554</v>
      </c>
      <c r="B19" s="1" t="s">
        <v>113</v>
      </c>
      <c r="C19" s="1" t="s">
        <v>43</v>
      </c>
      <c r="D19" s="1">
        <f>COUNT(IAmOmega[[#This Row],[Full Team Challenge II]:[Solo Challenge IV]])</f>
        <v>5</v>
      </c>
      <c r="J19">
        <v>1.9328703703703702E-2</v>
      </c>
      <c r="M19">
        <v>2.2152777777777775E-2</v>
      </c>
      <c r="N19">
        <v>2.1388888888888888E-2</v>
      </c>
      <c r="O19">
        <v>1.744212962962963E-2</v>
      </c>
      <c r="P19">
        <v>2.1180555555555553E-2</v>
      </c>
    </row>
    <row r="20" spans="1:20" hidden="1" x14ac:dyDescent="0.25">
      <c r="A20" s="2">
        <f>SUM(IAmOmega[[#This Row],[Full Team Challenge II]:[Solo Challenge IV]])</f>
        <v>0.10981481481481482</v>
      </c>
      <c r="B20" s="1" t="s">
        <v>113</v>
      </c>
      <c r="C20" s="1" t="s">
        <v>15</v>
      </c>
      <c r="D20" s="1">
        <f>COUNT(IAmOmega[[#This Row],[Full Team Challenge II]:[Solo Challenge IV]])</f>
        <v>8</v>
      </c>
      <c r="E20">
        <v>1.4490740740740742E-2</v>
      </c>
      <c r="F20">
        <v>1.2812499999999999E-2</v>
      </c>
      <c r="G20">
        <v>1.3402777777777777E-2</v>
      </c>
      <c r="H20">
        <v>1.0474537037037037E-2</v>
      </c>
      <c r="M20">
        <v>1.6168981481481482E-2</v>
      </c>
      <c r="N20">
        <v>1.6006944444444445E-2</v>
      </c>
      <c r="O20">
        <v>1.383101851851852E-2</v>
      </c>
      <c r="P20">
        <v>1.2627314814814815E-2</v>
      </c>
    </row>
    <row r="21" spans="1:20" hidden="1" x14ac:dyDescent="0.25">
      <c r="A21" s="2">
        <f>SUM(IAmOmega[[#This Row],[Full Team Challenge II]:[Solo Challenge IV]])</f>
        <v>0.10983796296296297</v>
      </c>
      <c r="B21" s="1" t="s">
        <v>113</v>
      </c>
      <c r="C21" s="1" t="s">
        <v>33</v>
      </c>
      <c r="D21" s="1">
        <f>COUNT(IAmOmega[[#This Row],[Full Team Challenge II]:[Solo Challenge IV]])</f>
        <v>8</v>
      </c>
      <c r="E21">
        <v>1.4490740740740742E-2</v>
      </c>
      <c r="F21">
        <v>1.2812499999999999E-2</v>
      </c>
      <c r="G21">
        <v>1.3402777777777777E-2</v>
      </c>
      <c r="H21">
        <v>1.0497685185185186E-2</v>
      </c>
      <c r="M21">
        <v>1.6168981481481482E-2</v>
      </c>
      <c r="N21">
        <v>1.6006944444444445E-2</v>
      </c>
      <c r="O21">
        <v>1.383101851851852E-2</v>
      </c>
      <c r="P21">
        <v>1.2627314814814815E-2</v>
      </c>
    </row>
    <row r="22" spans="1:20" hidden="1" x14ac:dyDescent="0.25">
      <c r="A22" s="2">
        <f>SUM(IAmOmega[[#This Row],[Full Team Challenge II]:[Solo Challenge IV]])</f>
        <v>0.14872685185185186</v>
      </c>
      <c r="B22" s="1" t="s">
        <v>113</v>
      </c>
      <c r="C22" s="1" t="s">
        <v>21</v>
      </c>
      <c r="D22" s="1">
        <f>COUNT(IAmOmega[[#This Row],[Full Team Challenge II]:[Solo Challenge IV]])</f>
        <v>9</v>
      </c>
      <c r="E22">
        <v>1.4664351851851852E-2</v>
      </c>
      <c r="F22">
        <v>1.5324074074074073E-2</v>
      </c>
      <c r="G22">
        <v>1.2233796296296296E-2</v>
      </c>
      <c r="H22">
        <v>1.0474537037037037E-2</v>
      </c>
      <c r="I22">
        <v>1.6805555555555556E-2</v>
      </c>
      <c r="J22">
        <v>1.5949074074074074E-2</v>
      </c>
      <c r="K22">
        <v>1.3125E-2</v>
      </c>
      <c r="L22">
        <v>1.3900462962962962E-2</v>
      </c>
      <c r="S22">
        <v>3.6249999999999998E-2</v>
      </c>
    </row>
    <row r="23" spans="1:20" hidden="1" x14ac:dyDescent="0.25">
      <c r="A23" s="2">
        <f>SUM(IAmOmega[[#This Row],[Full Team Challenge II]:[Solo Challenge IV]])</f>
        <v>0.16974537037037035</v>
      </c>
      <c r="B23" s="1" t="s">
        <v>113</v>
      </c>
      <c r="C23" s="1" t="s">
        <v>11</v>
      </c>
      <c r="D23" s="1">
        <f>COUNT(IAmOmega[[#This Row],[Full Team Challenge II]:[Solo Challenge IV]])</f>
        <v>11</v>
      </c>
      <c r="E23">
        <v>1.4664351851851852E-2</v>
      </c>
      <c r="F23">
        <v>1.5324074074074073E-2</v>
      </c>
      <c r="G23">
        <v>1.2233796296296296E-2</v>
      </c>
      <c r="H23">
        <v>1.0474537037037037E-2</v>
      </c>
      <c r="I23">
        <v>1.5092592592592593E-2</v>
      </c>
      <c r="J23">
        <v>1.5949074074074074E-2</v>
      </c>
      <c r="K23">
        <v>1.3125E-2</v>
      </c>
      <c r="L23">
        <v>1.3900462962962962E-2</v>
      </c>
      <c r="N23">
        <v>2.0069444444444442E-2</v>
      </c>
      <c r="O23">
        <v>2.2835648148148147E-2</v>
      </c>
      <c r="P23">
        <v>1.6076388888888887E-2</v>
      </c>
    </row>
    <row r="24" spans="1:20" x14ac:dyDescent="0.25">
      <c r="A24" s="2">
        <f>SUM(IAmOmega[[#This Row],[Full Team Challenge II]:[Solo Challenge IV]])</f>
        <v>0.2966550925925926</v>
      </c>
      <c r="B24" s="1" t="s">
        <v>113</v>
      </c>
      <c r="C24" s="1" t="s">
        <v>37</v>
      </c>
      <c r="D24" s="1">
        <f>COUNT(IAmOmega[[#This Row],[Full Team Challenge II]:[Solo Challenge IV]])</f>
        <v>16</v>
      </c>
      <c r="E24">
        <v>1.4490740740740742E-2</v>
      </c>
      <c r="F24">
        <v>1.2812499999999999E-2</v>
      </c>
      <c r="G24">
        <v>1.2233796296296296E-2</v>
      </c>
      <c r="H24">
        <v>1.0474537037037037E-2</v>
      </c>
      <c r="I24">
        <v>1.5092592592592593E-2</v>
      </c>
      <c r="J24">
        <v>1.5949074074074074E-2</v>
      </c>
      <c r="K24">
        <v>1.3125E-2</v>
      </c>
      <c r="L24">
        <v>1.3900462962962962E-2</v>
      </c>
      <c r="M24">
        <v>1.9884259259259258E-2</v>
      </c>
      <c r="N24">
        <v>1.8113425925925925E-2</v>
      </c>
      <c r="O24">
        <v>1.6712962962962961E-2</v>
      </c>
      <c r="P24">
        <v>1.4525462962962964E-2</v>
      </c>
      <c r="Q24">
        <v>2.431712962962963E-2</v>
      </c>
      <c r="R24">
        <v>3.138888888888889E-2</v>
      </c>
      <c r="S24">
        <v>4.3483796296296291E-2</v>
      </c>
      <c r="T24">
        <v>2.0150462962962964E-2</v>
      </c>
    </row>
    <row r="25" spans="1:20" x14ac:dyDescent="0.25">
      <c r="A25" s="2">
        <f>SUM(IAmOmega[[#This Row],[Full Team Challenge II]:[Solo Challenge IV]])</f>
        <v>0.32956018518518521</v>
      </c>
      <c r="B25" s="1" t="s">
        <v>113</v>
      </c>
      <c r="C25" s="1" t="s">
        <v>10</v>
      </c>
      <c r="D25" s="1">
        <f>COUNT(IAmOmega[[#This Row],[Full Team Challenge II]:[Solo Challenge IV]])</f>
        <v>16</v>
      </c>
      <c r="E25">
        <v>1.4664351851851852E-2</v>
      </c>
      <c r="F25">
        <v>1.5324074074074073E-2</v>
      </c>
      <c r="G25">
        <v>1.2233796296296296E-2</v>
      </c>
      <c r="H25">
        <v>1.0497685185185186E-2</v>
      </c>
      <c r="I25">
        <v>1.5092592592592593E-2</v>
      </c>
      <c r="J25">
        <v>1.8460648148148146E-2</v>
      </c>
      <c r="K25">
        <v>1.4386574074074072E-2</v>
      </c>
      <c r="L25">
        <v>1.5416666666666667E-2</v>
      </c>
      <c r="M25">
        <v>1.9884259259259258E-2</v>
      </c>
      <c r="N25">
        <v>1.8113425925925925E-2</v>
      </c>
      <c r="O25">
        <v>1.6712962962962961E-2</v>
      </c>
      <c r="P25">
        <v>1.4525462962962964E-2</v>
      </c>
      <c r="Q25">
        <v>3.3194444444444443E-2</v>
      </c>
      <c r="R25">
        <v>4.1817129629629635E-2</v>
      </c>
      <c r="S25">
        <v>4.1342592592592591E-2</v>
      </c>
      <c r="T25">
        <v>2.7893518518518515E-2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DD061-5075-43E5-8886-5D4190E86496}">
  <dimension ref="A1:H14"/>
  <sheetViews>
    <sheetView workbookViewId="0">
      <selection sqref="A1:H14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17.5703125" bestFit="1" customWidth="1"/>
    <col min="6" max="6" width="18.140625" bestFit="1" customWidth="1"/>
    <col min="7" max="7" width="18.7109375" bestFit="1" customWidth="1"/>
    <col min="8" max="8" width="18.85546875" bestFit="1" customWidth="1"/>
    <col min="9" max="9" width="18.7109375" bestFit="1" customWidth="1"/>
    <col min="10" max="10" width="18.85546875" bestFit="1" customWidth="1"/>
  </cols>
  <sheetData>
    <row r="1" spans="1:8" x14ac:dyDescent="0.25">
      <c r="A1" t="s">
        <v>112</v>
      </c>
      <c r="B1" t="s">
        <v>113</v>
      </c>
      <c r="C1" t="s">
        <v>0</v>
      </c>
      <c r="D1" t="s">
        <v>114</v>
      </c>
      <c r="E1" t="s">
        <v>34</v>
      </c>
      <c r="F1" t="s">
        <v>40</v>
      </c>
      <c r="G1" t="s">
        <v>41</v>
      </c>
      <c r="H1" t="s">
        <v>42</v>
      </c>
    </row>
    <row r="2" spans="1:8" hidden="1" x14ac:dyDescent="0.25">
      <c r="A2" s="2">
        <f>SUM(PlayerSoloGold[[#This Row],[Solo Challenge I]:[Solo Challenge IV]])</f>
        <v>1.2361111111111113E-2</v>
      </c>
      <c r="B2" s="1" t="s">
        <v>113</v>
      </c>
      <c r="C2" s="1" t="s">
        <v>33</v>
      </c>
      <c r="D2" s="1">
        <f>COUNT(PlayerSoloGold[[#This Row],[Solo Challenge I]:[Solo Challenge IV]])</f>
        <v>1</v>
      </c>
      <c r="E2">
        <v>1.2361111111111113E-2</v>
      </c>
    </row>
    <row r="3" spans="1:8" hidden="1" x14ac:dyDescent="0.25">
      <c r="A3" s="2">
        <f>SUM(PlayerSoloGold[[#This Row],[Solo Challenge I]:[Solo Challenge IV]])</f>
        <v>1.2858796296296297E-2</v>
      </c>
      <c r="B3" s="1" t="s">
        <v>113</v>
      </c>
      <c r="C3" s="1" t="s">
        <v>8</v>
      </c>
      <c r="D3" s="1">
        <f>COUNT(PlayerSoloGold[[#This Row],[Solo Challenge I]:[Solo Challenge IV]])</f>
        <v>1</v>
      </c>
      <c r="E3">
        <v>1.2858796296296297E-2</v>
      </c>
    </row>
    <row r="4" spans="1:8" hidden="1" x14ac:dyDescent="0.25">
      <c r="A4" s="2">
        <f>SUM(PlayerSoloGold[[#This Row],[Solo Challenge I]:[Solo Challenge IV]])</f>
        <v>1.298611111111111E-2</v>
      </c>
      <c r="B4" s="1" t="s">
        <v>113</v>
      </c>
      <c r="C4" s="1" t="s">
        <v>35</v>
      </c>
      <c r="D4" s="1">
        <f>COUNT(PlayerSoloGold[[#This Row],[Solo Challenge I]:[Solo Challenge IV]])</f>
        <v>1</v>
      </c>
      <c r="E4">
        <v>1.298611111111111E-2</v>
      </c>
    </row>
    <row r="5" spans="1:8" hidden="1" x14ac:dyDescent="0.25">
      <c r="A5" s="2">
        <f>SUM(PlayerSoloGold[[#This Row],[Solo Challenge I]:[Solo Challenge IV]])</f>
        <v>2.1863425925925925E-2</v>
      </c>
      <c r="B5" s="1" t="s">
        <v>113</v>
      </c>
      <c r="C5" s="1" t="s">
        <v>38</v>
      </c>
      <c r="D5" s="1">
        <f>COUNT(PlayerSoloGold[[#This Row],[Solo Challenge I]:[Solo Challenge IV]])</f>
        <v>1</v>
      </c>
      <c r="E5">
        <v>2.1863425925925925E-2</v>
      </c>
    </row>
    <row r="6" spans="1:8" hidden="1" x14ac:dyDescent="0.25">
      <c r="A6" s="2">
        <f>SUM(PlayerSoloGold[[#This Row],[Solo Challenge I]:[Solo Challenge IV]])</f>
        <v>2.3946759259259261E-2</v>
      </c>
      <c r="B6" s="1" t="s">
        <v>113</v>
      </c>
      <c r="C6" s="1" t="s">
        <v>116</v>
      </c>
      <c r="D6" s="1">
        <f>COUNT(PlayerSoloGold[[#This Row],[Solo Challenge I]:[Solo Challenge IV]])</f>
        <v>1</v>
      </c>
      <c r="E6">
        <v>2.3946759259259261E-2</v>
      </c>
    </row>
    <row r="7" spans="1:8" hidden="1" x14ac:dyDescent="0.25">
      <c r="A7" s="2">
        <f>SUM(PlayerSoloGold[[#This Row],[Solo Challenge I]:[Solo Challenge IV]])</f>
        <v>2.7187499999999996E-2</v>
      </c>
      <c r="B7" s="1" t="s">
        <v>113</v>
      </c>
      <c r="C7" s="1" t="s">
        <v>37</v>
      </c>
      <c r="D7" s="1">
        <f>COUNT(PlayerSoloGold[[#This Row],[Solo Challenge I]:[Solo Challenge IV]])</f>
        <v>2</v>
      </c>
      <c r="E7">
        <v>1.3773148148148147E-2</v>
      </c>
      <c r="H7">
        <v>1.3414351851851851E-2</v>
      </c>
    </row>
    <row r="8" spans="1:8" hidden="1" x14ac:dyDescent="0.25">
      <c r="A8" s="2">
        <f>SUM(PlayerSoloGold[[#This Row],[Solo Challenge I]:[Solo Challenge IV]])</f>
        <v>2.9826388888888892E-2</v>
      </c>
      <c r="B8" s="1"/>
      <c r="C8" s="1" t="s">
        <v>39</v>
      </c>
      <c r="D8" s="1">
        <f>COUNT(PlayerSoloGold[[#This Row],[Solo Challenge I]:[Solo Challenge IV]])</f>
        <v>1</v>
      </c>
      <c r="E8">
        <v>2.9826388888888892E-2</v>
      </c>
    </row>
    <row r="9" spans="1:8" hidden="1" x14ac:dyDescent="0.25">
      <c r="A9" s="2">
        <f>SUM(PlayerSoloGold[[#This Row],[Solo Challenge I]:[Solo Challenge IV]])</f>
        <v>3.6712962962962961E-2</v>
      </c>
      <c r="B9" s="1" t="s">
        <v>113</v>
      </c>
      <c r="C9" s="1" t="s">
        <v>36</v>
      </c>
      <c r="D9" s="1">
        <f>COUNT(PlayerSoloGold[[#This Row],[Solo Challenge I]:[Solo Challenge IV]])</f>
        <v>2</v>
      </c>
      <c r="E9">
        <v>1.3414351851851851E-2</v>
      </c>
      <c r="F9">
        <v>2.3298611111111107E-2</v>
      </c>
    </row>
    <row r="10" spans="1:8" hidden="1" x14ac:dyDescent="0.25">
      <c r="A10" s="2">
        <f>SUM(PlayerSoloGold[[#This Row],[Solo Challenge I]:[Solo Challenge IV]])</f>
        <v>4.2754629629629629E-2</v>
      </c>
      <c r="B10" s="1" t="s">
        <v>113</v>
      </c>
      <c r="C10" s="1" t="s">
        <v>21</v>
      </c>
      <c r="D10" s="1">
        <f>COUNT(PlayerSoloGold[[#This Row],[Solo Challenge I]:[Solo Challenge IV]])</f>
        <v>2</v>
      </c>
      <c r="F10">
        <v>2.1504629629629627E-2</v>
      </c>
      <c r="G10">
        <v>2.1250000000000002E-2</v>
      </c>
    </row>
    <row r="11" spans="1:8" hidden="1" x14ac:dyDescent="0.25">
      <c r="A11" s="2">
        <f>SUM(PlayerSoloGold[[#This Row],[Solo Challenge I]:[Solo Challenge IV]])</f>
        <v>5.7349537037037046E-2</v>
      </c>
      <c r="B11" s="1" t="s">
        <v>113</v>
      </c>
      <c r="C11" s="1" t="s">
        <v>17</v>
      </c>
      <c r="D11" s="1">
        <f>COUNT(PlayerSoloGold[[#This Row],[Solo Challenge I]:[Solo Challenge IV]])</f>
        <v>2</v>
      </c>
      <c r="E11">
        <v>2.2233796296296297E-2</v>
      </c>
      <c r="G11">
        <v>3.5115740740740746E-2</v>
      </c>
    </row>
    <row r="12" spans="1:8" x14ac:dyDescent="0.25">
      <c r="A12" s="2">
        <f>SUM(PlayerSoloGold[[#This Row],[Solo Challenge I]:[Solo Challenge IV]])</f>
        <v>6.9328703703703698E-2</v>
      </c>
      <c r="B12" s="1" t="s">
        <v>113</v>
      </c>
      <c r="C12" s="1" t="s">
        <v>10</v>
      </c>
      <c r="D12" s="1">
        <f>COUNT(PlayerSoloGold[[#This Row],[Solo Challenge I]:[Solo Challenge IV]])</f>
        <v>4</v>
      </c>
      <c r="E12">
        <v>1.4826388888888889E-2</v>
      </c>
      <c r="F12">
        <v>2.0879629629629626E-2</v>
      </c>
      <c r="G12">
        <v>2.0046296296296295E-2</v>
      </c>
      <c r="H12">
        <v>1.357638888888889E-2</v>
      </c>
    </row>
    <row r="13" spans="1:8" hidden="1" x14ac:dyDescent="0.25">
      <c r="A13" s="2">
        <f>SUM(PlayerSoloGold[[#This Row],[Solo Challenge I]:[Solo Challenge IV]])</f>
        <v>9.1446759259259255E-2</v>
      </c>
      <c r="B13" s="1" t="s">
        <v>113</v>
      </c>
      <c r="C13" s="1" t="s">
        <v>14</v>
      </c>
      <c r="D13" s="1">
        <f>COUNT(PlayerSoloGold[[#This Row],[Solo Challenge I]:[Solo Challenge IV]])</f>
        <v>3</v>
      </c>
      <c r="E13">
        <v>1.9444444444444445E-2</v>
      </c>
      <c r="F13">
        <v>3.5532407407407408E-2</v>
      </c>
      <c r="G13">
        <v>3.6469907407407402E-2</v>
      </c>
    </row>
    <row r="14" spans="1:8" x14ac:dyDescent="0.25">
      <c r="A14" s="2">
        <f>SUM(PlayerSoloGold[[#This Row],[Solo Challenge I]:[Solo Challenge IV]])</f>
        <v>0.11019675925925926</v>
      </c>
      <c r="B14" s="1" t="s">
        <v>113</v>
      </c>
      <c r="C14" s="1" t="s">
        <v>4</v>
      </c>
      <c r="D14" s="1">
        <f>COUNT(PlayerSoloGold[[#This Row],[Solo Challenge I]:[Solo Challenge IV]])</f>
        <v>4</v>
      </c>
      <c r="E14">
        <v>2.3287037037037037E-2</v>
      </c>
      <c r="F14">
        <v>3.4062500000000002E-2</v>
      </c>
      <c r="G14">
        <v>3.5185185185185187E-2</v>
      </c>
      <c r="H14">
        <v>1.7662037037037035E-2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E088B-B9D2-4362-80D0-7AA31F6AE3FA}">
  <dimension ref="A1:H9"/>
  <sheetViews>
    <sheetView workbookViewId="0">
      <selection sqref="A1:H9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29.28515625" bestFit="1" customWidth="1"/>
    <col min="6" max="6" width="7.140625" bestFit="1" customWidth="1"/>
    <col min="7" max="7" width="17.28515625" bestFit="1" customWidth="1"/>
    <col min="8" max="8" width="17.85546875" bestFit="1" customWidth="1"/>
    <col min="9" max="9" width="18.42578125" bestFit="1" customWidth="1"/>
    <col min="10" max="10" width="18.5703125" bestFit="1" customWidth="1"/>
  </cols>
  <sheetData>
    <row r="1" spans="1:8" x14ac:dyDescent="0.25">
      <c r="A1" t="s">
        <v>112</v>
      </c>
      <c r="B1" t="s">
        <v>113</v>
      </c>
      <c r="C1" t="s">
        <v>2</v>
      </c>
      <c r="D1" t="s">
        <v>114</v>
      </c>
      <c r="E1" t="s">
        <v>27</v>
      </c>
      <c r="F1" t="s">
        <v>30</v>
      </c>
      <c r="G1" t="s">
        <v>31</v>
      </c>
      <c r="H1" t="s">
        <v>32</v>
      </c>
    </row>
    <row r="2" spans="1:8" x14ac:dyDescent="0.25">
      <c r="A2" s="2">
        <f>SUM(TeamDuoPlat[[#This Row],[Duo Challenge I]:[Duo Challenge IV]])</f>
        <v>5.8634259259259261E-2</v>
      </c>
      <c r="B2" s="1" t="s">
        <v>113</v>
      </c>
      <c r="C2" s="1" t="s">
        <v>107</v>
      </c>
      <c r="D2" s="1">
        <f>COUNT(TeamDuoPlat[[#This Row],[Duo Challenge I]:[Duo Challenge IV]])</f>
        <v>4</v>
      </c>
      <c r="E2">
        <v>1.6168981481481482E-2</v>
      </c>
      <c r="F2">
        <v>1.6006944444444445E-2</v>
      </c>
      <c r="G2">
        <v>1.383101851851852E-2</v>
      </c>
      <c r="H2">
        <v>1.2627314814814815E-2</v>
      </c>
    </row>
    <row r="3" spans="1:8" hidden="1" x14ac:dyDescent="0.25">
      <c r="A3" s="2">
        <f>SUM(TeamDuoPlat[[#This Row],[Duo Challenge I]:[Duo Challenge IV]])</f>
        <v>3.0000000000000002E-2</v>
      </c>
      <c r="B3" s="1" t="s">
        <v>113</v>
      </c>
      <c r="C3" s="1" t="s">
        <v>99</v>
      </c>
      <c r="D3" s="1">
        <f>COUNT(TeamDuoPlat[[#This Row],[Duo Challenge I]:[Duo Challenge IV]])</f>
        <v>1</v>
      </c>
      <c r="E3">
        <v>3.0000000000000002E-2</v>
      </c>
    </row>
    <row r="4" spans="1:8" hidden="1" x14ac:dyDescent="0.25">
      <c r="A4" s="2">
        <f>SUM(TeamDuoPlat[[#This Row],[Duo Challenge I]:[Duo Challenge IV]])</f>
        <v>2.0543981481481479E-2</v>
      </c>
      <c r="B4" s="1" t="s">
        <v>113</v>
      </c>
      <c r="C4" s="1" t="s">
        <v>106</v>
      </c>
      <c r="D4" s="1">
        <f>COUNT(TeamDuoPlat[[#This Row],[Duo Challenge I]:[Duo Challenge IV]])</f>
        <v>1</v>
      </c>
      <c r="G4">
        <v>2.0543981481481479E-2</v>
      </c>
    </row>
    <row r="5" spans="1:8" hidden="1" x14ac:dyDescent="0.25">
      <c r="A5" s="2">
        <f>SUM(TeamDuoPlat[[#This Row],[Duo Challenge I]:[Duo Challenge IV]])</f>
        <v>2.34375E-2</v>
      </c>
      <c r="B5" s="1" t="s">
        <v>113</v>
      </c>
      <c r="C5" s="1" t="s">
        <v>111</v>
      </c>
      <c r="D5" s="1">
        <f>COUNT(TeamDuoPlat[[#This Row],[Duo Challenge I]:[Duo Challenge IV]])</f>
        <v>1</v>
      </c>
      <c r="G5">
        <v>2.34375E-2</v>
      </c>
    </row>
    <row r="6" spans="1:8" x14ac:dyDescent="0.25">
      <c r="A6" s="2">
        <f>SUM(TeamDuoPlat[[#This Row],[Duo Challenge I]:[Duo Challenge IV]])</f>
        <v>6.9236111111111109E-2</v>
      </c>
      <c r="B6" s="1" t="s">
        <v>113</v>
      </c>
      <c r="C6" s="1" t="s">
        <v>98</v>
      </c>
      <c r="D6" s="1">
        <f>COUNT(TeamDuoPlat[[#This Row],[Duo Challenge I]:[Duo Challenge IV]])</f>
        <v>4</v>
      </c>
      <c r="E6">
        <v>1.9884259259259258E-2</v>
      </c>
      <c r="F6">
        <v>1.8113425925925925E-2</v>
      </c>
      <c r="G6">
        <v>1.6712962962962961E-2</v>
      </c>
      <c r="H6">
        <v>1.4525462962962964E-2</v>
      </c>
    </row>
    <row r="7" spans="1:8" hidden="1" x14ac:dyDescent="0.25">
      <c r="A7" s="2">
        <f>SUM(TeamDuoPlat[[#This Row],[Duo Challenge I]:[Duo Challenge IV]])</f>
        <v>5.8981481481481482E-2</v>
      </c>
      <c r="B7" s="1" t="s">
        <v>113</v>
      </c>
      <c r="C7" s="1" t="s">
        <v>102</v>
      </c>
      <c r="D7" s="1">
        <f>COUNT(TeamDuoPlat[[#This Row],[Duo Challenge I]:[Duo Challenge IV]])</f>
        <v>3</v>
      </c>
      <c r="F7">
        <v>2.0069444444444442E-2</v>
      </c>
      <c r="G7">
        <v>2.2835648148148147E-2</v>
      </c>
      <c r="H7">
        <v>1.6076388888888887E-2</v>
      </c>
    </row>
    <row r="8" spans="1:8" hidden="1" x14ac:dyDescent="0.25">
      <c r="A8" s="2">
        <f>SUM(TeamDuoPlat[[#This Row],[Duo Challenge I]:[Duo Challenge IV]])</f>
        <v>1.9618055555555555E-2</v>
      </c>
      <c r="B8" s="1" t="s">
        <v>113</v>
      </c>
      <c r="C8" s="1" t="s">
        <v>93</v>
      </c>
      <c r="D8" s="1">
        <f>COUNT(TeamDuoPlat[[#This Row],[Duo Challenge I]:[Duo Challenge IV]])</f>
        <v>1</v>
      </c>
      <c r="H8">
        <v>1.9618055555555555E-2</v>
      </c>
    </row>
    <row r="9" spans="1:8" x14ac:dyDescent="0.25">
      <c r="A9" s="2">
        <f>SUM(TeamDuoPlat[[#This Row],[Duo Challenge I]:[Duo Challenge IV]])</f>
        <v>8.2164351851851836E-2</v>
      </c>
      <c r="B9" s="1" t="s">
        <v>113</v>
      </c>
      <c r="C9" s="1" t="s">
        <v>108</v>
      </c>
      <c r="D9" s="1">
        <f>COUNT(TeamDuoPlat[[#This Row],[Duo Challenge I]:[Duo Challenge IV]])</f>
        <v>4</v>
      </c>
      <c r="E9">
        <v>2.2152777777777775E-2</v>
      </c>
      <c r="F9">
        <v>2.1388888888888888E-2</v>
      </c>
      <c r="G9">
        <v>1.744212962962963E-2</v>
      </c>
      <c r="H9">
        <v>2.1180555555555553E-2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D04D7-A1EE-4F7B-87B9-4838BEF4CAB3}">
  <dimension ref="A1:H13"/>
  <sheetViews>
    <sheetView workbookViewId="0">
      <selection activeCell="A13" sqref="A13:C1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33.42578125" bestFit="1" customWidth="1"/>
    <col min="4" max="4" width="8.5703125" bestFit="1" customWidth="1"/>
    <col min="5" max="5" width="17.28515625" bestFit="1" customWidth="1"/>
    <col min="6" max="6" width="17.85546875" bestFit="1" customWidth="1"/>
    <col min="7" max="7" width="18.42578125" bestFit="1" customWidth="1"/>
    <col min="8" max="8" width="18.5703125" bestFit="1" customWidth="1"/>
    <col min="9" max="9" width="18.42578125" bestFit="1" customWidth="1"/>
    <col min="10" max="10" width="18.5703125" bestFit="1" customWidth="1"/>
  </cols>
  <sheetData>
    <row r="1" spans="1:8" x14ac:dyDescent="0.25">
      <c r="A1" t="s">
        <v>112</v>
      </c>
      <c r="B1" t="s">
        <v>113</v>
      </c>
      <c r="C1" t="s">
        <v>2</v>
      </c>
      <c r="D1" t="s">
        <v>114</v>
      </c>
      <c r="E1" t="s">
        <v>27</v>
      </c>
      <c r="F1" t="s">
        <v>30</v>
      </c>
      <c r="G1" t="s">
        <v>31</v>
      </c>
      <c r="H1" t="s">
        <v>32</v>
      </c>
    </row>
    <row r="2" spans="1:8" hidden="1" x14ac:dyDescent="0.25">
      <c r="A2" s="2">
        <f>SUM(TeamDuoGold[[#This Row],[Duo Challenge I]:[Duo Challenge IV]])</f>
        <v>1.4293981481481482E-2</v>
      </c>
      <c r="B2" s="1" t="s">
        <v>113</v>
      </c>
      <c r="C2" s="1" t="s">
        <v>103</v>
      </c>
      <c r="D2" s="1">
        <f>COUNT(TeamDuoGold[[#This Row],[Duo Challenge I]:[Duo Challenge IV]])</f>
        <v>1</v>
      </c>
      <c r="G2">
        <v>1.4293981481481482E-2</v>
      </c>
    </row>
    <row r="3" spans="1:8" hidden="1" x14ac:dyDescent="0.25">
      <c r="A3" s="2">
        <f>SUM(TeamDuoGold[[#This Row],[Duo Challenge I]:[Duo Challenge IV]])</f>
        <v>1.4768518518518519E-2</v>
      </c>
      <c r="B3" s="1" t="s">
        <v>113</v>
      </c>
      <c r="C3" s="1" t="s">
        <v>100</v>
      </c>
      <c r="D3" s="1">
        <f>COUNT(TeamDuoGold[[#This Row],[Duo Challenge I]:[Duo Challenge IV]])</f>
        <v>1</v>
      </c>
      <c r="F3">
        <v>1.4768518518518519E-2</v>
      </c>
    </row>
    <row r="4" spans="1:8" hidden="1" x14ac:dyDescent="0.25">
      <c r="A4" s="2">
        <f>SUM(TeamDuoGold[[#This Row],[Duo Challenge I]:[Duo Challenge IV]])</f>
        <v>1.9212962962962963E-2</v>
      </c>
      <c r="B4" s="1" t="s">
        <v>113</v>
      </c>
      <c r="C4" s="1" t="s">
        <v>104</v>
      </c>
      <c r="D4" s="1">
        <f>COUNT(TeamDuoGold[[#This Row],[Duo Challenge I]:[Duo Challenge IV]])</f>
        <v>1</v>
      </c>
      <c r="G4">
        <v>1.9212962962962963E-2</v>
      </c>
    </row>
    <row r="5" spans="1:8" hidden="1" x14ac:dyDescent="0.25">
      <c r="A5" s="2">
        <f>SUM(TeamDuoGold[[#This Row],[Duo Challenge I]:[Duo Challenge IV]])</f>
        <v>1.9525462962962963E-2</v>
      </c>
      <c r="B5" s="1" t="s">
        <v>113</v>
      </c>
      <c r="C5" s="1" t="s">
        <v>94</v>
      </c>
      <c r="D5" s="1">
        <f>COUNT(TeamDuoGold[[#This Row],[Duo Challenge I]:[Duo Challenge IV]])</f>
        <v>1</v>
      </c>
      <c r="E5">
        <v>1.9525462962962963E-2</v>
      </c>
    </row>
    <row r="6" spans="1:8" hidden="1" x14ac:dyDescent="0.25">
      <c r="A6" s="2">
        <f>SUM(TeamDuoGold[[#This Row],[Duo Challenge I]:[Duo Challenge IV]])</f>
        <v>2.2303240740740738E-2</v>
      </c>
      <c r="B6" s="1" t="s">
        <v>113</v>
      </c>
      <c r="C6" s="1" t="s">
        <v>105</v>
      </c>
      <c r="D6" s="1">
        <f>COUNT(TeamDuoGold[[#This Row],[Duo Challenge I]:[Duo Challenge IV]])</f>
        <v>1</v>
      </c>
      <c r="G6">
        <v>2.2303240740740738E-2</v>
      </c>
    </row>
    <row r="7" spans="1:8" hidden="1" x14ac:dyDescent="0.25">
      <c r="A7" s="2">
        <f>SUM(TeamDuoGold[[#This Row],[Duo Challenge I]:[Duo Challenge IV]])</f>
        <v>2.3124999999999996E-2</v>
      </c>
      <c r="B7" s="1" t="s">
        <v>113</v>
      </c>
      <c r="C7" s="1" t="s">
        <v>97</v>
      </c>
      <c r="D7" s="1">
        <f>COUNT(TeamDuoGold[[#This Row],[Duo Challenge I]:[Duo Challenge IV]])</f>
        <v>1</v>
      </c>
      <c r="E7">
        <v>2.3124999999999996E-2</v>
      </c>
    </row>
    <row r="8" spans="1:8" hidden="1" x14ac:dyDescent="0.25">
      <c r="A8" s="2">
        <f>SUM(TeamDuoGold[[#This Row],[Duo Challenge I]:[Duo Challenge IV]])</f>
        <v>4.7384259259259258E-2</v>
      </c>
      <c r="B8" s="1" t="s">
        <v>113</v>
      </c>
      <c r="C8" s="1" t="s">
        <v>101</v>
      </c>
      <c r="D8" s="1">
        <f>COUNT(TeamDuoGold[[#This Row],[Duo Challenge I]:[Duo Challenge IV]])</f>
        <v>2</v>
      </c>
      <c r="F8">
        <v>2.8668981481481479E-2</v>
      </c>
      <c r="H8">
        <v>1.8715277777777779E-2</v>
      </c>
    </row>
    <row r="9" spans="1:8" x14ac:dyDescent="0.25">
      <c r="A9" s="2">
        <f>SUM(TeamDuoGold[[#This Row],[Duo Challenge I]:[Duo Challenge IV]])</f>
        <v>6.4097222222222222E-2</v>
      </c>
      <c r="B9" s="1"/>
      <c r="C9" s="1" t="s">
        <v>93</v>
      </c>
      <c r="D9" s="1">
        <f>COUNT(TeamDuoGold[[#This Row],[Duo Challenge I]:[Duo Challenge IV]])</f>
        <v>4</v>
      </c>
      <c r="E9">
        <v>1.7638888888888888E-2</v>
      </c>
      <c r="F9">
        <v>1.7175925925925924E-2</v>
      </c>
      <c r="G9">
        <v>1.5856481481481482E-2</v>
      </c>
      <c r="H9">
        <v>1.3425925925925924E-2</v>
      </c>
    </row>
    <row r="10" spans="1:8" x14ac:dyDescent="0.25">
      <c r="A10" s="2">
        <f>SUM(TeamDuoGold[[#This Row],[Duo Challenge I]:[Duo Challenge IV]])</f>
        <v>6.519675925925926E-2</v>
      </c>
      <c r="B10" s="1" t="s">
        <v>113</v>
      </c>
      <c r="C10" s="1" t="s">
        <v>95</v>
      </c>
      <c r="D10" s="1">
        <f>COUNT(TeamDuoGold[[#This Row],[Duo Challenge I]:[Duo Challenge IV]])</f>
        <v>4</v>
      </c>
      <c r="E10">
        <v>2.0300925925925927E-2</v>
      </c>
      <c r="F10">
        <v>1.6006944444444445E-2</v>
      </c>
      <c r="G10">
        <v>1.4722222222222222E-2</v>
      </c>
      <c r="H10">
        <v>1.4166666666666666E-2</v>
      </c>
    </row>
    <row r="11" spans="1:8" x14ac:dyDescent="0.25">
      <c r="A11" s="2">
        <f>SUM(TeamDuoGold[[#This Row],[Duo Challenge I]:[Duo Challenge IV]])</f>
        <v>6.6226851851851856E-2</v>
      </c>
      <c r="B11" s="1" t="s">
        <v>113</v>
      </c>
      <c r="C11" s="1" t="s">
        <v>92</v>
      </c>
      <c r="D11" s="1">
        <f>COUNT(TeamDuoGold[[#This Row],[Duo Challenge I]:[Duo Challenge IV]])</f>
        <v>4</v>
      </c>
      <c r="E11">
        <v>1.7187499999999998E-2</v>
      </c>
      <c r="F11">
        <v>1.6608796296296299E-2</v>
      </c>
      <c r="G11">
        <v>1.5729166666666666E-2</v>
      </c>
      <c r="H11">
        <v>1.6701388888888887E-2</v>
      </c>
    </row>
    <row r="12" spans="1:8" x14ac:dyDescent="0.25">
      <c r="A12" s="2">
        <f>SUM(TeamDuoGold[[#This Row],[Duo Challenge I]:[Duo Challenge IV]])</f>
        <v>7.4270833333333328E-2</v>
      </c>
      <c r="B12" s="1" t="s">
        <v>113</v>
      </c>
      <c r="C12" s="1" t="s">
        <v>96</v>
      </c>
      <c r="D12" s="1">
        <f>COUNT(TeamDuoGold[[#This Row],[Duo Challenge I]:[Duo Challenge IV]])</f>
        <v>4</v>
      </c>
      <c r="E12">
        <v>2.3078703703703702E-2</v>
      </c>
      <c r="F12">
        <v>1.9131944444444444E-2</v>
      </c>
      <c r="G12">
        <v>1.6469907407407405E-2</v>
      </c>
      <c r="H12">
        <v>1.5590277777777778E-2</v>
      </c>
    </row>
    <row r="13" spans="1:8" x14ac:dyDescent="0.25">
      <c r="A13" s="2">
        <f>SUM(TeamDuoGold[[#This Row],[Duo Challenge I]:[Duo Challenge IV]])</f>
        <v>8.4039351851851865E-2</v>
      </c>
      <c r="B13" s="1" t="s">
        <v>113</v>
      </c>
      <c r="C13" s="1" t="s">
        <v>119</v>
      </c>
      <c r="D13" s="1">
        <f>COUNT(TeamDuoGold[[#This Row],[Duo Challenge I]:[Duo Challenge IV]])</f>
        <v>4</v>
      </c>
      <c r="E13">
        <v>2.2615740740740742E-2</v>
      </c>
      <c r="F13">
        <v>1.9675925925925927E-2</v>
      </c>
      <c r="G13">
        <v>0.02</v>
      </c>
      <c r="H13">
        <v>2.1747685185185186E-2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9D80F-C7A4-46A0-B995-DAB28629E536}">
  <dimension ref="A1:H12"/>
  <sheetViews>
    <sheetView workbookViewId="0">
      <selection sqref="A1:H12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17.28515625" bestFit="1" customWidth="1"/>
    <col min="6" max="6" width="17.85546875" bestFit="1" customWidth="1"/>
    <col min="7" max="7" width="18.42578125" bestFit="1" customWidth="1"/>
    <col min="8" max="8" width="18.5703125" bestFit="1" customWidth="1"/>
    <col min="9" max="9" width="18.42578125" bestFit="1" customWidth="1"/>
    <col min="10" max="10" width="18.5703125" bestFit="1" customWidth="1"/>
  </cols>
  <sheetData>
    <row r="1" spans="1:8" x14ac:dyDescent="0.25">
      <c r="A1" t="s">
        <v>112</v>
      </c>
      <c r="B1" t="s">
        <v>113</v>
      </c>
      <c r="C1" t="s">
        <v>0</v>
      </c>
      <c r="D1" t="s">
        <v>114</v>
      </c>
      <c r="E1" t="s">
        <v>27</v>
      </c>
      <c r="F1" t="s">
        <v>30</v>
      </c>
      <c r="G1" t="s">
        <v>31</v>
      </c>
      <c r="H1" t="s">
        <v>32</v>
      </c>
    </row>
    <row r="2" spans="1:8" hidden="1" x14ac:dyDescent="0.25">
      <c r="A2" s="2">
        <f>SUM(PlayerDuoPlat[[#This Row],[Duo Challenge I]:[Duo Challenge IV]])</f>
        <v>1.9618055555555555E-2</v>
      </c>
      <c r="B2" s="1" t="s">
        <v>113</v>
      </c>
      <c r="C2" s="1" t="s">
        <v>9</v>
      </c>
      <c r="D2" s="1">
        <f>COUNT(PlayerDuoPlat[[#This Row],[Duo Challenge I]:[Duo Challenge IV]])</f>
        <v>1</v>
      </c>
      <c r="H2">
        <v>1.9618055555555555E-2</v>
      </c>
    </row>
    <row r="3" spans="1:8" hidden="1" x14ac:dyDescent="0.25">
      <c r="A3" s="2">
        <f>SUM(PlayerDuoPlat[[#This Row],[Duo Challenge I]:[Duo Challenge IV]])</f>
        <v>1.9618055555555555E-2</v>
      </c>
      <c r="B3" s="1" t="s">
        <v>113</v>
      </c>
      <c r="C3" s="1" t="s">
        <v>38</v>
      </c>
      <c r="D3" s="1">
        <f>COUNT(PlayerDuoPlat[[#This Row],[Duo Challenge I]:[Duo Challenge IV]])</f>
        <v>1</v>
      </c>
      <c r="H3">
        <v>1.9618055555555555E-2</v>
      </c>
    </row>
    <row r="4" spans="1:8" hidden="1" x14ac:dyDescent="0.25">
      <c r="A4" s="2">
        <f>SUM(PlayerDuoPlat[[#This Row],[Duo Challenge I]:[Duo Challenge IV]])</f>
        <v>2.0543981481481479E-2</v>
      </c>
      <c r="B4" s="1" t="s">
        <v>113</v>
      </c>
      <c r="C4" s="1" t="s">
        <v>4</v>
      </c>
      <c r="D4" s="1">
        <f>COUNT(PlayerDuoPlat[[#This Row],[Duo Challenge I]:[Duo Challenge IV]])</f>
        <v>1</v>
      </c>
      <c r="G4">
        <v>2.0543981481481479E-2</v>
      </c>
    </row>
    <row r="5" spans="1:8" hidden="1" x14ac:dyDescent="0.25">
      <c r="A5" s="2">
        <f>SUM(PlayerDuoPlat[[#This Row],[Duo Challenge I]:[Duo Challenge IV]])</f>
        <v>2.34375E-2</v>
      </c>
      <c r="B5" s="1" t="s">
        <v>113</v>
      </c>
      <c r="C5" s="1" t="s">
        <v>56</v>
      </c>
      <c r="D5" s="1">
        <f>COUNT(PlayerDuoPlat[[#This Row],[Duo Challenge I]:[Duo Challenge IV]])</f>
        <v>1</v>
      </c>
      <c r="G5">
        <v>2.34375E-2</v>
      </c>
    </row>
    <row r="6" spans="1:8" hidden="1" x14ac:dyDescent="0.25">
      <c r="A6" s="2">
        <f>SUM(PlayerDuoPlat[[#This Row],[Duo Challenge I]:[Duo Challenge IV]])</f>
        <v>3.0000000000000002E-2</v>
      </c>
      <c r="B6" s="1" t="s">
        <v>113</v>
      </c>
      <c r="C6" s="1" t="s">
        <v>29</v>
      </c>
      <c r="D6" s="1">
        <f>COUNT(PlayerDuoPlat[[#This Row],[Duo Challenge I]:[Duo Challenge IV]])</f>
        <v>1</v>
      </c>
      <c r="E6">
        <v>3.0000000000000002E-2</v>
      </c>
    </row>
    <row r="7" spans="1:8" x14ac:dyDescent="0.25">
      <c r="A7" s="2">
        <f>SUM(PlayerDuoPlat[[#This Row],[Duo Challenge I]:[Duo Challenge IV]])</f>
        <v>5.8634259259259261E-2</v>
      </c>
      <c r="B7" s="1" t="s">
        <v>113</v>
      </c>
      <c r="C7" s="1" t="s">
        <v>15</v>
      </c>
      <c r="D7" s="1">
        <f>COUNT(PlayerDuoPlat[[#This Row],[Duo Challenge I]:[Duo Challenge IV]])</f>
        <v>4</v>
      </c>
      <c r="E7">
        <v>1.6168981481481482E-2</v>
      </c>
      <c r="F7">
        <v>1.6006944444444445E-2</v>
      </c>
      <c r="G7">
        <v>1.383101851851852E-2</v>
      </c>
      <c r="H7">
        <v>1.2627314814814815E-2</v>
      </c>
    </row>
    <row r="8" spans="1:8" x14ac:dyDescent="0.25">
      <c r="A8" s="2">
        <f>SUM(PlayerDuoPlat[[#This Row],[Duo Challenge I]:[Duo Challenge IV]])</f>
        <v>5.8634259259259261E-2</v>
      </c>
      <c r="B8" s="1" t="s">
        <v>113</v>
      </c>
      <c r="C8" s="1" t="s">
        <v>33</v>
      </c>
      <c r="D8" s="1">
        <f>COUNT(PlayerDuoPlat[[#This Row],[Duo Challenge I]:[Duo Challenge IV]])</f>
        <v>4</v>
      </c>
      <c r="E8">
        <v>1.6168981481481482E-2</v>
      </c>
      <c r="F8">
        <v>1.6006944444444445E-2</v>
      </c>
      <c r="G8">
        <v>1.383101851851852E-2</v>
      </c>
      <c r="H8">
        <v>1.2627314814814815E-2</v>
      </c>
    </row>
    <row r="9" spans="1:8" hidden="1" x14ac:dyDescent="0.25">
      <c r="A9" s="2">
        <f>SUM(PlayerDuoPlat[[#This Row],[Duo Challenge I]:[Duo Challenge IV]])</f>
        <v>5.8981481481481482E-2</v>
      </c>
      <c r="B9" s="1" t="s">
        <v>113</v>
      </c>
      <c r="C9" s="1" t="s">
        <v>11</v>
      </c>
      <c r="D9" s="1">
        <f>COUNT(PlayerDuoPlat[[#This Row],[Duo Challenge I]:[Duo Challenge IV]])</f>
        <v>3</v>
      </c>
      <c r="F9">
        <v>2.0069444444444442E-2</v>
      </c>
      <c r="G9">
        <v>2.2835648148148147E-2</v>
      </c>
      <c r="H9">
        <v>1.6076388888888887E-2</v>
      </c>
    </row>
    <row r="10" spans="1:8" x14ac:dyDescent="0.25">
      <c r="A10" s="2">
        <f>SUM(PlayerDuoPlat[[#This Row],[Duo Challenge I]:[Duo Challenge IV]])</f>
        <v>6.9236111111111109E-2</v>
      </c>
      <c r="B10" s="1" t="s">
        <v>113</v>
      </c>
      <c r="C10" s="1" t="s">
        <v>10</v>
      </c>
      <c r="D10" s="1">
        <f>COUNT(PlayerDuoPlat[[#This Row],[Duo Challenge I]:[Duo Challenge IV]])</f>
        <v>4</v>
      </c>
      <c r="E10">
        <v>1.9884259259259258E-2</v>
      </c>
      <c r="F10">
        <v>1.8113425925925925E-2</v>
      </c>
      <c r="G10">
        <v>1.6712962962962961E-2</v>
      </c>
      <c r="H10">
        <v>1.4525462962962964E-2</v>
      </c>
    </row>
    <row r="11" spans="1:8" x14ac:dyDescent="0.25">
      <c r="A11" s="2">
        <f>SUM(PlayerDuoPlat[[#This Row],[Duo Challenge I]:[Duo Challenge IV]])</f>
        <v>6.9236111111111109E-2</v>
      </c>
      <c r="B11" s="1" t="s">
        <v>113</v>
      </c>
      <c r="C11" s="1" t="s">
        <v>37</v>
      </c>
      <c r="D11" s="1">
        <f>COUNT(PlayerDuoPlat[[#This Row],[Duo Challenge I]:[Duo Challenge IV]])</f>
        <v>4</v>
      </c>
      <c r="E11">
        <v>1.9884259259259258E-2</v>
      </c>
      <c r="F11">
        <v>1.8113425925925925E-2</v>
      </c>
      <c r="G11">
        <v>1.6712962962962961E-2</v>
      </c>
      <c r="H11">
        <v>1.4525462962962964E-2</v>
      </c>
    </row>
    <row r="12" spans="1:8" x14ac:dyDescent="0.25">
      <c r="A12" s="2">
        <f>SUM(PlayerDuoPlat[[#This Row],[Duo Challenge I]:[Duo Challenge IV]])</f>
        <v>8.2164351851851836E-2</v>
      </c>
      <c r="B12" s="1" t="s">
        <v>113</v>
      </c>
      <c r="C12" s="1" t="s">
        <v>43</v>
      </c>
      <c r="D12" s="1">
        <f>COUNT(PlayerDuoPlat[[#This Row],[Duo Challenge I]:[Duo Challenge IV]])</f>
        <v>4</v>
      </c>
      <c r="E12">
        <v>2.2152777777777775E-2</v>
      </c>
      <c r="F12">
        <v>2.1388888888888888E-2</v>
      </c>
      <c r="G12">
        <v>1.744212962962963E-2</v>
      </c>
      <c r="H12">
        <v>2.1180555555555553E-2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523E4-36E7-407D-8597-BABF653B2EA6}">
  <dimension ref="A1:H20"/>
  <sheetViews>
    <sheetView tabSelected="1" workbookViewId="0">
      <selection activeCell="B19" sqref="B19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17.28515625" bestFit="1" customWidth="1"/>
    <col min="6" max="6" width="17.85546875" bestFit="1" customWidth="1"/>
    <col min="7" max="7" width="18.42578125" bestFit="1" customWidth="1"/>
    <col min="8" max="8" width="18.5703125" bestFit="1" customWidth="1"/>
    <col min="9" max="9" width="18.42578125" bestFit="1" customWidth="1"/>
    <col min="10" max="10" width="18.5703125" bestFit="1" customWidth="1"/>
  </cols>
  <sheetData>
    <row r="1" spans="1:8" x14ac:dyDescent="0.25">
      <c r="A1" t="s">
        <v>112</v>
      </c>
      <c r="B1" t="s">
        <v>113</v>
      </c>
      <c r="C1" t="s">
        <v>0</v>
      </c>
      <c r="D1" t="s">
        <v>114</v>
      </c>
      <c r="E1" t="s">
        <v>27</v>
      </c>
      <c r="F1" t="s">
        <v>30</v>
      </c>
      <c r="G1" t="s">
        <v>31</v>
      </c>
      <c r="H1" t="s">
        <v>32</v>
      </c>
    </row>
    <row r="2" spans="1:8" hidden="1" x14ac:dyDescent="0.25">
      <c r="A2" s="2">
        <f>SUM(PlayerDuoGold[[#This Row],[Duo Challenge I]:[Duo Challenge IV]])</f>
        <v>1.9525462962962963E-2</v>
      </c>
      <c r="B2" s="1" t="s">
        <v>113</v>
      </c>
      <c r="C2" s="1" t="s">
        <v>10</v>
      </c>
      <c r="D2" s="1">
        <f>COUNT(PlayerDuoGold[[#This Row],[Duo Challenge I]:[Duo Challenge IV]])</f>
        <v>1</v>
      </c>
      <c r="E2">
        <v>1.9525462962962963E-2</v>
      </c>
    </row>
    <row r="3" spans="1:8" x14ac:dyDescent="0.25">
      <c r="A3" s="2">
        <f>SUM(PlayerDuoGold[[#This Row],[Duo Challenge I]:[Duo Challenge IV]])</f>
        <v>6.4097222222222222E-2</v>
      </c>
      <c r="B3" s="1" t="s">
        <v>113</v>
      </c>
      <c r="C3" s="1" t="s">
        <v>38</v>
      </c>
      <c r="D3" s="1">
        <f>COUNT(PlayerDuoGold[[#This Row],[Duo Challenge I]:[Duo Challenge IV]])</f>
        <v>4</v>
      </c>
      <c r="E3">
        <v>1.7638888888888888E-2</v>
      </c>
      <c r="F3">
        <v>1.7175925925925924E-2</v>
      </c>
      <c r="G3">
        <v>1.5856481481481482E-2</v>
      </c>
      <c r="H3">
        <v>1.3425925925925924E-2</v>
      </c>
    </row>
    <row r="4" spans="1:8" x14ac:dyDescent="0.25">
      <c r="A4" s="2">
        <f>SUM(PlayerDuoGold[[#This Row],[Duo Challenge I]:[Duo Challenge IV]])</f>
        <v>6.4097222222222222E-2</v>
      </c>
      <c r="B4" s="1" t="s">
        <v>113</v>
      </c>
      <c r="C4" s="1" t="s">
        <v>9</v>
      </c>
      <c r="D4" s="1">
        <f>COUNT(PlayerDuoGold[[#This Row],[Duo Challenge I]:[Duo Challenge IV]])</f>
        <v>4</v>
      </c>
      <c r="E4">
        <v>1.7638888888888888E-2</v>
      </c>
      <c r="F4">
        <v>1.7175925925925924E-2</v>
      </c>
      <c r="G4">
        <v>1.5856481481481482E-2</v>
      </c>
      <c r="H4">
        <v>1.3425925925925924E-2</v>
      </c>
    </row>
    <row r="5" spans="1:8" hidden="1" x14ac:dyDescent="0.25">
      <c r="A5" s="2">
        <f>SUM(PlayerDuoGold[[#This Row],[Duo Challenge I]:[Duo Challenge IV]])</f>
        <v>2.2303240740740738E-2</v>
      </c>
      <c r="B5" s="1" t="s">
        <v>113</v>
      </c>
      <c r="C5" s="1" t="s">
        <v>54</v>
      </c>
      <c r="D5" s="1">
        <f>COUNT(PlayerDuoGold[[#This Row],[Duo Challenge I]:[Duo Challenge IV]])</f>
        <v>1</v>
      </c>
      <c r="G5">
        <v>2.2303240740740738E-2</v>
      </c>
    </row>
    <row r="6" spans="1:8" x14ac:dyDescent="0.25">
      <c r="A6" s="2">
        <f>SUM(PlayerDuoGold[[#This Row],[Duo Challenge I]:[Duo Challenge IV]])</f>
        <v>6.519675925925926E-2</v>
      </c>
      <c r="B6" s="1" t="s">
        <v>113</v>
      </c>
      <c r="C6" s="1" t="s">
        <v>4</v>
      </c>
      <c r="D6" s="1">
        <f>COUNT(PlayerDuoGold[[#This Row],[Duo Challenge I]:[Duo Challenge IV]])</f>
        <v>4</v>
      </c>
      <c r="E6">
        <v>2.0300925925925927E-2</v>
      </c>
      <c r="F6">
        <v>1.6006944444444445E-2</v>
      </c>
      <c r="G6">
        <v>1.4722222222222222E-2</v>
      </c>
      <c r="H6">
        <v>1.4166666666666666E-2</v>
      </c>
    </row>
    <row r="7" spans="1:8" x14ac:dyDescent="0.25">
      <c r="A7" s="2">
        <f>SUM(PlayerDuoGold[[#This Row],[Duo Challenge I]:[Duo Challenge IV]])</f>
        <v>6.519675925925926E-2</v>
      </c>
      <c r="B7" s="1" t="s">
        <v>113</v>
      </c>
      <c r="C7" s="1" t="s">
        <v>8</v>
      </c>
      <c r="D7" s="1">
        <f>COUNT(PlayerDuoGold[[#This Row],[Duo Challenge I]:[Duo Challenge IV]])</f>
        <v>4</v>
      </c>
      <c r="E7">
        <v>2.0300925925925927E-2</v>
      </c>
      <c r="F7">
        <v>1.6006944444444445E-2</v>
      </c>
      <c r="G7">
        <v>1.4722222222222222E-2</v>
      </c>
      <c r="H7">
        <v>1.4166666666666666E-2</v>
      </c>
    </row>
    <row r="8" spans="1:8" x14ac:dyDescent="0.25">
      <c r="A8" s="2">
        <f>SUM(PlayerDuoGold[[#This Row],[Duo Challenge I]:[Duo Challenge IV]])</f>
        <v>6.6226851851851856E-2</v>
      </c>
      <c r="B8" s="1"/>
      <c r="C8" s="1" t="s">
        <v>50</v>
      </c>
      <c r="D8" s="1">
        <f>COUNT(PlayerDuoGold[[#This Row],[Duo Challenge I]:[Duo Challenge IV]])</f>
        <v>4</v>
      </c>
      <c r="E8">
        <v>1.7187499999999998E-2</v>
      </c>
      <c r="F8">
        <v>1.6608796296296299E-2</v>
      </c>
      <c r="G8">
        <v>1.5729166666666666E-2</v>
      </c>
      <c r="H8">
        <v>1.6701388888888887E-2</v>
      </c>
    </row>
    <row r="9" spans="1:8" x14ac:dyDescent="0.25">
      <c r="A9" s="2">
        <f>SUM(PlayerDuoGold[[#This Row],[Duo Challenge I]:[Duo Challenge IV]])</f>
        <v>6.6226851851851856E-2</v>
      </c>
      <c r="B9" s="1" t="s">
        <v>113</v>
      </c>
      <c r="C9" s="1" t="s">
        <v>17</v>
      </c>
      <c r="D9" s="1">
        <f>COUNT(PlayerDuoGold[[#This Row],[Duo Challenge I]:[Duo Challenge IV]])</f>
        <v>4</v>
      </c>
      <c r="E9">
        <v>1.7187499999999998E-2</v>
      </c>
      <c r="F9">
        <v>1.6608796296296299E-2</v>
      </c>
      <c r="G9">
        <v>1.5729166666666666E-2</v>
      </c>
      <c r="H9">
        <v>1.6701388888888887E-2</v>
      </c>
    </row>
    <row r="10" spans="1:8" hidden="1" x14ac:dyDescent="0.25">
      <c r="A10" s="2">
        <f>SUM(PlayerDuoGold[[#This Row],[Duo Challenge I]:[Duo Challenge IV]])</f>
        <v>4.7384259259259258E-2</v>
      </c>
      <c r="B10" s="1" t="s">
        <v>113</v>
      </c>
      <c r="C10" s="1" t="s">
        <v>52</v>
      </c>
      <c r="D10" s="1">
        <f>COUNT(PlayerDuoGold[[#This Row],[Duo Challenge I]:[Duo Challenge IV]])</f>
        <v>2</v>
      </c>
      <c r="F10">
        <v>2.8668981481481479E-2</v>
      </c>
      <c r="H10">
        <v>1.8715277777777779E-2</v>
      </c>
    </row>
    <row r="11" spans="1:8" hidden="1" x14ac:dyDescent="0.25">
      <c r="A11" s="2">
        <f>SUM(PlayerDuoGold[[#This Row],[Duo Challenge I]:[Duo Challenge IV]])</f>
        <v>2.3124999999999996E-2</v>
      </c>
      <c r="B11" s="1" t="s">
        <v>113</v>
      </c>
      <c r="C11" s="1" t="s">
        <v>47</v>
      </c>
      <c r="D11" s="1">
        <f>COUNT(PlayerDuoGold[[#This Row],[Duo Challenge I]:[Duo Challenge IV]])</f>
        <v>1</v>
      </c>
      <c r="E11">
        <v>2.3124999999999996E-2</v>
      </c>
    </row>
    <row r="12" spans="1:8" hidden="1" x14ac:dyDescent="0.25">
      <c r="A12" s="2">
        <f>SUM(PlayerDuoGold[[#This Row],[Duo Challenge I]:[Duo Challenge IV]])</f>
        <v>3.3819444444444444E-2</v>
      </c>
      <c r="B12" s="1" t="s">
        <v>113</v>
      </c>
      <c r="C12" s="1" t="s">
        <v>16</v>
      </c>
      <c r="D12" s="1">
        <f>COUNT(PlayerDuoGold[[#This Row],[Duo Challenge I]:[Duo Challenge IV]])</f>
        <v>2</v>
      </c>
      <c r="E12">
        <v>1.9525462962962963E-2</v>
      </c>
      <c r="G12">
        <v>1.4293981481481482E-2</v>
      </c>
    </row>
    <row r="13" spans="1:8" hidden="1" x14ac:dyDescent="0.25">
      <c r="A13" s="2">
        <f>SUM(PlayerDuoGold[[#This Row],[Duo Challenge I]:[Duo Challenge IV]])</f>
        <v>2.9062500000000002E-2</v>
      </c>
      <c r="B13" s="1" t="s">
        <v>113</v>
      </c>
      <c r="C13" s="1" t="s">
        <v>21</v>
      </c>
      <c r="D13" s="1">
        <f>COUNT(PlayerDuoGold[[#This Row],[Duo Challenge I]:[Duo Challenge IV]])</f>
        <v>2</v>
      </c>
      <c r="F13">
        <v>1.4768518518518519E-2</v>
      </c>
      <c r="G13">
        <v>1.4293981481481482E-2</v>
      </c>
    </row>
    <row r="14" spans="1:8" hidden="1" x14ac:dyDescent="0.25">
      <c r="A14" s="2">
        <f>SUM(PlayerDuoGold[[#This Row],[Duo Challenge I]:[Duo Challenge IV]])</f>
        <v>1.4768518518518519E-2</v>
      </c>
      <c r="B14" s="1" t="s">
        <v>113</v>
      </c>
      <c r="C14" s="1" t="s">
        <v>33</v>
      </c>
      <c r="D14" s="1">
        <f>COUNT(PlayerDuoGold[[#This Row],[Duo Challenge I]:[Duo Challenge IV]])</f>
        <v>1</v>
      </c>
      <c r="F14">
        <v>1.4768518518518519E-2</v>
      </c>
    </row>
    <row r="15" spans="1:8" x14ac:dyDescent="0.25">
      <c r="A15" s="2">
        <f>SUM(PlayerDuoGold[[#This Row],[Duo Challenge I]:[Duo Challenge IV]])</f>
        <v>7.4270833333333328E-2</v>
      </c>
      <c r="B15" s="1" t="s">
        <v>113</v>
      </c>
      <c r="C15" s="1" t="s">
        <v>28</v>
      </c>
      <c r="D15" s="1">
        <f>COUNT(PlayerDuoGold[[#This Row],[Duo Challenge I]:[Duo Challenge IV]])</f>
        <v>4</v>
      </c>
      <c r="E15">
        <v>2.3078703703703702E-2</v>
      </c>
      <c r="F15">
        <v>1.9131944444444444E-2</v>
      </c>
      <c r="G15">
        <v>1.6469907407407405E-2</v>
      </c>
      <c r="H15">
        <v>1.5590277777777778E-2</v>
      </c>
    </row>
    <row r="16" spans="1:8" x14ac:dyDescent="0.25">
      <c r="A16" s="2">
        <f>SUM(PlayerDuoGold[[#This Row],[Duo Challenge I]:[Duo Challenge IV]])</f>
        <v>7.4270833333333328E-2</v>
      </c>
      <c r="B16" s="1" t="s">
        <v>113</v>
      </c>
      <c r="C16" s="1" t="s">
        <v>51</v>
      </c>
      <c r="D16" s="1">
        <f>COUNT(PlayerDuoGold[[#This Row],[Duo Challenge I]:[Duo Challenge IV]])</f>
        <v>4</v>
      </c>
      <c r="E16">
        <v>2.3078703703703702E-2</v>
      </c>
      <c r="F16">
        <v>1.9131944444444444E-2</v>
      </c>
      <c r="G16">
        <v>1.6469907407407405E-2</v>
      </c>
      <c r="H16">
        <v>1.5590277777777778E-2</v>
      </c>
    </row>
    <row r="17" spans="1:8" hidden="1" x14ac:dyDescent="0.25">
      <c r="A17" s="2">
        <f>SUM(PlayerDuoGold[[#This Row],[Duo Challenge I]:[Duo Challenge IV]])</f>
        <v>1.9212962962962963E-2</v>
      </c>
      <c r="B17" s="1" t="s">
        <v>113</v>
      </c>
      <c r="C17" s="1" t="s">
        <v>53</v>
      </c>
      <c r="D17" s="1">
        <f>COUNT(PlayerDuoGold[[#This Row],[Duo Challenge I]:[Duo Challenge IV]])</f>
        <v>1</v>
      </c>
      <c r="G17">
        <v>1.9212962962962963E-2</v>
      </c>
    </row>
    <row r="18" spans="1:8" x14ac:dyDescent="0.25">
      <c r="A18" s="2">
        <f>SUM(PlayerDuoGold[[#This Row],[Duo Challenge I]:[Duo Challenge IV]])</f>
        <v>8.4039351851851865E-2</v>
      </c>
      <c r="B18" s="1" t="s">
        <v>113</v>
      </c>
      <c r="C18" s="1" t="s">
        <v>118</v>
      </c>
      <c r="D18" s="1">
        <f>COUNT(PlayerDuoGold[[#This Row],[Duo Challenge I]:[Duo Challenge IV]])</f>
        <v>4</v>
      </c>
      <c r="E18">
        <v>2.2615740740740742E-2</v>
      </c>
      <c r="F18">
        <v>1.9675925925925927E-2</v>
      </c>
      <c r="G18">
        <v>0.02</v>
      </c>
      <c r="H18">
        <v>2.1747685185185186E-2</v>
      </c>
    </row>
    <row r="19" spans="1:8" x14ac:dyDescent="0.25">
      <c r="A19" s="2">
        <f>SUM(PlayerDuoGold[[#This Row],[Duo Challenge I]:[Duo Challenge IV]])</f>
        <v>8.4039351851851865E-2</v>
      </c>
      <c r="B19" s="1" t="s">
        <v>113</v>
      </c>
      <c r="C19" s="1" t="s">
        <v>117</v>
      </c>
      <c r="D19" s="1">
        <f>COUNT(PlayerDuoGold[[#This Row],[Duo Challenge I]:[Duo Challenge IV]])</f>
        <v>4</v>
      </c>
      <c r="E19">
        <v>2.2615740740740742E-2</v>
      </c>
      <c r="F19">
        <v>1.9675925925925927E-2</v>
      </c>
      <c r="G19">
        <v>0.02</v>
      </c>
      <c r="H19">
        <v>2.1747685185185186E-2</v>
      </c>
    </row>
    <row r="20" spans="1:8" x14ac:dyDescent="0.25">
      <c r="A20" s="2">
        <f>SUM(PlayerDuoGold[[#This Row],[Duo Challenge I]:[Duo Challenge IV]])</f>
        <v>8.9722222222222217E-2</v>
      </c>
      <c r="B20" s="1" t="s">
        <v>113</v>
      </c>
      <c r="C20" s="1" t="s">
        <v>14</v>
      </c>
      <c r="D20" s="1">
        <f>COUNT(PlayerDuoGold[[#This Row],[Duo Challenge I]:[Duo Challenge IV]])</f>
        <v>4</v>
      </c>
      <c r="E20">
        <v>2.3124999999999996E-2</v>
      </c>
      <c r="F20">
        <v>2.8668981481481479E-2</v>
      </c>
      <c r="G20">
        <v>1.9212962962962963E-2</v>
      </c>
      <c r="H20">
        <v>1.8715277777777779E-2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B6E33-515F-4F9D-9038-8DA5F2D7E89D}">
  <dimension ref="A1:H5"/>
  <sheetViews>
    <sheetView workbookViewId="0">
      <selection sqref="A1:H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42.7109375" bestFit="1" customWidth="1"/>
    <col min="6" max="6" width="7.140625" bestFit="1" customWidth="1"/>
    <col min="7" max="7" width="17.140625" bestFit="1" customWidth="1"/>
    <col min="8" max="8" width="17.7109375" bestFit="1" customWidth="1"/>
    <col min="9" max="9" width="18.28515625" bestFit="1" customWidth="1"/>
    <col min="10" max="10" width="18.42578125" bestFit="1" customWidth="1"/>
  </cols>
  <sheetData>
    <row r="1" spans="1:8" x14ac:dyDescent="0.25">
      <c r="A1" t="s">
        <v>115</v>
      </c>
      <c r="B1" t="s">
        <v>113</v>
      </c>
      <c r="C1" t="s">
        <v>2</v>
      </c>
      <c r="D1" t="s">
        <v>114</v>
      </c>
      <c r="E1" t="s">
        <v>20</v>
      </c>
      <c r="F1" t="s">
        <v>22</v>
      </c>
      <c r="G1" t="s">
        <v>23</v>
      </c>
      <c r="H1" t="s">
        <v>25</v>
      </c>
    </row>
    <row r="2" spans="1:8" x14ac:dyDescent="0.25">
      <c r="A2" s="2">
        <f>SUM(TeamTrioPlat[[#This Row],[Trio Challenge I]:[Trio Challenge IV]])</f>
        <v>5.9780092592592593E-2</v>
      </c>
      <c r="B2" s="1" t="s">
        <v>113</v>
      </c>
      <c r="C2" s="1" t="s">
        <v>87</v>
      </c>
      <c r="D2" s="1">
        <f>COUNT(TeamTrioPlat[[#This Row],[Trio Challenge I]:[Trio Challenge IV]])</f>
        <v>4</v>
      </c>
      <c r="E2">
        <v>1.6805555555555556E-2</v>
      </c>
      <c r="F2">
        <v>1.5949074074074074E-2</v>
      </c>
      <c r="G2">
        <v>1.3125E-2</v>
      </c>
      <c r="H2">
        <v>1.3900462962962962E-2</v>
      </c>
    </row>
    <row r="3" spans="1:8" hidden="1" x14ac:dyDescent="0.25">
      <c r="A3" s="2">
        <f>SUM(TeamTrioPlat[[#This Row],[Trio Challenge I]:[Trio Challenge IV]])</f>
        <v>1.9328703703703702E-2</v>
      </c>
      <c r="B3" s="1" t="s">
        <v>113</v>
      </c>
      <c r="C3" s="1" t="s">
        <v>110</v>
      </c>
      <c r="D3" s="1">
        <f>COUNT(TeamTrioPlat[[#This Row],[Trio Challenge I]:[Trio Challenge IV]])</f>
        <v>1</v>
      </c>
      <c r="F3">
        <v>1.9328703703703702E-2</v>
      </c>
    </row>
    <row r="4" spans="1:8" x14ac:dyDescent="0.25">
      <c r="A4" s="2">
        <f>SUM(TeamTrioPlat[[#This Row],[Trio Challenge I]:[Trio Challenge IV]])</f>
        <v>6.3356481481481472E-2</v>
      </c>
      <c r="B4" s="1" t="s">
        <v>113</v>
      </c>
      <c r="C4" s="1" t="s">
        <v>86</v>
      </c>
      <c r="D4" s="1">
        <f>COUNT(TeamTrioPlat[[#This Row],[Trio Challenge I]:[Trio Challenge IV]])</f>
        <v>4</v>
      </c>
      <c r="E4">
        <v>1.5092592592592593E-2</v>
      </c>
      <c r="F4">
        <v>1.8460648148148146E-2</v>
      </c>
      <c r="G4">
        <v>1.4386574074074072E-2</v>
      </c>
      <c r="H4">
        <v>1.5416666666666667E-2</v>
      </c>
    </row>
    <row r="5" spans="1:8" hidden="1" x14ac:dyDescent="0.25">
      <c r="A5" s="2">
        <f>SUM(TeamTrioPlat[[#This Row],[Trio Challenge I]:[Trio Challenge IV]])</f>
        <v>1.7881944444444443E-2</v>
      </c>
      <c r="B5" s="1" t="s">
        <v>113</v>
      </c>
      <c r="C5" s="1" t="s">
        <v>82</v>
      </c>
      <c r="D5" s="1">
        <f>COUNT(TeamTrioPlat[[#This Row],[Trio Challenge I]:[Trio Challenge IV]])</f>
        <v>1</v>
      </c>
      <c r="G5">
        <v>1.7881944444444443E-2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F4AC-14DD-4B18-9625-91903E00460F}">
  <dimension ref="A1:H10"/>
  <sheetViews>
    <sheetView workbookViewId="0">
      <selection sqref="A1:H10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46" bestFit="1" customWidth="1"/>
    <col min="6" max="6" width="7.140625" bestFit="1" customWidth="1"/>
    <col min="7" max="7" width="17.140625" bestFit="1" customWidth="1"/>
    <col min="8" max="8" width="17.7109375" bestFit="1" customWidth="1"/>
    <col min="9" max="9" width="18.28515625" bestFit="1" customWidth="1"/>
    <col min="10" max="10" width="18.42578125" bestFit="1" customWidth="1"/>
  </cols>
  <sheetData>
    <row r="1" spans="1:8" x14ac:dyDescent="0.25">
      <c r="A1" t="s">
        <v>112</v>
      </c>
      <c r="B1" t="s">
        <v>113</v>
      </c>
      <c r="C1" t="s">
        <v>2</v>
      </c>
      <c r="D1" t="s">
        <v>114</v>
      </c>
      <c r="E1" t="s">
        <v>20</v>
      </c>
      <c r="F1" t="s">
        <v>22</v>
      </c>
      <c r="G1" t="s">
        <v>23</v>
      </c>
      <c r="H1" t="s">
        <v>25</v>
      </c>
    </row>
    <row r="2" spans="1:8" hidden="1" x14ac:dyDescent="0.25">
      <c r="A2" s="2">
        <f>SUM(TeamTrioGold[[#This Row],[Trio Challenge I]:[Trio Challenge IV]])</f>
        <v>1.3344907407407408E-2</v>
      </c>
      <c r="B2" s="1" t="s">
        <v>113</v>
      </c>
      <c r="C2" s="1" t="s">
        <v>91</v>
      </c>
      <c r="D2" s="1">
        <f>COUNT(TeamTrioGold[[#This Row],[Trio Challenge I]:[Trio Challenge IV]])</f>
        <v>1</v>
      </c>
      <c r="H2">
        <v>1.3344907407407408E-2</v>
      </c>
    </row>
    <row r="3" spans="1:8" hidden="1" x14ac:dyDescent="0.25">
      <c r="A3" s="2">
        <f>SUM(TeamTrioGold[[#This Row],[Trio Challenge I]:[Trio Challenge IV]])</f>
        <v>1.3368055555555557E-2</v>
      </c>
      <c r="B3" s="1" t="s">
        <v>113</v>
      </c>
      <c r="C3" s="1" t="s">
        <v>89</v>
      </c>
      <c r="D3" s="1">
        <f>COUNT(TeamTrioGold[[#This Row],[Trio Challenge I]:[Trio Challenge IV]])</f>
        <v>1</v>
      </c>
      <c r="G3">
        <v>1.3368055555555557E-2</v>
      </c>
    </row>
    <row r="4" spans="1:8" hidden="1" x14ac:dyDescent="0.25">
      <c r="A4" s="2">
        <f>SUM(TeamTrioGold[[#This Row],[Trio Challenge I]:[Trio Challenge IV]])</f>
        <v>1.5555555555555553E-2</v>
      </c>
      <c r="B4" s="1" t="s">
        <v>113</v>
      </c>
      <c r="C4" s="1" t="s">
        <v>88</v>
      </c>
      <c r="D4" s="1">
        <f>COUNT(TeamTrioGold[[#This Row],[Trio Challenge I]:[Trio Challenge IV]])</f>
        <v>1</v>
      </c>
      <c r="F4">
        <v>1.5555555555555553E-2</v>
      </c>
    </row>
    <row r="5" spans="1:8" hidden="1" x14ac:dyDescent="0.25">
      <c r="A5" s="2">
        <f>SUM(TeamTrioGold[[#This Row],[Trio Challenge I]:[Trio Challenge IV]])</f>
        <v>1.3553240740740741E-2</v>
      </c>
      <c r="B5" s="1" t="s">
        <v>113</v>
      </c>
      <c r="C5" s="1" t="s">
        <v>83</v>
      </c>
      <c r="D5" s="1">
        <f>COUNT(TeamTrioGold[[#This Row],[Trio Challenge I]:[Trio Challenge IV]])</f>
        <v>1</v>
      </c>
      <c r="E5">
        <v>1.3553240740740741E-2</v>
      </c>
    </row>
    <row r="6" spans="1:8" hidden="1" x14ac:dyDescent="0.25">
      <c r="A6" s="2">
        <f>SUM(TeamTrioGold[[#This Row],[Trio Challenge I]:[Trio Challenge IV]])</f>
        <v>1.3310185185185187E-2</v>
      </c>
      <c r="B6" s="1" t="s">
        <v>113</v>
      </c>
      <c r="C6" s="1" t="s">
        <v>109</v>
      </c>
      <c r="D6" s="1">
        <f>COUNT(TeamTrioGold[[#This Row],[Trio Challenge I]:[Trio Challenge IV]])</f>
        <v>1</v>
      </c>
      <c r="E6">
        <v>1.3310185185185187E-2</v>
      </c>
    </row>
    <row r="7" spans="1:8" hidden="1" x14ac:dyDescent="0.25">
      <c r="A7" s="2">
        <f>SUM(TeamTrioGold[[#This Row],[Trio Challenge I]:[Trio Challenge IV]])</f>
        <v>1.4108796296296295E-2</v>
      </c>
      <c r="B7" s="1" t="s">
        <v>113</v>
      </c>
      <c r="C7" s="1" t="s">
        <v>84</v>
      </c>
      <c r="D7" s="1">
        <f>COUNT(TeamTrioGold[[#This Row],[Trio Challenge I]:[Trio Challenge IV]])</f>
        <v>1</v>
      </c>
      <c r="E7">
        <v>1.4108796296296295E-2</v>
      </c>
    </row>
    <row r="8" spans="1:8" hidden="1" x14ac:dyDescent="0.25">
      <c r="A8" s="2">
        <f>SUM(TeamTrioGold[[#This Row],[Trio Challenge I]:[Trio Challenge IV]])</f>
        <v>3.3993055555555554E-2</v>
      </c>
      <c r="B8" s="1" t="s">
        <v>113</v>
      </c>
      <c r="C8" s="1" t="s">
        <v>85</v>
      </c>
      <c r="D8" s="1">
        <f>COUNT(TeamTrioGold[[#This Row],[Trio Challenge I]:[Trio Challenge IV]])</f>
        <v>2</v>
      </c>
      <c r="E8">
        <v>1.6620370370370372E-2</v>
      </c>
      <c r="H8">
        <v>1.7372685185185185E-2</v>
      </c>
    </row>
    <row r="9" spans="1:8" x14ac:dyDescent="0.25">
      <c r="A9" s="2">
        <f>SUM(TeamTrioGold[[#This Row],[Trio Challenge I]:[Trio Challenge IV]])</f>
        <v>5.5694444444444442E-2</v>
      </c>
      <c r="B9" s="1" t="s">
        <v>113</v>
      </c>
      <c r="C9" s="1" t="s">
        <v>82</v>
      </c>
      <c r="D9" s="1">
        <f>COUNT(TeamTrioGold[[#This Row],[Trio Challenge I]:[Trio Challenge IV]])</f>
        <v>4</v>
      </c>
      <c r="E9">
        <v>1.1828703703703704E-2</v>
      </c>
      <c r="F9">
        <v>1.577546296296296E-2</v>
      </c>
      <c r="G9">
        <v>1.4490740740740742E-2</v>
      </c>
      <c r="H9">
        <v>1.3599537037037037E-2</v>
      </c>
    </row>
    <row r="10" spans="1:8" hidden="1" x14ac:dyDescent="0.25">
      <c r="A10" s="2">
        <f>SUM(TeamTrioGold[[#This Row],[Trio Challenge I]:[Trio Challenge IV]])</f>
        <v>1.03125E-2</v>
      </c>
      <c r="B10" s="1" t="s">
        <v>113</v>
      </c>
      <c r="C10" s="1" t="s">
        <v>90</v>
      </c>
      <c r="D10" s="1">
        <f>COUNT(TeamTrioGold[[#This Row],[Trio Challenge I]:[Trio Challenge IV]])</f>
        <v>1</v>
      </c>
      <c r="H10">
        <v>1.03125E-2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0DC3E-7DD4-49C4-A9DF-1EF517B53306}">
  <dimension ref="A1:H10"/>
  <sheetViews>
    <sheetView workbookViewId="0">
      <selection sqref="A1:H10"/>
    </sheetView>
  </sheetViews>
  <sheetFormatPr defaultRowHeight="15" x14ac:dyDescent="0.25"/>
  <cols>
    <col min="1" max="1" width="8.140625" style="2" bestFit="1" customWidth="1"/>
    <col min="2" max="2" width="4.85546875" bestFit="1" customWidth="1"/>
    <col min="3" max="3" width="15.7109375" bestFit="1" customWidth="1"/>
    <col min="4" max="4" width="8.5703125" bestFit="1" customWidth="1"/>
    <col min="5" max="5" width="17.140625" bestFit="1" customWidth="1"/>
    <col min="6" max="6" width="17.7109375" bestFit="1" customWidth="1"/>
    <col min="7" max="7" width="18.28515625" bestFit="1" customWidth="1"/>
    <col min="8" max="8" width="18.42578125" bestFit="1" customWidth="1"/>
    <col min="9" max="9" width="18.28515625" bestFit="1" customWidth="1"/>
    <col min="10" max="10" width="18.42578125" bestFit="1" customWidth="1"/>
  </cols>
  <sheetData>
    <row r="1" spans="1:8" x14ac:dyDescent="0.25">
      <c r="A1" s="2" t="s">
        <v>112</v>
      </c>
      <c r="B1" t="s">
        <v>113</v>
      </c>
      <c r="C1" t="s">
        <v>0</v>
      </c>
      <c r="D1" t="s">
        <v>114</v>
      </c>
      <c r="E1" t="s">
        <v>20</v>
      </c>
      <c r="F1" t="s">
        <v>22</v>
      </c>
      <c r="G1" t="s">
        <v>23</v>
      </c>
      <c r="H1" t="s">
        <v>25</v>
      </c>
    </row>
    <row r="2" spans="1:8" hidden="1" x14ac:dyDescent="0.25">
      <c r="A2" s="2">
        <f>SUM(PlayerTrioPlat[[#This Row],[Trio Challenge I]:[Trio Challenge IV]])</f>
        <v>1.7881944444444443E-2</v>
      </c>
      <c r="B2" s="1" t="s">
        <v>113</v>
      </c>
      <c r="C2" s="1" t="s">
        <v>38</v>
      </c>
      <c r="D2" s="1">
        <f>COUNT(PlayerTrioPlat[[#This Row],[Trio Challenge I]:[Trio Challenge IV]])</f>
        <v>1</v>
      </c>
      <c r="G2">
        <v>1.7881944444444443E-2</v>
      </c>
    </row>
    <row r="3" spans="1:8" hidden="1" x14ac:dyDescent="0.25">
      <c r="A3" s="2">
        <f>SUM(PlayerTrioPlat[[#This Row],[Trio Challenge I]:[Trio Challenge IV]])</f>
        <v>1.7881944444444443E-2</v>
      </c>
      <c r="B3" s="1" t="s">
        <v>113</v>
      </c>
      <c r="C3" s="1" t="s">
        <v>9</v>
      </c>
      <c r="D3" s="1">
        <f>COUNT(PlayerTrioPlat[[#This Row],[Trio Challenge I]:[Trio Challenge IV]])</f>
        <v>1</v>
      </c>
      <c r="G3">
        <v>1.7881944444444443E-2</v>
      </c>
    </row>
    <row r="4" spans="1:8" hidden="1" x14ac:dyDescent="0.25">
      <c r="A4" s="2">
        <f>SUM(PlayerTrioPlat[[#This Row],[Trio Challenge I]:[Trio Challenge IV]])</f>
        <v>1.7881944444444443E-2</v>
      </c>
      <c r="B4" s="1" t="s">
        <v>113</v>
      </c>
      <c r="C4" s="1" t="s">
        <v>50</v>
      </c>
      <c r="D4" s="1">
        <f>COUNT(PlayerTrioPlat[[#This Row],[Trio Challenge I]:[Trio Challenge IV]])</f>
        <v>1</v>
      </c>
      <c r="G4">
        <v>1.7881944444444443E-2</v>
      </c>
    </row>
    <row r="5" spans="1:8" hidden="1" x14ac:dyDescent="0.25">
      <c r="A5" s="2">
        <f>SUM(PlayerTrioPlat[[#This Row],[Trio Challenge I]:[Trio Challenge IV]])</f>
        <v>1.9328703703703702E-2</v>
      </c>
      <c r="B5" s="1" t="s">
        <v>113</v>
      </c>
      <c r="C5" s="1" t="s">
        <v>4</v>
      </c>
      <c r="D5" s="1">
        <f>COUNT(PlayerTrioPlat[[#This Row],[Trio Challenge I]:[Trio Challenge IV]])</f>
        <v>1</v>
      </c>
      <c r="F5">
        <v>1.9328703703703702E-2</v>
      </c>
    </row>
    <row r="6" spans="1:8" hidden="1" x14ac:dyDescent="0.25">
      <c r="A6" s="2">
        <f>SUM(PlayerTrioPlat[[#This Row],[Trio Challenge I]:[Trio Challenge IV]])</f>
        <v>1.9328703703703702E-2</v>
      </c>
      <c r="B6" s="1" t="s">
        <v>113</v>
      </c>
      <c r="C6" s="1" t="s">
        <v>43</v>
      </c>
      <c r="D6" s="1">
        <f>COUNT(PlayerTrioPlat[[#This Row],[Trio Challenge I]:[Trio Challenge IV]])</f>
        <v>1</v>
      </c>
      <c r="F6">
        <v>1.9328703703703702E-2</v>
      </c>
    </row>
    <row r="7" spans="1:8" x14ac:dyDescent="0.25">
      <c r="A7" s="2">
        <f>SUM(PlayerTrioPlat[[#This Row],[Trio Challenge I]:[Trio Challenge IV]])</f>
        <v>5.8067129629629628E-2</v>
      </c>
      <c r="B7" s="1" t="s">
        <v>113</v>
      </c>
      <c r="C7" s="1" t="s">
        <v>37</v>
      </c>
      <c r="D7" s="1">
        <f>COUNT(PlayerTrioPlat[[#This Row],[Trio Challenge I]:[Trio Challenge IV]])</f>
        <v>4</v>
      </c>
      <c r="E7">
        <v>1.5092592592592593E-2</v>
      </c>
      <c r="F7">
        <v>1.5949074074074074E-2</v>
      </c>
      <c r="G7">
        <v>1.3125E-2</v>
      </c>
      <c r="H7">
        <v>1.3900462962962962E-2</v>
      </c>
    </row>
    <row r="8" spans="1:8" x14ac:dyDescent="0.25">
      <c r="A8" s="2">
        <f>SUM(PlayerTrioPlat[[#This Row],[Trio Challenge I]:[Trio Challenge IV]])</f>
        <v>5.8067129629629628E-2</v>
      </c>
      <c r="B8" s="1" t="s">
        <v>113</v>
      </c>
      <c r="C8" s="1" t="s">
        <v>11</v>
      </c>
      <c r="D8" s="1">
        <f>COUNT(PlayerTrioPlat[[#This Row],[Trio Challenge I]:[Trio Challenge IV]])</f>
        <v>4</v>
      </c>
      <c r="E8">
        <v>1.5092592592592593E-2</v>
      </c>
      <c r="F8">
        <v>1.5949074074074074E-2</v>
      </c>
      <c r="G8">
        <v>1.3125E-2</v>
      </c>
      <c r="H8">
        <v>1.3900462962962962E-2</v>
      </c>
    </row>
    <row r="9" spans="1:8" x14ac:dyDescent="0.25">
      <c r="A9" s="2">
        <f>SUM(PlayerTrioPlat[[#This Row],[Trio Challenge I]:[Trio Challenge IV]])</f>
        <v>5.9780092592592593E-2</v>
      </c>
      <c r="B9" s="1" t="s">
        <v>113</v>
      </c>
      <c r="C9" s="1" t="s">
        <v>21</v>
      </c>
      <c r="D9" s="1">
        <f>COUNT(PlayerTrioPlat[[#This Row],[Trio Challenge I]:[Trio Challenge IV]])</f>
        <v>4</v>
      </c>
      <c r="E9">
        <v>1.6805555555555556E-2</v>
      </c>
      <c r="F9">
        <v>1.5949074074074074E-2</v>
      </c>
      <c r="G9">
        <v>1.3125E-2</v>
      </c>
      <c r="H9">
        <v>1.3900462962962962E-2</v>
      </c>
    </row>
    <row r="10" spans="1:8" x14ac:dyDescent="0.25">
      <c r="A10" s="2">
        <f>SUM(PlayerTrioPlat[[#This Row],[Trio Challenge I]:[Trio Challenge IV]])</f>
        <v>6.3356481481481472E-2</v>
      </c>
      <c r="B10" s="1" t="s">
        <v>113</v>
      </c>
      <c r="C10" s="1" t="s">
        <v>10</v>
      </c>
      <c r="D10" s="1">
        <f>COUNT(PlayerTrioPlat[[#This Row],[Trio Challenge I]:[Trio Challenge IV]])</f>
        <v>4</v>
      </c>
      <c r="E10">
        <v>1.5092592592592593E-2</v>
      </c>
      <c r="F10">
        <v>1.8460648148148146E-2</v>
      </c>
      <c r="G10">
        <v>1.4386574074074072E-2</v>
      </c>
      <c r="H10">
        <v>1.5416666666666667E-2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6 8 1 7 f 7 2 - e 9 0 f - 4 2 0 d - 8 b c b - 4 f 6 b a 9 2 6 2 c 2 f "   x m l n s = " h t t p : / / s c h e m a s . m i c r o s o f t . c o m / D a t a M a s h u p " > A A A A A E w G A A B Q S w M E F A A C A A g A R H k 2 T 1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B E e T Z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H k 2 T 6 E Y j K R E A w A A b i A A A B M A H A B G b 3 J t d W x h c y 9 T Z W N 0 a W 9 u M S 5 t I K I Y A C i g F A A A A A A A A A A A A A A A A A A A A A A A A A A A A O 2 Z S 2 8 a M R C A 7 0 j 8 B 2 t 7 2 Z U 2 S K h V D 4 0 4 J J C k q I l C A C k H g i o D Q 3 D j t V O v N w U h / n v t 9 c I + 2 5 I H 3 U r d H A g a j 2 f s + e Y h G R + m k n C G B u Z / 8 7 h e q 9 f 8 B R Y w Q z 2 K V y D 6 A f N R C 1 G Q 9 R p S f w M e i C k o y d l y C r R x y 8 X D h P M H + 5 x Q a L Q 5 k 8 C k b + t d p y t j Q a / 0 s F w 4 L m I B p S 6 S I g D H N e Z i J 1 + H e E K 1 Y e N h P e p K 8 F p W r G C 5 X w i b t a x Q z x p v R h 0 s 8 T i y 8 8 5 q L z C 7 V 8 c e r h 7 B U m Z C t c Z Q Y O b P u f D a n A Y e 0 4 u + n X X q r t e R H 0 u d T q k g C U u 5 c d H a G g L 2 c s J O I L A O 1 3 a B B d 4 E h F k i 8 z m Z B l S u c r t O s Q 8 5 4 Q A E A T 8 n P q E y v 5 + z Q G t 2 m f z 4 o a F v Y k 6 o 7 5 s z + w h T g m l K v n F 2 s V J I J G j G f f 7 D j 4 M 1 A K r y Q M v s T D x d B H i 6 Q P b I n H e s t l j X H t x j p J L n n A i w n N j 6 h e D B Y 8 5 4 K L W z v h O B i S 6 9 v V A 6 l F s + + n Z q B / g S D Y m 3 O 9 g l 8 W X j i j B 7 t G U z d t J w N k 6 9 R l j h E Z N J r 3 l X K V + l / F 9 K + X S O h 5 F / c Y Y n I p P Z o a U 7 7 U z A M 6 p K m N b c s 2 5 M L u k L X H A 6 M 9 W T L p 4 4 A 9 2 9 k Z j N O x J x t E I a 2 p P l I M x m K L q j l o Z B V G g i J 3 3 w + J P y Y Y o h 4 c Y s R O I 8 p H W W T d S V Q n K b n f k e e e J y Z z 6 2 H s r t v H v X x L q j P g i b F m l s E W z b Y T I T w r 2 D w H M U k u I D F D N R 3 + R B m G S R a E d E 5 a M V U s l C q Z i E 8 y V d J Z k Z s x 1 A z 2 h c r 6 m S + o G R 1 M t l k u x d e 1 C J 6 + S N q T y z T i o q i f 4 l C D / Y T C k s l i w T d Y C q d 6 V 4 l D 9 P K i a J z p W q k A N 3 r t 9 U S N W 1 k k T K n y U V l W z v 6 g T l j h L l v + p a S R q l D 5 K K S N y 1 U t V R w h g x L K p + l e B R + h C p m G S 7 1 o D T c o e I P k D V s 1 I 8 S h 8 j F Z O I S f f E M 4 / k e 9 H Y M 1 A R k u h 5 O w 7 E P m / 6 + W A U P 5 P t y P 7 y 6 b j 5 Y o 6 v 4 9 f 8 M 8 D m G x K 8 5 G J 2 P b / F 4 l 9 H W P z Q + X / D K / o R M h z j n + 5 6 g n 9 T M f X v r s 4 + X 5 / f X Q K e g Z h w L G Z a 9 P 6 q d z R s q 4 W j p I n G k v p L C 3 k g M R p 1 / R 4 W W H 0 H c R O A W L X 0 j 5 p u + G N Z y z p h O l h Z l T 5 8 D 4 g 6 V 6 g 6 P v 4 J U E s B A i 0 A F A A C A A g A R H k 2 T 1 T B D G u m A A A A + A A A A B I A A A A A A A A A A A A A A A A A A A A A A E N v b m Z p Z y 9 Q Y W N r Y W d l L n h t b F B L A Q I t A B Q A A g A I A E R 5 N k 8 P y u m r p A A A A O k A A A A T A A A A A A A A A A A A A A A A A P I A A A B b Q 2 9 u d G V u d F 9 U e X B l c 1 0 u e G 1 s U E s B A i 0 A F A A C A A g A R H k 2 T 6 E Y j K R E A w A A b i A A A B M A A A A A A A A A A A A A A A A A 4 w E A A E Z v c m 1 1 b G F z L 1 N l Y 3 R p b 2 4 x L m 1 Q S w U G A A A A A A M A A w D C A A A A d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9 w A A A A A A A B t 3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x h e W V y V G V h b U d v b G Q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U Y X J n Z X Q i I F Z h b H V l P S J z U G x h e W V y V G V h b U d v b G Q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Q b G F 5 Z X I m c X V v d D s s J n F 1 b 3 Q 7 R n V s b C B U Z W F t I E N o Y W x s Z W 5 n Z S B J J n F 1 b 3 Q 7 L C Z x d W 9 0 O 0 Z 1 b G w g V G V h b S B D a G F s b G V u Z 2 U g S U k m c X V v d D s s J n F 1 b 3 Q 7 R n V s b C B U Z W F t I E N o Y W x s Z W 5 n Z S B J S U k m c X V v d D s s J n F 1 b 3 Q 7 R n V s b C B U Z W F t I E N o Y W x s Z W 5 n Z S B J V i Z x d W 9 0 O 1 0 i I C 8 + P E V u d H J 5 I F R 5 c G U 9 I k Z p b G x D b 2 x 1 b W 5 U e X B l c y I g V m F s d W U 9 I n N C Z 1 V G Q l F V P S I g L z 4 8 R W 5 0 c n k g V H l w Z T 0 i R m l s b E x h c 3 R V c G R h d G V k I i B W Y W x 1 Z T 0 i Z D I w M T g t M T I t M D l U M T Y 6 M z g 6 M j U u N T U 0 M z A x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y I i A v P j x F b n R y e S B U e X B l P S J B Z G R l Z F R v R G F 0 Y U 1 v Z G V s I i B W Y W x 1 Z T 0 i b D A i I C 8 + P E V u d H J 5 I F R 5 c G U 9 I l F 1 Z X J 5 S U Q i I F Z h b H V l P S J z N D M z O T M 2 M j A t N G U 1 M S 0 0 O W F k L T g 2 O W E t M 2 M 5 O T E 3 O D k x M j F j I i A v P j x F b n R y e S B U e X B l P S J G a W x s U 3 R h d H V z I i B W Y W x 1 Z T 0 i c 0 N v b X B s Z X R l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U Z W F t R 2 9 s Z C 9 Q a X Z v d G V k I E N v b H V t b i 5 7 U G x h e W V y L D B 9 J n F 1 b 3 Q 7 L C Z x d W 9 0 O 1 N l Y 3 R p b 2 4 x L 1 B s Y X l l c l R l Y W 1 H b 2 x k L 1 B p d m 9 0 Z W Q g Q 2 9 s d W 1 u L n t G d W x s I F R l Y W 0 g Q 2 h h b G x l b m d l I E k s M X 0 m c X V v d D s s J n F 1 b 3 Q 7 U 2 V j d G l v b j E v U G x h e W V y V G V h b U d v b G Q v U G l 2 b 3 R l Z C B D b 2 x 1 b W 4 u e 0 Z 1 b G w g V G V h b S B D a G F s b G V u Z 2 U g S U k s M n 0 m c X V v d D s s J n F 1 b 3 Q 7 U 2 V j d G l v b j E v U G x h e W V y V G V h b U d v b G Q v U G l 2 b 3 R l Z C B D b 2 x 1 b W 4 u e 0 Z 1 b G w g V G V h b S B D a G F s b G V u Z 2 U g S U l J L D N 9 J n F 1 b 3 Q 7 L C Z x d W 9 0 O 1 N l Y 3 R p b 2 4 x L 1 B s Y X l l c l R l Y W 1 H b 2 x k L 1 B p d m 9 0 Z W Q g Q 2 9 s d W 1 u L n t G d W x s I F R l Y W 0 g Q 2 h h b G x l b m d l I E l W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s Y X l l c l R l Y W 1 H b 2 x k L 1 B p d m 9 0 Z W Q g Q 2 9 s d W 1 u L n t Q b G F 5 Z X I s M H 0 m c X V v d D s s J n F 1 b 3 Q 7 U 2 V j d G l v b j E v U G x h e W V y V G V h b U d v b G Q v U G l 2 b 3 R l Z C B D b 2 x 1 b W 4 u e 0 Z 1 b G w g V G V h b S B D a G F s b G V u Z 2 U g S S w x f S Z x d W 9 0 O y w m c X V v d D t T Z W N 0 a W 9 u M S 9 Q b G F 5 Z X J U Z W F t R 2 9 s Z C 9 Q a X Z v d G V k I E N v b H V t b i 5 7 R n V s b C B U Z W F t I E N o Y W x s Z W 5 n Z S B J S S w y f S Z x d W 9 0 O y w m c X V v d D t T Z W N 0 a W 9 u M S 9 Q b G F 5 Z X J U Z W F t R 2 9 s Z C 9 Q a X Z v d G V k I E N v b H V t b i 5 7 R n V s b C B U Z W F t I E N o Y W x s Z W 5 n Z S B J S U k s M 3 0 m c X V v d D s s J n F 1 b 3 Q 7 U 2 V j d G l v b j E v U G x h e W V y V G V h b U d v b G Q v U G l 2 b 3 R l Z C B D b 2 x 1 b W 4 u e 0 Z 1 b G w g V G V h b S B D a G F s b G V u Z 2 U g S V Y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l R l Y W 1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l Y W 1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l Y W 1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G V h b U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l Y W 1 Q b G F 0 P C 9 J d G V t U G F 0 a D 4 8 L 0 l 0 Z W 1 M b 2 N h d G l v b j 4 8 U 3 R h Y m x l R W 5 0 c m l l c z 4 8 R W 5 0 c n k g V H l w Z T 0 i R m l s b F R h c m d l d C I g V m F s d W U 9 I n N Q b G F 5 Z X J U Z W F t U G x h d C I g L z 4 8 R W 5 0 c n k g V H l w Z T 0 i T G 9 h Z G V k V G 9 B b m F s e X N p c 1 N l c n Z p Y 2 V z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w O V Q x N j o z O D o y N S 4 2 M D M y N T Q 0 W i I g L z 4 8 R W 5 0 c n k g V H l w Z T 0 i R m l s b E N v b H V t b l R 5 c G V z I i B W Y W x 1 Z T 0 i c 0 J n V U Z C U V U 9 I i A v P j x F b n R y e S B U e X B l P S J G a W x s Q 2 9 s d W 1 u T m F t Z X M i I F Z h b H V l P S J z W y Z x d W 9 0 O 1 B s Y X l l c i Z x d W 9 0 O y w m c X V v d D t G d W x s I F R l Y W 0 g Q 2 h h b G x l b m d l I E l J J n F 1 b 3 Q 7 L C Z x d W 9 0 O 0 Z 1 b G w g V G V h b S B D a G F s b G V u Z 2 U g S V Y m c X V v d D s s J n F 1 b 3 Q 7 R n V s b C B U Z W F t I E N o Y W x s Z W 5 n Z S B J S U k m c X V v d D s s J n F 1 b 3 Q 7 R n V s b C B U Z W F t I E N o Y W x s Z W 5 n Z S B J J n F 1 b 3 Q 7 X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X V l c n l J R C I g V m F s d W U 9 I n M x Z j N l Z m Q w Z i 0 4 N W Z i L T Q 1 Z m Y t Y j M z M i 1 m Y z c 3 N 2 F l O G U y O D I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l R l Y W 1 Q b G F 0 L 1 B p d m 9 0 Z W Q g Q 2 9 s d W 1 u L n t Q b G F 5 Z X I s M H 0 m c X V v d D s s J n F 1 b 3 Q 7 U 2 V j d G l v b j E v U G x h e W V y V G V h b V B s Y X Q v U G l 2 b 3 R l Z C B D b 2 x 1 b W 4 u e 0 Z 1 b G w g V G V h b S B D a G F s b G V u Z 2 U g S U k s M X 0 m c X V v d D s s J n F 1 b 3 Q 7 U 2 V j d G l v b j E v U G x h e W V y V G V h b V B s Y X Q v U G l 2 b 3 R l Z C B D b 2 x 1 b W 4 u e 0 Z 1 b G w g V G V h b S B D a G F s b G V u Z 2 U g S V Y s M n 0 m c X V v d D s s J n F 1 b 3 Q 7 U 2 V j d G l v b j E v U G x h e W V y V G V h b V B s Y X Q v U G l 2 b 3 R l Z C B D b 2 x 1 b W 4 u e 0 Z 1 b G w g V G V h b S B D a G F s b G V u Z 2 U g S U l J L D N 9 J n F 1 b 3 Q 7 L C Z x d W 9 0 O 1 N l Y 3 R p b 2 4 x L 1 B s Y X l l c l R l Y W 1 Q b G F 0 L 1 B p d m 9 0 Z W Q g Q 2 9 s d W 1 u L n t G d W x s I F R l Y W 0 g Q 2 h h b G x l b m d l I E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x h e W V y V G V h b V B s Y X Q v U G l 2 b 3 R l Z C B D b 2 x 1 b W 4 u e 1 B s Y X l l c i w w f S Z x d W 9 0 O y w m c X V v d D t T Z W N 0 a W 9 u M S 9 Q b G F 5 Z X J U Z W F t U G x h d C 9 Q a X Z v d G V k I E N v b H V t b i 5 7 R n V s b C B U Z W F t I E N o Y W x s Z W 5 n Z S B J S S w x f S Z x d W 9 0 O y w m c X V v d D t T Z W N 0 a W 9 u M S 9 Q b G F 5 Z X J U Z W F t U G x h d C 9 Q a X Z v d G V k I E N v b H V t b i 5 7 R n V s b C B U Z W F t I E N o Y W x s Z W 5 n Z S B J V i w y f S Z x d W 9 0 O y w m c X V v d D t T Z W N 0 a W 9 u M S 9 Q b G F 5 Z X J U Z W F t U G x h d C 9 Q a X Z v d G V k I E N v b H V t b i 5 7 R n V s b C B U Z W F t I E N o Y W x s Z W 5 n Z S B J S U k s M 3 0 m c X V v d D s s J n F 1 b 3 Q 7 U 2 V j d G l v b j E v U G x h e W V y V G V h b V B s Y X Q v U G l 2 b 3 R l Z C B D b 2 x 1 b W 4 u e 0 Z 1 b G w g V G V h b S B D a G F s b G V u Z 2 U g S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V G V h b V B s Y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G V h b V B s Y X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G V h b V B s Y X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Z W F t U G x h d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x v Y W R l Z F R v Q W 5 h b H l z a X N T Z X J 2 a W N l c y I g V m F s d W U 9 I m w w I i A v P j x F b n R y e S B U e X B l P S J G a W x s Q 2 9 1 b n Q i I F Z h b H V l P S J s M T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I y V D E z O j A 1 O j M y L j I x M T M 4 O T N a I i A v P j x F b n R y e S B U e X B l P S J G a W x s Q 2 9 s d W 1 u V H l w Z X M i I F Z h b H V l P S J z Q m d Z R 0 J R W U c i I C 8 + P E V u d H J 5 I F R 5 c G U 9 I k Z p b G x D b 2 x 1 b W 5 O Y W 1 l c y I g V m F s d W U 9 I n N b J n F 1 b 3 Q 7 Q m F z Z S Z x d W 9 0 O y w m c X V v d D t E a W Z m a W N 1 b H R 5 J n F 1 b 3 Q 7 L C Z x d W 9 0 O 1 R l Y W 0 m c X V v d D s s J n F 1 b 3 Q 7 Q m V z d C B U a W 1 l J n F 1 b 3 Q 7 L C Z x d W 9 0 O 1 R 5 c G U m c X V v d D s s J n F 1 b 3 Q 7 Q W x 0 J n F 1 b 3 Q 7 X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Z D R k N D M y O T E t O W M 1 Y i 0 0 N D U y L W E 2 Z T Q t N G F h M m Q 4 O W I 0 Y z B i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s m c X V v d D t C Y X N l J n F 1 b 3 Q 7 L C Z x d W 9 0 O 0 R p Z m Z p Y 3 V s d H k m c X V v d D s s J n F 1 b 3 Q 7 V G V h b S Z x d W 9 0 O 1 0 s J n F 1 b 3 Q 7 c X V l c n l S Z W x h d G l v b n N o a X B z J n F 1 b 3 Q 7 O l t d L C Z x d W 9 0 O 2 N v b H V t b k l k Z W 5 0 a X R p Z X M m c X V v d D s 6 W y Z x d W 9 0 O 1 N l Y 3 R p b 2 4 x L 1 R l Y W 1 S d W 5 z L 0 d y b 3 V w Z W Q g U m 9 3 c y 5 7 Q m F z Z S w w f S Z x d W 9 0 O y w m c X V v d D t T Z W N 0 a W 9 u M S 9 U Z W F t U n V u c y 9 H c m 9 1 c G V k I F J v d 3 M u e 0 R p Z m Z p Y 3 V s d H k s M X 0 m c X V v d D s s J n F 1 b 3 Q 7 U 2 V j d G l v b j E v V G V h b V J 1 b n M v R 3 J v d X B l Z C B S b 3 d z L n t U Z W F t L D J 9 J n F 1 b 3 Q 7 L C Z x d W 9 0 O 1 N l Y 3 R p b 2 4 x L 1 R l Y W 1 S d W 5 z L 0 d y b 3 V w Z W Q g U m 9 3 c y 5 7 Q m V z d C B U a W 1 l L D N 9 J n F 1 b 3 Q 7 L C Z x d W 9 0 O 1 N l Y 3 R p b 2 4 x L 1 R l Y W 1 S d W 5 z L 0 d y b 3 V w Z W Q g U m 9 3 c y 5 7 V H l w Z S w 0 f S Z x d W 9 0 O y w m c X V v d D t T Z W N 0 a W 9 u M S 9 U Z W F t U n V u c y 9 H c m 9 1 c G V k I F J v d 3 M u e 0 F s d C w 1 f S Z x d W 9 0 O 1 0 s J n F 1 b 3 Q 7 Q 2 9 s d W 1 u Q 2 9 1 b n Q m c X V v d D s 6 N i w m c X V v d D t L Z X l D b 2 x 1 b W 5 O Y W 1 l c y Z x d W 9 0 O z p b J n F 1 b 3 Q 7 Q m F z Z S Z x d W 9 0 O y w m c X V v d D t E a W Z m a W N 1 b H R 5 J n F 1 b 3 Q 7 L C Z x d W 9 0 O 1 R l Y W 0 m c X V v d D t d L C Z x d W 9 0 O 0 N v b H V t b k l k Z W 5 0 a X R p Z X M m c X V v d D s 6 W y Z x d W 9 0 O 1 N l Y 3 R p b 2 4 x L 1 R l Y W 1 S d W 5 z L 0 d y b 3 V w Z W Q g U m 9 3 c y 5 7 Q m F z Z S w w f S Z x d W 9 0 O y w m c X V v d D t T Z W N 0 a W 9 u M S 9 U Z W F t U n V u c y 9 H c m 9 1 c G V k I F J v d 3 M u e 0 R p Z m Z p Y 3 V s d H k s M X 0 m c X V v d D s s J n F 1 b 3 Q 7 U 2 V j d G l v b j E v V G V h b V J 1 b n M v R 3 J v d X B l Z C B S b 3 d z L n t U Z W F t L D J 9 J n F 1 b 3 Q 7 L C Z x d W 9 0 O 1 N l Y 3 R p b 2 4 x L 1 R l Y W 1 S d W 5 z L 0 d y b 3 V w Z W Q g U m 9 3 c y 5 7 Q m V z d C B U a W 1 l L D N 9 J n F 1 b 3 Q 7 L C Z x d W 9 0 O 1 N l Y 3 R p b 2 4 x L 1 R l Y W 1 S d W 5 z L 0 d y b 3 V w Z W Q g U m 9 3 c y 5 7 V H l w Z S w 0 f S Z x d W 9 0 O y w m c X V v d D t T Z W N 0 a W 9 u M S 9 U Z W F t U n V u c y 9 H c m 9 1 c G V k I F J v d 3 M u e 0 F s d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h b V J 1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v U G x h e W V y U n V u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G V h b U d v b G Q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Z W F t V G V h b U d v b G Q i I C 8 + P E V u d H J 5 I F R 5 c G U 9 I k Z p b G x l Z E N v b X B s Z X R l U m V z d W x 0 V G 9 X b 3 J r c 2 h l Z X Q i I F Z h b H V l P S J s M S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c t M T V U M D c 6 M T A 6 N D k u N T M x O T E w N 1 o i I C 8 + P E V u d H J 5 I F R 5 c G U 9 I k Z p b G x D b 2 x 1 b W 5 U e X B l c y I g V m F s d W U 9 I n N C Z 1 V G Q l F V P S I g L z 4 8 R W 5 0 c n k g V H l w Z T 0 i R m l s b E N v b H V t b k 5 h b W V z I i B W Y W x 1 Z T 0 i c 1 s m c X V v d D t U Z W F t J n F 1 b 3 Q 7 L C Z x d W 9 0 O 0 Z 1 b G w g V G V h b S B D a G F s b G V u Z 2 U g S S Z x d W 9 0 O y w m c X V v d D t G d W x s I F R l Y W 0 g Q 2 h h b G x l b m d l I E l J J n F 1 b 3 Q 7 L C Z x d W 9 0 O 0 Z 1 b G w g V G V h b S B D a G F s b G V u Z 2 U g S U l J J n F 1 b 3 Q 7 L C Z x d W 9 0 O 0 Z 1 b G w g V G V h b S B D a G F s b G V u Z 2 U g S V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t V G V h b U d v b G Q v U G l 2 b 3 R l Z C B D b 2 x 1 b W 4 u e 1 R l Y W 0 s M H 0 m c X V v d D s s J n F 1 b 3 Q 7 U 2 V j d G l v b j E v V G V h b V R l Y W 1 H b 2 x k L 1 B p d m 9 0 Z W Q g Q 2 9 s d W 1 u L n t G d W x s I F R l Y W 0 g Q 2 h h b G x l b m d l I E k s M X 0 m c X V v d D s s J n F 1 b 3 Q 7 U 2 V j d G l v b j E v V G V h b V R l Y W 1 H b 2 x k L 1 B p d m 9 0 Z W Q g Q 2 9 s d W 1 u L n t G d W x s I F R l Y W 0 g Q 2 h h b G x l b m d l I E l J L D J 9 J n F 1 b 3 Q 7 L C Z x d W 9 0 O 1 N l Y 3 R p b 2 4 x L 1 R l Y W 1 U Z W F t R 2 9 s Z C 9 Q a X Z v d G V k I E N v b H V t b i 5 7 R n V s b C B U Z W F t I E N o Y W x s Z W 5 n Z S B J S U k s M 3 0 m c X V v d D s s J n F 1 b 3 Q 7 U 2 V j d G l v b j E v V G V h b V R l Y W 1 H b 2 x k L 1 B p d m 9 0 Z W Q g Q 2 9 s d W 1 u L n t G d W x s I F R l Y W 0 g Q 2 h h b G x l b m d l I E l W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l Y W 1 U Z W F t R 2 9 s Z C 9 Q a X Z v d G V k I E N v b H V t b i 5 7 V G V h b S w w f S Z x d W 9 0 O y w m c X V v d D t T Z W N 0 a W 9 u M S 9 U Z W F t V G V h b U d v b G Q v U G l 2 b 3 R l Z C B D b 2 x 1 b W 4 u e 0 Z 1 b G w g V G V h b S B D a G F s b G V u Z 2 U g S S w x f S Z x d W 9 0 O y w m c X V v d D t T Z W N 0 a W 9 u M S 9 U Z W F t V G V h b U d v b G Q v U G l 2 b 3 R l Z C B D b 2 x 1 b W 4 u e 0 Z 1 b G w g V G V h b S B D a G F s b G V u Z 2 U g S U k s M n 0 m c X V v d D s s J n F 1 b 3 Q 7 U 2 V j d G l v b j E v V G V h b V R l Y W 1 H b 2 x k L 1 B p d m 9 0 Z W Q g Q 2 9 s d W 1 u L n t G d W x s I F R l Y W 0 g Q 2 h h b G x l b m d l I E l J S S w z f S Z x d W 9 0 O y w m c X V v d D t T Z W N 0 a W 9 u M S 9 U Z W F t V G V h b U d v b G Q v U G l 2 b 3 R l Z C B D b 2 x 1 b W 4 u e 0 Z 1 b G w g V G V h b S B D a G F s b G V u Z 2 U g S V Y s N H 0 m c X V v d D t d L C Z x d W 9 0 O 1 J l b G F 0 a W 9 u c 2 h p c E l u Z m 8 m c X V v d D s 6 W 1 1 9 I i A v P j x F b n R y e S B U e X B l P S J R d W V y e U l E I i B W Y W x 1 Z T 0 i c z V k N j F l N z h j L T l h N 2 Q t N D A 0 Z S 1 h N z U 3 L T Z l Y j U 1 M 2 I w O D c w M S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l Y W 1 U Z W F t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G V h b U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l Y W 1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l Y W 1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G V h b V B s Y X Q 8 L 0 l 0 Z W 1 Q Y X R o P j w v S X R l b U x v Y 2 F 0 a W 9 u P j x T d G F i b G V F b n R y a W V z P j x F b n R y e S B U e X B l P S J G a W x s V G F y Z 2 V 0 I i B W Y W x 1 Z T 0 i c 1 R l Y W 1 U Z W F t U G x h d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V G V h b S Z x d W 9 0 O y w m c X V v d D t G d W x s I F R l Y W 0 g Q 2 h h b G x l b m d l I E l J J n F 1 b 3 Q 7 L C Z x d W 9 0 O 0 Z 1 b G w g V G V h b S B D a G F s b G V u Z 2 U g S V Y m c X V v d D s s J n F 1 b 3 Q 7 R n V s b C B U Z W F t I E N o Y W x s Z W 5 n Z S B J S U k m c X V v d D s s J n F 1 b 3 Q 7 R n V s b C B U Z W F t I E N o Y W x s Z W 5 n Z S B J J n F 1 b 3 Q 7 X S I g L z 4 8 R W 5 0 c n k g V H l w Z T 0 i R m l s b E N v b H V t b l R 5 c G V z I i B W Y W x 1 Z T 0 i c 0 J n V U Z C U V U 9 I i A v P j x F b n R y e S B U e X B l P S J G a W x s T G F z d F V w Z G F 0 Z W Q i I F Z h b H V l P S J k M j A x O C 0 w N y 0 x N V Q w N z o x M D o 0 O S 4 1 O T Q 4 M T A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t V G V h b V B s Y X Q v U G l 2 b 3 R l Z C B D b 2 x 1 b W 4 u e 1 R l Y W 0 s M H 0 m c X V v d D s s J n F 1 b 3 Q 7 U 2 V j d G l v b j E v V G V h b V R l Y W 1 Q b G F 0 L 1 B p d m 9 0 Z W Q g Q 2 9 s d W 1 u L n t G d W x s I F R l Y W 0 g Q 2 h h b G x l b m d l I E l J L D F 9 J n F 1 b 3 Q 7 L C Z x d W 9 0 O 1 N l Y 3 R p b 2 4 x L 1 R l Y W 1 U Z W F t U G x h d C 9 Q a X Z v d G V k I E N v b H V t b i 5 7 R n V s b C B U Z W F t I E N o Y W x s Z W 5 n Z S B J V i w y f S Z x d W 9 0 O y w m c X V v d D t T Z W N 0 a W 9 u M S 9 U Z W F t V G V h b V B s Y X Q v U G l 2 b 3 R l Z C B D b 2 x 1 b W 4 u e 0 Z 1 b G w g V G V h b S B D a G F s b G V u Z 2 U g S U l J L D N 9 J n F 1 b 3 Q 7 L C Z x d W 9 0 O 1 N l Y 3 R p b 2 4 x L 1 R l Y W 1 U Z W F t U G x h d C 9 Q a X Z v d G V k I E N v b H V t b i 5 7 R n V s b C B U Z W F t I E N o Y W x s Z W 5 n Z S B J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l Y W 1 U Z W F t U G x h d C 9 Q a X Z v d G V k I E N v b H V t b i 5 7 V G V h b S w w f S Z x d W 9 0 O y w m c X V v d D t T Z W N 0 a W 9 u M S 9 U Z W F t V G V h b V B s Y X Q v U G l 2 b 3 R l Z C B D b 2 x 1 b W 4 u e 0 Z 1 b G w g V G V h b S B D a G F s b G V u Z 2 U g S U k s M X 0 m c X V v d D s s J n F 1 b 3 Q 7 U 2 V j d G l v b j E v V G V h b V R l Y W 1 Q b G F 0 L 1 B p d m 9 0 Z W Q g Q 2 9 s d W 1 u L n t G d W x s I F R l Y W 0 g Q 2 h h b G x l b m d l I E l W L D J 9 J n F 1 b 3 Q 7 L C Z x d W 9 0 O 1 N l Y 3 R p b 2 4 x L 1 R l Y W 1 U Z W F t U G x h d C 9 Q a X Z v d G V k I E N v b H V t b i 5 7 R n V s b C B U Z W F t I E N o Y W x s Z W 5 n Z S B J S U k s M 3 0 m c X V v d D s s J n F 1 b 3 Q 7 U 2 V j d G l v b j E v V G V h b V R l Y W 1 Q b G F 0 L 1 B p d m 9 0 Z W Q g Q 2 9 s d W 1 u L n t G d W x s I F R l Y W 0 g Q 2 h h b G x l b m d l I E k s N H 0 m c X V v d D t d L C Z x d W 9 0 O 1 J l b G F 0 a W 9 u c 2 h p c E l u Z m 8 m c X V v d D s 6 W 1 1 9 I i A v P j x F b n R y e S B U e X B l P S J R d W V y e U l E I i B W Y W x 1 Z T 0 i c z R m Z G M 1 Z G J m L T Q y Z G I t N G F i Z C 1 i N W U w L T c 5 Z j M 4 Z T R m M 2 R l Z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l Y W 1 U Z W F t U G x h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G V h b V B s Y X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l Y W 1 Q b G F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l Y W 1 Q b G F 0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R 2 9 s Z D w v S X R l b V B h d G g + P C 9 J d G V t T G 9 j Y X R p b 2 4 + P F N 0 Y W J s Z U V u d H J p Z X M + P E V u d H J 5 I F R 5 c G U 9 I k Z p b G x U Y X J n Z X Q i I F Z h b H V l P S J z U G x h e W V y V H J p b 0 d v b G Q i I C 8 + P E V u d H J 5 I F R 5 c G U 9 I k x v Y W R l Z F R v Q W 5 h b H l z a X N T Z X J 2 a W N l c y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D l U M T Y 6 M z g 6 M j U u N j E 1 M j U w O V o i I C 8 + P E V u d H J 5 I F R 5 c G U 9 I k Z p b G x D b 2 x 1 b W 5 U e X B l c y I g V m F s d W U 9 I n N C Z 1 V G Q l F V P S I g L z 4 8 R W 5 0 c n k g V H l w Z T 0 i R m l s b E N v b H V t b k 5 h b W V z I i B W Y W x 1 Z T 0 i c 1 s m c X V v d D t Q b G F 5 Z X I m c X V v d D s s J n F 1 b 3 Q 7 V H J p b y B D a G F s b G V u Z 2 U g S S Z x d W 9 0 O y w m c X V v d D t U c m l v I E N o Y W x s Z W 5 n Z S B J S S Z x d W 9 0 O y w m c X V v d D t U c m l v I E N o Y W x s Z W 5 n Z S B J S U k m c X V v d D s s J n F 1 b 3 Q 7 V H J p b y B D a G F s b G V u Z 2 U g S V Y m c X V v d D t d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R d W V y e U l E I i B W Y W x 1 Z T 0 i c 2 F j Z j Y 0 M T h l L W Y 0 M m U t N D M 4 M C 1 h O T I x L T g 3 N W E w O W Q 1 Z W I x O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V H J p b 0 d v b G Q v U G l 2 b 3 R l Z C B D b 2 x 1 b W 4 u e 1 B s Y X l l c i w w f S Z x d W 9 0 O y w m c X V v d D t T Z W N 0 a W 9 u M S 9 Q b G F 5 Z X J U c m l v R 2 9 s Z C 9 Q a X Z v d G V k I E N v b H V t b i 5 7 V H J p b y B D a G F s b G V u Z 2 U g S S w x f S Z x d W 9 0 O y w m c X V v d D t T Z W N 0 a W 9 u M S 9 Q b G F 5 Z X J U c m l v R 2 9 s Z C 9 Q a X Z v d G V k I E N v b H V t b i 5 7 V H J p b y B D a G F s b G V u Z 2 U g S U k s M n 0 m c X V v d D s s J n F 1 b 3 Q 7 U 2 V j d G l v b j E v U G x h e W V y V H J p b 0 d v b G Q v U G l 2 b 3 R l Z C B D b 2 x 1 b W 4 u e 1 R y a W 8 g Q 2 h h b G x l b m d l I E l J S S w z f S Z x d W 9 0 O y w m c X V v d D t T Z W N 0 a W 9 u M S 9 Q b G F 5 Z X J U c m l v R 2 9 s Z C 9 Q a X Z v d G V k I E N v b H V t b i 5 7 V H J p b y B D a G F s b G V u Z 2 U g S V Y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x h e W V y V H J p b 0 d v b G Q v U G l 2 b 3 R l Z C B D b 2 x 1 b W 4 u e 1 B s Y X l l c i w w f S Z x d W 9 0 O y w m c X V v d D t T Z W N 0 a W 9 u M S 9 Q b G F 5 Z X J U c m l v R 2 9 s Z C 9 Q a X Z v d G V k I E N v b H V t b i 5 7 V H J p b y B D a G F s b G V u Z 2 U g S S w x f S Z x d W 9 0 O y w m c X V v d D t T Z W N 0 a W 9 u M S 9 Q b G F 5 Z X J U c m l v R 2 9 s Z C 9 Q a X Z v d G V k I E N v b H V t b i 5 7 V H J p b y B D a G F s b G V u Z 2 U g S U k s M n 0 m c X V v d D s s J n F 1 b 3 Q 7 U 2 V j d G l v b j E v U G x h e W V y V H J p b 0 d v b G Q v U G l 2 b 3 R l Z C B D b 2 x 1 b W 4 u e 1 R y a W 8 g Q 2 h h b G x l b m d l I E l J S S w z f S Z x d W 9 0 O y w m c X V v d D t T Z W N 0 a W 9 u M S 9 Q b G F 5 Z X J U c m l v R 2 9 s Z C 9 Q a X Z v d G V k I E N v b H V t b i 5 7 V H J p b y B D a G F s b G V u Z 2 U g S V Y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l R y a W 9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0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Q b G F 0 P C 9 J d G V t U G F 0 a D 4 8 L 0 l 0 Z W 1 M b 2 N h d G l v b j 4 8 U 3 R h Y m x l R W 5 0 c m l l c z 4 8 R W 5 0 c n k g V H l w Z T 0 i R m l s b F R h c m d l d C I g V m F s d W U 9 I n N Q b G F 5 Z X J U c m l v U G x h d C I g L z 4 8 R W 5 0 c n k g V H l w Z T 0 i T G 9 h Z G V k V G 9 B b m F s e X N p c 1 N l c n Z p Y 2 V z I i B W Y W x 1 Z T 0 i b D A i I C 8 + P E V u d H J 5 I F R 5 c G U 9 I k Z p b G x D b 2 x 1 b W 5 O Y W 1 l c y I g V m F s d W U 9 I n N b J n F 1 b 3 Q 7 U G x h e W V y J n F 1 b 3 Q 7 L C Z x d W 9 0 O 1 R y a W 8 g Q 2 h h b G x l b m d l I E k m c X V v d D s s J n F 1 b 3 Q 7 V H J p b y B D a G F s b G V u Z 2 U g S U k m c X V v d D s s J n F 1 b 3 Q 7 V H J p b y B D a G F s b G V u Z 2 U g S U l J J n F 1 b 3 Q 7 L C Z x d W 9 0 O 1 R y a W 8 g Q 2 h h b G x l b m d l I E l W J n F 1 b 3 Q 7 X S I g L z 4 8 R W 5 0 c n k g V H l w Z T 0 i R m l s b E N v b H V t b l R 5 c G V z I i B W Y W x 1 Z T 0 i c 0 J n V U Z C U V U 9 I i A v P j x F b n R y e S B U e X B l P S J G a W x s T G F z d F V w Z G F 0 Z W Q i I F Z h b H V l P S J k M j A x O C 0 x M i 0 w O V Q x N j o z O D o y N S 4 2 M z E y N D Q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X V l c n l J R C I g V m F s d W U 9 I n M y Y j I z M z d l M S 1 i N D F i L T Q y M D U t Y T k z Y i 0 0 N G N j O D A w Y W Y z Z m Y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l R y a W 9 Q b G F 0 L 1 B p d m 9 0 Z W Q g Q 2 9 s d W 1 u L n t Q b G F 5 Z X I s M H 0 m c X V v d D s s J n F 1 b 3 Q 7 U 2 V j d G l v b j E v U G x h e W V y V H J p b 1 B s Y X Q v U G l 2 b 3 R l Z C B D b 2 x 1 b W 4 u e 1 R y a W 8 g Q 2 h h b G x l b m d l I E k s M X 0 m c X V v d D s s J n F 1 b 3 Q 7 U 2 V j d G l v b j E v U G x h e W V y V H J p b 1 B s Y X Q v U G l 2 b 3 R l Z C B D b 2 x 1 b W 4 u e 1 R y a W 8 g Q 2 h h b G x l b m d l I E l J L D J 9 J n F 1 b 3 Q 7 L C Z x d W 9 0 O 1 N l Y 3 R p b 2 4 x L 1 B s Y X l l c l R y a W 9 Q b G F 0 L 1 B p d m 9 0 Z W Q g Q 2 9 s d W 1 u L n t U c m l v I E N o Y W x s Z W 5 n Z S B J S U k s M 3 0 m c X V v d D s s J n F 1 b 3 Q 7 U 2 V j d G l v b j E v U G x h e W V y V H J p b 1 B s Y X Q v U G l 2 b 3 R l Z C B D b 2 x 1 b W 4 u e 1 R y a W 8 g Q 2 h h b G x l b m d l I E l W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s Y X l l c l R y a W 9 Q b G F 0 L 1 B p d m 9 0 Z W Q g Q 2 9 s d W 1 u L n t Q b G F 5 Z X I s M H 0 m c X V v d D s s J n F 1 b 3 Q 7 U 2 V j d G l v b j E v U G x h e W V y V H J p b 1 B s Y X Q v U G l 2 b 3 R l Z C B D b 2 x 1 b W 4 u e 1 R y a W 8 g Q 2 h h b G x l b m d l I E k s M X 0 m c X V v d D s s J n F 1 b 3 Q 7 U 2 V j d G l v b j E v U G x h e W V y V H J p b 1 B s Y X Q v U G l 2 b 3 R l Z C B D b 2 x 1 b W 4 u e 1 R y a W 8 g Q 2 h h b G x l b m d l I E l J L D J 9 J n F 1 b 3 Q 7 L C Z x d W 9 0 O 1 N l Y 3 R p b 2 4 x L 1 B s Y X l l c l R y a W 9 Q b G F 0 L 1 B p d m 9 0 Z W Q g Q 2 9 s d W 1 u L n t U c m l v I E N o Y W x s Z W 5 n Z S B J S U k s M 3 0 m c X V v d D s s J n F 1 b 3 Q 7 U 2 V j d G l v b j E v U G x h e W V y V H J p b 1 B s Y X Q v U G l 2 b 3 R l Z C B D b 2 x 1 b W 4 u e 1 R y a W 8 g Q 2 h h b G x l b m d l I E l W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U c m l v U G x h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U G x h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U G x h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Q b G F 0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H J p b 0 d v b G Q 8 L 0 l 0 Z W 1 Q Y X R o P j w v S X R l b U x v Y 2 F 0 a W 9 u P j x T d G F i b G V F b n R y a W V z P j x F b n R y e S B U e X B l P S J G a W x s V G F y Z 2 V 0 I i B W Y W x 1 Z T 0 i c 1 R l Y W 1 U c m l v R 2 9 s Z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V G V h b S Z x d W 9 0 O y w m c X V v d D t U c m l v I E N o Y W x s Z W 5 n Z S B J J n F 1 b 3 Q 7 L C Z x d W 9 0 O 1 R y a W 8 g Q 2 h h b G x l b m d l I E l J J n F 1 b 3 Q 7 L C Z x d W 9 0 O 1 R y a W 8 g Q 2 h h b G x l b m d l I E l J S S Z x d W 9 0 O y w m c X V v d D t U c m l v I E N o Y W x s Z W 5 n Z S B J V i Z x d W 9 0 O 1 0 i I C 8 + P E V u d H J 5 I F R 5 c G U 9 I k Z p b G x D b 2 x 1 b W 5 U e X B l c y I g V m F s d W U 9 I n N C Z 1 V G Q l F V P S I g L z 4 8 R W 5 0 c n k g V H l w Z T 0 i R m l s b E x h c 3 R V c G R h d G V k I i B W Y W x 1 Z T 0 i Z D I w M T g t M D c t M T V U M D c 6 M T A 6 N D g u M z I x O D U 0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t V H J p b 0 d v b G Q v U G l 2 b 3 R l Z C B D b 2 x 1 b W 4 u e 1 R l Y W 0 s M H 0 m c X V v d D s s J n F 1 b 3 Q 7 U 2 V j d G l v b j E v V G V h b V R y a W 9 H b 2 x k L 1 B p d m 9 0 Z W Q g Q 2 9 s d W 1 u L n t U c m l v I E N o Y W x s Z W 5 n Z S B J L D F 9 J n F 1 b 3 Q 7 L C Z x d W 9 0 O 1 N l Y 3 R p b 2 4 x L 1 R l Y W 1 U c m l v R 2 9 s Z C 9 Q a X Z v d G V k I E N v b H V t b i 5 7 V H J p b y B D a G F s b G V u Z 2 U g S U k s M n 0 m c X V v d D s s J n F 1 b 3 Q 7 U 2 V j d G l v b j E v V G V h b V R y a W 9 H b 2 x k L 1 B p d m 9 0 Z W Q g Q 2 9 s d W 1 u L n t U c m l v I E N o Y W x s Z W 5 n Z S B J S U k s M 3 0 m c X V v d D s s J n F 1 b 3 Q 7 U 2 V j d G l v b j E v V G V h b V R y a W 9 H b 2 x k L 1 B p d m 9 0 Z W Q g Q 2 9 s d W 1 u L n t U c m l v I E N o Y W x s Z W 5 n Z S B J V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Z W F t V H J p b 0 d v b G Q v U G l 2 b 3 R l Z C B D b 2 x 1 b W 4 u e 1 R l Y W 0 s M H 0 m c X V v d D s s J n F 1 b 3 Q 7 U 2 V j d G l v b j E v V G V h b V R y a W 9 H b 2 x k L 1 B p d m 9 0 Z W Q g Q 2 9 s d W 1 u L n t U c m l v I E N o Y W x s Z W 5 n Z S B J L D F 9 J n F 1 b 3 Q 7 L C Z x d W 9 0 O 1 N l Y 3 R p b 2 4 x L 1 R l Y W 1 U c m l v R 2 9 s Z C 9 Q a X Z v d G V k I E N v b H V t b i 5 7 V H J p b y B D a G F s b G V u Z 2 U g S U k s M n 0 m c X V v d D s s J n F 1 b 3 Q 7 U 2 V j d G l v b j E v V G V h b V R y a W 9 H b 2 x k L 1 B p d m 9 0 Z W Q g Q 2 9 s d W 1 u L n t U c m l v I E N o Y W x s Z W 5 n Z S B J S U k s M 3 0 m c X V v d D s s J n F 1 b 3 Q 7 U 2 V j d G l v b j E v V G V h b V R y a W 9 H b 2 x k L 1 B p d m 9 0 Z W Q g Q 2 9 s d W 1 u L n t U c m l v I E N o Y W x s Z W 5 n Z S B J V i w 0 f S Z x d W 9 0 O 1 0 s J n F 1 b 3 Q 7 U m V s Y X R p b 2 5 z a G l w S W 5 m b y Z x d W 9 0 O z p b X X 0 i I C 8 + P E V u d H J 5 I F R 5 c G U 9 I l F 1 Z X J 5 S U Q i I F Z h b H V l P S J z O D M 4 O W N l M T g t O G Z l N C 0 0 N m I 4 L T g x M 2 I t Z j A 3 M T Y w O T g z O T F i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V h b V R y a W 9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H J p b 0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H J p b 0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U G x h d D w v S X R l b V B h d G g + P C 9 J d G V t T G 9 j Y X R p b 2 4 + P F N 0 Y W J s Z U V u d H J p Z X M + P E V u d H J 5 I F R 5 c G U 9 I k Z p b G x U Y X J n Z X Q i I F Z h b H V l P S J z V G V h b V R y a W 9 Q b G F 0 I i A v P j x F b n R y e S B U e X B l P S J M b 2 F k Z W R U b 0 F u Y W x 5 c 2 l z U 2 V y d m l j Z X M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c t M T V U M D c 6 M T A 6 N D c u M T A y O D E z N 1 o i I C 8 + P E V u d H J 5 I F R 5 c G U 9 I k Z p b G x D b 2 x 1 b W 5 U e X B l c y I g V m F s d W U 9 I n N C Z 1 V G Q l F V P S I g L z 4 8 R W 5 0 c n k g V H l w Z T 0 i R m l s b E N v b H V t b k 5 h b W V z I i B W Y W x 1 Z T 0 i c 1 s m c X V v d D t U Z W F t J n F 1 b 3 Q 7 L C Z x d W 9 0 O 1 R y a W 8 g Q 2 h h b G x l b m d l I E k m c X V v d D s s J n F 1 b 3 Q 7 V H J p b y B D a G F s b G V u Z 2 U g S U k m c X V v d D s s J n F 1 b 3 Q 7 V H J p b y B D a G F s b G V u Z 2 U g S U l J J n F 1 b 3 Q 7 L C Z x d W 9 0 O 1 R y a W 8 g Q 2 h h b G x l b m d l I E l W J n F 1 b 3 Q 7 X S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1 U c m l v U G x h d C 9 Q a X Z v d G V k I E N v b H V t b i 5 7 V G V h b S w w f S Z x d W 9 0 O y w m c X V v d D t T Z W N 0 a W 9 u M S 9 U Z W F t V H J p b 1 B s Y X Q v U G l 2 b 3 R l Z C B D b 2 x 1 b W 4 u e 1 R y a W 8 g Q 2 h h b G x l b m d l I E k s M X 0 m c X V v d D s s J n F 1 b 3 Q 7 U 2 V j d G l v b j E v V G V h b V R y a W 9 Q b G F 0 L 1 B p d m 9 0 Z W Q g Q 2 9 s d W 1 u L n t U c m l v I E N o Y W x s Z W 5 n Z S B J S S w y f S Z x d W 9 0 O y w m c X V v d D t T Z W N 0 a W 9 u M S 9 U Z W F t V H J p b 1 B s Y X Q v U G l 2 b 3 R l Z C B D b 2 x 1 b W 4 u e 1 R y a W 8 g Q 2 h h b G x l b m d l I E l J S S w z f S Z x d W 9 0 O y w m c X V v d D t T Z W N 0 a W 9 u M S 9 U Z W F t V H J p b 1 B s Y X Q v U G l 2 b 3 R l Z C B D b 2 x 1 b W 4 u e 1 R y a W 8 g Q 2 h h b G x l b m d l I E l W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l Y W 1 U c m l v U G x h d C 9 Q a X Z v d G V k I E N v b H V t b i 5 7 V G V h b S w w f S Z x d W 9 0 O y w m c X V v d D t T Z W N 0 a W 9 u M S 9 U Z W F t V H J p b 1 B s Y X Q v U G l 2 b 3 R l Z C B D b 2 x 1 b W 4 u e 1 R y a W 8 g Q 2 h h b G x l b m d l I E k s M X 0 m c X V v d D s s J n F 1 b 3 Q 7 U 2 V j d G l v b j E v V G V h b V R y a W 9 Q b G F 0 L 1 B p d m 9 0 Z W Q g Q 2 9 s d W 1 u L n t U c m l v I E N o Y W x s Z W 5 n Z S B J S S w y f S Z x d W 9 0 O y w m c X V v d D t T Z W N 0 a W 9 u M S 9 U Z W F t V H J p b 1 B s Y X Q v U G l 2 b 3 R l Z C B D b 2 x 1 b W 4 u e 1 R y a W 8 g Q 2 h h b G x l b m d l I E l J S S w z f S Z x d W 9 0 O y w m c X V v d D t T Z W N 0 a W 9 u M S 9 U Z W F t V H J p b 1 B s Y X Q v U G l 2 b 3 R l Z C B D b 2 x 1 b W 4 u e 1 R y a W 8 g Q 2 h h b G x l b m d l I E l W L D R 9 J n F 1 b 3 Q 7 X S w m c X V v d D t S Z W x h d G l v b n N o a X B J b m Z v J n F 1 b 3 Q 7 O l t d f S I g L z 4 8 R W 5 0 c n k g V H l w Z T 0 i U X V l c n l J R C I g V m F s d W U 9 I n M x N z J h O D g x Y y 0 z O D M w L T Q 3 Y j c t Y m R j M y 0 2 O W U 1 M m R k N 2 Q 5 N z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Z W F t V H J p b 1 B s Y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y a W 9 Q b G F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U G x h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U G x h d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R 2 9 s Z D w v S X R l b V B h d G g + P C 9 J d G V t T G 9 j Y X R p b 2 4 + P F N 0 Y W J s Z U V u d H J p Z X M + P E V u d H J 5 I F R 5 c G U 9 I k Z p b G x U Y X J n Z X Q i I F Z h b H V l P S J z U G x h e W V y R H V v R 2 9 s Z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j J U M T M 6 M D k 6 N T A u O D M z M z k y O V o i I C 8 + P E V u d H J 5 I F R 5 c G U 9 I k Z p b G x D b 2 x 1 b W 5 U e X B l c y I g V m F s d W U 9 I n N C Z 1 V G Q l F V P S I g L z 4 8 R W 5 0 c n k g V H l w Z T 0 i R m l s b E N v b H V t b k 5 h b W V z I i B W Y W x 1 Z T 0 i c 1 s m c X V v d D t Q b G F 5 Z X I m c X V v d D s s J n F 1 b 3 Q 7 R H V v I E N o Y W x s Z W 5 n Z S B J J n F 1 b 3 Q 7 L C Z x d W 9 0 O 0 R 1 b y B D a G F s b G V u Z 2 U g S U k m c X V v d D s s J n F 1 b 3 Q 7 R H V v I E N o Y W x s Z W 5 n Z S B J S U k m c X V v d D s s J n F 1 b 3 Q 7 R H V v I E N o Y W x s Z W 5 n Z S B J V i Z x d W 9 0 O 1 0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R d W V y e U l E I i B W Y W x 1 Z T 0 i c 2 I 4 Z D A z Y m N j L T V h M D A t N D N m M C 0 4 Z j c z L W J m Y T V l N j I 5 M z h k Y i I g L z 4 8 R W 5 0 c n k g V H l w Z T 0 i R m l s b E N v d W 5 0 I i B W Y W x 1 Z T 0 i b D E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k R 1 b 0 d v b G Q v U G l 2 b 3 R l Z C B D b 2 x 1 b W 4 u e 1 B s Y X l l c i w w f S Z x d W 9 0 O y w m c X V v d D t T Z W N 0 a W 9 u M S 9 Q b G F 5 Z X J E d W 9 H b 2 x k L 1 B p d m 9 0 Z W Q g Q 2 9 s d W 1 u L n t E d W 8 g Q 2 h h b G x l b m d l I E k s M X 0 m c X V v d D s s J n F 1 b 3 Q 7 U 2 V j d G l v b j E v U G x h e W V y R H V v R 2 9 s Z C 9 Q a X Z v d G V k I E N v b H V t b i 5 7 R H V v I E N o Y W x s Z W 5 n Z S B J S S w y f S Z x d W 9 0 O y w m c X V v d D t T Z W N 0 a W 9 u M S 9 Q b G F 5 Z X J E d W 9 H b 2 x k L 1 B p d m 9 0 Z W Q g Q 2 9 s d W 1 u L n t E d W 8 g Q 2 h h b G x l b m d l I E l J S S w z f S Z x d W 9 0 O y w m c X V v d D t T Z W N 0 a W 9 u M S 9 Q b G F 5 Z X J E d W 9 H b 2 x k L 1 B p d m 9 0 Z W Q g Q 2 9 s d W 1 u L n t E d W 8 g Q 2 h h b G x l b m d l I E l W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s Y X l l c k R 1 b 0 d v b G Q v U G l 2 b 3 R l Z C B D b 2 x 1 b W 4 u e 1 B s Y X l l c i w w f S Z x d W 9 0 O y w m c X V v d D t T Z W N 0 a W 9 u M S 9 Q b G F 5 Z X J E d W 9 H b 2 x k L 1 B p d m 9 0 Z W Q g Q 2 9 s d W 1 u L n t E d W 8 g Q 2 h h b G x l b m d l I E k s M X 0 m c X V v d D s s J n F 1 b 3 Q 7 U 2 V j d G l v b j E v U G x h e W V y R H V v R 2 9 s Z C 9 Q a X Z v d G V k I E N v b H V t b i 5 7 R H V v I E N o Y W x s Z W 5 n Z S B J S S w y f S Z x d W 9 0 O y w m c X V v d D t T Z W N 0 a W 9 u M S 9 Q b G F 5 Z X J E d W 9 H b 2 x k L 1 B p d m 9 0 Z W Q g Q 2 9 s d W 1 u L n t E d W 8 g Q 2 h h b G x l b m d l I E l J S S w z f S Z x d W 9 0 O y w m c X V v d D t T Z W N 0 a W 9 u M S 9 Q b G F 5 Z X J E d W 9 H b 2 x k L 1 B p d m 9 0 Z W Q g Q 2 9 s d W 1 u L n t E d W 8 g Q 2 h h b G x l b m d l I E l W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E d W 9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0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0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1 B s Y X Q 8 L 0 l 0 Z W 1 Q Y X R o P j w v S X R l b U x v Y 2 F 0 a W 9 u P j x T d G F i b G V F b n R y a W V z P j x F b n R y e S B U e X B l P S J G a W x s V G F y Z 2 V 0 I i B W Y W x 1 Z T 0 i c 1 B s Y X l l c k R 1 b 1 B s Y X Q i I C 8 + P E V u d H J 5 I F R 5 c G U 9 I k x v Y W R l Z F R v Q W 5 h b H l z a X N T Z X J 2 a W N l c y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D l U M T Y 6 M z g 6 M j U u N j k 2 M j I 0 M 1 o i I C 8 + P E V u d H J 5 I F R 5 c G U 9 I k Z p b G x D b 2 x 1 b W 5 U e X B l c y I g V m F s d W U 9 I n N C Z 1 V G Q l F V P S I g L z 4 8 R W 5 0 c n k g V H l w Z T 0 i R m l s b E N v b H V t b k 5 h b W V z I i B W Y W x 1 Z T 0 i c 1 s m c X V v d D t Q b G F 5 Z X I m c X V v d D s s J n F 1 b 3 Q 7 R H V v I E N o Y W x s Z W 5 n Z S B J J n F 1 b 3 Q 7 L C Z x d W 9 0 O 0 R 1 b y B D a G F s b G V u Z 2 U g S U k m c X V v d D s s J n F 1 b 3 Q 7 R H V v I E N o Y W x s Z W 5 n Z S B J S U k m c X V v d D s s J n F 1 b 3 Q 7 R H V v I E N o Y W x s Z W 5 n Z S B J V i Z x d W 9 0 O 1 0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M T E w N G J h N z Q t N j Q 1 M S 0 0 Y m I 5 L W E x M T g t Z W M 4 M W U 1 Z G N k Z W E 1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E d W 9 Q b G F 0 L 1 B p d m 9 0 Z W Q g Q 2 9 s d W 1 u L n t Q b G F 5 Z X I s M H 0 m c X V v d D s s J n F 1 b 3 Q 7 U 2 V j d G l v b j E v U G x h e W V y R H V v U G x h d C 9 Q a X Z v d G V k I E N v b H V t b i 5 7 R H V v I E N o Y W x s Z W 5 n Z S B J L D F 9 J n F 1 b 3 Q 7 L C Z x d W 9 0 O 1 N l Y 3 R p b 2 4 x L 1 B s Y X l l c k R 1 b 1 B s Y X Q v U G l 2 b 3 R l Z C B D b 2 x 1 b W 4 u e 0 R 1 b y B D a G F s b G V u Z 2 U g S U k s M n 0 m c X V v d D s s J n F 1 b 3 Q 7 U 2 V j d G l v b j E v U G x h e W V y R H V v U G x h d C 9 Q a X Z v d G V k I E N v b H V t b i 5 7 R H V v I E N o Y W x s Z W 5 n Z S B J S U k s M 3 0 m c X V v d D s s J n F 1 b 3 Q 7 U 2 V j d G l v b j E v U G x h e W V y R H V v U G x h d C 9 Q a X Z v d G V k I E N v b H V t b i 5 7 R H V v I E N o Y W x s Z W 5 n Z S B J V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b G F 5 Z X J E d W 9 Q b G F 0 L 1 B p d m 9 0 Z W Q g Q 2 9 s d W 1 u L n t Q b G F 5 Z X I s M H 0 m c X V v d D s s J n F 1 b 3 Q 7 U 2 V j d G l v b j E v U G x h e W V y R H V v U G x h d C 9 Q a X Z v d G V k I E N v b H V t b i 5 7 R H V v I E N o Y W x s Z W 5 n Z S B J L D F 9 J n F 1 b 3 Q 7 L C Z x d W 9 0 O 1 N l Y 3 R p b 2 4 x L 1 B s Y X l l c k R 1 b 1 B s Y X Q v U G l 2 b 3 R l Z C B D b 2 x 1 b W 4 u e 0 R 1 b y B D a G F s b G V u Z 2 U g S U k s M n 0 m c X V v d D s s J n F 1 b 3 Q 7 U 2 V j d G l v b j E v U G x h e W V y R H V v U G x h d C 9 Q a X Z v d G V k I E N v b H V t b i 5 7 R H V v I E N o Y W x s Z W 5 n Z S B J S U k s M 3 0 m c X V v d D s s J n F 1 b 3 Q 7 U 2 V j d G l v b j E v U G x h e W V y R H V v U G x h d C 9 Q a X Z v d G V k I E N v b H V t b i 5 7 R H V v I E N o Y W x s Z W 5 n Z S B J V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R H V v U G x h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Q b G F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1 B s Y X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Q b G F 0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H V v R 2 9 s Z D w v S X R l b V B h d G g + P C 9 J d G V t T G 9 j Y X R p b 2 4 + P F N 0 Y W J s Z U V u d H J p Z X M + P E V u d H J 5 I F R 5 c G U 9 I k Z p b G x U Y X J n Z X Q i I F Z h b H V l P S J z V G V h b U R 1 b 0 d v b G Q i I C 8 + P E V u d H J 5 I F R 5 c G U 9 I k x v Y W R l Z F R v Q W 5 h b H l z a X N T Z X J 2 a W N l c y I g V m F s d W U 9 I m w w I i A v P j x F b n R y e S B U e X B l P S J G a W x s Q 2 9 s d W 1 u T m F t Z X M i I F Z h b H V l P S J z W y Z x d W 9 0 O 1 R l Y W 0 m c X V v d D s s J n F 1 b 3 Q 7 R H V v I E N o Y W x s Z W 5 n Z S B J J n F 1 b 3 Q 7 L C Z x d W 9 0 O 0 R 1 b y B D a G F s b G V u Z 2 U g S U k m c X V v d D s s J n F 1 b 3 Q 7 R H V v I E N o Y W x s Z W 5 n Z S B J S U k m c X V v d D s s J n F 1 b 3 Q 7 R H V v I E N o Y W x s Z W 5 n Z S B J V i Z x d W 9 0 O 1 0 i I C 8 + P E V u d H J 5 I F R 5 c G U 9 I k Z p b G x D b 2 x 1 b W 5 U e X B l c y I g V m F s d W U 9 I n N C Z 1 V G Q l F V P S I g L z 4 8 R W 5 0 c n k g V H l w Z T 0 i R m l s b E x h c 3 R V c G R h d G V k I i B W Y W x 1 Z T 0 i Z D I w M T k t M D k t M j J U M T M 6 M T A 6 M D g u N T A 1 N D E 5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R d W V y e U l E I i B W Y W x 1 Z T 0 i c z M 3 O D B i Z j Q 0 L T I 4 Y T c t N G Q z M y 0 4 Y j A 3 L T F j Z m U 5 N m Y 3 N m N i Y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h b U R 1 b 0 d v b G Q v U G l 2 b 3 R l Z C B D b 2 x 1 b W 4 u e 1 R l Y W 0 s M H 0 m c X V v d D s s J n F 1 b 3 Q 7 U 2 V j d G l v b j E v V G V h b U R 1 b 0 d v b G Q v U G l 2 b 3 R l Z C B D b 2 x 1 b W 4 u e 0 R 1 b y B D a G F s b G V u Z 2 U g S S w x f S Z x d W 9 0 O y w m c X V v d D t T Z W N 0 a W 9 u M S 9 U Z W F t R H V v R 2 9 s Z C 9 Q a X Z v d G V k I E N v b H V t b i 5 7 R H V v I E N o Y W x s Z W 5 n Z S B J S S w y f S Z x d W 9 0 O y w m c X V v d D t T Z W N 0 a W 9 u M S 9 U Z W F t R H V v R 2 9 s Z C 9 Q a X Z v d G V k I E N v b H V t b i 5 7 R H V v I E N o Y W x s Z W 5 n Z S B J S U k s M 3 0 m c X V v d D s s J n F 1 b 3 Q 7 U 2 V j d G l v b j E v V G V h b U R 1 b 0 d v b G Q v U G l 2 b 3 R l Z C B D b 2 x 1 b W 4 u e 0 R 1 b y B D a G F s b G V u Z 2 U g S V Y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V h b U R 1 b 0 d v b G Q v U G l 2 b 3 R l Z C B D b 2 x 1 b W 4 u e 1 R l Y W 0 s M H 0 m c X V v d D s s J n F 1 b 3 Q 7 U 2 V j d G l v b j E v V G V h b U R 1 b 0 d v b G Q v U G l 2 b 3 R l Z C B D b 2 x 1 b W 4 u e 0 R 1 b y B D a G F s b G V u Z 2 U g S S w x f S Z x d W 9 0 O y w m c X V v d D t T Z W N 0 a W 9 u M S 9 U Z W F t R H V v R 2 9 s Z C 9 Q a X Z v d G V k I E N v b H V t b i 5 7 R H V v I E N o Y W x s Z W 5 n Z S B J S S w y f S Z x d W 9 0 O y w m c X V v d D t T Z W N 0 a W 9 u M S 9 U Z W F t R H V v R 2 9 s Z C 9 Q a X Z v d G V k I E N v b H V t b i 5 7 R H V v I E N o Y W x s Z W 5 n Z S B J S U k s M 3 0 m c X V v d D s s J n F 1 b 3 Q 7 U 2 V j d G l v b j E v V G V h b U R 1 b 0 d v b G Q v U G l 2 b 3 R l Z C B D b 2 x 1 b W 4 u e 0 R 1 b y B D a G F s b G V u Z 2 U g S V Y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Y W 1 E d W 9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0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Q b G F 0 P C 9 J d G V t U G F 0 a D 4 8 L 0 l 0 Z W 1 M b 2 N h d G l v b j 4 8 U 3 R h Y m x l R W 5 0 c m l l c z 4 8 R W 5 0 c n k g V H l w Z T 0 i R m l s b F R h c m d l d C I g V m F s d W U 9 I n N U Z W F t R H V v U G x h d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V G V h b S Z x d W 9 0 O y w m c X V v d D t E d W 8 g Q 2 h h b G x l b m d l I E k m c X V v d D s s J n F 1 b 3 Q 7 R H V v I E N o Y W x s Z W 5 n Z S B J S S Z x d W 9 0 O y w m c X V v d D t E d W 8 g Q 2 h h b G x l b m d l I E l J S S Z x d W 9 0 O y w m c X V v d D t E d W 8 g Q 2 h h b G x l b m d l I E l W J n F 1 b 3 Q 7 X S I g L z 4 8 R W 5 0 c n k g V H l w Z T 0 i R m l s b E N v b H V t b l R 5 c G V z I i B W Y W x 1 Z T 0 i c 0 J n V U Z C U V U 9 I i A v P j x F b n R y e S B U e X B l P S J G a W x s T G F z d F V w Z G F 0 Z W Q i I F Z h b H V l P S J k M j A x O C 0 w N y 0 x N V Q w N z o x M D o 0 N S 4 5 N T Q x N T k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1 E d W 9 Q b G F 0 L 1 B p d m 9 0 Z W Q g Q 2 9 s d W 1 u L n t U Z W F t L D B 9 J n F 1 b 3 Q 7 L C Z x d W 9 0 O 1 N l Y 3 R p b 2 4 x L 1 R l Y W 1 E d W 9 Q b G F 0 L 1 B p d m 9 0 Z W Q g Q 2 9 s d W 1 u L n t E d W 8 g Q 2 h h b G x l b m d l I E k s M X 0 m c X V v d D s s J n F 1 b 3 Q 7 U 2 V j d G l v b j E v V G V h b U R 1 b 1 B s Y X Q v U G l 2 b 3 R l Z C B D b 2 x 1 b W 4 u e 0 R 1 b y B D a G F s b G V u Z 2 U g S U k s M n 0 m c X V v d D s s J n F 1 b 3 Q 7 U 2 V j d G l v b j E v V G V h b U R 1 b 1 B s Y X Q v U G l 2 b 3 R l Z C B D b 2 x 1 b W 4 u e 0 R 1 b y B D a G F s b G V u Z 2 U g S U l J L D N 9 J n F 1 b 3 Q 7 L C Z x d W 9 0 O 1 N l Y 3 R p b 2 4 x L 1 R l Y W 1 E d W 9 Q b G F 0 L 1 B p d m 9 0 Z W Q g Q 2 9 s d W 1 u L n t E d W 8 g Q 2 h h b G x l b m d l I E l W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l Y W 1 E d W 9 Q b G F 0 L 1 B p d m 9 0 Z W Q g Q 2 9 s d W 1 u L n t U Z W F t L D B 9 J n F 1 b 3 Q 7 L C Z x d W 9 0 O 1 N l Y 3 R p b 2 4 x L 1 R l Y W 1 E d W 9 Q b G F 0 L 1 B p d m 9 0 Z W Q g Q 2 9 s d W 1 u L n t E d W 8 g Q 2 h h b G x l b m d l I E k s M X 0 m c X V v d D s s J n F 1 b 3 Q 7 U 2 V j d G l v b j E v V G V h b U R 1 b 1 B s Y X Q v U G l 2 b 3 R l Z C B D b 2 x 1 b W 4 u e 0 R 1 b y B D a G F s b G V u Z 2 U g S U k s M n 0 m c X V v d D s s J n F 1 b 3 Q 7 U 2 V j d G l v b j E v V G V h b U R 1 b 1 B s Y X Q v U G l 2 b 3 R l Z C B D b 2 x 1 b W 4 u e 0 R 1 b y B D a G F s b G V u Z 2 U g S U l J L D N 9 J n F 1 b 3 Q 7 L C Z x d W 9 0 O 1 N l Y 3 R p b 2 4 x L 1 R l Y W 1 E d W 9 Q b G F 0 L 1 B p d m 9 0 Z W Q g Q 2 9 s d W 1 u L n t E d W 8 g Q 2 h h b G x l b m d l I E l W L D R 9 J n F 1 b 3 Q 7 X S w m c X V v d D t S Z W x h d G l v b n N o a X B J b m Z v J n F 1 b 3 Q 7 O l t d f S I g L z 4 8 R W 5 0 c n k g V H l w Z T 0 i U X V l c n l J R C I g V m F s d W U 9 I n M z Y j B l Y 2 U y M S 0 1 N D d l L T Q 2 M m Y t Y T c w N i 0 2 Y z Q 3 N W E w Z W M 4 Y 2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Z W F t R H V v U G x h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H V v U G x h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H V v U G x h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Q b G F 0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R 2 9 s Z D w v S X R l b V B h d G g + P C 9 J d G V t T G 9 j Y X R p b 2 4 + P F N 0 Y W J s Z U V u d H J p Z X M + P E V u d H J 5 I F R 5 c G U 9 I k Z p b G x U Y X J n Z X Q i I F Z h b H V l P S J z U G x h e W V y U 2 9 s b 0 d v b G Q i I C 8 + P E V u d H J 5 I F R 5 c G U 9 I k x v Y W R l Z F R v Q W 5 h b H l z a X N T Z X J 2 a W N l c y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D l U M T Y 6 M z g 6 M j U u N z E z M j E 5 N l o i I C 8 + P E V u d H J 5 I F R 5 c G U 9 I k Z p b G x D b 2 x 1 b W 5 U e X B l c y I g V m F s d W U 9 I n N C Z 1 V G Q l F V P S I g L z 4 8 R W 5 0 c n k g V H l w Z T 0 i R m l s b E N v b H V t b k 5 h b W V z I i B W Y W x 1 Z T 0 i c 1 s m c X V v d D t Q b G F 5 Z X I m c X V v d D s s J n F 1 b 3 Q 7 U 2 9 s b y B D a G F s b G V u Z 2 U g S S Z x d W 9 0 O y w m c X V v d D t T b 2 x v I E N o Y W x s Z W 5 n Z S B J S S Z x d W 9 0 O y w m c X V v d D t T b 2 x v I E N o Y W x s Z W 5 n Z S B J S U k m c X V v d D s s J n F 1 b 3 Q 7 U 2 9 s b y B D a G F s b G V u Z 2 U g S V Y m c X V v d D t d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R d W V y e U l E I i B W Y W x 1 Z T 0 i c 2 M 2 Y 2 Y 2 N T N h L T Y 3 Y z Y t N G M z M S 0 5 Z T A 4 L T U w M T M 0 Y j M y O D I x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U 2 9 s b 0 d v b G Q v U G l 2 b 3 R l Z C B D b 2 x 1 b W 4 u e 1 B s Y X l l c i w w f S Z x d W 9 0 O y w m c X V v d D t T Z W N 0 a W 9 u M S 9 Q b G F 5 Z X J T b 2 x v R 2 9 s Z C 9 Q a X Z v d G V k I E N v b H V t b i 5 7 U 2 9 s b y B D a G F s b G V u Z 2 U g S S w x f S Z x d W 9 0 O y w m c X V v d D t T Z W N 0 a W 9 u M S 9 Q b G F 5 Z X J T b 2 x v R 2 9 s Z C 9 Q a X Z v d G V k I E N v b H V t b i 5 7 U 2 9 s b y B D a G F s b G V u Z 2 U g S U k s M n 0 m c X V v d D s s J n F 1 b 3 Q 7 U 2 V j d G l v b j E v U G x h e W V y U 2 9 s b 0 d v b G Q v U G l 2 b 3 R l Z C B D b 2 x 1 b W 4 u e 1 N v b G 8 g Q 2 h h b G x l b m d l I E l J S S w z f S Z x d W 9 0 O y w m c X V v d D t T Z W N 0 a W 9 u M S 9 Q b G F 5 Z X J T b 2 x v R 2 9 s Z C 9 Q a X Z v d G V k I E N v b H V t b i 5 7 U 2 9 s b y B D a G F s b G V u Z 2 U g S V Y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x h e W V y U 2 9 s b 0 d v b G Q v U G l 2 b 3 R l Z C B D b 2 x 1 b W 4 u e 1 B s Y X l l c i w w f S Z x d W 9 0 O y w m c X V v d D t T Z W N 0 a W 9 u M S 9 Q b G F 5 Z X J T b 2 x v R 2 9 s Z C 9 Q a X Z v d G V k I E N v b H V t b i 5 7 U 2 9 s b y B D a G F s b G V u Z 2 U g S S w x f S Z x d W 9 0 O y w m c X V v d D t T Z W N 0 a W 9 u M S 9 Q b G F 5 Z X J T b 2 x v R 2 9 s Z C 9 Q a X Z v d G V k I E N v b H V t b i 5 7 U 2 9 s b y B D a G F s b G V u Z 2 U g S U k s M n 0 m c X V v d D s s J n F 1 b 3 Q 7 U 2 V j d G l v b j E v U G x h e W V y U 2 9 s b 0 d v b G Q v U G l 2 b 3 R l Z C B D b 2 x 1 b W 4 u e 1 N v b G 8 g Q 2 h h b G x l b m d l I E l J S S w z f S Z x d W 9 0 O y w m c X V v d D t T Z W N 0 a W 9 u M S 9 Q b G F 5 Z X J T b 2 x v R 2 9 s Z C 9 Q a X Z v d G V k I E N v b H V t b i 5 7 U 2 9 s b y B D a G F s b G V u Z 2 U g S V Y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l N v b G 9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v b G 9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v b G 9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0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v b G 9 Q b G F 0 P C 9 J d G V t U G F 0 a D 4 8 L 0 l 0 Z W 1 M b 2 N h d G l v b j 4 8 U 3 R h Y m x l R W 5 0 c m l l c z 4 8 R W 5 0 c n k g V H l w Z T 0 i R m l s b F R h c m d l d C I g V m F s d W U 9 I n N Q b G F 5 Z X J T b 2 x v U G x h d C I g L z 4 8 R W 5 0 c n k g V H l w Z T 0 i T G 9 h Z G V k V G 9 B b m F s e X N p c 1 N l c n Z p Y 2 V z I i B W Y W x 1 Z T 0 i b D A i I C 8 + P E V u d H J 5 I F R 5 c G U 9 I k Z p b G x D b 2 x 1 b W 5 O Y W 1 l c y I g V m F s d W U 9 I n N b J n F 1 b 3 Q 7 U G x h e W V y J n F 1 b 3 Q 7 L C Z x d W 9 0 O 1 N v b G 8 g Q 2 h h b G x l b m d l I E k m c X V v d D s s J n F 1 b 3 Q 7 U 2 9 s b y B D a G F s b G V u Z 2 U g S U k m c X V v d D s s J n F 1 b 3 Q 7 U 2 9 s b y B D a G F s b G V u Z 2 U g S U l J J n F 1 b 3 Q 7 L C Z x d W 9 0 O 1 N v b G 8 g Q 2 h h b G x l b m d l I E l W J n F 1 b 3 Q 7 X S I g L z 4 8 R W 5 0 c n k g V H l w Z T 0 i R m l s b E N v b H V t b l R 5 c G V z I i B W Y W x 1 Z T 0 i c 0 J n V U Z C U V U 9 I i A v P j x F b n R y e S B U e X B l P S J G a W x s T G F z d F V w Z G F 0 Z W Q i I F Z h b H V l P S J k M j A x O C 0 x M i 0 w O V Q x N j o z O D o y N S 4 3 M j k y M T M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y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X V l c n l J R C I g V m F s d W U 9 I n M z M 2 F l Y 2 I 4 Y S 0 x Y T E w L T R h Z j c t O D Y x Y i 1 l N m Z j Z m U 3 N W Y 2 M j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l N v b G 9 Q b G F 0 L 1 B p d m 9 0 Z W Q g Q 2 9 s d W 1 u L n t Q b G F 5 Z X I s M H 0 m c X V v d D s s J n F 1 b 3 Q 7 U 2 V j d G l v b j E v U G x h e W V y U 2 9 s b 1 B s Y X Q v U G l 2 b 3 R l Z C B D b 2 x 1 b W 4 u e 1 N v b G 8 g Q 2 h h b G x l b m d l I E k s M X 0 m c X V v d D s s J n F 1 b 3 Q 7 U 2 V j d G l v b j E v U G x h e W V y U 2 9 s b 1 B s Y X Q v U G l 2 b 3 R l Z C B D b 2 x 1 b W 4 u e 1 N v b G 8 g Q 2 h h b G x l b m d l I E l J L D J 9 J n F 1 b 3 Q 7 L C Z x d W 9 0 O 1 N l Y 3 R p b 2 4 x L 1 B s Y X l l c l N v b G 9 Q b G F 0 L 1 B p d m 9 0 Z W Q g Q 2 9 s d W 1 u L n t T b 2 x v I E N o Y W x s Z W 5 n Z S B J S U k s M 3 0 m c X V v d D s s J n F 1 b 3 Q 7 U 2 V j d G l v b j E v U G x h e W V y U 2 9 s b 1 B s Y X Q v U G l 2 b 3 R l Z C B D b 2 x 1 b W 4 u e 1 N v b G 8 g Q 2 h h b G x l b m d l I E l W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s Y X l l c l N v b G 9 Q b G F 0 L 1 B p d m 9 0 Z W Q g Q 2 9 s d W 1 u L n t Q b G F 5 Z X I s M H 0 m c X V v d D s s J n F 1 b 3 Q 7 U 2 V j d G l v b j E v U G x h e W V y U 2 9 s b 1 B s Y X Q v U G l 2 b 3 R l Z C B D b 2 x 1 b W 4 u e 1 N v b G 8 g Q 2 h h b G x l b m d l I E k s M X 0 m c X V v d D s s J n F 1 b 3 Q 7 U 2 V j d G l v b j E v U G x h e W V y U 2 9 s b 1 B s Y X Q v U G l 2 b 3 R l Z C B D b 2 x 1 b W 4 u e 1 N v b G 8 g Q 2 h h b G x l b m d l I E l J L D J 9 J n F 1 b 3 Q 7 L C Z x d W 9 0 O 1 N l Y 3 R p b 2 4 x L 1 B s Y X l l c l N v b G 9 Q b G F 0 L 1 B p d m 9 0 Z W Q g Q 2 9 s d W 1 u L n t T b 2 x v I E N o Y W x s Z W 5 n Z S B J S U k s M 3 0 m c X V v d D s s J n F 1 b 3 Q 7 U 2 V j d G l v b j E v U G x h e W V y U 2 9 s b 1 B s Y X Q v U G l 2 b 3 R l Z C B D b 2 x 1 b W 4 u e 1 N v b G 8 g Q 2 h h b G x l b m d l I E l W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T b 2 x v U G x h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U G x h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U G x h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v b G 9 Q b G F 0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Q W 1 P b W V n Y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F R h c m d l d C I g V m F s d W U 9 I n N J Q W 1 P b W V n Y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B s Y X l l c i Z x d W 9 0 O y w m c X V v d D t G d W x s I F R l Y W 0 g Q 2 h h b G x l b m d l I E l J J n F 1 b 3 Q 7 L C Z x d W 9 0 O 0 Z 1 b G w g V G V h b S B D a G F s b G V u Z 2 U g S V Y m c X V v d D s s J n F 1 b 3 Q 7 R n V s b C B U Z W F t I E N o Y W x s Z W 5 n Z S B J S U k m c X V v d D s s J n F 1 b 3 Q 7 R n V s b C B U Z W F t I E N o Y W x s Z W 5 n Z S B J J n F 1 b 3 Q 7 L C Z x d W 9 0 O 1 R y a W 8 g Q 2 h h b G x l b m d l I E k m c X V v d D s s J n F 1 b 3 Q 7 V H J p b y B D a G F s b G V u Z 2 U g S U k m c X V v d D s s J n F 1 b 3 Q 7 V H J p b y B D a G F s b G V u Z 2 U g S U l J J n F 1 b 3 Q 7 L C Z x d W 9 0 O 1 R y a W 8 g Q 2 h h b G x l b m d l I E l W J n F 1 b 3 Q 7 L C Z x d W 9 0 O 0 R 1 b y B D a G F s b G V u Z 2 U g S S Z x d W 9 0 O y w m c X V v d D t E d W 8 g Q 2 h h b G x l b m d l I E l J J n F 1 b 3 Q 7 L C Z x d W 9 0 O 0 R 1 b y B D a G F s b G V u Z 2 U g S U l J J n F 1 b 3 Q 7 L C Z x d W 9 0 O 0 R 1 b y B D a G F s b G V u Z 2 U g S V Y m c X V v d D s s J n F 1 b 3 Q 7 U 2 9 s b y B D a G F s b G V u Z 2 U g S S Z x d W 9 0 O y w m c X V v d D t T b 2 x v I E N o Y W x s Z W 5 n Z S B J S S Z x d W 9 0 O y w m c X V v d D t T b 2 x v I E N o Y W x s Z W 5 n Z S B J S U k m c X V v d D s s J n F 1 b 3 Q 7 U 2 9 s b y B D a G F s b G V u Z 2 U g S V Y m c X V v d D t d I i A v P j x F b n R y e S B U e X B l P S J G a W x s Q 2 9 s d W 1 u V H l w Z X M i I F Z h b H V l P S J z Q m d V R k J R V U Z C U V V G Q l F V R k J R V U Z C U V U 9 I i A v P j x F b n R y e S B U e X B l P S J G a W x s T G F z d F V w Z G F 0 Z W Q i I F Z h b H V l P S J k M j A x O C 0 x M i 0 w O V Q x N j o z O D o y N S 4 3 N z Q x O T k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Q i I C 8 + P E V u d H J 5 I F R 5 c G U 9 I k F k Z G V k V G 9 E Y X R h T W 9 k Z W w i I F Z h b H V l P S J s M C I g L z 4 8 R W 5 0 c n k g V H l w Z T 0 i U X V l c n l J R C I g V m F s d W U 9 I n M 0 M j g x Y m M 1 M i 0 4 O D M 5 L T Q z M z Y t O G J k N S 1 i M j k 0 Y z M x O W Y 1 N D k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Q W 1 P b W V n Y S 9 Q a X Z v d G V k I E N v b H V t b i 5 7 U G x h e W V y L D B 9 J n F 1 b 3 Q 7 L C Z x d W 9 0 O 1 N l Y 3 R p b 2 4 x L 0 l B b U 9 t Z W d h L 1 B p d m 9 0 Z W Q g Q 2 9 s d W 1 u L n t G d W x s I F R l Y W 0 g Q 2 h h b G x l b m d l I E l J L D F 9 J n F 1 b 3 Q 7 L C Z x d W 9 0 O 1 N l Y 3 R p b 2 4 x L 0 l B b U 9 t Z W d h L 1 B p d m 9 0 Z W Q g Q 2 9 s d W 1 u L n t G d W x s I F R l Y W 0 g Q 2 h h b G x l b m d l I E l W L D J 9 J n F 1 b 3 Q 7 L C Z x d W 9 0 O 1 N l Y 3 R p b 2 4 x L 0 l B b U 9 t Z W d h L 1 B p d m 9 0 Z W Q g Q 2 9 s d W 1 u L n t G d W x s I F R l Y W 0 g Q 2 h h b G x l b m d l I E l J S S w z f S Z x d W 9 0 O y w m c X V v d D t T Z W N 0 a W 9 u M S 9 J Q W 1 P b W V n Y S 9 Q a X Z v d G V k I E N v b H V t b i 5 7 R n V s b C B U Z W F t I E N o Y W x s Z W 5 n Z S B J L D R 9 J n F 1 b 3 Q 7 L C Z x d W 9 0 O 1 N l Y 3 R p b 2 4 x L 0 l B b U 9 t Z W d h L 1 B p d m 9 0 Z W Q g Q 2 9 s d W 1 u L n t U c m l v I E N o Y W x s Z W 5 n Z S B J L D V 9 J n F 1 b 3 Q 7 L C Z x d W 9 0 O 1 N l Y 3 R p b 2 4 x L 0 l B b U 9 t Z W d h L 1 B p d m 9 0 Z W Q g Q 2 9 s d W 1 u L n t U c m l v I E N o Y W x s Z W 5 n Z S B J S S w 2 f S Z x d W 9 0 O y w m c X V v d D t T Z W N 0 a W 9 u M S 9 J Q W 1 P b W V n Y S 9 Q a X Z v d G V k I E N v b H V t b i 5 7 V H J p b y B D a G F s b G V u Z 2 U g S U l J L D d 9 J n F 1 b 3 Q 7 L C Z x d W 9 0 O 1 N l Y 3 R p b 2 4 x L 0 l B b U 9 t Z W d h L 1 B p d m 9 0 Z W Q g Q 2 9 s d W 1 u L n t U c m l v I E N o Y W x s Z W 5 n Z S B J V i w 4 f S Z x d W 9 0 O y w m c X V v d D t T Z W N 0 a W 9 u M S 9 J Q W 1 P b W V n Y S 9 Q a X Z v d G V k I E N v b H V t b i 5 7 R H V v I E N o Y W x s Z W 5 n Z S B J L D l 9 J n F 1 b 3 Q 7 L C Z x d W 9 0 O 1 N l Y 3 R p b 2 4 x L 0 l B b U 9 t Z W d h L 1 B p d m 9 0 Z W Q g Q 2 9 s d W 1 u L n t E d W 8 g Q 2 h h b G x l b m d l I E l J L D E w f S Z x d W 9 0 O y w m c X V v d D t T Z W N 0 a W 9 u M S 9 J Q W 1 P b W V n Y S 9 Q a X Z v d G V k I E N v b H V t b i 5 7 R H V v I E N o Y W x s Z W 5 n Z S B J S U k s M T F 9 J n F 1 b 3 Q 7 L C Z x d W 9 0 O 1 N l Y 3 R p b 2 4 x L 0 l B b U 9 t Z W d h L 1 B p d m 9 0 Z W Q g Q 2 9 s d W 1 u L n t E d W 8 g Q 2 h h b G x l b m d l I E l W L D E y f S Z x d W 9 0 O y w m c X V v d D t T Z W N 0 a W 9 u M S 9 J Q W 1 P b W V n Y S 9 Q a X Z v d G V k I E N v b H V t b i 5 7 U 2 9 s b y B D a G F s b G V u Z 2 U g S S w x M 3 0 m c X V v d D s s J n F 1 b 3 Q 7 U 2 V j d G l v b j E v S U F t T 2 1 l Z 2 E v U G l 2 b 3 R l Z C B D b 2 x 1 b W 4 u e 1 N v b G 8 g Q 2 h h b G x l b m d l I E l J L D E 0 f S Z x d W 9 0 O y w m c X V v d D t T Z W N 0 a W 9 u M S 9 J Q W 1 P b W V n Y S 9 Q a X Z v d G V k I E N v b H V t b i 5 7 U 2 9 s b y B D a G F s b G V u Z 2 U g S U l J L D E 1 f S Z x d W 9 0 O y w m c X V v d D t T Z W N 0 a W 9 u M S 9 J Q W 1 P b W V n Y S 9 Q a X Z v d G V k I E N v b H V t b i 5 7 U 2 9 s b y B D a G F s b G V u Z 2 U g S V Y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J Q W 1 P b W V n Y S 9 Q a X Z v d G V k I E N v b H V t b i 5 7 U G x h e W V y L D B 9 J n F 1 b 3 Q 7 L C Z x d W 9 0 O 1 N l Y 3 R p b 2 4 x L 0 l B b U 9 t Z W d h L 1 B p d m 9 0 Z W Q g Q 2 9 s d W 1 u L n t G d W x s I F R l Y W 0 g Q 2 h h b G x l b m d l I E l J L D F 9 J n F 1 b 3 Q 7 L C Z x d W 9 0 O 1 N l Y 3 R p b 2 4 x L 0 l B b U 9 t Z W d h L 1 B p d m 9 0 Z W Q g Q 2 9 s d W 1 u L n t G d W x s I F R l Y W 0 g Q 2 h h b G x l b m d l I E l W L D J 9 J n F 1 b 3 Q 7 L C Z x d W 9 0 O 1 N l Y 3 R p b 2 4 x L 0 l B b U 9 t Z W d h L 1 B p d m 9 0 Z W Q g Q 2 9 s d W 1 u L n t G d W x s I F R l Y W 0 g Q 2 h h b G x l b m d l I E l J S S w z f S Z x d W 9 0 O y w m c X V v d D t T Z W N 0 a W 9 u M S 9 J Q W 1 P b W V n Y S 9 Q a X Z v d G V k I E N v b H V t b i 5 7 R n V s b C B U Z W F t I E N o Y W x s Z W 5 n Z S B J L D R 9 J n F 1 b 3 Q 7 L C Z x d W 9 0 O 1 N l Y 3 R p b 2 4 x L 0 l B b U 9 t Z W d h L 1 B p d m 9 0 Z W Q g Q 2 9 s d W 1 u L n t U c m l v I E N o Y W x s Z W 5 n Z S B J L D V 9 J n F 1 b 3 Q 7 L C Z x d W 9 0 O 1 N l Y 3 R p b 2 4 x L 0 l B b U 9 t Z W d h L 1 B p d m 9 0 Z W Q g Q 2 9 s d W 1 u L n t U c m l v I E N o Y W x s Z W 5 n Z S B J S S w 2 f S Z x d W 9 0 O y w m c X V v d D t T Z W N 0 a W 9 u M S 9 J Q W 1 P b W V n Y S 9 Q a X Z v d G V k I E N v b H V t b i 5 7 V H J p b y B D a G F s b G V u Z 2 U g S U l J L D d 9 J n F 1 b 3 Q 7 L C Z x d W 9 0 O 1 N l Y 3 R p b 2 4 x L 0 l B b U 9 t Z W d h L 1 B p d m 9 0 Z W Q g Q 2 9 s d W 1 u L n t U c m l v I E N o Y W x s Z W 5 n Z S B J V i w 4 f S Z x d W 9 0 O y w m c X V v d D t T Z W N 0 a W 9 u M S 9 J Q W 1 P b W V n Y S 9 Q a X Z v d G V k I E N v b H V t b i 5 7 R H V v I E N o Y W x s Z W 5 n Z S B J L D l 9 J n F 1 b 3 Q 7 L C Z x d W 9 0 O 1 N l Y 3 R p b 2 4 x L 0 l B b U 9 t Z W d h L 1 B p d m 9 0 Z W Q g Q 2 9 s d W 1 u L n t E d W 8 g Q 2 h h b G x l b m d l I E l J L D E w f S Z x d W 9 0 O y w m c X V v d D t T Z W N 0 a W 9 u M S 9 J Q W 1 P b W V n Y S 9 Q a X Z v d G V k I E N v b H V t b i 5 7 R H V v I E N o Y W x s Z W 5 n Z S B J S U k s M T F 9 J n F 1 b 3 Q 7 L C Z x d W 9 0 O 1 N l Y 3 R p b 2 4 x L 0 l B b U 9 t Z W d h L 1 B p d m 9 0 Z W Q g Q 2 9 s d W 1 u L n t E d W 8 g Q 2 h h b G x l b m d l I E l W L D E y f S Z x d W 9 0 O y w m c X V v d D t T Z W N 0 a W 9 u M S 9 J Q W 1 P b W V n Y S 9 Q a X Z v d G V k I E N v b H V t b i 5 7 U 2 9 s b y B D a G F s b G V u Z 2 U g S S w x M 3 0 m c X V v d D s s J n F 1 b 3 Q 7 U 2 V j d G l v b j E v S U F t T 2 1 l Z 2 E v U G l 2 b 3 R l Z C B D b 2 x 1 b W 4 u e 1 N v b G 8 g Q 2 h h b G x l b m d l I E l J L D E 0 f S Z x d W 9 0 O y w m c X V v d D t T Z W N 0 a W 9 u M S 9 J Q W 1 P b W V n Y S 9 Q a X Z v d G V k I E N v b H V t b i 5 7 U 2 9 s b y B D a G F s b G V u Z 2 U g S U l J L D E 1 f S Z x d W 9 0 O y w m c X V v d D t T Z W N 0 a W 9 u M S 9 J Q W 1 P b W V n Y S 9 Q a X Z v d G V k I E N v b H V t b i 5 7 U 2 9 s b y B D a G F s b G V u Z 2 U g S V Y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Q W 1 P b W V n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Q W 1 P b W V n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B b U 9 t Z W d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B b U 9 t Z W d h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B b U 9 t Z W d h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k T 2 Z X Y X I 8 L 0 l 0 Z W 1 Q Y X R o P j w v S X R l b U x v Y 2 F 0 a W 9 u P j x T d G F i b G V F b n R y a W V z P j x F b n R y e S B U e X B l P S J G a W x s V G F y Z 2 V 0 I i B W Y W x 1 Z T 0 i c 0 x v c m R P Z l d h c i I g L z 4 8 R W 5 0 c n k g V H l w Z T 0 i U X V l c n l J R C I g V m F s d W U 9 I n N i M 2 Y w Z m M 4 M y 0 4 M D g 0 L T Q 4 N j I t O W M y Z i 1 j O T N k M m F i N G U z Z D c i I C 8 + P E V u d H J 5 I F R 5 c G U 9 I k x v Y W R l Z F R v Q W 5 h b H l z a X N T Z X J 2 a W N l c y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D l U M T Y 6 M z g 6 M j U u N z k w M T k z N 1 o i I C 8 + P E V u d H J 5 I F R 5 c G U 9 I k Z p b G x D b 2 x 1 b W 5 U e X B l c y I g V m F s d W U 9 I n N C Z 1 V G Q l F V R k J R V U Z C U V V G Q l F V R k J R V T 0 i I C 8 + P E V u d H J 5 I F R 5 c G U 9 I k Z p b G x D b 2 x 1 b W 5 O Y W 1 l c y I g V m F s d W U 9 I n N b J n F 1 b 3 Q 7 U G x h e W V y J n F 1 b 3 Q 7 L C Z x d W 9 0 O 0 Z 1 b G w g V G V h b S B D a G F s b G V u Z 2 U g S S Z x d W 9 0 O y w m c X V v d D t G d W x s I F R l Y W 0 g Q 2 h h b G x l b m d l I E l J J n F 1 b 3 Q 7 L C Z x d W 9 0 O 0 Z 1 b G w g V G V h b S B D a G F s b G V u Z 2 U g S U l J J n F 1 b 3 Q 7 L C Z x d W 9 0 O 0 Z 1 b G w g V G V h b S B D a G F s b G V u Z 2 U g S V Y m c X V v d D s s J n F 1 b 3 Q 7 V H J p b y B D a G F s b G V u Z 2 U g S S Z x d W 9 0 O y w m c X V v d D t U c m l v I E N o Y W x s Z W 5 n Z S B J S S Z x d W 9 0 O y w m c X V v d D t U c m l v I E N o Y W x s Z W 5 n Z S B J S U k m c X V v d D s s J n F 1 b 3 Q 7 V H J p b y B D a G F s b G V u Z 2 U g S V Y m c X V v d D s s J n F 1 b 3 Q 7 R H V v I E N o Y W x s Z W 5 n Z S B J J n F 1 b 3 Q 7 L C Z x d W 9 0 O 0 R 1 b y B D a G F s b G V u Z 2 U g S U k m c X V v d D s s J n F 1 b 3 Q 7 R H V v I E N o Y W x s Z W 5 n Z S B J S U k m c X V v d D s s J n F 1 b 3 Q 7 R H V v I E N o Y W x s Z W 5 n Z S B J V i Z x d W 9 0 O y w m c X V v d D t T b 2 x v I E N o Y W x s Z W 5 n Z S B J J n F 1 b 3 Q 7 L C Z x d W 9 0 O 1 N v b G 8 g Q 2 h h b G x l b m d l I E l J J n F 1 b 3 Q 7 L C Z x d W 9 0 O 1 N v b G 8 g Q 2 h h b G x l b m d l I E l J S S Z x d W 9 0 O y w m c X V v d D t T b 2 x v I E N o Y W x s Z W 5 n Z S B J V i Z x d W 9 0 O 1 0 i I C 8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3 J k T 2 Z X Y X I v U G l 2 b 3 R l Z C B D b 2 x 1 b W 4 u e 1 B s Y X l l c i w w f S Z x d W 9 0 O y w m c X V v d D t T Z W N 0 a W 9 u M S 9 M b 3 J k T 2 Z X Y X I v U G l 2 b 3 R l Z C B D b 2 x 1 b W 4 u e 0 Z 1 b G w g V G V h b S B D a G F s b G V u Z 2 U g S S w x f S Z x d W 9 0 O y w m c X V v d D t T Z W N 0 a W 9 u M S 9 M b 3 J k T 2 Z X Y X I v U G l 2 b 3 R l Z C B D b 2 x 1 b W 4 u e 0 Z 1 b G w g V G V h b S B D a G F s b G V u Z 2 U g S U k s M n 0 m c X V v d D s s J n F 1 b 3 Q 7 U 2 V j d G l v b j E v T G 9 y Z E 9 m V 2 F y L 1 B p d m 9 0 Z W Q g Q 2 9 s d W 1 u L n t G d W x s I F R l Y W 0 g Q 2 h h b G x l b m d l I E l J S S w z f S Z x d W 9 0 O y w m c X V v d D t T Z W N 0 a W 9 u M S 9 M b 3 J k T 2 Z X Y X I v U G l 2 b 3 R l Z C B D b 2 x 1 b W 4 u e 0 Z 1 b G w g V G V h b S B D a G F s b G V u Z 2 U g S V Y s N H 0 m c X V v d D s s J n F 1 b 3 Q 7 U 2 V j d G l v b j E v T G 9 y Z E 9 m V 2 F y L 1 B p d m 9 0 Z W Q g Q 2 9 s d W 1 u L n t U c m l v I E N o Y W x s Z W 5 n Z S B J L D V 9 J n F 1 b 3 Q 7 L C Z x d W 9 0 O 1 N l Y 3 R p b 2 4 x L 0 x v c m R P Z l d h c i 9 Q a X Z v d G V k I E N v b H V t b i 5 7 V H J p b y B D a G F s b G V u Z 2 U g S U k s N n 0 m c X V v d D s s J n F 1 b 3 Q 7 U 2 V j d G l v b j E v T G 9 y Z E 9 m V 2 F y L 1 B p d m 9 0 Z W Q g Q 2 9 s d W 1 u L n t U c m l v I E N o Y W x s Z W 5 n Z S B J S U k s N 3 0 m c X V v d D s s J n F 1 b 3 Q 7 U 2 V j d G l v b j E v T G 9 y Z E 9 m V 2 F y L 1 B p d m 9 0 Z W Q g Q 2 9 s d W 1 u L n t U c m l v I E N o Y W x s Z W 5 n Z S B J V i w 4 f S Z x d W 9 0 O y w m c X V v d D t T Z W N 0 a W 9 u M S 9 M b 3 J k T 2 Z X Y X I v U G l 2 b 3 R l Z C B D b 2 x 1 b W 4 u e 0 R 1 b y B D a G F s b G V u Z 2 U g S S w 5 f S Z x d W 9 0 O y w m c X V v d D t T Z W N 0 a W 9 u M S 9 M b 3 J k T 2 Z X Y X I v U G l 2 b 3 R l Z C B D b 2 x 1 b W 4 u e 0 R 1 b y B D a G F s b G V u Z 2 U g S U k s M T B 9 J n F 1 b 3 Q 7 L C Z x d W 9 0 O 1 N l Y 3 R p b 2 4 x L 0 x v c m R P Z l d h c i 9 Q a X Z v d G V k I E N v b H V t b i 5 7 R H V v I E N o Y W x s Z W 5 n Z S B J S U k s M T F 9 J n F 1 b 3 Q 7 L C Z x d W 9 0 O 1 N l Y 3 R p b 2 4 x L 0 x v c m R P Z l d h c i 9 Q a X Z v d G V k I E N v b H V t b i 5 7 R H V v I E N o Y W x s Z W 5 n Z S B J V i w x M n 0 m c X V v d D s s J n F 1 b 3 Q 7 U 2 V j d G l v b j E v T G 9 y Z E 9 m V 2 F y L 1 B p d m 9 0 Z W Q g Q 2 9 s d W 1 u L n t T b 2 x v I E N o Y W x s Z W 5 n Z S B J L D E z f S Z x d W 9 0 O y w m c X V v d D t T Z W N 0 a W 9 u M S 9 M b 3 J k T 2 Z X Y X I v U G l 2 b 3 R l Z C B D b 2 x 1 b W 4 u e 1 N v b G 8 g Q 2 h h b G x l b m d l I E l J L D E 0 f S Z x d W 9 0 O y w m c X V v d D t T Z W N 0 a W 9 u M S 9 M b 3 J k T 2 Z X Y X I v U G l 2 b 3 R l Z C B D b 2 x 1 b W 4 u e 1 N v b G 8 g Q 2 h h b G x l b m d l I E l J S S w x N X 0 m c X V v d D s s J n F 1 b 3 Q 7 U 2 V j d G l v b j E v T G 9 y Z E 9 m V 2 F y L 1 B p d m 9 0 Z W Q g Q 2 9 s d W 1 u L n t T b 2 x v I E N o Y W x s Z W 5 n Z S B J V i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x v c m R P Z l d h c i 9 Q a X Z v d G V k I E N v b H V t b i 5 7 U G x h e W V y L D B 9 J n F 1 b 3 Q 7 L C Z x d W 9 0 O 1 N l Y 3 R p b 2 4 x L 0 x v c m R P Z l d h c i 9 Q a X Z v d G V k I E N v b H V t b i 5 7 R n V s b C B U Z W F t I E N o Y W x s Z W 5 n Z S B J L D F 9 J n F 1 b 3 Q 7 L C Z x d W 9 0 O 1 N l Y 3 R p b 2 4 x L 0 x v c m R P Z l d h c i 9 Q a X Z v d G V k I E N v b H V t b i 5 7 R n V s b C B U Z W F t I E N o Y W x s Z W 5 n Z S B J S S w y f S Z x d W 9 0 O y w m c X V v d D t T Z W N 0 a W 9 u M S 9 M b 3 J k T 2 Z X Y X I v U G l 2 b 3 R l Z C B D b 2 x 1 b W 4 u e 0 Z 1 b G w g V G V h b S B D a G F s b G V u Z 2 U g S U l J L D N 9 J n F 1 b 3 Q 7 L C Z x d W 9 0 O 1 N l Y 3 R p b 2 4 x L 0 x v c m R P Z l d h c i 9 Q a X Z v d G V k I E N v b H V t b i 5 7 R n V s b C B U Z W F t I E N o Y W x s Z W 5 n Z S B J V i w 0 f S Z x d W 9 0 O y w m c X V v d D t T Z W N 0 a W 9 u M S 9 M b 3 J k T 2 Z X Y X I v U G l 2 b 3 R l Z C B D b 2 x 1 b W 4 u e 1 R y a W 8 g Q 2 h h b G x l b m d l I E k s N X 0 m c X V v d D s s J n F 1 b 3 Q 7 U 2 V j d G l v b j E v T G 9 y Z E 9 m V 2 F y L 1 B p d m 9 0 Z W Q g Q 2 9 s d W 1 u L n t U c m l v I E N o Y W x s Z W 5 n Z S B J S S w 2 f S Z x d W 9 0 O y w m c X V v d D t T Z W N 0 a W 9 u M S 9 M b 3 J k T 2 Z X Y X I v U G l 2 b 3 R l Z C B D b 2 x 1 b W 4 u e 1 R y a W 8 g Q 2 h h b G x l b m d l I E l J S S w 3 f S Z x d W 9 0 O y w m c X V v d D t T Z W N 0 a W 9 u M S 9 M b 3 J k T 2 Z X Y X I v U G l 2 b 3 R l Z C B D b 2 x 1 b W 4 u e 1 R y a W 8 g Q 2 h h b G x l b m d l I E l W L D h 9 J n F 1 b 3 Q 7 L C Z x d W 9 0 O 1 N l Y 3 R p b 2 4 x L 0 x v c m R P Z l d h c i 9 Q a X Z v d G V k I E N v b H V t b i 5 7 R H V v I E N o Y W x s Z W 5 n Z S B J L D l 9 J n F 1 b 3 Q 7 L C Z x d W 9 0 O 1 N l Y 3 R p b 2 4 x L 0 x v c m R P Z l d h c i 9 Q a X Z v d G V k I E N v b H V t b i 5 7 R H V v I E N o Y W x s Z W 5 n Z S B J S S w x M H 0 m c X V v d D s s J n F 1 b 3 Q 7 U 2 V j d G l v b j E v T G 9 y Z E 9 m V 2 F y L 1 B p d m 9 0 Z W Q g Q 2 9 s d W 1 u L n t E d W 8 g Q 2 h h b G x l b m d l I E l J S S w x M X 0 m c X V v d D s s J n F 1 b 3 Q 7 U 2 V j d G l v b j E v T G 9 y Z E 9 m V 2 F y L 1 B p d m 9 0 Z W Q g Q 2 9 s d W 1 u L n t E d W 8 g Q 2 h h b G x l b m d l I E l W L D E y f S Z x d W 9 0 O y w m c X V v d D t T Z W N 0 a W 9 u M S 9 M b 3 J k T 2 Z X Y X I v U G l 2 b 3 R l Z C B D b 2 x 1 b W 4 u e 1 N v b G 8 g Q 2 h h b G x l b m d l I E k s M T N 9 J n F 1 b 3 Q 7 L C Z x d W 9 0 O 1 N l Y 3 R p b 2 4 x L 0 x v c m R P Z l d h c i 9 Q a X Z v d G V k I E N v b H V t b i 5 7 U 2 9 s b y B D a G F s b G V u Z 2 U g S U k s M T R 9 J n F 1 b 3 Q 7 L C Z x d W 9 0 O 1 N l Y 3 R p b 2 4 x L 0 x v c m R P Z l d h c i 9 Q a X Z v d G V k I E N v b H V t b i 5 7 U 2 9 s b y B D a G F s b G V u Z 2 U g S U l J L D E 1 f S Z x d W 9 0 O y w m c X V v d D t T Z W N 0 a W 9 u M S 9 M b 3 J k T 2 Z X Y X I v U G l 2 b 3 R l Z C B D b 2 x 1 b W 4 u e 1 N v b G 8 g Q 2 h h b G x l b m d l I E l W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9 y Z E 9 m V 2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c m R P Z l d h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c m R P Z l d h c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k T 2 Z X Y X I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y Z E 9 m V 2 F y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3 V u d C I g V m F s d W U 9 I m w y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j J U M T M 6 M D g 6 M j g u M T M w N D c y N F o i I C 8 + P E V u d H J 5 I F R 5 c G U 9 I k Z p b G x D b 2 x 1 b W 5 U e X B l c y I g V m F s d W U 9 I n N C Z 1 l H Q m d Z R i I g L z 4 8 R W 5 0 c n k g V H l w Z T 0 i R m l s b E N v b H V t b k 5 h b W V z I i B W Y W x 1 Z T 0 i c 1 s m c X V v d D t C Y X N l J n F 1 b 3 Q 7 L C Z x d W 9 0 O 0 F s d C Z x d W 9 0 O y w m c X V v d D t U e X B l J n F 1 b 3 Q 7 L C Z x d W 9 0 O 0 R p Z m Z p Y 3 V s d H k m c X V v d D s s J n F 1 b 3 Q 7 U G x h e W V y J n F 1 b 3 Q 7 L C Z x d W 9 0 O 0 J l c 3 Q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y Z x d W 9 0 O 0 J h c 2 U m c X V v d D s s J n F 1 b 3 Q 7 Q W x 0 J n F 1 b 3 Q 7 L C Z x d W 9 0 O 1 R 5 c G U m c X V v d D s s J n F 1 b 3 Q 7 R G l m Z m l j d W x 0 e S Z x d W 9 0 O y w m c X V v d D t Q b G F 5 Z X I m c X V v d D t d L C Z x d W 9 0 O 3 F 1 Z X J 5 U m V s Y X R p b 2 5 z a G l w c y Z x d W 9 0 O z p b X S w m c X V v d D t j b 2 x 1 b W 5 J Z G V u d G l 0 a W V z J n F 1 b 3 Q 7 O l s m c X V v d D t T Z W N 0 a W 9 u M S 9 Q b G F 5 Z X J S d W 5 z L 0 d y b 3 V w Z W Q g U m 9 3 c y 5 7 Q m F z Z S w w f S Z x d W 9 0 O y w m c X V v d D t T Z W N 0 a W 9 u M S 9 Q b G F 5 Z X J S d W 5 z L 0 d y b 3 V w Z W Q g U m 9 3 c y 5 7 Q W x 0 L D F 9 J n F 1 b 3 Q 7 L C Z x d W 9 0 O 1 N l Y 3 R p b 2 4 x L 1 B s Y X l l c l J 1 b n M v R 3 J v d X B l Z C B S b 3 d z L n t U e X B l L D J 9 J n F 1 b 3 Q 7 L C Z x d W 9 0 O 1 N l Y 3 R p b 2 4 x L 1 B s Y X l l c l J 1 b n M v R 3 J v d X B l Z C B S b 3 d z L n t E a W Z m a W N 1 b H R 5 L D N 9 J n F 1 b 3 Q 7 L C Z x d W 9 0 O 1 N l Y 3 R p b 2 4 x L 1 B s Y X l l c l J 1 b n M v R 3 J v d X B l Z C B S b 3 d z L n t Q b G F 5 Z X I s N H 0 m c X V v d D s s J n F 1 b 3 Q 7 U 2 V j d G l v b j E v U G x h e W V y U n V u c y 9 H c m 9 1 c G V k I F J v d 3 M u e 0 J l c 3 Q g V G l t Z S w 1 f S Z x d W 9 0 O 1 0 s J n F 1 b 3 Q 7 Q 2 9 s d W 1 u Q 2 9 1 b n Q m c X V v d D s 6 N i w m c X V v d D t L Z X l D b 2 x 1 b W 5 O Y W 1 l c y Z x d W 9 0 O z p b J n F 1 b 3 Q 7 Q m F z Z S Z x d W 9 0 O y w m c X V v d D t B b H Q m c X V v d D s s J n F 1 b 3 Q 7 V H l w Z S Z x d W 9 0 O y w m c X V v d D t E a W Z m a W N 1 b H R 5 J n F 1 b 3 Q 7 L C Z x d W 9 0 O 1 B s Y X l l c i Z x d W 9 0 O 1 0 s J n F 1 b 3 Q 7 Q 2 9 s d W 1 u S W R l b n R p d G l l c y Z x d W 9 0 O z p b J n F 1 b 3 Q 7 U 2 V j d G l v b j E v U G x h e W V y U n V u c y 9 H c m 9 1 c G V k I F J v d 3 M u e 0 J h c 2 U s M H 0 m c X V v d D s s J n F 1 b 3 Q 7 U 2 V j d G l v b j E v U G x h e W V y U n V u c y 9 H c m 9 1 c G V k I F J v d 3 M u e 0 F s d C w x f S Z x d W 9 0 O y w m c X V v d D t T Z W N 0 a W 9 u M S 9 Q b G F 5 Z X J S d W 5 z L 0 d y b 3 V w Z W Q g U m 9 3 c y 5 7 V H l w Z S w y f S Z x d W 9 0 O y w m c X V v d D t T Z W N 0 a W 9 u M S 9 Q b G F 5 Z X J S d W 5 z L 0 d y b 3 V w Z W Q g U m 9 3 c y 5 7 R G l m Z m l j d W x 0 e S w z f S Z x d W 9 0 O y w m c X V v d D t T Z W N 0 a W 9 u M S 9 Q b G F 5 Z X J S d W 5 z L 0 d y b 3 V w Z W Q g U m 9 3 c y 5 7 U G x h e W V y L D R 9 J n F 1 b 3 Q 7 L C Z x d W 9 0 O 1 N l Y 3 R p b 2 4 x L 1 B s Y X l l c l J 1 b n M v R 3 J v d X B l Z C B S b 3 d z L n t C Z X N 0 I F R p b W U s N X 0 m c X V v d D t d L C Z x d W 9 0 O 1 J l b G F 0 a W 9 u c 2 h p c E l u Z m 8 m c X V v d D s 6 W 1 1 9 I i A v P j x F b n R y e S B U e X B l P S J R d W V y e U l E I i B W Y W x 1 Z T 0 i c 2 Q x O W Z i N j k 3 L W J l O D A t N G R m N i 1 h M j Z j L T E z M D Y w O G Z m Y z g x Z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s Y X l l c l J 1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u c 0 J 5 U G x h e W V y R m l s Z V B h d G g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k t M j J U M T M 6 M D U 6 M j k u O T U 2 O D c 1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G x h e W V y U n V u c y 9 Q b G F 5 Z X J S d W 5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H c m 9 1 c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k a H h c y v i S I C 9 o H t K t P Y d A A A A A A I A A A A A A B B m A A A A A Q A A I A A A A B 1 Z 2 g U Y b C E 3 W S h G a W 8 a Q a b 9 + C T G 0 Z F u r o 4 2 J G V h F a k v A A A A A A 6 A A A A A A g A A I A A A A M 6 A d L W J H q a m l 5 C 7 k w a J J U p S P w L N j v j J S 8 q b 0 x I 3 H w 8 C U A A A A C l 2 f 3 Q w q t l a C v / q H z 6 6 6 M 0 K G d R n k 4 u A F c n a J 3 K a r a a q y M f P a z u C E J f X R u u a M D k W R T k m 8 e 1 X x f D p P a U T z 7 9 I b L L l s L n 5 K d u C 6 Q 0 r H z Y 8 0 L d W Q A A A A M l C d J o G p V A K g u m g 1 K a 2 Y b Z 3 4 V i U k i i j t a q Z Q g N l s k b G 6 p 8 C c w 1 q a N L 5 P m X Y r 2 j 5 S X + 6 z M U E w 9 o H S i i a i 0 h I n a M = < / D a t a M a s h u p > 
</file>

<file path=customXml/itemProps1.xml><?xml version="1.0" encoding="utf-8"?>
<ds:datastoreItem xmlns:ds="http://schemas.openxmlformats.org/officeDocument/2006/customXml" ds:itemID="{6B4EC36F-CE9A-4BF1-A3D2-EC5BAC9A7A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PlayerSoloPlat</vt:lpstr>
      <vt:lpstr>PlayerSoloGold</vt:lpstr>
      <vt:lpstr>TeamDuoPlat</vt:lpstr>
      <vt:lpstr>TeamDuoGold</vt:lpstr>
      <vt:lpstr>PlayerDuoPlat</vt:lpstr>
      <vt:lpstr>PlayerDuoGold</vt:lpstr>
      <vt:lpstr>TeamTrioPlat</vt:lpstr>
      <vt:lpstr>TeamTrioGold</vt:lpstr>
      <vt:lpstr>PlayerTrioPlat</vt:lpstr>
      <vt:lpstr>PlayerTrioGold</vt:lpstr>
      <vt:lpstr>TeamTeamPlat</vt:lpstr>
      <vt:lpstr>TeamTeamGold</vt:lpstr>
      <vt:lpstr>PlayerTeamPlat</vt:lpstr>
      <vt:lpstr>PlayerTeamGold</vt:lpstr>
      <vt:lpstr>LordOfWar</vt:lpstr>
      <vt:lpstr>IAmOmega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2018-07-14T07:27:35Z</dcterms:created>
  <dcterms:modified xsi:type="dcterms:W3CDTF">2019-09-22T13:12:59Z</dcterms:modified>
</cp:coreProperties>
</file>