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6A1DDFFA-D9B1-49DA-A0A1-A2C9F7618C81}" xr6:coauthVersionLast="45" xr6:coauthVersionMax="45" xr10:uidLastSave="{00000000-0000-0000-0000-000000000000}"/>
  <bookViews>
    <workbookView xWindow="-120" yWindow="-120" windowWidth="27870" windowHeight="18240" tabRatio="717" activeTab="1" xr2:uid="{63AEC4F7-B00E-4F28-AECF-B933ED113489}"/>
  </bookViews>
  <sheets>
    <sheet name="PlayerSoloPlat" sheetId="17" r:id="rId1"/>
    <sheet name="PlayerSoloGold" sheetId="16" r:id="rId2"/>
    <sheet name="TeamDuoPlat" sheetId="15" r:id="rId3"/>
    <sheet name="TeamDuoGold" sheetId="14" r:id="rId4"/>
    <sheet name="PlayerDuoPlat" sheetId="13" r:id="rId5"/>
    <sheet name="PlayerDuoGold" sheetId="12" r:id="rId6"/>
    <sheet name="TeamTrioPlat" sheetId="11" r:id="rId7"/>
    <sheet name="TeamTrioGold" sheetId="10" r:id="rId8"/>
    <sheet name="PlayerTrioPlat" sheetId="9" r:id="rId9"/>
    <sheet name="PlayerTrioGold" sheetId="8" r:id="rId10"/>
    <sheet name="TeamTeamPlat" sheetId="7" r:id="rId11"/>
    <sheet name="TeamTeamGold" sheetId="6" r:id="rId12"/>
    <sheet name="PlayerTeamPlat" sheetId="5" r:id="rId13"/>
    <sheet name="PlayerTeamGold" sheetId="4" r:id="rId14"/>
    <sheet name="LordOfWar" sheetId="19" r:id="rId15"/>
    <sheet name="IAmOmega" sheetId="18" r:id="rId16"/>
  </sheets>
  <definedNames>
    <definedName name="ExternalData_10" localSheetId="6" hidden="1">TeamTrioPlat!$C$1:$H$5</definedName>
    <definedName name="ExternalData_11" localSheetId="5" hidden="1">PlayerDuoGold!$C$1:$H$20</definedName>
    <definedName name="ExternalData_12" localSheetId="4" hidden="1">PlayerDuoPlat!$C$1:$H$12</definedName>
    <definedName name="ExternalData_13" localSheetId="3" hidden="1">TeamDuoGold!$C$1:$H$13</definedName>
    <definedName name="ExternalData_14" localSheetId="2" hidden="1">TeamDuoPlat!$C$1:$H$9</definedName>
    <definedName name="ExternalData_16" localSheetId="0" hidden="1">PlayerSoloPlat!$C$1:$H$4</definedName>
    <definedName name="ExternalData_3" localSheetId="15" hidden="1">IAmOmega!$C$1:$T$28</definedName>
    <definedName name="ExternalData_3" localSheetId="13" hidden="1">PlayerTeamGold!$C$1:$H$23</definedName>
    <definedName name="ExternalData_4" localSheetId="14" hidden="1">LordOfWar!$C$1:$T$42</definedName>
    <definedName name="ExternalData_4" localSheetId="12" hidden="1">PlayerTeamPlat!$C$1:$H$25</definedName>
    <definedName name="ExternalData_5" localSheetId="11" hidden="1">TeamTeamGold!$C$1:$H$8</definedName>
    <definedName name="ExternalData_6" localSheetId="10" hidden="1">TeamTeamPlat!$C$1:$H$13</definedName>
    <definedName name="ExternalData_7" localSheetId="9" hidden="1">PlayerTrioGold!$C$1:$H$21</definedName>
    <definedName name="ExternalData_8" localSheetId="8" hidden="1">PlayerTrioPlat!$C$1:$H$10</definedName>
    <definedName name="ExternalData_9" localSheetId="7" hidden="1">TeamTrioGold!$C$1:$H$10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8" l="1"/>
  <c r="A28" i="18"/>
  <c r="A21" i="18"/>
  <c r="A9" i="18"/>
  <c r="A22" i="18"/>
  <c r="A4" i="18"/>
  <c r="A13" i="18"/>
  <c r="A7" i="18"/>
  <c r="A12" i="18"/>
  <c r="A14" i="18"/>
  <c r="A3" i="18"/>
  <c r="A18" i="18"/>
  <c r="A15" i="18"/>
  <c r="A8" i="18"/>
  <c r="A25" i="18"/>
  <c r="A24" i="18"/>
  <c r="A27" i="18"/>
  <c r="A19" i="18"/>
  <c r="A20" i="18"/>
  <c r="A16" i="18"/>
  <c r="A23" i="18"/>
  <c r="A17" i="18"/>
  <c r="A10" i="18"/>
  <c r="A5" i="18"/>
  <c r="A6" i="18"/>
  <c r="A2" i="18"/>
  <c r="A26" i="18"/>
  <c r="D11" i="18"/>
  <c r="D28" i="18"/>
  <c r="D21" i="18"/>
  <c r="D9" i="18"/>
  <c r="D22" i="18"/>
  <c r="D4" i="18"/>
  <c r="D13" i="18"/>
  <c r="D7" i="18"/>
  <c r="D12" i="18"/>
  <c r="D14" i="18"/>
  <c r="D3" i="18"/>
  <c r="D18" i="18"/>
  <c r="D15" i="18"/>
  <c r="D8" i="18"/>
  <c r="D25" i="18"/>
  <c r="D24" i="18"/>
  <c r="D27" i="18"/>
  <c r="D19" i="18"/>
  <c r="D20" i="18"/>
  <c r="D16" i="18"/>
  <c r="D23" i="18"/>
  <c r="D17" i="18"/>
  <c r="D10" i="18"/>
  <c r="D5" i="18"/>
  <c r="D6" i="18"/>
  <c r="D2" i="18"/>
  <c r="D26" i="18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A2" i="4"/>
  <c r="A16" i="4"/>
  <c r="A20" i="4"/>
  <c r="A8" i="4"/>
  <c r="A22" i="4"/>
  <c r="A23" i="4"/>
  <c r="A3" i="4"/>
  <c r="A13" i="4"/>
  <c r="A10" i="4"/>
  <c r="A11" i="4"/>
  <c r="A5" i="4"/>
  <c r="A18" i="4"/>
  <c r="A14" i="4"/>
  <c r="A6" i="4"/>
  <c r="A19" i="4"/>
  <c r="A7" i="4"/>
  <c r="A15" i="4"/>
  <c r="A21" i="4"/>
  <c r="A9" i="4"/>
  <c r="A17" i="4"/>
  <c r="A12" i="4"/>
  <c r="A4" i="4"/>
  <c r="D2" i="4"/>
  <c r="D16" i="4"/>
  <c r="D20" i="4"/>
  <c r="D8" i="4"/>
  <c r="D22" i="4"/>
  <c r="D23" i="4"/>
  <c r="D3" i="4"/>
  <c r="D13" i="4"/>
  <c r="D10" i="4"/>
  <c r="D11" i="4"/>
  <c r="D5" i="4"/>
  <c r="D18" i="4"/>
  <c r="D14" i="4"/>
  <c r="D6" i="4"/>
  <c r="D19" i="4"/>
  <c r="D7" i="4"/>
  <c r="D15" i="4"/>
  <c r="D21" i="4"/>
  <c r="D9" i="4"/>
  <c r="D17" i="4"/>
  <c r="D12" i="4"/>
  <c r="D4" i="4"/>
  <c r="A11" i="5"/>
  <c r="A24" i="5"/>
  <c r="A25" i="5"/>
  <c r="A9" i="5"/>
  <c r="A4" i="5"/>
  <c r="A12" i="5"/>
  <c r="A7" i="5"/>
  <c r="A13" i="5"/>
  <c r="A3" i="5"/>
  <c r="A21" i="5"/>
  <c r="A14" i="5"/>
  <c r="A8" i="5"/>
  <c r="A22" i="5"/>
  <c r="A20" i="5"/>
  <c r="A18" i="5"/>
  <c r="A17" i="5"/>
  <c r="A15" i="5"/>
  <c r="A19" i="5"/>
  <c r="A16" i="5"/>
  <c r="A10" i="5"/>
  <c r="A5" i="5"/>
  <c r="A6" i="5"/>
  <c r="A2" i="5"/>
  <c r="A23" i="5"/>
  <c r="D11" i="5"/>
  <c r="D24" i="5"/>
  <c r="D25" i="5"/>
  <c r="D9" i="5"/>
  <c r="D4" i="5"/>
  <c r="D12" i="5"/>
  <c r="D7" i="5"/>
  <c r="D13" i="5"/>
  <c r="D3" i="5"/>
  <c r="D21" i="5"/>
  <c r="D14" i="5"/>
  <c r="D8" i="5"/>
  <c r="D22" i="5"/>
  <c r="D20" i="5"/>
  <c r="D18" i="5"/>
  <c r="D17" i="5"/>
  <c r="D15" i="5"/>
  <c r="D19" i="5"/>
  <c r="D16" i="5"/>
  <c r="D10" i="5"/>
  <c r="D5" i="5"/>
  <c r="D6" i="5"/>
  <c r="D2" i="5"/>
  <c r="D23" i="5"/>
  <c r="A2" i="6"/>
  <c r="A3" i="6"/>
  <c r="A4" i="6"/>
  <c r="A5" i="6"/>
  <c r="A6" i="6"/>
  <c r="A7" i="6"/>
  <c r="A8" i="6"/>
  <c r="D2" i="6"/>
  <c r="D3" i="6"/>
  <c r="D4" i="6"/>
  <c r="D5" i="6"/>
  <c r="D6" i="6"/>
  <c r="D7" i="6"/>
  <c r="D8" i="6"/>
  <c r="A2" i="7"/>
  <c r="A3" i="7"/>
  <c r="A4" i="7"/>
  <c r="A5" i="7"/>
  <c r="A6" i="7"/>
  <c r="A7" i="7"/>
  <c r="A8" i="7"/>
  <c r="A9" i="7"/>
  <c r="A10" i="7"/>
  <c r="A11" i="7"/>
  <c r="A12" i="7"/>
  <c r="A13" i="7"/>
  <c r="D2" i="7"/>
  <c r="D3" i="7"/>
  <c r="D4" i="7"/>
  <c r="D5" i="7"/>
  <c r="D6" i="7"/>
  <c r="D7" i="7"/>
  <c r="D8" i="7"/>
  <c r="D9" i="7"/>
  <c r="D10" i="7"/>
  <c r="D11" i="7"/>
  <c r="D12" i="7"/>
  <c r="D13" i="7"/>
  <c r="A7" i="8"/>
  <c r="A8" i="8"/>
  <c r="A17" i="8"/>
  <c r="A10" i="8"/>
  <c r="A14" i="8"/>
  <c r="A12" i="8"/>
  <c r="A21" i="8"/>
  <c r="A15" i="8"/>
  <c r="A16" i="8"/>
  <c r="A13" i="8"/>
  <c r="A9" i="8"/>
  <c r="A6" i="8"/>
  <c r="A4" i="8"/>
  <c r="A20" i="8"/>
  <c r="A18" i="8"/>
  <c r="A11" i="8"/>
  <c r="A2" i="8"/>
  <c r="A3" i="8"/>
  <c r="A5" i="8"/>
  <c r="A19" i="8"/>
  <c r="D7" i="8"/>
  <c r="D8" i="8"/>
  <c r="D17" i="8"/>
  <c r="D10" i="8"/>
  <c r="D14" i="8"/>
  <c r="D12" i="8"/>
  <c r="D21" i="8"/>
  <c r="D15" i="8"/>
  <c r="D16" i="8"/>
  <c r="D13" i="8"/>
  <c r="D9" i="8"/>
  <c r="D6" i="8"/>
  <c r="D4" i="8"/>
  <c r="D20" i="8"/>
  <c r="D18" i="8"/>
  <c r="D11" i="8"/>
  <c r="D2" i="8"/>
  <c r="D3" i="8"/>
  <c r="D5" i="8"/>
  <c r="D19" i="8"/>
  <c r="A10" i="9"/>
  <c r="A5" i="9"/>
  <c r="A6" i="9"/>
  <c r="A9" i="9"/>
  <c r="A7" i="9"/>
  <c r="A2" i="9"/>
  <c r="A3" i="9"/>
  <c r="A4" i="9"/>
  <c r="A8" i="9"/>
  <c r="D10" i="9"/>
  <c r="D5" i="9"/>
  <c r="D6" i="9"/>
  <c r="D9" i="9"/>
  <c r="D7" i="9"/>
  <c r="D2" i="9"/>
  <c r="D3" i="9"/>
  <c r="D4" i="9"/>
  <c r="D8" i="9"/>
  <c r="A2" i="10"/>
  <c r="A3" i="10"/>
  <c r="A4" i="10"/>
  <c r="A5" i="10"/>
  <c r="A6" i="10"/>
  <c r="A7" i="10"/>
  <c r="A8" i="10"/>
  <c r="A9" i="10"/>
  <c r="A10" i="10"/>
  <c r="D2" i="10"/>
  <c r="D3" i="10"/>
  <c r="D4" i="10"/>
  <c r="D5" i="10"/>
  <c r="D6" i="10"/>
  <c r="D7" i="10"/>
  <c r="D8" i="10"/>
  <c r="D9" i="10"/>
  <c r="D10" i="10"/>
  <c r="A5" i="11"/>
  <c r="A3" i="11"/>
  <c r="A4" i="11"/>
  <c r="A2" i="11"/>
  <c r="D5" i="11"/>
  <c r="D3" i="11"/>
  <c r="D4" i="11"/>
  <c r="D2" i="11"/>
  <c r="A4" i="12"/>
  <c r="A12" i="12"/>
  <c r="A18" i="12"/>
  <c r="A5" i="12"/>
  <c r="A20" i="12"/>
  <c r="A16" i="12"/>
  <c r="A17" i="12"/>
  <c r="A13" i="12"/>
  <c r="A9" i="12"/>
  <c r="A6" i="12"/>
  <c r="A8" i="12"/>
  <c r="A7" i="12"/>
  <c r="A2" i="12"/>
  <c r="A10" i="12"/>
  <c r="A11" i="12"/>
  <c r="A3" i="12"/>
  <c r="A19" i="12"/>
  <c r="A14" i="12"/>
  <c r="A15" i="12"/>
  <c r="D4" i="12"/>
  <c r="D12" i="12"/>
  <c r="D18" i="12"/>
  <c r="D5" i="12"/>
  <c r="D20" i="12"/>
  <c r="D16" i="12"/>
  <c r="D17" i="12"/>
  <c r="D13" i="12"/>
  <c r="D9" i="12"/>
  <c r="D6" i="12"/>
  <c r="D8" i="12"/>
  <c r="D7" i="12"/>
  <c r="D2" i="12"/>
  <c r="D10" i="12"/>
  <c r="D11" i="12"/>
  <c r="D3" i="12"/>
  <c r="D19" i="12"/>
  <c r="D14" i="12"/>
  <c r="D15" i="12"/>
  <c r="A10" i="13"/>
  <c r="A4" i="13"/>
  <c r="A12" i="13"/>
  <c r="A5" i="13"/>
  <c r="A8" i="13"/>
  <c r="A11" i="13"/>
  <c r="A3" i="13"/>
  <c r="A2" i="13"/>
  <c r="A6" i="13"/>
  <c r="A7" i="13"/>
  <c r="A9" i="13"/>
  <c r="D10" i="13"/>
  <c r="D4" i="13"/>
  <c r="D12" i="13"/>
  <c r="D5" i="13"/>
  <c r="D8" i="13"/>
  <c r="D11" i="13"/>
  <c r="D3" i="13"/>
  <c r="D2" i="13"/>
  <c r="D6" i="13"/>
  <c r="D7" i="13"/>
  <c r="D9" i="13"/>
  <c r="A5" i="14"/>
  <c r="A10" i="14"/>
  <c r="A13" i="14"/>
  <c r="A6" i="14"/>
  <c r="A8" i="14"/>
  <c r="A7" i="14"/>
  <c r="A4" i="14"/>
  <c r="A12" i="14"/>
  <c r="A2" i="14"/>
  <c r="A3" i="14"/>
  <c r="A9" i="14"/>
  <c r="A11" i="14"/>
  <c r="D5" i="14"/>
  <c r="D10" i="14"/>
  <c r="D13" i="14"/>
  <c r="D6" i="14"/>
  <c r="D8" i="14"/>
  <c r="D7" i="14"/>
  <c r="D4" i="14"/>
  <c r="D12" i="14"/>
  <c r="D2" i="14"/>
  <c r="D3" i="14"/>
  <c r="D9" i="14"/>
  <c r="D11" i="14"/>
  <c r="A8" i="15"/>
  <c r="A5" i="15"/>
  <c r="A3" i="15"/>
  <c r="A4" i="15"/>
  <c r="A9" i="15"/>
  <c r="A7" i="15"/>
  <c r="A2" i="15"/>
  <c r="A6" i="15"/>
  <c r="D8" i="15"/>
  <c r="D5" i="15"/>
  <c r="D3" i="15"/>
  <c r="D4" i="15"/>
  <c r="D9" i="15"/>
  <c r="D7" i="15"/>
  <c r="D2" i="15"/>
  <c r="D6" i="15"/>
  <c r="A12" i="16"/>
  <c r="A15" i="16"/>
  <c r="A14" i="16"/>
  <c r="A3" i="16"/>
  <c r="A6" i="16"/>
  <c r="A4" i="16"/>
  <c r="A10" i="16"/>
  <c r="A2" i="16"/>
  <c r="A7" i="16"/>
  <c r="A5" i="16"/>
  <c r="A13" i="16"/>
  <c r="A9" i="16"/>
  <c r="A8" i="16"/>
  <c r="A11" i="16"/>
  <c r="D12" i="16"/>
  <c r="D15" i="16"/>
  <c r="D14" i="16"/>
  <c r="D3" i="16"/>
  <c r="D6" i="16"/>
  <c r="D4" i="16"/>
  <c r="D10" i="16"/>
  <c r="D2" i="16"/>
  <c r="D7" i="16"/>
  <c r="D5" i="16"/>
  <c r="D13" i="16"/>
  <c r="D9" i="16"/>
  <c r="D8" i="16"/>
  <c r="D11" i="16"/>
  <c r="A4" i="17"/>
  <c r="A2" i="17"/>
  <c r="A3" i="17"/>
  <c r="D4" i="17"/>
  <c r="D2" i="17"/>
  <c r="D3" i="17"/>
</calcChain>
</file>

<file path=xl/sharedStrings.xml><?xml version="1.0" encoding="utf-8"?>
<sst xmlns="http://schemas.openxmlformats.org/spreadsheetml/2006/main" count="621" uniqueCount="124">
  <si>
    <t>Player</t>
  </si>
  <si>
    <t>AGCeyx</t>
  </si>
  <si>
    <t>Team</t>
  </si>
  <si>
    <t>Full Team Challenge II</t>
  </si>
  <si>
    <t>Alfonsedode</t>
  </si>
  <si>
    <t>Full Team Challenge IV</t>
  </si>
  <si>
    <t>Full Team Challenge III</t>
  </si>
  <si>
    <t>Full Team Challenge I</t>
  </si>
  <si>
    <t>Juh0M</t>
  </si>
  <si>
    <t>ark_ryv_</t>
  </si>
  <si>
    <t>AW_FC_1986</t>
  </si>
  <si>
    <t>x3lander</t>
  </si>
  <si>
    <t>Bateman1980</t>
  </si>
  <si>
    <t>Brannigans1ove</t>
  </si>
  <si>
    <t>ClydeInTheShell</t>
  </si>
  <si>
    <t>ex-Clusum</t>
  </si>
  <si>
    <t>Smehur</t>
  </si>
  <si>
    <t>q5tyhj</t>
  </si>
  <si>
    <t>KillaCat805</t>
  </si>
  <si>
    <t>Tatted1214</t>
  </si>
  <si>
    <t>Trio Challenge I</t>
  </si>
  <si>
    <t>TheNightSlasher</t>
  </si>
  <si>
    <t>Trio Challenge II</t>
  </si>
  <si>
    <t>Trio Challenge III</t>
  </si>
  <si>
    <t>frank_is_crank</t>
  </si>
  <si>
    <t>Trio Challenge IV</t>
  </si>
  <si>
    <t>ACGeyx</t>
  </si>
  <si>
    <t>Duo Challenge I</t>
  </si>
  <si>
    <t>Emexxia</t>
  </si>
  <si>
    <t>dtkart</t>
  </si>
  <si>
    <t>Duo Challenge II</t>
  </si>
  <si>
    <t>Duo Challenge III</t>
  </si>
  <si>
    <t>Duo Challenge IV</t>
  </si>
  <si>
    <t>TheTechnoTurian</t>
  </si>
  <si>
    <t>Solo Challenge I</t>
  </si>
  <si>
    <t>N7-Gerbil</t>
  </si>
  <si>
    <t>capn233</t>
  </si>
  <si>
    <t>The_Doctor46N7</t>
  </si>
  <si>
    <t>XAN1_95</t>
  </si>
  <si>
    <t>justinman114</t>
  </si>
  <si>
    <t>Solo Challenge II</t>
  </si>
  <si>
    <t>Solo Challenge III</t>
  </si>
  <si>
    <t>Solo Challenge IV</t>
  </si>
  <si>
    <t>DocSteely</t>
  </si>
  <si>
    <t>AutumnalSkies</t>
  </si>
  <si>
    <t>t_raks_99</t>
  </si>
  <si>
    <t>ctc91</t>
  </si>
  <si>
    <t>RBHershey98</t>
  </si>
  <si>
    <t>FireRider100</t>
  </si>
  <si>
    <t>VeeDahb</t>
  </si>
  <si>
    <t>mexximal</t>
  </si>
  <si>
    <t>HamleticTortoise</t>
  </si>
  <si>
    <t>MrsFlyingKebab</t>
  </si>
  <si>
    <t>elitebystealth</t>
  </si>
  <si>
    <t>CEBK</t>
  </si>
  <si>
    <t>lardst</t>
  </si>
  <si>
    <t>Lvca_gr</t>
  </si>
  <si>
    <t>SalInfMR</t>
  </si>
  <si>
    <t>OniTYME</t>
  </si>
  <si>
    <t>Sumarizook</t>
  </si>
  <si>
    <t>DrakeValencez</t>
  </si>
  <si>
    <t>physiolosopher</t>
  </si>
  <si>
    <t>JRandall0308</t>
  </si>
  <si>
    <t>Sonashii</t>
  </si>
  <si>
    <t>pheabus2005</t>
  </si>
  <si>
    <t>AGCeyx | Alfonsedode | Smehur | TheNightSlasher</t>
  </si>
  <si>
    <t>Alfonsedode | AutumnalSkies | AW_FC_1986 | pheabus2005</t>
  </si>
  <si>
    <t>Alfonsedode | ex-Clusum | Juh0M | Smehur</t>
  </si>
  <si>
    <t>Alfonsedode | ex-Clusum | Smehur | TheTechnoTurian</t>
  </si>
  <si>
    <t>Alfonsedode | Juh0M | pheabus2005 | SalInfMR</t>
  </si>
  <si>
    <t>ark_ryv_ | mexximal | OniTYME | XAN1_95</t>
  </si>
  <si>
    <t>ark_ryv_ | mexximal | Sumarizook | XAN1_95</t>
  </si>
  <si>
    <t>AW_FC_1986 | ex-Clusum | TheTechnoTurian | t_raks_99</t>
  </si>
  <si>
    <t>AW_FC_1986 | TheNightSlasher | The_Doctor46N7 | x3lander</t>
  </si>
  <si>
    <t>Bateman1980 | ex-Clusum | Smehur | TheTechnoTurian</t>
  </si>
  <si>
    <t>Brannigans1ove | ctc91 | DrakeValencez | JRandall0308</t>
  </si>
  <si>
    <t>ClydeInTheShell | elitebystealth | MrsFlyingKebab | RBHershey98</t>
  </si>
  <si>
    <t>ex-Clusum | Smehur | TheNightSlasher | TheTechnoTurian</t>
  </si>
  <si>
    <t>ex-Clusum | Smehur | TheTechnoTurian | The_Doctor46N7</t>
  </si>
  <si>
    <t>ex-Clusum | TheNightSlasher | The_Doctor46N7 | x3lander</t>
  </si>
  <si>
    <t>FireRider100 | mexximal | physiolosopher | q5tyhj</t>
  </si>
  <si>
    <t>justinman114 | KillaCat805 | Tatted1214 | VeeDahb</t>
  </si>
  <si>
    <t>ark_ryv_ | mexximal | XAN1_95</t>
  </si>
  <si>
    <t>Alfonsedode | Juh0M | Smehur</t>
  </si>
  <si>
    <t>Brannigans1ove | ctc91 | JRandall0308</t>
  </si>
  <si>
    <t>ClydeInTheShell | MrsFlyingKebab | RBHershey98</t>
  </si>
  <si>
    <t>AW_FC_1986 | The_Doctor46N7 | x3lander</t>
  </si>
  <si>
    <t>TheNightSlasher | The_Doctor46N7 | x3lander</t>
  </si>
  <si>
    <t>Alfonsedode | Juh0M | SalInfMR</t>
  </si>
  <si>
    <t>AGCeyx | Alfonsedode | Juh0M</t>
  </si>
  <si>
    <t>ex-Clusum | frank_is_crank | TheTechnoTurian</t>
  </si>
  <si>
    <t>ACGeyx | Alfonsedode | Juh0M</t>
  </si>
  <si>
    <t>mexximal | q5tyhj</t>
  </si>
  <si>
    <t>ark_ryv_ | XAN1_95</t>
  </si>
  <si>
    <t>AW_FC_1986 | Smehur</t>
  </si>
  <si>
    <t>Alfonsedode | Juh0M</t>
  </si>
  <si>
    <t>Emexxia | HamleticTortoise</t>
  </si>
  <si>
    <t>ClydeInTheShell | RBHershey98</t>
  </si>
  <si>
    <t>AW_FC_1986 | The_Doctor46N7</t>
  </si>
  <si>
    <t>AW_FC_1986 | dtkart</t>
  </si>
  <si>
    <t>TheNightSlasher | TheTechnoTurian</t>
  </si>
  <si>
    <t>ClydeInTheShell | MrsFlyingKebab</t>
  </si>
  <si>
    <t>The_Doctor46N7 | x3lander</t>
  </si>
  <si>
    <t>Smehur | TheNightSlasher</t>
  </si>
  <si>
    <t>ClydeInTheShell | elitebystealth</t>
  </si>
  <si>
    <t>CEBK | ClydeInTheShell</t>
  </si>
  <si>
    <t>Alfonsedode | AW_FC_1986</t>
  </si>
  <si>
    <t>ex-Clusum | TheTechnoTurian</t>
  </si>
  <si>
    <t>DocSteely | The_Doctor46N7</t>
  </si>
  <si>
    <t>Alfonsedode | lardst | Sonashii</t>
  </si>
  <si>
    <t>Alfonsedode | DocSteely | The_Doctor46N7</t>
  </si>
  <si>
    <t>Alfonsedode | Lvca_gr</t>
  </si>
  <si>
    <t>Time</t>
  </si>
  <si>
    <t xml:space="preserve"> - </t>
  </si>
  <si>
    <t>Count</t>
  </si>
  <si>
    <t>Team2</t>
  </si>
  <si>
    <t>MPApr2012</t>
  </si>
  <si>
    <t>fraggle</t>
  </si>
  <si>
    <t>Balbock</t>
  </si>
  <si>
    <t>Balbock | fraggle</t>
  </si>
  <si>
    <t>bialakawa</t>
  </si>
  <si>
    <t>JigglyQuarian | NinjaSuperiority | Sonashii | TheNightSlasher</t>
  </si>
  <si>
    <t>JigglyQuarian</t>
  </si>
  <si>
    <t>NinjaSuperiority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</si>
</sst>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3B17D4-C6DA-43F0-BDEC-51E6C7B0DEC7}" name="PlayerSoloPlat" displayName="PlayerSoloPlat" ref="A1:H4" totalsRowShown="0">
  <autoFilter ref="A1:H4" xr:uid="{98DF8125-1DB2-43EF-9118-B3F63DA2BF57}">
    <filterColumn colId="3">
      <filters>
        <filter val="4"/>
      </filters>
    </filterColumn>
  </autoFilter>
  <sortState xmlns:xlrd2="http://schemas.microsoft.com/office/spreadsheetml/2017/richdata2" ref="A2:H4">
    <sortCondition ref="A1:A4"/>
  </sortState>
  <tableColumns count="8">
    <tableColumn id="6" xr3:uid="{03A2A21B-E543-46A2-88F3-8A3E50F15C2E}" name="Time" dataDxfId="63">
      <calculatedColumnFormula>SUM(PlayerSoloPlat[[#This Row],[Solo Challenge I]:[Solo Challenge IV]])</calculatedColumnFormula>
    </tableColumn>
    <tableColumn id="7" xr3:uid="{5EE75482-5A4F-4E66-9522-EAD641073B43}" name=" - " dataDxfId="62"/>
    <tableColumn id="1" xr3:uid="{B03FEF40-679B-498C-A773-5359BB676650}" name="Player" dataDxfId="61"/>
    <tableColumn id="8" xr3:uid="{461F291C-DFBF-4BDC-83A6-51E1ADFFC6DF}" name="Count" dataDxfId="60">
      <calculatedColumnFormula>COUNT(PlayerSoloPlat[[#This Row],[Solo Challenge I]:[Solo Challenge IV]])</calculatedColumnFormula>
    </tableColumn>
    <tableColumn id="2" xr3:uid="{42480A39-93DA-490A-9824-B917759DD59D}" name="Solo Challenge I"/>
    <tableColumn id="3" xr3:uid="{A28E2432-EE9F-488B-9219-A9F3D45FB6E4}" name="Solo Challenge II"/>
    <tableColumn id="4" xr3:uid="{6BBE96DC-A1F5-458B-A9AC-E1E5B51B4EAF}" name="Solo Challenge III"/>
    <tableColumn id="5" xr3:uid="{036C99A0-23D0-4F5B-B737-FE0EAA56602C}" name="Solo Challenge IV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11C0A1-1558-424E-9132-266CB86837DE}" name="PlayerTrioGold" displayName="PlayerTrioGold" ref="A1:H21" totalsRowShown="0">
  <autoFilter ref="A1:H21" xr:uid="{C0AE8A4D-D1F9-463F-89CC-40D45E5D63F1}">
    <filterColumn colId="3">
      <filters>
        <filter val="4"/>
      </filters>
    </filterColumn>
  </autoFilter>
  <sortState xmlns:xlrd2="http://schemas.microsoft.com/office/spreadsheetml/2017/richdata2" ref="A2:H21">
    <sortCondition ref="A2:A21"/>
    <sortCondition ref="C2:C21"/>
  </sortState>
  <tableColumns count="8">
    <tableColumn id="6" xr3:uid="{6260ED40-72C2-4E20-A189-DAF5A3B52147}" name="Time" dataDxfId="27">
      <calculatedColumnFormula>SUM(PlayerTrioGold[[#This Row],[Trio Challenge I]:[Trio Challenge IV]])</calculatedColumnFormula>
    </tableColumn>
    <tableColumn id="7" xr3:uid="{E7752517-5D8A-4D77-AB21-0DD85CC92459}" name=" - " dataDxfId="26"/>
    <tableColumn id="1" xr3:uid="{8E177E42-34C2-43D8-99E9-49820ABDE6EA}" name="Player" dataDxfId="25"/>
    <tableColumn id="8" xr3:uid="{5C072566-CC66-4DB3-B19A-949FC45CB6CB}" name="Count" dataDxfId="24">
      <calculatedColumnFormula>COUNT(PlayerTrioGold[[#This Row],[Trio Challenge I]:[Trio Challenge IV]])</calculatedColumnFormula>
    </tableColumn>
    <tableColumn id="2" xr3:uid="{45F8545E-254D-4399-8686-59A0E90B7CFF}" name="Trio Challenge I"/>
    <tableColumn id="3" xr3:uid="{BC23A075-C079-41F2-AD5D-17D894CAC277}" name="Trio Challenge II"/>
    <tableColumn id="4" xr3:uid="{3F3BE012-E16B-426D-B2CC-4E1477B365C6}" name="Trio Challenge III"/>
    <tableColumn id="5" xr3:uid="{791D0364-1385-4B82-89BA-0ADDEB141DD8}" name="Trio Challenge IV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F55F5A-F447-4001-A822-618CFD1578F1}" name="TeamTeamPlat" displayName="TeamTeamPlat" ref="A1:H13" totalsRowShown="0">
  <autoFilter ref="A1:H13" xr:uid="{A283C60E-7D61-4842-9CA1-FF5FE09D2157}">
    <filterColumn colId="3">
      <filters>
        <filter val="4"/>
      </filters>
    </filterColumn>
  </autoFilter>
  <tableColumns count="8">
    <tableColumn id="6" xr3:uid="{FF0EFF0D-AA40-49C7-8BCB-34BD58965447}" name="Time" dataDxfId="23">
      <calculatedColumnFormula>SUM(TeamTeamPlat[[#This Row],[Full Team Challenge II]:[Full Team Challenge I]])</calculatedColumnFormula>
    </tableColumn>
    <tableColumn id="7" xr3:uid="{54E30AB6-1EE0-4A2A-A578-E6472E337F50}" name=" - " dataDxfId="22"/>
    <tableColumn id="1" xr3:uid="{E7252034-840E-40F6-8C20-B6C4E4CE013A}" name="Team" dataDxfId="21"/>
    <tableColumn id="8" xr3:uid="{76A58E62-9161-4DEC-B823-863496A37F55}" name="Count" dataDxfId="20">
      <calculatedColumnFormula>COUNT(TeamTeamPlat[[#This Row],[Full Team Challenge II]:[Full Team Challenge I]])</calculatedColumnFormula>
    </tableColumn>
    <tableColumn id="2" xr3:uid="{3B9A2B31-6A6D-4555-8EE4-E7F771154068}" name="Full Team Challenge II"/>
    <tableColumn id="3" xr3:uid="{A2147A59-EFC6-4502-BB29-867014D00A6A}" name="Full Team Challenge IV"/>
    <tableColumn id="4" xr3:uid="{68DFDA1B-10CF-4554-A378-D3334EF2FEA6}" name="Full Team Challenge III"/>
    <tableColumn id="5" xr3:uid="{84BA03AB-0858-444A-9C85-912515A7E2AE}" name="Full Team Challenge I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621020-CC23-4C9E-BD99-033ECC3A2458}" name="TeamTeamGold" displayName="TeamTeamGold" ref="A1:H8" totalsRowShown="0">
  <autoFilter ref="A1:H8" xr:uid="{93E372C6-2157-49EB-B852-2C50F8AC1D3D}">
    <filterColumn colId="3">
      <filters>
        <filter val="4"/>
      </filters>
    </filterColumn>
  </autoFilter>
  <tableColumns count="8">
    <tableColumn id="6" xr3:uid="{86D2C954-A4D8-4F50-A28E-4CE1685B093F}" name="Time" dataDxfId="19">
      <calculatedColumnFormula>SUM(TeamTeamGold[[#This Row],[Full Team Challenge I]:[Full Team Challenge IV]])</calculatedColumnFormula>
    </tableColumn>
    <tableColumn id="7" xr3:uid="{5113BD86-2F08-4862-8D3F-CFA09230FC2A}" name=" - " dataDxfId="18"/>
    <tableColumn id="1" xr3:uid="{55CC2772-A819-477B-9E9E-F69F013B474C}" name="Team" dataDxfId="17"/>
    <tableColumn id="8" xr3:uid="{FEEFB26A-38BD-4205-8E18-5B8C271D65BC}" name="Count" dataDxfId="16">
      <calculatedColumnFormula>COUNT(TeamTeamGold[[#This Row],[Full Team Challenge I]:[Full Team Challenge IV]])</calculatedColumnFormula>
    </tableColumn>
    <tableColumn id="2" xr3:uid="{59332BA4-7FBC-488B-9673-B94E76968682}" name="Full Team Challenge I"/>
    <tableColumn id="3" xr3:uid="{3A6341E6-FBA2-4396-AE5D-BBF5179F2912}" name="Full Team Challenge II"/>
    <tableColumn id="4" xr3:uid="{7A53C69B-0F86-4A0F-9298-8C27100AF25D}" name="Full Team Challenge III"/>
    <tableColumn id="5" xr3:uid="{D0D40B15-BFE4-41C7-8B19-05DFA703EDFC}" name="Full Team Challenge IV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7A599-B503-4F6F-9C26-F832CA9F6513}" name="PlayerTeamPlat" displayName="PlayerTeamPlat" ref="A1:H25" totalsRowShown="0">
  <autoFilter ref="A1:H25" xr:uid="{7F137B49-3C9C-4D66-84AD-43C89515F464}">
    <filterColumn colId="3">
      <filters>
        <filter val="4"/>
      </filters>
    </filterColumn>
  </autoFilter>
  <sortState xmlns:xlrd2="http://schemas.microsoft.com/office/spreadsheetml/2017/richdata2" ref="A2:H25">
    <sortCondition ref="A2:A25"/>
    <sortCondition ref="C2:C25"/>
  </sortState>
  <tableColumns count="8">
    <tableColumn id="6" xr3:uid="{01009CDD-FEB3-40AE-AF47-32BECD35174B}" name="Time" dataDxfId="15">
      <calculatedColumnFormula>SUM(PlayerTeamPlat[[#This Row],[Full Team Challenge II]:[Full Team Challenge I]])</calculatedColumnFormula>
    </tableColumn>
    <tableColumn id="7" xr3:uid="{E909BE7B-1C83-4EAB-AC1A-A0C5B36A6C08}" name=" - " dataDxfId="14"/>
    <tableColumn id="1" xr3:uid="{B93CC2E5-8DCB-4C17-83C8-2F6562E3E058}" name="Player" dataDxfId="13"/>
    <tableColumn id="8" xr3:uid="{8E0E0D15-2964-4ECE-901A-045861406287}" name="Count" dataDxfId="12">
      <calculatedColumnFormula>COUNT(PlayerTeamPlat[[#This Row],[Full Team Challenge II]:[Full Team Challenge I]])</calculatedColumnFormula>
    </tableColumn>
    <tableColumn id="2" xr3:uid="{AFBD7FD1-9DF1-4FBD-AC3D-B85739608B14}" name="Full Team Challenge II"/>
    <tableColumn id="3" xr3:uid="{16F972A6-E73C-491E-ACFE-7358A8C43DBD}" name="Full Team Challenge IV"/>
    <tableColumn id="4" xr3:uid="{81684A34-B57E-4AA6-9A69-3C2C06C94E9E}" name="Full Team Challenge III"/>
    <tableColumn id="5" xr3:uid="{EE7F275B-23E9-4138-B23F-DF4EACC7C158}" name="Full Team Challenge I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7BF72-A6BE-47C5-B3BF-DCE090C815C1}" name="PlayerTeamGold" displayName="PlayerTeamGold" ref="A1:H23" totalsRowShown="0">
  <autoFilter ref="A1:H23" xr:uid="{7B8B0E70-36AD-4A56-94C6-DCB6C4EB0B96}">
    <filterColumn colId="3">
      <filters>
        <filter val="4"/>
      </filters>
    </filterColumn>
  </autoFilter>
  <sortState xmlns:xlrd2="http://schemas.microsoft.com/office/spreadsheetml/2017/richdata2" ref="A2:H23">
    <sortCondition ref="A2:A23"/>
    <sortCondition ref="C2:C23"/>
  </sortState>
  <tableColumns count="8">
    <tableColumn id="6" xr3:uid="{6DC5A649-56F5-4632-8A2C-5BE5F2DBD853}" name="Time" dataDxfId="11">
      <calculatedColumnFormula>SUM(PlayerTeamGold[[#This Row],[Full Team Challenge I]:[Full Team Challenge IV]])</calculatedColumnFormula>
    </tableColumn>
    <tableColumn id="7" xr3:uid="{016E6883-A6FD-4309-82EB-6FD9EBDA3A4C}" name=" - " dataDxfId="10"/>
    <tableColumn id="1" xr3:uid="{4E484222-0A09-4992-BD57-E9B46D9298C4}" name="Player" dataDxfId="9"/>
    <tableColumn id="8" xr3:uid="{02AE92B9-C60E-40AB-9E07-521C1E2DD7FF}" name="Count" dataDxfId="8">
      <calculatedColumnFormula>COUNT(PlayerTeamGold[[#This Row],[Full Team Challenge I]:[Full Team Challenge IV]])</calculatedColumnFormula>
    </tableColumn>
    <tableColumn id="2" xr3:uid="{D0402DBD-258E-46FD-9D02-88D7E96A358C}" name="Full Team Challenge I"/>
    <tableColumn id="3" xr3:uid="{937923B5-CEC3-4E09-8D17-8E475A7260A1}" name="Full Team Challenge II"/>
    <tableColumn id="4" xr3:uid="{8705226F-69A9-4726-80E2-2CD3138C3FCF}" name="Full Team Challenge III"/>
    <tableColumn id="5" xr3:uid="{DBD803B6-5AC4-498E-837F-646AD6E26DE4}" name="Full Team Challenge IV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7E946F4-C315-4778-ACBF-EB4CA269A50B}" name="LordOfWar" displayName="LordOfWar" ref="A1:T42" totalsRowShown="0">
  <autoFilter ref="A1:T42" xr:uid="{8C6002D7-8A1E-4C4F-9624-2904307D5A23}"/>
  <tableColumns count="20">
    <tableColumn id="18" xr3:uid="{7250C0D2-0FCF-4EFD-ADA3-27FE043DCC90}" name="Time" dataDxfId="7">
      <calculatedColumnFormula>SUM(LordOfWar[[#This Row],[Full Team Challenge I]:[Solo Challenge IV]])</calculatedColumnFormula>
    </tableColumn>
    <tableColumn id="19" xr3:uid="{020809B2-1DC5-4251-902F-E8189D2CD795}" name=" - " dataDxfId="6"/>
    <tableColumn id="1" xr3:uid="{04826C56-90A4-4A93-B0A1-2E21C11B5782}" name="Player" dataDxfId="5"/>
    <tableColumn id="20" xr3:uid="{CB72EBE9-BB01-4D56-9003-7A59A0037758}" name="Count" dataDxfId="4">
      <calculatedColumnFormula>COUNT(LordOfWar[[#This Row],[Full Team Challenge I]:[Solo Challenge IV]])</calculatedColumnFormula>
    </tableColumn>
    <tableColumn id="2" xr3:uid="{87EE9DA9-E906-442D-9A95-EF18CE64E3A1}" name="Full Team Challenge I"/>
    <tableColumn id="3" xr3:uid="{BDFE0108-EC39-48D2-A2F1-369CC4B66E9D}" name="Full Team Challenge II"/>
    <tableColumn id="4" xr3:uid="{32758D63-3E4F-4BDA-AAA7-D27E047842D4}" name="Full Team Challenge III"/>
    <tableColumn id="5" xr3:uid="{2C057189-D1E2-4D46-8644-D8FB9548168E}" name="Full Team Challenge IV"/>
    <tableColumn id="6" xr3:uid="{27A92577-87A7-461F-89F7-986E7D42A4F5}" name="Trio Challenge I"/>
    <tableColumn id="7" xr3:uid="{DF291C2A-5FCA-4CBF-B1A1-B33BABBFC8EB}" name="Trio Challenge II"/>
    <tableColumn id="8" xr3:uid="{7B6148BC-830E-4B6E-A0A8-40BC44266681}" name="Trio Challenge III"/>
    <tableColumn id="9" xr3:uid="{9EFE5DE4-D622-4FBE-BC0B-930B9E0C9FDF}" name="Trio Challenge IV"/>
    <tableColumn id="10" xr3:uid="{5090BC7E-D98A-4242-BC37-76E2521558A1}" name="Duo Challenge I"/>
    <tableColumn id="11" xr3:uid="{FF6C5568-E265-4086-9FE0-CCCAF1761B84}" name="Duo Challenge II"/>
    <tableColumn id="12" xr3:uid="{E0E2209D-29B7-48C8-98F6-723C51E270FE}" name="Duo Challenge III"/>
    <tableColumn id="13" xr3:uid="{697016A9-6A3F-40EA-969E-59E468CE9CBB}" name="Duo Challenge IV"/>
    <tableColumn id="14" xr3:uid="{19BA0FDD-B930-4888-9E30-577062D769FE}" name="Solo Challenge I"/>
    <tableColumn id="15" xr3:uid="{204A4F5A-9223-4055-9D77-765139A97084}" name="Solo Challenge II"/>
    <tableColumn id="16" xr3:uid="{E5D70895-F940-4BAB-8DB3-06738505E41A}" name="Solo Challenge III"/>
    <tableColumn id="17" xr3:uid="{8B47CB0B-BE89-4DE8-A880-900261B9B48C}" name="Solo Challenge IV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8A09-4C0F-4F08-BAE9-DE6EEE2F3571}" name="IAmOmega" displayName="IAmOmega" ref="A1:T28" totalsRowShown="0">
  <autoFilter ref="A1:T28" xr:uid="{385209DA-594C-4057-87C1-0E11A2212A55}">
    <filterColumn colId="3">
      <filters>
        <filter val="16"/>
      </filters>
    </filterColumn>
  </autoFilter>
  <sortState xmlns:xlrd2="http://schemas.microsoft.com/office/spreadsheetml/2017/richdata2" ref="A2:T28">
    <sortCondition ref="A1:A28"/>
  </sortState>
  <tableColumns count="20">
    <tableColumn id="18" xr3:uid="{813BB4AC-1664-4144-8B07-96489756EA52}" name="Time" dataDxfId="3">
      <calculatedColumnFormula>SUM(IAmOmega[[#This Row],[Full Team Challenge II]:[Solo Challenge IV]])</calculatedColumnFormula>
    </tableColumn>
    <tableColumn id="19" xr3:uid="{229EE65E-888D-4185-AE7D-245279D05F46}" name=" - " dataDxfId="2"/>
    <tableColumn id="1" xr3:uid="{4B822349-49F9-4CDE-A097-FD8796A0F1D6}" name="Player" dataDxfId="1"/>
    <tableColumn id="20" xr3:uid="{FEF21F14-F561-44FE-855E-12C7FB039889}" name="Count" dataDxfId="0">
      <calculatedColumnFormula>COUNT(IAmOmega[[#This Row],[Full Team Challenge II]:[Solo Challenge IV]])</calculatedColumnFormula>
    </tableColumn>
    <tableColumn id="2" xr3:uid="{7D60D1DE-2E5F-4D0E-9012-A8BE6FC878C7}" name="Full Team Challenge II"/>
    <tableColumn id="3" xr3:uid="{BA1481F0-C89D-4F14-8A3C-835A943F17A3}" name="Full Team Challenge IV"/>
    <tableColumn id="4" xr3:uid="{23DBA482-5971-4310-9C0B-0A2FE5AC76A5}" name="Full Team Challenge III"/>
    <tableColumn id="5" xr3:uid="{887D16B1-61DB-4932-9916-7A1C52DBDAC1}" name="Full Team Challenge I"/>
    <tableColumn id="6" xr3:uid="{EE7F5E56-9716-4564-BEDC-3763F6468C26}" name="Trio Challenge I"/>
    <tableColumn id="7" xr3:uid="{E6748680-CE5E-4692-A9BB-B7D8543C7CB1}" name="Trio Challenge II"/>
    <tableColumn id="8" xr3:uid="{CEE835F3-1046-4577-A659-56C0E643A9B4}" name="Trio Challenge III"/>
    <tableColumn id="9" xr3:uid="{6DFA0A98-7277-4DF7-9F8E-02BAFAB8B31A}" name="Trio Challenge IV"/>
    <tableColumn id="10" xr3:uid="{45DD73D2-0C50-4577-A2E6-B876711FC15C}" name="Duo Challenge I"/>
    <tableColumn id="11" xr3:uid="{02D3997A-28D6-4B74-B758-F4A0D645A15D}" name="Duo Challenge II"/>
    <tableColumn id="12" xr3:uid="{6326CD24-D1A9-4560-93A2-D559540B1120}" name="Duo Challenge III"/>
    <tableColumn id="13" xr3:uid="{68AAD07D-F924-41F1-9926-F9A2FCFF4D3E}" name="Duo Challenge IV"/>
    <tableColumn id="14" xr3:uid="{3A3463E2-50B1-415B-A540-D12C4720E111}" name="Solo Challenge I"/>
    <tableColumn id="15" xr3:uid="{895710E8-25C5-4B9D-8182-8194E6905DD9}" name="Solo Challenge II"/>
    <tableColumn id="16" xr3:uid="{43E16CB6-7516-40CA-BE98-567314FB3CBE}" name="Solo Challenge III"/>
    <tableColumn id="17" xr3:uid="{AC2D6265-44CE-4548-AEE6-C4349D750B29}" name="Solo Challenge IV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2A3509-FF24-4B67-B6DE-668027B01F3F}" name="PlayerSoloGold" displayName="PlayerSoloGold" ref="A1:H15" totalsRowShown="0">
  <autoFilter ref="A1:H15" xr:uid="{87A2F362-CE77-4228-ADC6-2A3EF1F91191}">
    <filterColumn colId="3">
      <filters>
        <filter val="4"/>
      </filters>
    </filterColumn>
  </autoFilter>
  <sortState xmlns:xlrd2="http://schemas.microsoft.com/office/spreadsheetml/2017/richdata2" ref="A2:H15">
    <sortCondition ref="A1:A15"/>
  </sortState>
  <tableColumns count="8">
    <tableColumn id="6" xr3:uid="{F26BAF50-AECC-4873-BDF2-FEA7D50C1593}" name="Time" dataDxfId="59">
      <calculatedColumnFormula>SUM(PlayerSoloGold[[#This Row],[Solo Challenge I]:[Solo Challenge IV]])</calculatedColumnFormula>
    </tableColumn>
    <tableColumn id="7" xr3:uid="{4ECFED0D-72DC-4B03-8EE8-EF8CB57A1737}" name=" - " dataDxfId="58"/>
    <tableColumn id="1" xr3:uid="{63AE13E5-95B8-4D95-A290-604C601C6304}" name="Player" dataDxfId="57"/>
    <tableColumn id="8" xr3:uid="{FACDA5B8-93C0-447D-BACE-03372DFC0F7C}" name="Count" dataDxfId="56">
      <calculatedColumnFormula>COUNT(PlayerSoloGold[[#This Row],[Solo Challenge I]:[Solo Challenge IV]])</calculatedColumnFormula>
    </tableColumn>
    <tableColumn id="2" xr3:uid="{AEA56717-F33E-4CD7-8E46-36F3C9D4E847}" name="Solo Challenge I"/>
    <tableColumn id="3" xr3:uid="{EF645E34-EFBB-478A-A3D3-51166820B8C5}" name="Solo Challenge II"/>
    <tableColumn id="4" xr3:uid="{01205D04-FEDB-4180-A489-6D45B58E96E2}" name="Solo Challenge III"/>
    <tableColumn id="5" xr3:uid="{727B11E5-070C-455F-A28C-34FE53397DC1}" name="Solo Challenge IV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C55BAC-FCBF-4A02-9A5C-719791F2DB60}" name="TeamDuoPlat" displayName="TeamDuoPlat" ref="A1:H9" totalsRowShown="0">
  <autoFilter ref="A1:H9" xr:uid="{DBEAD786-07D3-4C78-922A-5B9236DF95A6}">
    <filterColumn colId="3">
      <filters>
        <filter val="4"/>
      </filters>
    </filterColumn>
  </autoFilter>
  <sortState xmlns:xlrd2="http://schemas.microsoft.com/office/spreadsheetml/2017/richdata2" ref="A2:H9">
    <sortCondition ref="A1:A9"/>
  </sortState>
  <tableColumns count="8">
    <tableColumn id="6" xr3:uid="{895A4C96-AD7E-4863-8C94-11BDD7EAD17D}" name="Time" dataDxfId="55">
      <calculatedColumnFormula>SUM(TeamDuoPlat[[#This Row],[Duo Challenge I]:[Duo Challenge IV]])</calculatedColumnFormula>
    </tableColumn>
    <tableColumn id="7" xr3:uid="{5A345639-D960-4DD8-B5B3-1104B40189D4}" name=" - " dataDxfId="54"/>
    <tableColumn id="1" xr3:uid="{A26C3C51-07D9-4834-98E0-CE8242BC02C4}" name="Team" dataDxfId="53"/>
    <tableColumn id="8" xr3:uid="{1152CE08-F908-4FDC-8EEF-B14938829A1D}" name="Count" dataDxfId="52">
      <calculatedColumnFormula>COUNT(TeamDuoPlat[[#This Row],[Duo Challenge I]:[Duo Challenge IV]])</calculatedColumnFormula>
    </tableColumn>
    <tableColumn id="2" xr3:uid="{82116FBD-F3BF-43C7-828D-5176F7CB9519}" name="Duo Challenge I"/>
    <tableColumn id="3" xr3:uid="{AEE555D4-C3DB-40A2-82B1-60D018C2F746}" name="Duo Challenge II"/>
    <tableColumn id="4" xr3:uid="{1F004CD1-E01B-43A6-9F1A-3A99D14BD77E}" name="Duo Challenge III"/>
    <tableColumn id="5" xr3:uid="{E7B09D59-294E-4F26-9E95-A10544DC3D4F}" name="Duo Challenge IV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44F94E-6D1D-4639-AFC1-CB15B878552C}" name="TeamDuoGold" displayName="TeamDuoGold" ref="A1:H13" totalsRowShown="0">
  <autoFilter ref="A1:H13" xr:uid="{88C445C1-48F8-4E76-AF49-FA4A80DBB832}">
    <filterColumn colId="3">
      <filters>
        <filter val="4"/>
      </filters>
    </filterColumn>
  </autoFilter>
  <sortState xmlns:xlrd2="http://schemas.microsoft.com/office/spreadsheetml/2017/richdata2" ref="A2:H13">
    <sortCondition ref="A1:A13"/>
  </sortState>
  <tableColumns count="8">
    <tableColumn id="6" xr3:uid="{E5B70CB9-D3CA-45F3-A135-CBEC71C2DFBB}" name="Time" dataDxfId="51">
      <calculatedColumnFormula>SUM(TeamDuoGold[[#This Row],[Duo Challenge I]:[Duo Challenge IV]])</calculatedColumnFormula>
    </tableColumn>
    <tableColumn id="7" xr3:uid="{5969C664-EC11-4B15-85BA-C38599B349C0}" name=" - " dataDxfId="50"/>
    <tableColumn id="1" xr3:uid="{DD07DE64-C042-49BB-81C0-608C8BFE0AF1}" name="Team" dataDxfId="49"/>
    <tableColumn id="8" xr3:uid="{4D9A9AC1-2253-43AC-A134-73F06AB3558D}" name="Count" dataDxfId="48">
      <calculatedColumnFormula>COUNT(TeamDuoGold[[#This Row],[Duo Challenge I]:[Duo Challenge IV]])</calculatedColumnFormula>
    </tableColumn>
    <tableColumn id="2" xr3:uid="{C1C0EEDB-88A4-417E-9830-7B53E04A7715}" name="Duo Challenge I"/>
    <tableColumn id="3" xr3:uid="{373894C4-91F0-48FB-BED6-ABD6D68FB17E}" name="Duo Challenge II"/>
    <tableColumn id="4" xr3:uid="{CDC45C12-7B6C-45EA-B0AF-F387F7D0CBD0}" name="Duo Challenge III"/>
    <tableColumn id="5" xr3:uid="{A7361C85-43FC-48D7-B2F8-99502C60C5AB}" name="Duo Challenge IV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532633-DB43-491D-AC0D-FDE5986F8AD0}" name="PlayerDuoPlat" displayName="PlayerDuoPlat" ref="A1:H12" totalsRowShown="0">
  <autoFilter ref="A1:H12" xr:uid="{9455A55D-7EEF-44F0-BDF1-3355B0DA23EA}">
    <filterColumn colId="3">
      <filters>
        <filter val="4"/>
      </filters>
    </filterColumn>
  </autoFilter>
  <sortState xmlns:xlrd2="http://schemas.microsoft.com/office/spreadsheetml/2017/richdata2" ref="A2:H12">
    <sortCondition ref="A2:A12"/>
    <sortCondition ref="C2:C12"/>
  </sortState>
  <tableColumns count="8">
    <tableColumn id="6" xr3:uid="{D9663D3C-85E4-4F2F-AC93-6DDBDA0C99FC}" name="Time" dataDxfId="47">
      <calculatedColumnFormula>SUM(PlayerDuoPlat[[#This Row],[Duo Challenge I]:[Duo Challenge IV]])</calculatedColumnFormula>
    </tableColumn>
    <tableColumn id="7" xr3:uid="{514A6E1C-0E95-42F3-AE57-16C0E6F1A344}" name=" - " dataDxfId="46"/>
    <tableColumn id="1" xr3:uid="{33682B2E-0CAF-49BF-9FA0-A63DD57C3AEF}" name="Player" dataDxfId="45"/>
    <tableColumn id="8" xr3:uid="{40E35710-5C84-402C-AB12-E00D6BDC1F70}" name="Count" dataDxfId="44">
      <calculatedColumnFormula>COUNT(PlayerDuoPlat[[#This Row],[Duo Challenge I]:[Duo Challenge IV]])</calculatedColumnFormula>
    </tableColumn>
    <tableColumn id="2" xr3:uid="{FEF56C3F-54FE-4F2D-A8DA-B73CB33D4C0D}" name="Duo Challenge I"/>
    <tableColumn id="3" xr3:uid="{CE59BE47-5609-4CFD-843A-6A5EE4FBB270}" name="Duo Challenge II"/>
    <tableColumn id="4" xr3:uid="{8EDD590D-4013-4931-9B5E-D15997E50B72}" name="Duo Challenge III"/>
    <tableColumn id="5" xr3:uid="{7E7E6A7C-0BA8-4054-95D0-9D042A126A62}" name="Duo Challenge IV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A1BD9F-BFFE-43E5-A727-4D71F1497157}" name="PlayerDuoGold" displayName="PlayerDuoGold" ref="A1:H20" totalsRowShown="0">
  <autoFilter ref="A1:H20" xr:uid="{C61D8882-7B7D-4C98-B214-B275806C7FC7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08D6BCF7-861E-4589-B4C5-5BFB5DB346F2}" name="Time" dataDxfId="43">
      <calculatedColumnFormula>SUM(PlayerDuoGold[[#This Row],[Duo Challenge I]:[Duo Challenge IV]])</calculatedColumnFormula>
    </tableColumn>
    <tableColumn id="7" xr3:uid="{70B78AB2-B7AE-4F4B-9808-0FA402555F58}" name=" - " dataDxfId="42"/>
    <tableColumn id="1" xr3:uid="{BA73D39F-8815-4A5B-8956-C3A87C2F6A06}" name="Player" dataDxfId="41"/>
    <tableColumn id="8" xr3:uid="{0EA6F02A-5C98-4A49-B33F-DF70FF731376}" name="Count" dataDxfId="40">
      <calculatedColumnFormula>COUNT(PlayerDuoGold[[#This Row],[Duo Challenge I]:[Duo Challenge IV]])</calculatedColumnFormula>
    </tableColumn>
    <tableColumn id="2" xr3:uid="{E3038752-7592-44FE-8677-8BCBFEDA279A}" name="Duo Challenge I"/>
    <tableColumn id="3" xr3:uid="{3D21643C-03F1-46C8-BC4B-17C6EECC6285}" name="Duo Challenge II"/>
    <tableColumn id="4" xr3:uid="{040A20B4-8529-42B4-A174-16EB862C3671}" name="Duo Challenge III"/>
    <tableColumn id="5" xr3:uid="{A6EB384C-D937-43C1-BC78-CFE0601BCAB9}" name="Duo Challenge IV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56CC84-AAB8-45FE-A71D-FC476005DD30}" name="TeamTrioPlat" displayName="TeamTrioPlat" ref="A1:H5" totalsRowShown="0">
  <autoFilter ref="A1:H5" xr:uid="{AF192048-EE80-497E-B39D-C06697584B72}">
    <filterColumn colId="3">
      <filters>
        <filter val="4"/>
      </filters>
    </filterColumn>
  </autoFilter>
  <sortState xmlns:xlrd2="http://schemas.microsoft.com/office/spreadsheetml/2017/richdata2" ref="A2:H5">
    <sortCondition ref="A1:A5"/>
  </sortState>
  <tableColumns count="8">
    <tableColumn id="6" xr3:uid="{2A2C2A55-58C3-44A5-94F3-B14C23AFF3E3}" name="Team2" dataDxfId="39">
      <calculatedColumnFormula>SUM(TeamTrioPlat[[#This Row],[Trio Challenge I]:[Trio Challenge IV]])</calculatedColumnFormula>
    </tableColumn>
    <tableColumn id="7" xr3:uid="{836916BC-0F44-4E13-A2A1-C42660D63B70}" name=" - " dataDxfId="38"/>
    <tableColumn id="1" xr3:uid="{623FFB99-ACB7-415B-B77D-6B4EFAB240E2}" name="Team" dataDxfId="37"/>
    <tableColumn id="8" xr3:uid="{E756DCFB-459B-4694-92C0-DB545A155660}" name="Count" dataDxfId="36">
      <calculatedColumnFormula>COUNT(TeamTrioPlat[[#This Row],[Trio Challenge I]:[Trio Challenge IV]])</calculatedColumnFormula>
    </tableColumn>
    <tableColumn id="2" xr3:uid="{FE373D51-FD3C-4740-8A95-65E5DCD72005}" name="Trio Challenge I"/>
    <tableColumn id="3" xr3:uid="{3C79925E-453B-4F17-9135-83807D799E36}" name="Trio Challenge II"/>
    <tableColumn id="4" xr3:uid="{3C4E5B93-C718-463D-8103-932EB9DCFA04}" name="Trio Challenge III"/>
    <tableColumn id="5" xr3:uid="{AB0B53F0-CA19-45B2-8197-88FE85415BA7}" name="Trio Challenge IV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7A3FBB-DC07-4784-8A90-F8207864C0C3}" name="TeamTrioGold" displayName="TeamTrioGold" ref="A1:H10" totalsRowShown="0">
  <autoFilter ref="A1:H10" xr:uid="{7EF7A8E4-D518-4BE0-B0AD-26F267418F94}">
    <filterColumn colId="3">
      <filters>
        <filter val="4"/>
      </filters>
    </filterColumn>
  </autoFilter>
  <tableColumns count="8">
    <tableColumn id="6" xr3:uid="{BA92E5B0-D2FD-4F34-A96F-73AA73703446}" name="Time" dataDxfId="35">
      <calculatedColumnFormula>SUM(TeamTrioGold[[#This Row],[Trio Challenge I]:[Trio Challenge IV]])</calculatedColumnFormula>
    </tableColumn>
    <tableColumn id="7" xr3:uid="{CA6D724B-F121-4D41-821C-D07D9B6FD523}" name=" - " dataDxfId="34"/>
    <tableColumn id="1" xr3:uid="{B9D9DBC6-B088-4357-BE9F-86D3D670DBF2}" name="Team" dataDxfId="33"/>
    <tableColumn id="8" xr3:uid="{A6CE9AB0-30A5-47F0-9117-3BE26D97072C}" name="Count" dataDxfId="32">
      <calculatedColumnFormula>COUNT(TeamTrioGold[[#This Row],[Trio Challenge I]:[Trio Challenge IV]])</calculatedColumnFormula>
    </tableColumn>
    <tableColumn id="2" xr3:uid="{E388820E-A7D0-4A4D-B014-B67E6198F796}" name="Trio Challenge I"/>
    <tableColumn id="3" xr3:uid="{1C64D884-4E5A-4E97-B437-9CA431062532}" name="Trio Challenge II"/>
    <tableColumn id="4" xr3:uid="{3575C998-F9EC-450E-A682-3449184A6D36}" name="Trio Challenge III"/>
    <tableColumn id="5" xr3:uid="{BD3B5C21-D882-4141-918F-A6A4F5E49366}" name="Trio Challenge IV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2FB180-3155-4282-AC9E-A155969AD7CE}" name="PlayerTrioPlat" displayName="PlayerTrioPlat" ref="A1:H10" totalsRowShown="0">
  <autoFilter ref="A1:H10" xr:uid="{0C64A766-A6FB-4DBE-8947-3960DA74F703}">
    <filterColumn colId="3">
      <filters>
        <filter val="4"/>
      </filters>
    </filterColumn>
  </autoFilter>
  <sortState xmlns:xlrd2="http://schemas.microsoft.com/office/spreadsheetml/2017/richdata2" ref="A2:H10">
    <sortCondition ref="A1:A10"/>
  </sortState>
  <tableColumns count="8">
    <tableColumn id="6" xr3:uid="{9A5D864F-9475-46C5-8C7B-BB5FBBE305DA}" name="Time" dataDxfId="31">
      <calculatedColumnFormula>SUM(PlayerTrioPlat[[#This Row],[Trio Challenge I]:[Trio Challenge IV]])</calculatedColumnFormula>
    </tableColumn>
    <tableColumn id="7" xr3:uid="{FD57C825-E3CF-4C8F-8C27-BAC4D1DCA8F2}" name=" - " dataDxfId="30"/>
    <tableColumn id="1" xr3:uid="{5C1F91B2-2E23-4128-8C88-C1D8D648695E}" name="Player" dataDxfId="29"/>
    <tableColumn id="8" xr3:uid="{EEBB3003-4AE6-4A6C-9F20-CCC648CBB121}" name="Count" dataDxfId="28">
      <calculatedColumnFormula>COUNT(PlayerTrioPlat[[#This Row],[Trio Challenge I]:[Trio Challenge IV]])</calculatedColumnFormula>
    </tableColumn>
    <tableColumn id="2" xr3:uid="{3D952BB9-1FD5-42BD-B113-4F0F66946461}" name="Trio Challenge I"/>
    <tableColumn id="3" xr3:uid="{17B9D9A1-48D7-4292-A431-24384D5FE8C0}" name="Trio Challenge II"/>
    <tableColumn id="4" xr3:uid="{55174D2D-650C-4FB6-A6DD-AF651454D3B4}" name="Trio Challenge III"/>
    <tableColumn id="5" xr3:uid="{A88B4740-13E2-4C39-9D51-B1A74CD795F7}" name="Trio Challenge I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3CE6-A2E6-4144-8AC8-98A36EEBB644}">
  <dimension ref="A1:H4"/>
  <sheetViews>
    <sheetView workbookViewId="0">
      <selection sqref="A1:H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8.7109375" bestFit="1" customWidth="1"/>
    <col min="10" max="10" width="18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34</v>
      </c>
      <c r="F1" t="s">
        <v>40</v>
      </c>
      <c r="G1" t="s">
        <v>41</v>
      </c>
      <c r="H1" t="s">
        <v>42</v>
      </c>
    </row>
    <row r="2" spans="1:8" hidden="1" x14ac:dyDescent="0.25">
      <c r="A2" s="2">
        <f>SUM(PlayerSoloPlat[[#This Row],[Solo Challenge I]:[Solo Challenge IV]])</f>
        <v>3.6249999999999998E-2</v>
      </c>
      <c r="B2" s="1" t="s">
        <v>113</v>
      </c>
      <c r="C2" s="1" t="s">
        <v>21</v>
      </c>
      <c r="D2" s="1">
        <f>COUNT(PlayerSoloPlat[[#This Row],[Solo Challenge I]:[Solo Challenge IV]])</f>
        <v>1</v>
      </c>
      <c r="G2">
        <v>3.6249999999999998E-2</v>
      </c>
    </row>
    <row r="3" spans="1:8" x14ac:dyDescent="0.25">
      <c r="A3" s="2">
        <f>SUM(PlayerSoloPlat[[#This Row],[Solo Challenge I]:[Solo Challenge IV]])</f>
        <v>0.11934027777777778</v>
      </c>
      <c r="B3" s="1" t="s">
        <v>113</v>
      </c>
      <c r="C3" s="1" t="s">
        <v>37</v>
      </c>
      <c r="D3" s="1">
        <f>COUNT(PlayerSoloPlat[[#This Row],[Solo Challenge I]:[Solo Challenge IV]])</f>
        <v>4</v>
      </c>
      <c r="E3">
        <v>2.431712962962963E-2</v>
      </c>
      <c r="F3">
        <v>3.138888888888889E-2</v>
      </c>
      <c r="G3">
        <v>4.3483796296296291E-2</v>
      </c>
      <c r="H3">
        <v>2.0150462962962964E-2</v>
      </c>
    </row>
    <row r="4" spans="1:8" x14ac:dyDescent="0.25">
      <c r="A4" s="2">
        <f>SUM(PlayerSoloPlat[[#This Row],[Solo Challenge I]:[Solo Challenge IV]])</f>
        <v>0.14424768518518519</v>
      </c>
      <c r="B4" s="1" t="s">
        <v>113</v>
      </c>
      <c r="C4" s="1" t="s">
        <v>10</v>
      </c>
      <c r="D4" s="1">
        <f>COUNT(PlayerSoloPlat[[#This Row],[Solo Challenge I]:[Solo Challenge IV]])</f>
        <v>4</v>
      </c>
      <c r="E4">
        <v>3.3194444444444443E-2</v>
      </c>
      <c r="F4">
        <v>4.1817129629629635E-2</v>
      </c>
      <c r="G4">
        <v>4.1342592592592591E-2</v>
      </c>
      <c r="H4">
        <v>2.7893518518518515E-2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2605-AEBF-4A4B-A9B9-33B3222B474A}">
  <dimension ref="A1:H21"/>
  <sheetViews>
    <sheetView workbookViewId="0">
      <selection sqref="A1:H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SUM(PlayerTrioGold[[#This Row],[Trio Challenge I]:[Trio Challenge IV]])</f>
        <v>1.03125E-2</v>
      </c>
      <c r="B2" s="2" t="s">
        <v>113</v>
      </c>
      <c r="C2" s="1" t="s">
        <v>15</v>
      </c>
      <c r="D2" s="1">
        <f>COUNT(PlayerTrioGold[[#This Row],[Trio Challenge I]:[Trio Challenge IV]])</f>
        <v>1</v>
      </c>
      <c r="H2">
        <v>1.03125E-2</v>
      </c>
    </row>
    <row r="3" spans="1:8" hidden="1" x14ac:dyDescent="0.25">
      <c r="A3" s="2">
        <f>SUM(PlayerTrioGold[[#This Row],[Trio Challenge I]:[Trio Challenge IV]])</f>
        <v>1.03125E-2</v>
      </c>
      <c r="B3" s="2" t="s">
        <v>113</v>
      </c>
      <c r="C3" s="1" t="s">
        <v>24</v>
      </c>
      <c r="D3" s="1">
        <f>COUNT(PlayerTrioGold[[#This Row],[Trio Challenge I]:[Trio Challenge IV]])</f>
        <v>1</v>
      </c>
      <c r="H3">
        <v>1.03125E-2</v>
      </c>
    </row>
    <row r="4" spans="1:8" hidden="1" x14ac:dyDescent="0.25">
      <c r="A4" s="2">
        <f>SUM(PlayerTrioGold[[#This Row],[Trio Challenge I]:[Trio Challenge IV]])</f>
        <v>1.03125E-2</v>
      </c>
      <c r="B4" s="2" t="s">
        <v>113</v>
      </c>
      <c r="C4" s="1" t="s">
        <v>33</v>
      </c>
      <c r="D4" s="1">
        <f>COUNT(PlayerTrioGold[[#This Row],[Trio Challenge I]:[Trio Challenge IV]])</f>
        <v>1</v>
      </c>
      <c r="H4">
        <v>1.03125E-2</v>
      </c>
    </row>
    <row r="5" spans="1:8" hidden="1" x14ac:dyDescent="0.25">
      <c r="A5" s="2">
        <f>SUM(PlayerTrioGold[[#This Row],[Trio Challenge I]:[Trio Challenge IV]])</f>
        <v>1.3310185185185187E-2</v>
      </c>
      <c r="B5" s="2" t="s">
        <v>113</v>
      </c>
      <c r="C5" s="1" t="s">
        <v>55</v>
      </c>
      <c r="D5" s="1">
        <f>COUNT(PlayerTrioGold[[#This Row],[Trio Challenge I]:[Trio Challenge IV]])</f>
        <v>1</v>
      </c>
      <c r="E5">
        <v>1.3310185185185187E-2</v>
      </c>
    </row>
    <row r="6" spans="1:8" hidden="1" x14ac:dyDescent="0.25">
      <c r="A6" s="2">
        <f>SUM(PlayerTrioGold[[#This Row],[Trio Challenge I]:[Trio Challenge IV]])</f>
        <v>1.3310185185185187E-2</v>
      </c>
      <c r="B6" s="2" t="s">
        <v>113</v>
      </c>
      <c r="C6" s="1" t="s">
        <v>63</v>
      </c>
      <c r="D6" s="1">
        <f>COUNT(PlayerTrioGold[[#This Row],[Trio Challenge I]:[Trio Challenge IV]])</f>
        <v>1</v>
      </c>
      <c r="E6">
        <v>1.3310185185185187E-2</v>
      </c>
    </row>
    <row r="7" spans="1:8" hidden="1" x14ac:dyDescent="0.25">
      <c r="A7" s="2">
        <f>SUM(PlayerTrioGold[[#This Row],[Trio Challenge I]:[Trio Challenge IV]])</f>
        <v>1.3344907407407408E-2</v>
      </c>
      <c r="B7" s="2" t="s">
        <v>113</v>
      </c>
      <c r="C7" s="1" t="s">
        <v>26</v>
      </c>
      <c r="D7" s="1">
        <f>COUNT(PlayerTrioGold[[#This Row],[Trio Challenge I]:[Trio Challenge IV]])</f>
        <v>1</v>
      </c>
      <c r="H7">
        <v>1.3344907407407408E-2</v>
      </c>
    </row>
    <row r="8" spans="1:8" hidden="1" x14ac:dyDescent="0.25">
      <c r="A8" s="2">
        <f>SUM(PlayerTrioGold[[#This Row],[Trio Challenge I]:[Trio Challenge IV]])</f>
        <v>1.3368055555555557E-2</v>
      </c>
      <c r="B8" s="2" t="s">
        <v>113</v>
      </c>
      <c r="C8" s="1" t="s">
        <v>1</v>
      </c>
      <c r="D8" s="1">
        <f>COUNT(PlayerTrioGold[[#This Row],[Trio Challenge I]:[Trio Challenge IV]])</f>
        <v>1</v>
      </c>
      <c r="G8">
        <v>1.3368055555555557E-2</v>
      </c>
    </row>
    <row r="9" spans="1:8" hidden="1" x14ac:dyDescent="0.25">
      <c r="A9" s="2">
        <f>SUM(PlayerTrioGold[[#This Row],[Trio Challenge I]:[Trio Challenge IV]])</f>
        <v>1.3553240740740741E-2</v>
      </c>
      <c r="B9" s="2" t="s">
        <v>113</v>
      </c>
      <c r="C9" s="1" t="s">
        <v>16</v>
      </c>
      <c r="D9" s="1">
        <f>COUNT(PlayerTrioGold[[#This Row],[Trio Challenge I]:[Trio Challenge IV]])</f>
        <v>1</v>
      </c>
      <c r="E9">
        <v>1.3553240740740741E-2</v>
      </c>
    </row>
    <row r="10" spans="1:8" hidden="1" x14ac:dyDescent="0.25">
      <c r="A10" s="2">
        <f>SUM(PlayerTrioGold[[#This Row],[Trio Challenge I]:[Trio Challenge IV]])</f>
        <v>1.4108796296296295E-2</v>
      </c>
      <c r="B10" s="2" t="s">
        <v>113</v>
      </c>
      <c r="C10" s="1" t="s">
        <v>13</v>
      </c>
      <c r="D10" s="1">
        <f>COUNT(PlayerTrioGold[[#This Row],[Trio Challenge I]:[Trio Challenge IV]])</f>
        <v>1</v>
      </c>
      <c r="E10">
        <v>1.4108796296296295E-2</v>
      </c>
    </row>
    <row r="11" spans="1:8" hidden="1" x14ac:dyDescent="0.25">
      <c r="A11" s="2">
        <f>SUM(PlayerTrioGold[[#This Row],[Trio Challenge I]:[Trio Challenge IV]])</f>
        <v>1.4108796296296295E-2</v>
      </c>
      <c r="B11" s="2" t="s">
        <v>113</v>
      </c>
      <c r="C11" s="1" t="s">
        <v>46</v>
      </c>
      <c r="D11" s="1">
        <f>COUNT(PlayerTrioGold[[#This Row],[Trio Challenge I]:[Trio Challenge IV]])</f>
        <v>1</v>
      </c>
      <c r="E11">
        <v>1.4108796296296295E-2</v>
      </c>
    </row>
    <row r="12" spans="1:8" hidden="1" x14ac:dyDescent="0.25">
      <c r="A12" s="2">
        <f>SUM(PlayerTrioGold[[#This Row],[Trio Challenge I]:[Trio Challenge IV]])</f>
        <v>1.4108796296296295E-2</v>
      </c>
      <c r="B12" s="2" t="s">
        <v>113</v>
      </c>
      <c r="C12" s="1" t="s">
        <v>62</v>
      </c>
      <c r="D12" s="1">
        <f>COUNT(PlayerTrioGold[[#This Row],[Trio Challenge I]:[Trio Challenge IV]])</f>
        <v>1</v>
      </c>
      <c r="E12">
        <v>1.4108796296296295E-2</v>
      </c>
    </row>
    <row r="13" spans="1:8" hidden="1" x14ac:dyDescent="0.25">
      <c r="A13" s="2">
        <f>SUM(PlayerTrioGold[[#This Row],[Trio Challenge I]:[Trio Challenge IV]])</f>
        <v>1.5555555555555553E-2</v>
      </c>
      <c r="B13" s="2" t="s">
        <v>113</v>
      </c>
      <c r="C13" s="1" t="s">
        <v>57</v>
      </c>
      <c r="D13" s="1">
        <f>COUNT(PlayerTrioGold[[#This Row],[Trio Challenge I]:[Trio Challenge IV]])</f>
        <v>1</v>
      </c>
      <c r="F13">
        <v>1.5555555555555553E-2</v>
      </c>
    </row>
    <row r="14" spans="1:8" hidden="1" x14ac:dyDescent="0.25">
      <c r="A14" s="2">
        <f>SUM(PlayerTrioGold[[#This Row],[Trio Challenge I]:[Trio Challenge IV]])</f>
        <v>3.3993055555555554E-2</v>
      </c>
      <c r="B14" s="2" t="s">
        <v>113</v>
      </c>
      <c r="C14" s="1" t="s">
        <v>14</v>
      </c>
      <c r="D14" s="1">
        <f>COUNT(PlayerTrioGold[[#This Row],[Trio Challenge I]:[Trio Challenge IV]])</f>
        <v>2</v>
      </c>
      <c r="E14">
        <v>1.6620370370370372E-2</v>
      </c>
      <c r="H14">
        <v>1.7372685185185185E-2</v>
      </c>
    </row>
    <row r="15" spans="1:8" hidden="1" x14ac:dyDescent="0.25">
      <c r="A15" s="2">
        <f>SUM(PlayerTrioGold[[#This Row],[Trio Challenge I]:[Trio Challenge IV]])</f>
        <v>3.3993055555555554E-2</v>
      </c>
      <c r="B15" s="2" t="s">
        <v>113</v>
      </c>
      <c r="C15" s="1" t="s">
        <v>52</v>
      </c>
      <c r="D15" s="1">
        <f>COUNT(PlayerTrioGold[[#This Row],[Trio Challenge I]:[Trio Challenge IV]])</f>
        <v>2</v>
      </c>
      <c r="E15">
        <v>1.6620370370370372E-2</v>
      </c>
      <c r="H15">
        <v>1.7372685185185185E-2</v>
      </c>
    </row>
    <row r="16" spans="1:8" hidden="1" x14ac:dyDescent="0.25">
      <c r="A16" s="2">
        <f>SUM(PlayerTrioGold[[#This Row],[Trio Challenge I]:[Trio Challenge IV]])</f>
        <v>3.3993055555555554E-2</v>
      </c>
      <c r="B16" s="2" t="s">
        <v>113</v>
      </c>
      <c r="C16" s="1" t="s">
        <v>47</v>
      </c>
      <c r="D16" s="1">
        <f>COUNT(PlayerTrioGold[[#This Row],[Trio Challenge I]:[Trio Challenge IV]])</f>
        <v>2</v>
      </c>
      <c r="E16">
        <v>1.6620370370370372E-2</v>
      </c>
      <c r="H16">
        <v>1.7372685185185185E-2</v>
      </c>
    </row>
    <row r="17" spans="1:8" x14ac:dyDescent="0.25">
      <c r="A17" s="2">
        <f>SUM(PlayerTrioGold[[#This Row],[Trio Challenge I]:[Trio Challenge IV]])</f>
        <v>5.5578703703703707E-2</v>
      </c>
      <c r="B17" s="2" t="s">
        <v>113</v>
      </c>
      <c r="C17" s="1" t="s">
        <v>4</v>
      </c>
      <c r="D17" s="1">
        <f>COUNT(PlayerTrioGold[[#This Row],[Trio Challenge I]:[Trio Challenge IV]])</f>
        <v>4</v>
      </c>
      <c r="E17">
        <v>1.3310185185185187E-2</v>
      </c>
      <c r="F17">
        <v>1.5555555555555553E-2</v>
      </c>
      <c r="G17">
        <v>1.3368055555555557E-2</v>
      </c>
      <c r="H17">
        <v>1.3344907407407408E-2</v>
      </c>
    </row>
    <row r="18" spans="1:8" x14ac:dyDescent="0.25">
      <c r="A18" s="2">
        <f>SUM(PlayerTrioGold[[#This Row],[Trio Challenge I]:[Trio Challenge IV]])</f>
        <v>5.5694444444444442E-2</v>
      </c>
      <c r="B18" s="2" t="s">
        <v>113</v>
      </c>
      <c r="C18" s="1" t="s">
        <v>9</v>
      </c>
      <c r="D18" s="1">
        <f>COUNT(PlayerTrioGold[[#This Row],[Trio Challenge I]:[Trio Challenge IV]])</f>
        <v>4</v>
      </c>
      <c r="E18">
        <v>1.1828703703703704E-2</v>
      </c>
      <c r="F18">
        <v>1.577546296296296E-2</v>
      </c>
      <c r="G18">
        <v>1.4490740740740742E-2</v>
      </c>
      <c r="H18">
        <v>1.3599537037037037E-2</v>
      </c>
    </row>
    <row r="19" spans="1:8" x14ac:dyDescent="0.25">
      <c r="A19" s="2">
        <f>SUM(PlayerTrioGold[[#This Row],[Trio Challenge I]:[Trio Challenge IV]])</f>
        <v>5.5694444444444442E-2</v>
      </c>
      <c r="B19" s="2" t="s">
        <v>113</v>
      </c>
      <c r="C19" s="1" t="s">
        <v>50</v>
      </c>
      <c r="D19" s="1">
        <f>COUNT(PlayerTrioGold[[#This Row],[Trio Challenge I]:[Trio Challenge IV]])</f>
        <v>4</v>
      </c>
      <c r="E19">
        <v>1.1828703703703704E-2</v>
      </c>
      <c r="F19">
        <v>1.577546296296296E-2</v>
      </c>
      <c r="G19">
        <v>1.4490740740740742E-2</v>
      </c>
      <c r="H19">
        <v>1.3599537037037037E-2</v>
      </c>
    </row>
    <row r="20" spans="1:8" x14ac:dyDescent="0.25">
      <c r="A20" s="2">
        <f>SUM(PlayerTrioGold[[#This Row],[Trio Challenge I]:[Trio Challenge IV]])</f>
        <v>5.5694444444444442E-2</v>
      </c>
      <c r="B20" s="2" t="s">
        <v>113</v>
      </c>
      <c r="C20" s="1" t="s">
        <v>38</v>
      </c>
      <c r="D20" s="1">
        <f>COUNT(PlayerTrioGold[[#This Row],[Trio Challenge I]:[Trio Challenge IV]])</f>
        <v>4</v>
      </c>
      <c r="E20">
        <v>1.1828703703703704E-2</v>
      </c>
      <c r="F20">
        <v>1.577546296296296E-2</v>
      </c>
      <c r="G20">
        <v>1.4490740740740742E-2</v>
      </c>
      <c r="H20">
        <v>1.3599537037037037E-2</v>
      </c>
    </row>
    <row r="21" spans="1:8" x14ac:dyDescent="0.25">
      <c r="A21" s="2">
        <f>SUM(PlayerTrioGold[[#This Row],[Trio Challenge I]:[Trio Challenge IV]])</f>
        <v>5.5821759259259258E-2</v>
      </c>
      <c r="B21" s="2" t="s">
        <v>113</v>
      </c>
      <c r="C21" s="1" t="s">
        <v>8</v>
      </c>
      <c r="D21" s="1">
        <f>COUNT(PlayerTrioGold[[#This Row],[Trio Challenge I]:[Trio Challenge IV]])</f>
        <v>4</v>
      </c>
      <c r="E21">
        <v>1.3553240740740741E-2</v>
      </c>
      <c r="F21">
        <v>1.5555555555555553E-2</v>
      </c>
      <c r="G21">
        <v>1.3368055555555557E-2</v>
      </c>
      <c r="H21">
        <v>1.3344907407407408E-2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3E14-FD66-4212-A920-71A25AAB56BD}">
  <dimension ref="A1:H13"/>
  <sheetViews>
    <sheetView workbookViewId="0">
      <selection sqref="A1:H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.57031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23.7109375" bestFit="1" customWidth="1"/>
    <col min="10" max="10" width="22.42578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3</v>
      </c>
      <c r="F1" t="s">
        <v>5</v>
      </c>
      <c r="G1" t="s">
        <v>6</v>
      </c>
      <c r="H1" t="s">
        <v>7</v>
      </c>
    </row>
    <row r="2" spans="1:8" hidden="1" x14ac:dyDescent="0.25">
      <c r="A2" s="2">
        <f>SUM(TeamTeamPlat[[#This Row],[Full Team Challenge II]:[Full Team Challenge I]])</f>
        <v>1.8229166666666668E-2</v>
      </c>
      <c r="B2" s="1" t="s">
        <v>113</v>
      </c>
      <c r="C2" s="1" t="s">
        <v>65</v>
      </c>
      <c r="D2" s="1">
        <f>COUNT(TeamTeamPlat[[#This Row],[Full Team Challenge II]:[Full Team Challenge I]])</f>
        <v>1</v>
      </c>
      <c r="E2">
        <v>1.8229166666666668E-2</v>
      </c>
    </row>
    <row r="3" spans="1:8" x14ac:dyDescent="0.25">
      <c r="A3" s="2">
        <f>SUM(TeamTeamPlat[[#This Row],[Full Team Challenge II]:[Full Team Challenge I]])</f>
        <v>5.289351851851852E-2</v>
      </c>
      <c r="B3" s="1" t="s">
        <v>113</v>
      </c>
      <c r="C3" s="1" t="s">
        <v>73</v>
      </c>
      <c r="D3" s="1">
        <f>COUNT(TeamTeamPlat[[#This Row],[Full Team Challenge II]:[Full Team Challenge I]])</f>
        <v>4</v>
      </c>
      <c r="E3">
        <v>1.4664351851851852E-2</v>
      </c>
      <c r="F3">
        <v>1.5324074074074073E-2</v>
      </c>
      <c r="G3">
        <v>1.2233796296296296E-2</v>
      </c>
      <c r="H3">
        <v>1.0671296296296297E-2</v>
      </c>
    </row>
    <row r="4" spans="1:8" hidden="1" x14ac:dyDescent="0.25">
      <c r="A4" s="2">
        <f>SUM(TeamTeamPlat[[#This Row],[Full Team Challenge II]:[Full Team Challenge I]])</f>
        <v>1.0497685185185186E-2</v>
      </c>
      <c r="B4" s="1" t="s">
        <v>113</v>
      </c>
      <c r="C4" s="1" t="s">
        <v>72</v>
      </c>
      <c r="D4" s="1">
        <f>COUNT(TeamTeamPlat[[#This Row],[Full Team Challenge II]:[Full Team Challenge I]])</f>
        <v>1</v>
      </c>
      <c r="H4">
        <v>1.0497685185185186E-2</v>
      </c>
    </row>
    <row r="5" spans="1:8" hidden="1" x14ac:dyDescent="0.25">
      <c r="A5" s="2">
        <f>SUM(TeamTeamPlat[[#This Row],[Full Team Challenge II]:[Full Team Challenge I]])</f>
        <v>1.5810185185185184E-2</v>
      </c>
      <c r="B5" s="1" t="s">
        <v>113</v>
      </c>
      <c r="C5" s="1" t="s">
        <v>66</v>
      </c>
      <c r="D5" s="1">
        <f>COUNT(TeamTeamPlat[[#This Row],[Full Team Challenge II]:[Full Team Challenge I]])</f>
        <v>1</v>
      </c>
      <c r="F5">
        <v>1.5810185185185184E-2</v>
      </c>
    </row>
    <row r="6" spans="1:8" hidden="1" x14ac:dyDescent="0.25">
      <c r="A6" s="2">
        <f>SUM(TeamTeamPlat[[#This Row],[Full Team Challenge II]:[Full Team Challenge I]])</f>
        <v>1.5162037037037036E-2</v>
      </c>
      <c r="B6" s="1" t="s">
        <v>113</v>
      </c>
      <c r="C6" s="1" t="s">
        <v>67</v>
      </c>
      <c r="D6" s="1">
        <f>COUNT(TeamTeamPlat[[#This Row],[Full Team Challenge II]:[Full Team Challenge I]])</f>
        <v>1</v>
      </c>
      <c r="G6">
        <v>1.5162037037037036E-2</v>
      </c>
    </row>
    <row r="7" spans="1:8" hidden="1" x14ac:dyDescent="0.25">
      <c r="A7" s="2">
        <f>SUM(TeamTeamPlat[[#This Row],[Full Team Challenge II]:[Full Team Challenge I]])</f>
        <v>2.4421296296296295E-2</v>
      </c>
      <c r="B7" s="1" t="s">
        <v>113</v>
      </c>
      <c r="C7" s="1" t="s">
        <v>68</v>
      </c>
      <c r="D7" s="1">
        <f>COUNT(TeamTeamPlat[[#This Row],[Full Team Challenge II]:[Full Team Challenge I]])</f>
        <v>2</v>
      </c>
      <c r="G7">
        <v>1.3402777777777777E-2</v>
      </c>
      <c r="H7">
        <v>1.1018518518518518E-2</v>
      </c>
    </row>
    <row r="8" spans="1:8" hidden="1" x14ac:dyDescent="0.25">
      <c r="A8" s="2">
        <f>SUM(TeamTeamPlat[[#This Row],[Full Team Challenge II]:[Full Team Challenge I]])</f>
        <v>1.3819444444444445E-2</v>
      </c>
      <c r="B8" s="1" t="s">
        <v>113</v>
      </c>
      <c r="C8" s="1" t="s">
        <v>80</v>
      </c>
      <c r="D8" s="1">
        <f>COUNT(TeamTeamPlat[[#This Row],[Full Team Challenge II]:[Full Team Challenge I]])</f>
        <v>1</v>
      </c>
      <c r="H8">
        <v>1.3819444444444445E-2</v>
      </c>
    </row>
    <row r="9" spans="1:8" hidden="1" x14ac:dyDescent="0.25">
      <c r="A9" s="2">
        <f>SUM(TeamTeamPlat[[#This Row],[Full Team Challenge II]:[Full Team Challenge I]])</f>
        <v>2.658564814814815E-2</v>
      </c>
      <c r="B9" s="1" t="s">
        <v>113</v>
      </c>
      <c r="C9" s="1" t="s">
        <v>121</v>
      </c>
      <c r="D9" s="1">
        <f>COUNT(TeamTeamPlat[[#This Row],[Full Team Challenge II]:[Full Team Challenge I]])</f>
        <v>2</v>
      </c>
      <c r="E9">
        <v>1.5243055555555557E-2</v>
      </c>
      <c r="H9">
        <v>1.1342592592592592E-2</v>
      </c>
    </row>
    <row r="10" spans="1:8" hidden="1" x14ac:dyDescent="0.25">
      <c r="A10" s="2">
        <f>SUM(TeamTeamPlat[[#This Row],[Full Team Challenge II]:[Full Team Challenge I]])</f>
        <v>1.230324074074074E-2</v>
      </c>
      <c r="B10" s="1" t="s">
        <v>113</v>
      </c>
      <c r="C10" s="1" t="s">
        <v>70</v>
      </c>
      <c r="D10" s="1">
        <f>COUNT(TeamTeamPlat[[#This Row],[Full Team Challenge II]:[Full Team Challenge I]])</f>
        <v>1</v>
      </c>
      <c r="H10">
        <v>1.230324074074074E-2</v>
      </c>
    </row>
    <row r="11" spans="1:8" hidden="1" x14ac:dyDescent="0.25">
      <c r="A11" s="2">
        <f>SUM(TeamTeamPlat[[#This Row],[Full Team Challenge II]:[Full Team Challenge I]])</f>
        <v>1.5428240740740741E-2</v>
      </c>
      <c r="B11" s="1" t="s">
        <v>113</v>
      </c>
      <c r="C11" s="1" t="s">
        <v>71</v>
      </c>
      <c r="D11" s="1">
        <f>COUNT(TeamTeamPlat[[#This Row],[Full Team Challenge II]:[Full Team Challenge I]])</f>
        <v>1</v>
      </c>
      <c r="E11">
        <v>1.5428240740740741E-2</v>
      </c>
    </row>
    <row r="12" spans="1:8" hidden="1" x14ac:dyDescent="0.25">
      <c r="A12" s="2">
        <f>SUM(TeamTeamPlat[[#This Row],[Full Team Challenge II]:[Full Team Challenge I]])</f>
        <v>2.7303240740740739E-2</v>
      </c>
      <c r="B12" s="1"/>
      <c r="C12" s="1" t="s">
        <v>78</v>
      </c>
      <c r="D12" s="1">
        <f>COUNT(TeamTeamPlat[[#This Row],[Full Team Challenge II]:[Full Team Challenge I]])</f>
        <v>2</v>
      </c>
      <c r="E12">
        <v>1.4490740740740742E-2</v>
      </c>
      <c r="F12">
        <v>1.2812499999999999E-2</v>
      </c>
    </row>
    <row r="13" spans="1:8" hidden="1" x14ac:dyDescent="0.25">
      <c r="A13" s="2">
        <f>SUM(TeamTeamPlat[[#This Row],[Full Team Challenge II]:[Full Team Challenge I]])</f>
        <v>1.0474537037037037E-2</v>
      </c>
      <c r="B13" s="1" t="s">
        <v>113</v>
      </c>
      <c r="C13" s="1" t="s">
        <v>79</v>
      </c>
      <c r="D13" s="1">
        <f>COUNT(TeamTeamPlat[[#This Row],[Full Team Challenge II]:[Full Team Challenge I]])</f>
        <v>1</v>
      </c>
      <c r="H13">
        <v>1.0474537037037037E-2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BBD6-9890-41ED-BF01-BE765E9C57A9}">
  <dimension ref="A1:H8"/>
  <sheetViews>
    <sheetView workbookViewId="0">
      <selection sqref="A1:H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60.8554687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23.7109375" bestFit="1" customWidth="1"/>
    <col min="10" max="10" width="23.8554687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7</v>
      </c>
      <c r="F1" t="s">
        <v>3</v>
      </c>
      <c r="G1" t="s">
        <v>6</v>
      </c>
      <c r="H1" t="s">
        <v>5</v>
      </c>
    </row>
    <row r="2" spans="1:8" hidden="1" x14ac:dyDescent="0.25">
      <c r="A2" s="2">
        <f>SUM(TeamTeamGold[[#This Row],[Full Team Challenge I]:[Full Team Challenge IV]])</f>
        <v>1.0104166666666668E-2</v>
      </c>
      <c r="B2" s="1" t="s">
        <v>113</v>
      </c>
      <c r="C2" s="1" t="s">
        <v>69</v>
      </c>
      <c r="D2" s="1">
        <f>COUNT(TeamTeamGold[[#This Row],[Full Team Challenge I]:[Full Team Challenge IV]])</f>
        <v>1</v>
      </c>
      <c r="E2">
        <v>1.0104166666666668E-2</v>
      </c>
    </row>
    <row r="3" spans="1:8" hidden="1" x14ac:dyDescent="0.25">
      <c r="A3" s="2">
        <f>SUM(TeamTeamGold[[#This Row],[Full Team Challenge I]:[Full Team Challenge IV]])</f>
        <v>3.5937499999999997E-2</v>
      </c>
      <c r="B3" s="1" t="s">
        <v>113</v>
      </c>
      <c r="C3" s="1" t="s">
        <v>74</v>
      </c>
      <c r="D3" s="1">
        <f>COUNT(TeamTeamGold[[#This Row],[Full Team Challenge I]:[Full Team Challenge IV]])</f>
        <v>3</v>
      </c>
      <c r="E3">
        <v>9.8726851851851857E-3</v>
      </c>
      <c r="F3">
        <v>1.1550925925925925E-2</v>
      </c>
      <c r="G3">
        <v>1.4513888888888889E-2</v>
      </c>
    </row>
    <row r="4" spans="1:8" x14ac:dyDescent="0.25">
      <c r="A4" s="2">
        <f>SUM(TeamTeamGold[[#This Row],[Full Team Challenge I]:[Full Team Challenge IV]])</f>
        <v>6.3425925925925927E-2</v>
      </c>
      <c r="B4" s="1" t="s">
        <v>113</v>
      </c>
      <c r="C4" s="1" t="s">
        <v>75</v>
      </c>
      <c r="D4" s="1">
        <f>COUNT(TeamTeamGold[[#This Row],[Full Team Challenge I]:[Full Team Challenge IV]])</f>
        <v>4</v>
      </c>
      <c r="E4">
        <v>1.2673611111111109E-2</v>
      </c>
      <c r="F4">
        <v>1.6331018518518519E-2</v>
      </c>
      <c r="G4">
        <v>2.0300925925925927E-2</v>
      </c>
      <c r="H4">
        <v>1.4120370370370368E-2</v>
      </c>
    </row>
    <row r="5" spans="1:8" hidden="1" x14ac:dyDescent="0.25">
      <c r="A5" s="2">
        <f>SUM(TeamTeamGold[[#This Row],[Full Team Challenge I]:[Full Team Challenge IV]])</f>
        <v>3.321759259259259E-2</v>
      </c>
      <c r="B5" s="1" t="s">
        <v>113</v>
      </c>
      <c r="C5" s="1" t="s">
        <v>76</v>
      </c>
      <c r="D5" s="1">
        <f>COUNT(TeamTeamGold[[#This Row],[Full Team Challenge I]:[Full Team Challenge IV]])</f>
        <v>2</v>
      </c>
      <c r="E5">
        <v>1.3599537037037037E-2</v>
      </c>
      <c r="F5">
        <v>1.9618055555555555E-2</v>
      </c>
    </row>
    <row r="6" spans="1:8" hidden="1" x14ac:dyDescent="0.25">
      <c r="A6" s="2">
        <f>SUM(TeamTeamGold[[#This Row],[Full Team Challenge I]:[Full Team Challenge IV]])</f>
        <v>1.1203703703703704E-2</v>
      </c>
      <c r="B6" s="1" t="s">
        <v>113</v>
      </c>
      <c r="C6" s="1" t="s">
        <v>77</v>
      </c>
      <c r="D6" s="1">
        <f>COUNT(TeamTeamGold[[#This Row],[Full Team Challenge I]:[Full Team Challenge IV]])</f>
        <v>1</v>
      </c>
      <c r="H6">
        <v>1.1203703703703704E-2</v>
      </c>
    </row>
    <row r="7" spans="1:8" hidden="1" x14ac:dyDescent="0.25">
      <c r="A7" s="2">
        <f>SUM(TeamTeamGold[[#This Row],[Full Team Challenge I]:[Full Team Challenge IV]])</f>
        <v>1.4895833333333332E-2</v>
      </c>
      <c r="B7" s="1" t="s">
        <v>113</v>
      </c>
      <c r="C7" s="1" t="s">
        <v>78</v>
      </c>
      <c r="D7" s="1">
        <f>COUNT(TeamTeamGold[[#This Row],[Full Team Challenge I]:[Full Team Challenge IV]])</f>
        <v>1</v>
      </c>
      <c r="G7">
        <v>1.4895833333333332E-2</v>
      </c>
    </row>
    <row r="8" spans="1:8" hidden="1" x14ac:dyDescent="0.25">
      <c r="A8" s="2">
        <f>SUM(TeamTeamGold[[#This Row],[Full Team Challenge I]:[Full Team Challenge IV]])</f>
        <v>3.4467592592592591E-2</v>
      </c>
      <c r="B8" s="1" t="s">
        <v>113</v>
      </c>
      <c r="C8" s="1" t="s">
        <v>81</v>
      </c>
      <c r="D8" s="1">
        <f>COUNT(TeamTeamGold[[#This Row],[Full Team Challenge I]:[Full Team Challenge IV]])</f>
        <v>2</v>
      </c>
      <c r="E8">
        <v>1.6527777777777777E-2</v>
      </c>
      <c r="F8">
        <v>1.7939814814814815E-2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FC0C-10C7-4295-A01D-257DFF9947C8}">
  <dimension ref="A1:H25"/>
  <sheetViews>
    <sheetView workbookViewId="0">
      <selection sqref="A1:H2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23.7109375" bestFit="1" customWidth="1"/>
    <col min="10" max="10" width="22.42578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</v>
      </c>
      <c r="F1" t="s">
        <v>5</v>
      </c>
      <c r="G1" t="s">
        <v>6</v>
      </c>
      <c r="H1" t="s">
        <v>7</v>
      </c>
    </row>
    <row r="2" spans="1:8" hidden="1" x14ac:dyDescent="0.25">
      <c r="A2" s="2">
        <f>SUM(PlayerTeamPlat[[#This Row],[Full Team Challenge II]:[Full Team Challenge I]])</f>
        <v>1.0497685185185186E-2</v>
      </c>
      <c r="B2" s="1"/>
      <c r="C2" s="1" t="s">
        <v>45</v>
      </c>
      <c r="D2" s="1">
        <f>COUNT(PlayerTeamPlat[[#This Row],[Full Team Challenge II]:[Full Team Challenge I]])</f>
        <v>1</v>
      </c>
      <c r="H2">
        <v>1.0497685185185186E-2</v>
      </c>
    </row>
    <row r="3" spans="1:8" hidden="1" x14ac:dyDescent="0.25">
      <c r="A3" s="2">
        <f>SUM(PlayerTeamPlat[[#This Row],[Full Team Challenge II]:[Full Team Challenge I]])</f>
        <v>1.230324074074074E-2</v>
      </c>
      <c r="B3" s="1" t="s">
        <v>113</v>
      </c>
      <c r="C3" s="1" t="s">
        <v>58</v>
      </c>
      <c r="D3" s="1">
        <f>COUNT(PlayerTeamPlat[[#This Row],[Full Team Challenge II]:[Full Team Challenge I]])</f>
        <v>1</v>
      </c>
      <c r="H3">
        <v>1.230324074074074E-2</v>
      </c>
    </row>
    <row r="4" spans="1:8" hidden="1" x14ac:dyDescent="0.25">
      <c r="A4" s="2">
        <f>SUM(PlayerTeamPlat[[#This Row],[Full Team Challenge II]:[Full Team Challenge I]])</f>
        <v>1.3819444444444445E-2</v>
      </c>
      <c r="B4" s="1" t="s">
        <v>113</v>
      </c>
      <c r="C4" s="1" t="s">
        <v>48</v>
      </c>
      <c r="D4" s="1">
        <f>COUNT(PlayerTeamPlat[[#This Row],[Full Team Challenge II]:[Full Team Challenge I]])</f>
        <v>1</v>
      </c>
      <c r="H4">
        <v>1.3819444444444445E-2</v>
      </c>
    </row>
    <row r="5" spans="1:8" hidden="1" x14ac:dyDescent="0.25">
      <c r="A5" s="2">
        <f>SUM(PlayerTeamPlat[[#This Row],[Full Team Challenge II]:[Full Team Challenge I]])</f>
        <v>1.3819444444444445E-2</v>
      </c>
      <c r="B5" s="1"/>
      <c r="C5" s="1" t="s">
        <v>61</v>
      </c>
      <c r="D5" s="1">
        <f>COUNT(PlayerTeamPlat[[#This Row],[Full Team Challenge II]:[Full Team Challenge I]])</f>
        <v>1</v>
      </c>
      <c r="H5">
        <v>1.3819444444444445E-2</v>
      </c>
    </row>
    <row r="6" spans="1:8" hidden="1" x14ac:dyDescent="0.25">
      <c r="A6" s="2">
        <f>SUM(PlayerTeamPlat[[#This Row],[Full Team Challenge II]:[Full Team Challenge I]])</f>
        <v>1.3819444444444445E-2</v>
      </c>
      <c r="B6" s="1"/>
      <c r="C6" s="1" t="s">
        <v>17</v>
      </c>
      <c r="D6" s="1">
        <f>COUNT(PlayerTeamPlat[[#This Row],[Full Team Challenge II]:[Full Team Challenge I]])</f>
        <v>1</v>
      </c>
      <c r="H6">
        <v>1.3819444444444445E-2</v>
      </c>
    </row>
    <row r="7" spans="1:8" hidden="1" x14ac:dyDescent="0.25">
      <c r="A7" s="2">
        <f>SUM(PlayerTeamPlat[[#This Row],[Full Team Challenge II]:[Full Team Challenge I]])</f>
        <v>1.5162037037037036E-2</v>
      </c>
      <c r="B7" s="1" t="s">
        <v>113</v>
      </c>
      <c r="C7" s="1" t="s">
        <v>8</v>
      </c>
      <c r="D7" s="1">
        <f>COUNT(PlayerTeamPlat[[#This Row],[Full Team Challenge II]:[Full Team Challenge I]])</f>
        <v>1</v>
      </c>
      <c r="G7">
        <v>1.5162037037037036E-2</v>
      </c>
    </row>
    <row r="8" spans="1:8" hidden="1" x14ac:dyDescent="0.25">
      <c r="A8" s="2">
        <f>SUM(PlayerTeamPlat[[#This Row],[Full Team Challenge II]:[Full Team Challenge I]])</f>
        <v>1.5428240740740741E-2</v>
      </c>
      <c r="B8" s="1" t="s">
        <v>113</v>
      </c>
      <c r="C8" s="1" t="s">
        <v>59</v>
      </c>
      <c r="D8" s="1">
        <f>COUNT(PlayerTeamPlat[[#This Row],[Full Team Challenge II]:[Full Team Challenge I]])</f>
        <v>1</v>
      </c>
      <c r="E8">
        <v>1.5428240740740741E-2</v>
      </c>
    </row>
    <row r="9" spans="1:8" hidden="1" x14ac:dyDescent="0.25">
      <c r="A9" s="2">
        <f>SUM(PlayerTeamPlat[[#This Row],[Full Team Challenge II]:[Full Team Challenge I]])</f>
        <v>1.5810185185185184E-2</v>
      </c>
      <c r="B9" s="1" t="s">
        <v>113</v>
      </c>
      <c r="C9" s="1" t="s">
        <v>44</v>
      </c>
      <c r="D9" s="1">
        <f>COUNT(PlayerTeamPlat[[#This Row],[Full Team Challenge II]:[Full Team Challenge I]])</f>
        <v>1</v>
      </c>
      <c r="F9">
        <v>1.5810185185185184E-2</v>
      </c>
    </row>
    <row r="10" spans="1:8" hidden="1" x14ac:dyDescent="0.25">
      <c r="A10" s="2">
        <f>SUM(PlayerTeamPlat[[#This Row],[Full Team Challenge II]:[Full Team Challenge I]])</f>
        <v>1.5810185185185184E-2</v>
      </c>
      <c r="B10" s="1" t="s">
        <v>113</v>
      </c>
      <c r="C10" s="1" t="s">
        <v>64</v>
      </c>
      <c r="D10" s="1">
        <f>COUNT(PlayerTeamPlat[[#This Row],[Full Team Challenge II]:[Full Team Challenge I]])</f>
        <v>1</v>
      </c>
      <c r="F10">
        <v>1.5810185185185184E-2</v>
      </c>
    </row>
    <row r="11" spans="1:8" hidden="1" x14ac:dyDescent="0.25">
      <c r="A11" s="2">
        <f>SUM(PlayerTeamPlat[[#This Row],[Full Team Challenge II]:[Full Team Challenge I]])</f>
        <v>1.8229166666666668E-2</v>
      </c>
      <c r="B11" s="1" t="s">
        <v>113</v>
      </c>
      <c r="C11" s="1" t="s">
        <v>1</v>
      </c>
      <c r="D11" s="1">
        <f>COUNT(PlayerTeamPlat[[#This Row],[Full Team Challenge II]:[Full Team Challenge I]])</f>
        <v>1</v>
      </c>
      <c r="E11">
        <v>1.8229166666666668E-2</v>
      </c>
    </row>
    <row r="12" spans="1:8" hidden="1" x14ac:dyDescent="0.25">
      <c r="A12" s="2">
        <f>SUM(PlayerTeamPlat[[#This Row],[Full Team Challenge II]:[Full Team Challenge I]])</f>
        <v>2.658564814814815E-2</v>
      </c>
      <c r="B12" s="1" t="s">
        <v>113</v>
      </c>
      <c r="C12" s="1" t="s">
        <v>122</v>
      </c>
      <c r="D12" s="1">
        <f>COUNT(PlayerTeamPlat[[#This Row],[Full Team Challenge II]:[Full Team Challenge I]])</f>
        <v>2</v>
      </c>
      <c r="E12">
        <v>1.5243055555555557E-2</v>
      </c>
      <c r="H12">
        <v>1.1342592592592592E-2</v>
      </c>
    </row>
    <row r="13" spans="1:8" hidden="1" x14ac:dyDescent="0.25">
      <c r="A13" s="2">
        <f>SUM(PlayerTeamPlat[[#This Row],[Full Team Challenge II]:[Full Team Challenge I]])</f>
        <v>2.658564814814815E-2</v>
      </c>
      <c r="B13" s="1" t="s">
        <v>113</v>
      </c>
      <c r="C13" s="1" t="s">
        <v>123</v>
      </c>
      <c r="D13" s="1">
        <f>COUNT(PlayerTeamPlat[[#This Row],[Full Team Challenge II]:[Full Team Challenge I]])</f>
        <v>2</v>
      </c>
      <c r="E13">
        <v>1.5243055555555557E-2</v>
      </c>
      <c r="H13">
        <v>1.1342592592592592E-2</v>
      </c>
    </row>
    <row r="14" spans="1:8" hidden="1" x14ac:dyDescent="0.25">
      <c r="A14" s="2">
        <f>SUM(PlayerTeamPlat[[#This Row],[Full Team Challenge II]:[Full Team Challenge I]])</f>
        <v>2.658564814814815E-2</v>
      </c>
      <c r="B14" s="1" t="s">
        <v>113</v>
      </c>
      <c r="C14" s="1" t="s">
        <v>63</v>
      </c>
      <c r="D14" s="1">
        <f>COUNT(PlayerTeamPlat[[#This Row],[Full Team Challenge II]:[Full Team Challenge I]])</f>
        <v>2</v>
      </c>
      <c r="E14">
        <v>1.5243055555555557E-2</v>
      </c>
      <c r="H14">
        <v>1.1342592592592592E-2</v>
      </c>
    </row>
    <row r="15" spans="1:8" hidden="1" x14ac:dyDescent="0.25">
      <c r="A15" s="2">
        <f>SUM(PlayerTeamPlat[[#This Row],[Full Team Challenge II]:[Full Team Challenge I]])</f>
        <v>2.7731481481481482E-2</v>
      </c>
      <c r="B15" s="1" t="s">
        <v>113</v>
      </c>
      <c r="C15" s="1" t="s">
        <v>9</v>
      </c>
      <c r="D15" s="1">
        <f>COUNT(PlayerTeamPlat[[#This Row],[Full Team Challenge II]:[Full Team Challenge I]])</f>
        <v>2</v>
      </c>
      <c r="E15">
        <v>1.5428240740740741E-2</v>
      </c>
      <c r="H15">
        <v>1.230324074074074E-2</v>
      </c>
    </row>
    <row r="16" spans="1:8" hidden="1" x14ac:dyDescent="0.25">
      <c r="A16" s="2">
        <f>SUM(PlayerTeamPlat[[#This Row],[Full Team Challenge II]:[Full Team Challenge I]])</f>
        <v>2.7731481481481482E-2</v>
      </c>
      <c r="B16" s="1" t="s">
        <v>113</v>
      </c>
      <c r="C16" s="1" t="s">
        <v>50</v>
      </c>
      <c r="D16" s="1">
        <f>COUNT(PlayerTeamPlat[[#This Row],[Full Team Challenge II]:[Full Team Challenge I]])</f>
        <v>2</v>
      </c>
      <c r="E16">
        <v>1.5428240740740741E-2</v>
      </c>
      <c r="H16">
        <v>1.230324074074074E-2</v>
      </c>
    </row>
    <row r="17" spans="1:8" hidden="1" x14ac:dyDescent="0.25">
      <c r="A17" s="2">
        <f>SUM(PlayerTeamPlat[[#This Row],[Full Team Challenge II]:[Full Team Challenge I]])</f>
        <v>2.7731481481481482E-2</v>
      </c>
      <c r="B17" s="1" t="s">
        <v>113</v>
      </c>
      <c r="C17" s="1" t="s">
        <v>38</v>
      </c>
      <c r="D17" s="1">
        <f>COUNT(PlayerTeamPlat[[#This Row],[Full Team Challenge II]:[Full Team Challenge I]])</f>
        <v>2</v>
      </c>
      <c r="E17">
        <v>1.5428240740740741E-2</v>
      </c>
      <c r="H17">
        <v>1.230324074074074E-2</v>
      </c>
    </row>
    <row r="18" spans="1:8" x14ac:dyDescent="0.25">
      <c r="A18" s="2">
        <f>SUM(PlayerTeamPlat[[#This Row],[Full Team Challenge II]:[Full Team Challenge I]])</f>
        <v>5.0011574074074076E-2</v>
      </c>
      <c r="B18" s="1" t="s">
        <v>113</v>
      </c>
      <c r="C18" s="1" t="s">
        <v>37</v>
      </c>
      <c r="D18" s="1">
        <f>COUNT(PlayerTeamPlat[[#This Row],[Full Team Challenge II]:[Full Team Challenge I]])</f>
        <v>4</v>
      </c>
      <c r="E18">
        <v>1.4490740740740742E-2</v>
      </c>
      <c r="F18">
        <v>1.2812499999999999E-2</v>
      </c>
      <c r="G18">
        <v>1.2233796296296296E-2</v>
      </c>
      <c r="H18">
        <v>1.0474537037037037E-2</v>
      </c>
    </row>
    <row r="19" spans="1:8" x14ac:dyDescent="0.25">
      <c r="A19" s="2">
        <f>SUM(PlayerTeamPlat[[#This Row],[Full Team Challenge II]:[Full Team Challenge I]])</f>
        <v>5.1180555555555556E-2</v>
      </c>
      <c r="B19" s="1" t="s">
        <v>113</v>
      </c>
      <c r="C19" s="1" t="s">
        <v>15</v>
      </c>
      <c r="D19" s="1">
        <f>COUNT(PlayerTeamPlat[[#This Row],[Full Team Challenge II]:[Full Team Challenge I]])</f>
        <v>4</v>
      </c>
      <c r="E19">
        <v>1.4490740740740742E-2</v>
      </c>
      <c r="F19">
        <v>1.2812499999999999E-2</v>
      </c>
      <c r="G19">
        <v>1.3402777777777777E-2</v>
      </c>
      <c r="H19">
        <v>1.0474537037037037E-2</v>
      </c>
    </row>
    <row r="20" spans="1:8" x14ac:dyDescent="0.25">
      <c r="A20" s="2">
        <f>SUM(PlayerTeamPlat[[#This Row],[Full Team Challenge II]:[Full Team Challenge I]])</f>
        <v>5.1203703703703703E-2</v>
      </c>
      <c r="B20" s="1" t="s">
        <v>113</v>
      </c>
      <c r="C20" s="1" t="s">
        <v>33</v>
      </c>
      <c r="D20" s="1">
        <f>COUNT(PlayerTeamPlat[[#This Row],[Full Team Challenge II]:[Full Team Challenge I]])</f>
        <v>4</v>
      </c>
      <c r="E20">
        <v>1.4490740740740742E-2</v>
      </c>
      <c r="F20">
        <v>1.2812499999999999E-2</v>
      </c>
      <c r="G20">
        <v>1.3402777777777777E-2</v>
      </c>
      <c r="H20">
        <v>1.0497685185185186E-2</v>
      </c>
    </row>
    <row r="21" spans="1:8" x14ac:dyDescent="0.25">
      <c r="A21" s="2">
        <f>SUM(PlayerTeamPlat[[#This Row],[Full Team Challenge II]:[Full Team Challenge I]])</f>
        <v>5.1724537037037034E-2</v>
      </c>
      <c r="B21" s="1" t="s">
        <v>113</v>
      </c>
      <c r="C21" s="1" t="s">
        <v>16</v>
      </c>
      <c r="D21" s="1">
        <f>COUNT(PlayerTeamPlat[[#This Row],[Full Team Challenge II]:[Full Team Challenge I]])</f>
        <v>4</v>
      </c>
      <c r="E21">
        <v>1.4490740740740742E-2</v>
      </c>
      <c r="F21">
        <v>1.2812499999999999E-2</v>
      </c>
      <c r="G21">
        <v>1.3402777777777777E-2</v>
      </c>
      <c r="H21">
        <v>1.1018518518518518E-2</v>
      </c>
    </row>
    <row r="22" spans="1:8" x14ac:dyDescent="0.25">
      <c r="A22" s="2">
        <f>SUM(PlayerTeamPlat[[#This Row],[Full Team Challenge II]:[Full Team Challenge I]])</f>
        <v>5.2696759259259263E-2</v>
      </c>
      <c r="B22" s="1" t="s">
        <v>113</v>
      </c>
      <c r="C22" s="1" t="s">
        <v>21</v>
      </c>
      <c r="D22" s="1">
        <f>COUNT(PlayerTeamPlat[[#This Row],[Full Team Challenge II]:[Full Team Challenge I]])</f>
        <v>4</v>
      </c>
      <c r="E22">
        <v>1.4664351851851852E-2</v>
      </c>
      <c r="F22">
        <v>1.5324074074074073E-2</v>
      </c>
      <c r="G22">
        <v>1.2233796296296296E-2</v>
      </c>
      <c r="H22">
        <v>1.0474537037037037E-2</v>
      </c>
    </row>
    <row r="23" spans="1:8" x14ac:dyDescent="0.25">
      <c r="A23" s="2">
        <f>SUM(PlayerTeamPlat[[#This Row],[Full Team Challenge II]:[Full Team Challenge I]])</f>
        <v>5.2696759259259263E-2</v>
      </c>
      <c r="B23" s="1" t="s">
        <v>113</v>
      </c>
      <c r="C23" s="1" t="s">
        <v>11</v>
      </c>
      <c r="D23" s="1">
        <f>COUNT(PlayerTeamPlat[[#This Row],[Full Team Challenge II]:[Full Team Challenge I]])</f>
        <v>4</v>
      </c>
      <c r="E23">
        <v>1.4664351851851852E-2</v>
      </c>
      <c r="F23">
        <v>1.5324074074074073E-2</v>
      </c>
      <c r="G23">
        <v>1.2233796296296296E-2</v>
      </c>
      <c r="H23">
        <v>1.0474537037037037E-2</v>
      </c>
    </row>
    <row r="24" spans="1:8" x14ac:dyDescent="0.25">
      <c r="A24" s="2">
        <f>SUM(PlayerTeamPlat[[#This Row],[Full Team Challenge II]:[Full Team Challenge I]])</f>
        <v>5.271990740740741E-2</v>
      </c>
      <c r="B24" s="1" t="s">
        <v>113</v>
      </c>
      <c r="C24" s="1" t="s">
        <v>10</v>
      </c>
      <c r="D24" s="1">
        <f>COUNT(PlayerTeamPlat[[#This Row],[Full Team Challenge II]:[Full Team Challenge I]])</f>
        <v>4</v>
      </c>
      <c r="E24">
        <v>1.4664351851851852E-2</v>
      </c>
      <c r="F24">
        <v>1.5324074074074073E-2</v>
      </c>
      <c r="G24">
        <v>1.2233796296296296E-2</v>
      </c>
      <c r="H24">
        <v>1.0497685185185186E-2</v>
      </c>
    </row>
    <row r="25" spans="1:8" x14ac:dyDescent="0.25">
      <c r="A25" s="2">
        <f>SUM(PlayerTeamPlat[[#This Row],[Full Team Challenge II]:[Full Team Challenge I]])</f>
        <v>5.8460648148148144E-2</v>
      </c>
      <c r="B25" s="1" t="s">
        <v>113</v>
      </c>
      <c r="C25" s="1" t="s">
        <v>4</v>
      </c>
      <c r="D25" s="1">
        <f>COUNT(PlayerTeamPlat[[#This Row],[Full Team Challenge II]:[Full Team Challenge I]])</f>
        <v>4</v>
      </c>
      <c r="E25">
        <v>1.8229166666666668E-2</v>
      </c>
      <c r="F25">
        <v>1.5810185185185184E-2</v>
      </c>
      <c r="G25">
        <v>1.3402777777777777E-2</v>
      </c>
      <c r="H25">
        <v>1.1018518518518518E-2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C13-1981-4407-B13D-044ACE65445E}">
  <dimension ref="A1:H23"/>
  <sheetViews>
    <sheetView workbookViewId="0">
      <selection sqref="A1:H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23.7109375" bestFit="1" customWidth="1"/>
    <col min="10" max="10" width="23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7</v>
      </c>
      <c r="F1" t="s">
        <v>3</v>
      </c>
      <c r="G1" t="s">
        <v>6</v>
      </c>
      <c r="H1" t="s">
        <v>5</v>
      </c>
    </row>
    <row r="2" spans="1:8" hidden="1" x14ac:dyDescent="0.25">
      <c r="A2" s="2">
        <f>SUM(PlayerTeamGold[[#This Row],[Full Team Challenge I]:[Full Team Challenge IV]])</f>
        <v>1.0104166666666668E-2</v>
      </c>
      <c r="B2" s="1" t="s">
        <v>113</v>
      </c>
      <c r="C2" s="1" t="s">
        <v>4</v>
      </c>
      <c r="D2" s="1">
        <f>COUNT(PlayerTeamGold[[#This Row],[Full Team Challenge I]:[Full Team Challenge IV]])</f>
        <v>1</v>
      </c>
      <c r="E2">
        <v>1.0104166666666668E-2</v>
      </c>
    </row>
    <row r="3" spans="1:8" hidden="1" x14ac:dyDescent="0.25">
      <c r="A3" s="2">
        <f>SUM(PlayerTeamGold[[#This Row],[Full Team Challenge I]:[Full Team Challenge IV]])</f>
        <v>1.0104166666666668E-2</v>
      </c>
      <c r="B3" s="1" t="s">
        <v>113</v>
      </c>
      <c r="C3" s="1" t="s">
        <v>8</v>
      </c>
      <c r="D3" s="1">
        <f>COUNT(PlayerTeamGold[[#This Row],[Full Team Challenge I]:[Full Team Challenge IV]])</f>
        <v>1</v>
      </c>
      <c r="E3">
        <v>1.0104166666666668E-2</v>
      </c>
    </row>
    <row r="4" spans="1:8" hidden="1" x14ac:dyDescent="0.25">
      <c r="A4" s="2">
        <f>SUM(PlayerTeamGold[[#This Row],[Full Team Challenge I]:[Full Team Challenge IV]])</f>
        <v>1.0104166666666668E-2</v>
      </c>
      <c r="B4" s="1" t="s">
        <v>113</v>
      </c>
      <c r="C4" s="1" t="s">
        <v>64</v>
      </c>
      <c r="D4" s="1">
        <f>COUNT(PlayerTeamGold[[#This Row],[Full Team Challenge I]:[Full Team Challenge IV]])</f>
        <v>1</v>
      </c>
      <c r="E4">
        <v>1.0104166666666668E-2</v>
      </c>
    </row>
    <row r="5" spans="1:8" hidden="1" x14ac:dyDescent="0.25">
      <c r="A5" s="2">
        <f>SUM(PlayerTeamGold[[#This Row],[Full Team Challenge I]:[Full Team Challenge IV]])</f>
        <v>1.0104166666666668E-2</v>
      </c>
      <c r="B5" s="1" t="s">
        <v>113</v>
      </c>
      <c r="C5" s="1" t="s">
        <v>57</v>
      </c>
      <c r="D5" s="1">
        <f>COUNT(PlayerTeamGold[[#This Row],[Full Team Challenge I]:[Full Team Challenge IV]])</f>
        <v>1</v>
      </c>
      <c r="E5">
        <v>1.0104166666666668E-2</v>
      </c>
    </row>
    <row r="6" spans="1:8" hidden="1" x14ac:dyDescent="0.25">
      <c r="A6" s="2">
        <f>SUM(PlayerTeamGold[[#This Row],[Full Team Challenge I]:[Full Team Challenge IV]])</f>
        <v>1.1203703703703704E-2</v>
      </c>
      <c r="B6" s="1" t="s">
        <v>113</v>
      </c>
      <c r="C6" s="1" t="s">
        <v>21</v>
      </c>
      <c r="D6" s="1">
        <f>COUNT(PlayerTeamGold[[#This Row],[Full Team Challenge I]:[Full Team Challenge IV]])</f>
        <v>1</v>
      </c>
      <c r="H6">
        <v>1.1203703703703704E-2</v>
      </c>
    </row>
    <row r="7" spans="1:8" hidden="1" x14ac:dyDescent="0.25">
      <c r="A7" s="2">
        <f>SUM(PlayerTeamGold[[#This Row],[Full Team Challenge I]:[Full Team Challenge IV]])</f>
        <v>1.4895833333333332E-2</v>
      </c>
      <c r="B7" s="1" t="s">
        <v>113</v>
      </c>
      <c r="C7" s="1" t="s">
        <v>37</v>
      </c>
      <c r="D7" s="1">
        <f>COUNT(PlayerTeamGold[[#This Row],[Full Team Challenge I]:[Full Team Challenge IV]])</f>
        <v>1</v>
      </c>
      <c r="G7">
        <v>1.4895833333333332E-2</v>
      </c>
    </row>
    <row r="8" spans="1:8" hidden="1" x14ac:dyDescent="0.25">
      <c r="A8" s="2">
        <f>SUM(PlayerTeamGold[[#This Row],[Full Team Challenge I]:[Full Team Challenge IV]])</f>
        <v>3.321759259259259E-2</v>
      </c>
      <c r="B8" s="1" t="s">
        <v>113</v>
      </c>
      <c r="C8" s="1" t="s">
        <v>14</v>
      </c>
      <c r="D8" s="1">
        <f>COUNT(PlayerTeamGold[[#This Row],[Full Team Challenge I]:[Full Team Challenge IV]])</f>
        <v>2</v>
      </c>
      <c r="E8">
        <v>1.3599537037037037E-2</v>
      </c>
      <c r="F8">
        <v>1.9618055555555555E-2</v>
      </c>
    </row>
    <row r="9" spans="1:8" hidden="1" x14ac:dyDescent="0.25">
      <c r="A9" s="2">
        <f>SUM(PlayerTeamGold[[#This Row],[Full Team Challenge I]:[Full Team Challenge IV]])</f>
        <v>3.321759259259259E-2</v>
      </c>
      <c r="B9" s="1" t="s">
        <v>113</v>
      </c>
      <c r="C9" s="1" t="s">
        <v>53</v>
      </c>
      <c r="D9" s="1">
        <f>COUNT(PlayerTeamGold[[#This Row],[Full Team Challenge I]:[Full Team Challenge IV]])</f>
        <v>2</v>
      </c>
      <c r="E9">
        <v>1.3599537037037037E-2</v>
      </c>
      <c r="F9">
        <v>1.9618055555555555E-2</v>
      </c>
    </row>
    <row r="10" spans="1:8" hidden="1" x14ac:dyDescent="0.25">
      <c r="A10" s="2">
        <f>SUM(PlayerTeamGold[[#This Row],[Full Team Challenge I]:[Full Team Challenge IV]])</f>
        <v>3.321759259259259E-2</v>
      </c>
      <c r="B10" s="1" t="s">
        <v>113</v>
      </c>
      <c r="C10" s="1" t="s">
        <v>52</v>
      </c>
      <c r="D10" s="1">
        <f>COUNT(PlayerTeamGold[[#This Row],[Full Team Challenge I]:[Full Team Challenge IV]])</f>
        <v>2</v>
      </c>
      <c r="E10">
        <v>1.3599537037037037E-2</v>
      </c>
      <c r="F10">
        <v>1.9618055555555555E-2</v>
      </c>
    </row>
    <row r="11" spans="1:8" hidden="1" x14ac:dyDescent="0.25">
      <c r="A11" s="2">
        <f>SUM(PlayerTeamGold[[#This Row],[Full Team Challenge I]:[Full Team Challenge IV]])</f>
        <v>3.321759259259259E-2</v>
      </c>
      <c r="B11" s="1" t="s">
        <v>113</v>
      </c>
      <c r="C11" s="1" t="s">
        <v>47</v>
      </c>
      <c r="D11" s="1">
        <f>COUNT(PlayerTeamGold[[#This Row],[Full Team Challenge I]:[Full Team Challenge IV]])</f>
        <v>2</v>
      </c>
      <c r="E11">
        <v>1.3599537037037037E-2</v>
      </c>
      <c r="F11">
        <v>1.9618055555555555E-2</v>
      </c>
    </row>
    <row r="12" spans="1:8" hidden="1" x14ac:dyDescent="0.25">
      <c r="A12" s="2">
        <f>SUM(PlayerTeamGold[[#This Row],[Full Team Challenge I]:[Full Team Challenge IV]])</f>
        <v>3.4467592592592591E-2</v>
      </c>
      <c r="B12" s="1" t="s">
        <v>113</v>
      </c>
      <c r="C12" s="1" t="s">
        <v>39</v>
      </c>
      <c r="D12" s="1">
        <f>COUNT(PlayerTeamGold[[#This Row],[Full Team Challenge I]:[Full Team Challenge IV]])</f>
        <v>2</v>
      </c>
      <c r="E12">
        <v>1.6527777777777777E-2</v>
      </c>
      <c r="F12">
        <v>1.7939814814814815E-2</v>
      </c>
    </row>
    <row r="13" spans="1:8" hidden="1" x14ac:dyDescent="0.25">
      <c r="A13" s="2">
        <f>SUM(PlayerTeamGold[[#This Row],[Full Team Challenge I]:[Full Team Challenge IV]])</f>
        <v>3.4467592592592591E-2</v>
      </c>
      <c r="B13" s="1" t="s">
        <v>113</v>
      </c>
      <c r="C13" s="1" t="s">
        <v>18</v>
      </c>
      <c r="D13" s="1">
        <f>COUNT(PlayerTeamGold[[#This Row],[Full Team Challenge I]:[Full Team Challenge IV]])</f>
        <v>2</v>
      </c>
      <c r="E13">
        <v>1.6527777777777777E-2</v>
      </c>
      <c r="F13">
        <v>1.7939814814814815E-2</v>
      </c>
    </row>
    <row r="14" spans="1:8" hidden="1" x14ac:dyDescent="0.25">
      <c r="A14" s="2">
        <f>SUM(PlayerTeamGold[[#This Row],[Full Team Challenge I]:[Full Team Challenge IV]])</f>
        <v>3.4467592592592591E-2</v>
      </c>
      <c r="B14" s="1" t="s">
        <v>113</v>
      </c>
      <c r="C14" s="1" t="s">
        <v>19</v>
      </c>
      <c r="D14" s="1">
        <f>COUNT(PlayerTeamGold[[#This Row],[Full Team Challenge I]:[Full Team Challenge IV]])</f>
        <v>2</v>
      </c>
      <c r="E14">
        <v>1.6527777777777777E-2</v>
      </c>
      <c r="F14">
        <v>1.7939814814814815E-2</v>
      </c>
    </row>
    <row r="15" spans="1:8" hidden="1" x14ac:dyDescent="0.25">
      <c r="A15" s="2">
        <f>SUM(PlayerTeamGold[[#This Row],[Full Team Challenge I]:[Full Team Challenge IV]])</f>
        <v>3.4467592592592591E-2</v>
      </c>
      <c r="B15" s="1" t="s">
        <v>113</v>
      </c>
      <c r="C15" s="1" t="s">
        <v>49</v>
      </c>
      <c r="D15" s="1">
        <f>COUNT(PlayerTeamGold[[#This Row],[Full Team Challenge I]:[Full Team Challenge IV]])</f>
        <v>2</v>
      </c>
      <c r="E15">
        <v>1.6527777777777777E-2</v>
      </c>
      <c r="F15">
        <v>1.7939814814814815E-2</v>
      </c>
    </row>
    <row r="16" spans="1:8" hidden="1" x14ac:dyDescent="0.25">
      <c r="A16" s="2">
        <f>SUM(PlayerTeamGold[[#This Row],[Full Team Challenge I]:[Full Team Challenge IV]])</f>
        <v>3.5937499999999997E-2</v>
      </c>
      <c r="B16" s="1" t="s">
        <v>113</v>
      </c>
      <c r="C16" s="1" t="s">
        <v>12</v>
      </c>
      <c r="D16" s="1">
        <f>COUNT(PlayerTeamGold[[#This Row],[Full Team Challenge I]:[Full Team Challenge IV]])</f>
        <v>3</v>
      </c>
      <c r="E16">
        <v>9.8726851851851857E-3</v>
      </c>
      <c r="F16">
        <v>1.1550925925925925E-2</v>
      </c>
      <c r="G16">
        <v>1.4513888888888889E-2</v>
      </c>
    </row>
    <row r="17" spans="1:8" x14ac:dyDescent="0.25">
      <c r="A17" s="2">
        <f>SUM(PlayerTeamGold[[#This Row],[Full Team Challenge I]:[Full Team Challenge IV]])</f>
        <v>4.7141203703703699E-2</v>
      </c>
      <c r="B17" s="1" t="s">
        <v>113</v>
      </c>
      <c r="C17" s="1" t="s">
        <v>15</v>
      </c>
      <c r="D17" s="1">
        <f>COUNT(PlayerTeamGold[[#This Row],[Full Team Challenge I]:[Full Team Challenge IV]])</f>
        <v>4</v>
      </c>
      <c r="E17">
        <v>9.8726851851851857E-3</v>
      </c>
      <c r="F17">
        <v>1.1550925925925925E-2</v>
      </c>
      <c r="G17">
        <v>1.4513888888888889E-2</v>
      </c>
      <c r="H17">
        <v>1.1203703703703704E-2</v>
      </c>
    </row>
    <row r="18" spans="1:8" x14ac:dyDescent="0.25">
      <c r="A18" s="2">
        <f>SUM(PlayerTeamGold[[#This Row],[Full Team Challenge I]:[Full Team Challenge IV]])</f>
        <v>4.7141203703703699E-2</v>
      </c>
      <c r="B18" s="1" t="s">
        <v>113</v>
      </c>
      <c r="C18" s="1" t="s">
        <v>16</v>
      </c>
      <c r="D18" s="1">
        <f>COUNT(PlayerTeamGold[[#This Row],[Full Team Challenge I]:[Full Team Challenge IV]])</f>
        <v>4</v>
      </c>
      <c r="E18">
        <v>9.8726851851851857E-3</v>
      </c>
      <c r="F18">
        <v>1.1550925925925925E-2</v>
      </c>
      <c r="G18">
        <v>1.4513888888888889E-2</v>
      </c>
      <c r="H18">
        <v>1.1203703703703704E-2</v>
      </c>
    </row>
    <row r="19" spans="1:8" x14ac:dyDescent="0.25">
      <c r="A19" s="2">
        <f>SUM(PlayerTeamGold[[#This Row],[Full Team Challenge I]:[Full Team Challenge IV]])</f>
        <v>4.7141203703703699E-2</v>
      </c>
      <c r="B19" s="1" t="s">
        <v>113</v>
      </c>
      <c r="C19" s="1" t="s">
        <v>33</v>
      </c>
      <c r="D19" s="1">
        <f>COUNT(PlayerTeamGold[[#This Row],[Full Team Challenge I]:[Full Team Challenge IV]])</f>
        <v>4</v>
      </c>
      <c r="E19">
        <v>9.8726851851851857E-3</v>
      </c>
      <c r="F19">
        <v>1.1550925925925925E-2</v>
      </c>
      <c r="G19">
        <v>1.4513888888888889E-2</v>
      </c>
      <c r="H19">
        <v>1.1203703703703704E-2</v>
      </c>
    </row>
    <row r="20" spans="1:8" x14ac:dyDescent="0.25">
      <c r="A20" s="2">
        <f>SUM(PlayerTeamGold[[#This Row],[Full Team Challenge I]:[Full Team Challenge IV]])</f>
        <v>6.3425925925925927E-2</v>
      </c>
      <c r="B20" s="1" t="s">
        <v>113</v>
      </c>
      <c r="C20" s="1" t="s">
        <v>13</v>
      </c>
      <c r="D20" s="1">
        <f>COUNT(PlayerTeamGold[[#This Row],[Full Team Challenge I]:[Full Team Challenge IV]])</f>
        <v>4</v>
      </c>
      <c r="E20">
        <v>1.2673611111111109E-2</v>
      </c>
      <c r="F20">
        <v>1.6331018518518519E-2</v>
      </c>
      <c r="G20">
        <v>2.0300925925925927E-2</v>
      </c>
      <c r="H20">
        <v>1.4120370370370368E-2</v>
      </c>
    </row>
    <row r="21" spans="1:8" x14ac:dyDescent="0.25">
      <c r="A21" s="2">
        <f>SUM(PlayerTeamGold[[#This Row],[Full Team Challenge I]:[Full Team Challenge IV]])</f>
        <v>6.3425925925925927E-2</v>
      </c>
      <c r="B21" s="1" t="s">
        <v>113</v>
      </c>
      <c r="C21" s="1" t="s">
        <v>46</v>
      </c>
      <c r="D21" s="1">
        <f>COUNT(PlayerTeamGold[[#This Row],[Full Team Challenge I]:[Full Team Challenge IV]])</f>
        <v>4</v>
      </c>
      <c r="E21">
        <v>1.2673611111111109E-2</v>
      </c>
      <c r="F21">
        <v>1.6331018518518519E-2</v>
      </c>
      <c r="G21">
        <v>2.0300925925925927E-2</v>
      </c>
      <c r="H21">
        <v>1.4120370370370368E-2</v>
      </c>
    </row>
    <row r="22" spans="1:8" x14ac:dyDescent="0.25">
      <c r="A22" s="2">
        <f>SUM(PlayerTeamGold[[#This Row],[Full Team Challenge I]:[Full Team Challenge IV]])</f>
        <v>6.3425925925925927E-2</v>
      </c>
      <c r="B22" s="1" t="s">
        <v>113</v>
      </c>
      <c r="C22" s="1" t="s">
        <v>60</v>
      </c>
      <c r="D22" s="1">
        <f>COUNT(PlayerTeamGold[[#This Row],[Full Team Challenge I]:[Full Team Challenge IV]])</f>
        <v>4</v>
      </c>
      <c r="E22">
        <v>1.2673611111111109E-2</v>
      </c>
      <c r="F22">
        <v>1.6331018518518519E-2</v>
      </c>
      <c r="G22">
        <v>2.0300925925925927E-2</v>
      </c>
      <c r="H22">
        <v>1.4120370370370368E-2</v>
      </c>
    </row>
    <row r="23" spans="1:8" x14ac:dyDescent="0.25">
      <c r="A23" s="2">
        <f>SUM(PlayerTeamGold[[#This Row],[Full Team Challenge I]:[Full Team Challenge IV]])</f>
        <v>6.3425925925925927E-2</v>
      </c>
      <c r="B23" s="1" t="s">
        <v>113</v>
      </c>
      <c r="C23" s="1" t="s">
        <v>62</v>
      </c>
      <c r="D23" s="1">
        <f>COUNT(PlayerTeamGold[[#This Row],[Full Team Challenge I]:[Full Team Challenge IV]])</f>
        <v>4</v>
      </c>
      <c r="E23">
        <v>1.2673611111111109E-2</v>
      </c>
      <c r="F23">
        <v>1.6331018518518519E-2</v>
      </c>
      <c r="G23">
        <v>2.0300925925925927E-2</v>
      </c>
      <c r="H23">
        <v>1.4120370370370368E-2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78DE-8F75-4676-9B08-2FB5E54E27E0}">
  <dimension ref="A1:T42"/>
  <sheetViews>
    <sheetView workbookViewId="0">
      <selection sqref="A1:T3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17.140625" bestFit="1" customWidth="1"/>
    <col min="10" max="10" width="17.7109375" bestFit="1" customWidth="1"/>
    <col min="11" max="11" width="18.28515625" bestFit="1" customWidth="1"/>
    <col min="12" max="12" width="18.42578125" bestFit="1" customWidth="1"/>
    <col min="13" max="13" width="17.28515625" bestFit="1" customWidth="1"/>
    <col min="14" max="14" width="17.85546875" bestFit="1" customWidth="1"/>
    <col min="15" max="15" width="18.42578125" bestFit="1" customWidth="1"/>
    <col min="16" max="16" width="18.5703125" bestFit="1" customWidth="1"/>
    <col min="17" max="17" width="17.5703125" bestFit="1" customWidth="1"/>
    <col min="18" max="18" width="18.140625" bestFit="1" customWidth="1"/>
    <col min="19" max="19" width="18.7109375" bestFit="1" customWidth="1"/>
    <col min="20" max="20" width="18.85546875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112</v>
      </c>
      <c r="B1" t="s">
        <v>113</v>
      </c>
      <c r="C1" t="s">
        <v>0</v>
      </c>
      <c r="D1" t="s">
        <v>114</v>
      </c>
      <c r="E1" t="s">
        <v>7</v>
      </c>
      <c r="F1" t="s">
        <v>3</v>
      </c>
      <c r="G1" t="s">
        <v>6</v>
      </c>
      <c r="H1" t="s">
        <v>5</v>
      </c>
      <c r="I1" t="s">
        <v>20</v>
      </c>
      <c r="J1" t="s">
        <v>22</v>
      </c>
      <c r="K1" t="s">
        <v>23</v>
      </c>
      <c r="L1" t="s">
        <v>25</v>
      </c>
      <c r="M1" t="s">
        <v>27</v>
      </c>
      <c r="N1" t="s">
        <v>30</v>
      </c>
      <c r="O1" t="s">
        <v>31</v>
      </c>
      <c r="P1" t="s">
        <v>32</v>
      </c>
      <c r="Q1" t="s">
        <v>34</v>
      </c>
      <c r="R1" t="s">
        <v>40</v>
      </c>
      <c r="S1" t="s">
        <v>41</v>
      </c>
      <c r="T1" t="s">
        <v>42</v>
      </c>
    </row>
    <row r="2" spans="1:20" x14ac:dyDescent="0.25">
      <c r="A2" s="2">
        <f>SUM(LordOfWar[[#This Row],[Full Team Challenge I]:[Solo Challenge IV]])</f>
        <v>1.3344907407407408E-2</v>
      </c>
      <c r="B2" s="1" t="s">
        <v>113</v>
      </c>
      <c r="C2" s="1" t="s">
        <v>26</v>
      </c>
      <c r="D2" s="1">
        <f>COUNT(LordOfWar[[#This Row],[Full Team Challenge I]:[Solo Challenge IV]])</f>
        <v>1</v>
      </c>
      <c r="L2">
        <v>1.3344907407407408E-2</v>
      </c>
    </row>
    <row r="3" spans="1:20" x14ac:dyDescent="0.25">
      <c r="A3" s="2">
        <f>SUM(LordOfWar[[#This Row],[Full Team Challenge I]:[Solo Challenge IV]])</f>
        <v>1.3368055555555557E-2</v>
      </c>
      <c r="B3" s="1" t="s">
        <v>113</v>
      </c>
      <c r="C3" s="1" t="s">
        <v>1</v>
      </c>
      <c r="D3" s="1">
        <f>COUNT(LordOfWar[[#This Row],[Full Team Challenge I]:[Solo Challenge IV]])</f>
        <v>1</v>
      </c>
      <c r="K3">
        <v>1.3368055555555557E-2</v>
      </c>
    </row>
    <row r="4" spans="1:20" x14ac:dyDescent="0.25">
      <c r="A4" s="2">
        <f>SUM(LordOfWar[[#This Row],[Full Team Challenge I]:[Solo Challenge IV]])</f>
        <v>8.8854166666666665E-2</v>
      </c>
      <c r="B4" s="1" t="s">
        <v>113</v>
      </c>
      <c r="C4" s="1" t="s">
        <v>10</v>
      </c>
      <c r="D4" s="1">
        <f>COUNT(LordOfWar[[#This Row],[Full Team Challenge I]:[Solo Challenge IV]])</f>
        <v>5</v>
      </c>
      <c r="M4">
        <v>1.9525462962962963E-2</v>
      </c>
      <c r="Q4">
        <v>1.4826388888888889E-2</v>
      </c>
      <c r="R4">
        <v>2.0879629629629626E-2</v>
      </c>
      <c r="S4">
        <v>2.0046296296296295E-2</v>
      </c>
      <c r="T4">
        <v>1.357638888888889E-2</v>
      </c>
    </row>
    <row r="5" spans="1:20" x14ac:dyDescent="0.25">
      <c r="A5" s="2">
        <f>SUM(LordOfWar[[#This Row],[Full Team Challenge I]:[Solo Challenge IV]])</f>
        <v>0.24107638888888888</v>
      </c>
      <c r="B5" s="1" t="s">
        <v>113</v>
      </c>
      <c r="C5" s="1" t="s">
        <v>4</v>
      </c>
      <c r="D5" s="1">
        <f>COUNT(LordOfWar[[#This Row],[Full Team Challenge I]:[Solo Challenge IV]])</f>
        <v>13</v>
      </c>
      <c r="E5">
        <v>1.0104166666666668E-2</v>
      </c>
      <c r="I5">
        <v>1.3310185185185187E-2</v>
      </c>
      <c r="J5">
        <v>1.5555555555555553E-2</v>
      </c>
      <c r="K5">
        <v>1.3368055555555557E-2</v>
      </c>
      <c r="L5">
        <v>1.3344907407407408E-2</v>
      </c>
      <c r="M5">
        <v>2.0300925925925927E-2</v>
      </c>
      <c r="N5">
        <v>1.6006944444444445E-2</v>
      </c>
      <c r="O5">
        <v>1.4722222222222222E-2</v>
      </c>
      <c r="P5">
        <v>1.4166666666666666E-2</v>
      </c>
      <c r="Q5">
        <v>2.3287037037037037E-2</v>
      </c>
      <c r="R5">
        <v>3.4062500000000002E-2</v>
      </c>
      <c r="S5">
        <v>3.5185185185185187E-2</v>
      </c>
      <c r="T5">
        <v>1.7662037037037035E-2</v>
      </c>
    </row>
    <row r="6" spans="1:20" x14ac:dyDescent="0.25">
      <c r="A6" s="2">
        <f>SUM(LordOfWar[[#This Row],[Full Team Challenge I]:[Solo Challenge IV]])</f>
        <v>8.4039351851851865E-2</v>
      </c>
      <c r="B6" s="1" t="s">
        <v>113</v>
      </c>
      <c r="C6" s="1" t="s">
        <v>118</v>
      </c>
      <c r="D6" s="1">
        <f>COUNT(LordOfWar[[#This Row],[Full Team Challenge I]:[Solo Challenge IV]])</f>
        <v>4</v>
      </c>
      <c r="M6">
        <v>2.2615740740740742E-2</v>
      </c>
      <c r="N6">
        <v>1.9675925925925927E-2</v>
      </c>
      <c r="O6">
        <v>0.02</v>
      </c>
      <c r="P6">
        <v>2.1747685185185186E-2</v>
      </c>
    </row>
    <row r="7" spans="1:20" x14ac:dyDescent="0.25">
      <c r="A7" s="2">
        <f>SUM(LordOfWar[[#This Row],[Full Team Challenge I]:[Solo Challenge IV]])</f>
        <v>3.5937499999999997E-2</v>
      </c>
      <c r="B7" s="1" t="s">
        <v>113</v>
      </c>
      <c r="C7" s="1" t="s">
        <v>12</v>
      </c>
      <c r="D7" s="1">
        <f>COUNT(LordOfWar[[#This Row],[Full Team Challenge I]:[Solo Challenge IV]])</f>
        <v>3</v>
      </c>
      <c r="E7">
        <v>9.8726851851851857E-3</v>
      </c>
      <c r="F7">
        <v>1.1550925925925925E-2</v>
      </c>
      <c r="G7">
        <v>1.4513888888888889E-2</v>
      </c>
    </row>
    <row r="8" spans="1:20" x14ac:dyDescent="0.25">
      <c r="A8" s="2">
        <f>SUM(LordOfWar[[#This Row],[Full Team Challenge I]:[Solo Challenge IV]])</f>
        <v>7.7534722222222227E-2</v>
      </c>
      <c r="B8" s="1" t="s">
        <v>113</v>
      </c>
      <c r="C8" s="1" t="s">
        <v>13</v>
      </c>
      <c r="D8" s="1">
        <f>COUNT(LordOfWar[[#This Row],[Full Team Challenge I]:[Solo Challenge IV]])</f>
        <v>5</v>
      </c>
      <c r="E8">
        <v>1.2673611111111109E-2</v>
      </c>
      <c r="F8">
        <v>1.6331018518518519E-2</v>
      </c>
      <c r="G8">
        <v>2.0300925925925927E-2</v>
      </c>
      <c r="H8">
        <v>1.4120370370370368E-2</v>
      </c>
      <c r="I8">
        <v>1.4108796296296295E-2</v>
      </c>
    </row>
    <row r="9" spans="1:20" x14ac:dyDescent="0.25">
      <c r="A9" s="2">
        <f>SUM(LordOfWar[[#This Row],[Full Team Challenge I]:[Solo Challenge IV]])</f>
        <v>2.2303240740740738E-2</v>
      </c>
      <c r="B9" s="1" t="s">
        <v>113</v>
      </c>
      <c r="C9" s="1" t="s">
        <v>54</v>
      </c>
      <c r="D9" s="1">
        <f>COUNT(LordOfWar[[#This Row],[Full Team Challenge I]:[Solo Challenge IV]])</f>
        <v>1</v>
      </c>
      <c r="O9">
        <v>2.2303240740740738E-2</v>
      </c>
    </row>
    <row r="10" spans="1:20" x14ac:dyDescent="0.25">
      <c r="A10" s="2">
        <f>SUM(LordOfWar[[#This Row],[Full Team Challenge I]:[Solo Challenge IV]])</f>
        <v>0.24837962962962964</v>
      </c>
      <c r="B10" s="1" t="s">
        <v>113</v>
      </c>
      <c r="C10" s="1" t="s">
        <v>14</v>
      </c>
      <c r="D10" s="1">
        <f>COUNT(LordOfWar[[#This Row],[Full Team Challenge I]:[Solo Challenge IV]])</f>
        <v>11</v>
      </c>
      <c r="E10">
        <v>1.3599537037037037E-2</v>
      </c>
      <c r="F10">
        <v>1.9618055555555555E-2</v>
      </c>
      <c r="I10">
        <v>1.6620370370370372E-2</v>
      </c>
      <c r="L10">
        <v>1.7372685185185185E-2</v>
      </c>
      <c r="M10">
        <v>2.3124999999999996E-2</v>
      </c>
      <c r="N10">
        <v>2.8668981481481479E-2</v>
      </c>
      <c r="O10">
        <v>1.9212962962962963E-2</v>
      </c>
      <c r="P10">
        <v>1.8715277777777779E-2</v>
      </c>
      <c r="Q10">
        <v>1.9444444444444445E-2</v>
      </c>
      <c r="R10">
        <v>3.5532407407407408E-2</v>
      </c>
      <c r="S10">
        <v>3.6469907407407402E-2</v>
      </c>
    </row>
    <row r="11" spans="1:20" x14ac:dyDescent="0.25">
      <c r="A11" s="2">
        <f>SUM(LordOfWar[[#This Row],[Full Team Challenge I]:[Solo Challenge IV]])</f>
        <v>6.3425925925925927E-2</v>
      </c>
      <c r="B11" s="1" t="s">
        <v>113</v>
      </c>
      <c r="C11" s="1" t="s">
        <v>60</v>
      </c>
      <c r="D11" s="1">
        <f>COUNT(LordOfWar[[#This Row],[Full Team Challenge I]:[Solo Challenge IV]])</f>
        <v>4</v>
      </c>
      <c r="E11">
        <v>1.2673611111111109E-2</v>
      </c>
      <c r="F11">
        <v>1.6331018518518519E-2</v>
      </c>
      <c r="G11">
        <v>2.0300925925925927E-2</v>
      </c>
      <c r="H11">
        <v>1.4120370370370368E-2</v>
      </c>
    </row>
    <row r="12" spans="1:20" x14ac:dyDescent="0.25">
      <c r="A12" s="2">
        <f>SUM(LordOfWar[[#This Row],[Full Team Challenge I]:[Solo Challenge IV]])</f>
        <v>7.4270833333333328E-2</v>
      </c>
      <c r="B12" s="1" t="s">
        <v>113</v>
      </c>
      <c r="C12" s="1" t="s">
        <v>28</v>
      </c>
      <c r="D12" s="1">
        <f>COUNT(LordOfWar[[#This Row],[Full Team Challenge I]:[Solo Challenge IV]])</f>
        <v>4</v>
      </c>
      <c r="M12">
        <v>2.3078703703703702E-2</v>
      </c>
      <c r="N12">
        <v>1.9131944444444444E-2</v>
      </c>
      <c r="O12">
        <v>1.6469907407407405E-2</v>
      </c>
      <c r="P12">
        <v>1.5590277777777778E-2</v>
      </c>
    </row>
    <row r="13" spans="1:20" x14ac:dyDescent="0.25">
      <c r="A13" s="2">
        <f>SUM(LordOfWar[[#This Row],[Full Team Challenge I]:[Solo Challenge IV]])</f>
        <v>7.4270833333333328E-2</v>
      </c>
      <c r="B13" s="1" t="s">
        <v>113</v>
      </c>
      <c r="C13" s="1" t="s">
        <v>51</v>
      </c>
      <c r="D13" s="1">
        <f>COUNT(LordOfWar[[#This Row],[Full Team Challenge I]:[Solo Challenge IV]])</f>
        <v>4</v>
      </c>
      <c r="M13">
        <v>2.3078703703703702E-2</v>
      </c>
      <c r="N13">
        <v>1.9131944444444444E-2</v>
      </c>
      <c r="O13">
        <v>1.6469907407407405E-2</v>
      </c>
      <c r="P13">
        <v>1.5590277777777778E-2</v>
      </c>
    </row>
    <row r="14" spans="1:20" x14ac:dyDescent="0.25">
      <c r="A14" s="2">
        <f>SUM(LordOfWar[[#This Row],[Full Team Challenge I]:[Solo Challenge IV]])</f>
        <v>7.7534722222222227E-2</v>
      </c>
      <c r="B14" s="1" t="s">
        <v>113</v>
      </c>
      <c r="C14" s="1" t="s">
        <v>62</v>
      </c>
      <c r="D14" s="1">
        <f>COUNT(LordOfWar[[#This Row],[Full Team Challenge I]:[Solo Challenge IV]])</f>
        <v>5</v>
      </c>
      <c r="E14">
        <v>1.2673611111111109E-2</v>
      </c>
      <c r="F14">
        <v>1.6331018518518519E-2</v>
      </c>
      <c r="G14">
        <v>2.0300925925925927E-2</v>
      </c>
      <c r="H14">
        <v>1.4120370370370368E-2</v>
      </c>
      <c r="I14">
        <v>1.4108796296296295E-2</v>
      </c>
    </row>
    <row r="15" spans="1:20" x14ac:dyDescent="0.25">
      <c r="A15" s="2">
        <f>SUM(LordOfWar[[#This Row],[Full Team Challenge I]:[Solo Challenge IV]])</f>
        <v>0.14398148148148149</v>
      </c>
      <c r="B15" s="1" t="s">
        <v>113</v>
      </c>
      <c r="C15" s="1" t="s">
        <v>8</v>
      </c>
      <c r="D15" s="1">
        <f>COUNT(LordOfWar[[#This Row],[Full Team Challenge I]:[Solo Challenge IV]])</f>
        <v>10</v>
      </c>
      <c r="E15">
        <v>1.0104166666666668E-2</v>
      </c>
      <c r="I15">
        <v>1.3553240740740741E-2</v>
      </c>
      <c r="J15">
        <v>1.5555555555555553E-2</v>
      </c>
      <c r="K15">
        <v>1.3368055555555557E-2</v>
      </c>
      <c r="L15">
        <v>1.3344907407407408E-2</v>
      </c>
      <c r="M15">
        <v>2.0300925925925927E-2</v>
      </c>
      <c r="N15">
        <v>1.6006944444444445E-2</v>
      </c>
      <c r="O15">
        <v>1.4722222222222222E-2</v>
      </c>
      <c r="P15">
        <v>1.4166666666666666E-2</v>
      </c>
      <c r="Q15">
        <v>1.2858796296296297E-2</v>
      </c>
    </row>
    <row r="16" spans="1:20" x14ac:dyDescent="0.25">
      <c r="A16" s="2">
        <f>SUM(LordOfWar[[#This Row],[Full Team Challenge I]:[Solo Challenge IV]])</f>
        <v>3.4467592592592591E-2</v>
      </c>
      <c r="B16" s="1" t="s">
        <v>113</v>
      </c>
      <c r="C16" s="1" t="s">
        <v>18</v>
      </c>
      <c r="D16" s="1">
        <f>COUNT(LordOfWar[[#This Row],[Full Team Challenge I]:[Solo Challenge IV]])</f>
        <v>2</v>
      </c>
      <c r="E16">
        <v>1.6527777777777777E-2</v>
      </c>
      <c r="F16">
        <v>1.7939814814814815E-2</v>
      </c>
    </row>
    <row r="17" spans="1:20" x14ac:dyDescent="0.25">
      <c r="A17" s="2">
        <f>SUM(LordOfWar[[#This Row],[Full Team Challenge I]:[Solo Challenge IV]])</f>
        <v>2.3946759259259261E-2</v>
      </c>
      <c r="B17" s="1" t="s">
        <v>113</v>
      </c>
      <c r="C17" s="1" t="s">
        <v>116</v>
      </c>
      <c r="D17" s="1">
        <f>COUNT(LordOfWar[[#This Row],[Full Team Challenge I]:[Solo Challenge IV]])</f>
        <v>1</v>
      </c>
      <c r="Q17">
        <v>2.3946759259259261E-2</v>
      </c>
    </row>
    <row r="18" spans="1:20" x14ac:dyDescent="0.25">
      <c r="A18" s="2">
        <f>SUM(LordOfWar[[#This Row],[Full Team Challenge I]:[Solo Challenge IV]])</f>
        <v>0.1145949074074074</v>
      </c>
      <c r="B18" s="1" t="s">
        <v>113</v>
      </c>
      <c r="C18" s="1" t="s">
        <v>52</v>
      </c>
      <c r="D18" s="1">
        <f>COUNT(LordOfWar[[#This Row],[Full Team Challenge I]:[Solo Challenge IV]])</f>
        <v>6</v>
      </c>
      <c r="E18">
        <v>1.3599537037037037E-2</v>
      </c>
      <c r="F18">
        <v>1.9618055555555555E-2</v>
      </c>
      <c r="I18">
        <v>1.6620370370370372E-2</v>
      </c>
      <c r="L18">
        <v>1.7372685185185185E-2</v>
      </c>
      <c r="N18">
        <v>2.8668981481481479E-2</v>
      </c>
      <c r="P18">
        <v>1.8715277777777779E-2</v>
      </c>
    </row>
    <row r="19" spans="1:20" x14ac:dyDescent="0.25">
      <c r="A19" s="2">
        <f>SUM(LordOfWar[[#This Row],[Full Team Challenge I]:[Solo Challenge IV]])</f>
        <v>1.298611111111111E-2</v>
      </c>
      <c r="B19" s="1" t="s">
        <v>113</v>
      </c>
      <c r="C19" s="1" t="s">
        <v>35</v>
      </c>
      <c r="D19" s="1">
        <f>COUNT(LordOfWar[[#This Row],[Full Team Challenge I]:[Solo Challenge IV]])</f>
        <v>1</v>
      </c>
      <c r="Q19">
        <v>1.298611111111111E-2</v>
      </c>
    </row>
    <row r="20" spans="1:20" x14ac:dyDescent="0.25">
      <c r="A20" s="2">
        <f>SUM(LordOfWar[[#This Row],[Full Team Challenge I]:[Solo Challenge IV]])</f>
        <v>9.0335648148148137E-2</v>
      </c>
      <c r="B20" s="1" t="s">
        <v>113</v>
      </c>
      <c r="C20" s="1" t="s">
        <v>47</v>
      </c>
      <c r="D20" s="1">
        <f>COUNT(LordOfWar[[#This Row],[Full Team Challenge I]:[Solo Challenge IV]])</f>
        <v>5</v>
      </c>
      <c r="E20">
        <v>1.3599537037037037E-2</v>
      </c>
      <c r="F20">
        <v>1.9618055555555555E-2</v>
      </c>
      <c r="I20">
        <v>1.6620370370370372E-2</v>
      </c>
      <c r="L20">
        <v>1.7372685185185185E-2</v>
      </c>
      <c r="M20">
        <v>2.3124999999999996E-2</v>
      </c>
    </row>
    <row r="21" spans="1:20" x14ac:dyDescent="0.25">
      <c r="A21" s="2">
        <f>SUM(LordOfWar[[#This Row],[Full Team Challenge I]:[Solo Challenge IV]])</f>
        <v>2.5659722222222223E-2</v>
      </c>
      <c r="B21" s="1" t="s">
        <v>113</v>
      </c>
      <c r="C21" s="1" t="s">
        <v>57</v>
      </c>
      <c r="D21" s="1">
        <f>COUNT(LordOfWar[[#This Row],[Full Team Challenge I]:[Solo Challenge IV]])</f>
        <v>2</v>
      </c>
      <c r="E21">
        <v>1.0104166666666668E-2</v>
      </c>
      <c r="J21">
        <v>1.5555555555555553E-2</v>
      </c>
    </row>
    <row r="22" spans="1:20" x14ac:dyDescent="0.25">
      <c r="A22" s="2">
        <f>SUM(LordOfWar[[#This Row],[Full Team Challenge I]:[Solo Challenge IV]])</f>
        <v>9.4513888888888883E-2</v>
      </c>
      <c r="B22" s="1" t="s">
        <v>113</v>
      </c>
      <c r="C22" s="1" t="s">
        <v>16</v>
      </c>
      <c r="D22" s="1">
        <f>COUNT(LordOfWar[[#This Row],[Full Team Challenge I]:[Solo Challenge IV]])</f>
        <v>7</v>
      </c>
      <c r="E22">
        <v>9.8726851851851857E-3</v>
      </c>
      <c r="F22">
        <v>1.1550925925925925E-2</v>
      </c>
      <c r="G22">
        <v>1.4513888888888889E-2</v>
      </c>
      <c r="H22">
        <v>1.1203703703703704E-2</v>
      </c>
      <c r="I22">
        <v>1.3553240740740741E-2</v>
      </c>
      <c r="M22">
        <v>1.9525462962962963E-2</v>
      </c>
      <c r="O22">
        <v>1.4293981481481482E-2</v>
      </c>
    </row>
    <row r="23" spans="1:20" x14ac:dyDescent="0.25">
      <c r="A23" s="2">
        <f>SUM(LordOfWar[[#This Row],[Full Team Challenge I]:[Solo Challenge IV]])</f>
        <v>1.3310185185185187E-2</v>
      </c>
      <c r="B23" s="1" t="s">
        <v>113</v>
      </c>
      <c r="C23" s="1" t="s">
        <v>63</v>
      </c>
      <c r="D23" s="1">
        <f>COUNT(LordOfWar[[#This Row],[Full Team Challenge I]:[Solo Challenge IV]])</f>
        <v>1</v>
      </c>
      <c r="I23">
        <v>1.3310185185185187E-2</v>
      </c>
    </row>
    <row r="24" spans="1:20" x14ac:dyDescent="0.25">
      <c r="A24" s="2">
        <f>SUM(LordOfWar[[#This Row],[Full Team Challenge I]:[Solo Challenge IV]])</f>
        <v>3.4467592592592591E-2</v>
      </c>
      <c r="B24" s="1" t="s">
        <v>113</v>
      </c>
      <c r="C24" s="1" t="s">
        <v>19</v>
      </c>
      <c r="D24" s="1">
        <f>COUNT(LordOfWar[[#This Row],[Full Team Challenge I]:[Solo Challenge IV]])</f>
        <v>2</v>
      </c>
      <c r="E24">
        <v>1.6527777777777777E-2</v>
      </c>
      <c r="F24">
        <v>1.7939814814814815E-2</v>
      </c>
    </row>
    <row r="25" spans="1:20" x14ac:dyDescent="0.25">
      <c r="A25" s="2">
        <f>SUM(LordOfWar[[#This Row],[Full Team Challenge I]:[Solo Challenge IV]])</f>
        <v>8.3020833333333335E-2</v>
      </c>
      <c r="B25" s="1" t="s">
        <v>113</v>
      </c>
      <c r="C25" s="1" t="s">
        <v>21</v>
      </c>
      <c r="D25" s="1">
        <f>COUNT(LordOfWar[[#This Row],[Full Team Challenge I]:[Solo Challenge IV]])</f>
        <v>5</v>
      </c>
      <c r="H25">
        <v>1.1203703703703704E-2</v>
      </c>
      <c r="N25">
        <v>1.4768518518518519E-2</v>
      </c>
      <c r="O25">
        <v>1.4293981481481482E-2</v>
      </c>
      <c r="R25">
        <v>2.1504629629629627E-2</v>
      </c>
      <c r="S25">
        <v>2.1250000000000002E-2</v>
      </c>
    </row>
    <row r="26" spans="1:20" x14ac:dyDescent="0.25">
      <c r="A26" s="2">
        <f>SUM(LordOfWar[[#This Row],[Full Team Challenge I]:[Solo Challenge IV]])</f>
        <v>8.458333333333333E-2</v>
      </c>
      <c r="B26" s="1" t="s">
        <v>113</v>
      </c>
      <c r="C26" s="1" t="s">
        <v>33</v>
      </c>
      <c r="D26" s="1">
        <f>COUNT(LordOfWar[[#This Row],[Full Team Challenge I]:[Solo Challenge IV]])</f>
        <v>7</v>
      </c>
      <c r="E26">
        <v>9.8726851851851857E-3</v>
      </c>
      <c r="F26">
        <v>1.1550925925925925E-2</v>
      </c>
      <c r="G26">
        <v>1.4513888888888889E-2</v>
      </c>
      <c r="H26">
        <v>1.1203703703703704E-2</v>
      </c>
      <c r="L26">
        <v>1.03125E-2</v>
      </c>
      <c r="N26">
        <v>1.4768518518518519E-2</v>
      </c>
      <c r="Q26">
        <v>1.2361111111111113E-2</v>
      </c>
    </row>
    <row r="27" spans="1:20" x14ac:dyDescent="0.25">
      <c r="A27" s="2">
        <f>SUM(LordOfWar[[#This Row],[Full Team Challenge I]:[Solo Challenge IV]])</f>
        <v>4.2083333333333334E-2</v>
      </c>
      <c r="B27" s="1" t="s">
        <v>113</v>
      </c>
      <c r="C27" s="1" t="s">
        <v>37</v>
      </c>
      <c r="D27" s="1">
        <f>COUNT(LordOfWar[[#This Row],[Full Team Challenge I]:[Solo Challenge IV]])</f>
        <v>3</v>
      </c>
      <c r="G27">
        <v>1.4895833333333332E-2</v>
      </c>
      <c r="Q27">
        <v>1.3773148148148147E-2</v>
      </c>
      <c r="T27">
        <v>1.3414351851851851E-2</v>
      </c>
    </row>
    <row r="28" spans="1:20" x14ac:dyDescent="0.25">
      <c r="A28" s="2">
        <f>SUM(LordOfWar[[#This Row],[Full Team Challenge I]:[Solo Challenge IV]])</f>
        <v>3.4467592592592591E-2</v>
      </c>
      <c r="B28" s="1" t="s">
        <v>113</v>
      </c>
      <c r="C28" s="1" t="s">
        <v>49</v>
      </c>
      <c r="D28" s="1">
        <f>COUNT(LordOfWar[[#This Row],[Full Team Challenge I]:[Solo Challenge IV]])</f>
        <v>2</v>
      </c>
      <c r="E28">
        <v>1.6527777777777777E-2</v>
      </c>
      <c r="F28">
        <v>1.7939814814814815E-2</v>
      </c>
    </row>
    <row r="29" spans="1:20" x14ac:dyDescent="0.25">
      <c r="A29" s="2">
        <f>SUM(LordOfWar[[#This Row],[Full Team Challenge I]:[Solo Challenge IV]])</f>
        <v>0.1416550925925926</v>
      </c>
      <c r="B29" s="1" t="s">
        <v>113</v>
      </c>
      <c r="C29" s="1" t="s">
        <v>38</v>
      </c>
      <c r="D29" s="1">
        <f>COUNT(LordOfWar[[#This Row],[Full Team Challenge I]:[Solo Challenge IV]])</f>
        <v>9</v>
      </c>
      <c r="I29">
        <v>1.1828703703703704E-2</v>
      </c>
      <c r="J29">
        <v>1.577546296296296E-2</v>
      </c>
      <c r="K29">
        <v>1.4490740740740742E-2</v>
      </c>
      <c r="L29">
        <v>1.3599537037037037E-2</v>
      </c>
      <c r="M29">
        <v>1.7638888888888888E-2</v>
      </c>
      <c r="N29">
        <v>1.7175925925925924E-2</v>
      </c>
      <c r="O29">
        <v>1.5856481481481482E-2</v>
      </c>
      <c r="P29">
        <v>1.3425925925925924E-2</v>
      </c>
      <c r="Q29">
        <v>2.1863425925925925E-2</v>
      </c>
    </row>
    <row r="30" spans="1:20" x14ac:dyDescent="0.25">
      <c r="A30" s="2">
        <f>SUM(LordOfWar[[#This Row],[Full Team Challenge I]:[Solo Challenge IV]])</f>
        <v>0.11979166666666667</v>
      </c>
      <c r="B30" s="1" t="s">
        <v>113</v>
      </c>
      <c r="C30" s="1" t="s">
        <v>9</v>
      </c>
      <c r="D30" s="1">
        <f>COUNT(LordOfWar[[#This Row],[Full Team Challenge I]:[Solo Challenge IV]])</f>
        <v>8</v>
      </c>
      <c r="I30">
        <v>1.1828703703703704E-2</v>
      </c>
      <c r="J30">
        <v>1.577546296296296E-2</v>
      </c>
      <c r="K30">
        <v>1.4490740740740742E-2</v>
      </c>
      <c r="L30">
        <v>1.3599537037037037E-2</v>
      </c>
      <c r="M30">
        <v>1.7638888888888888E-2</v>
      </c>
      <c r="N30">
        <v>1.7175925925925924E-2</v>
      </c>
      <c r="O30">
        <v>1.5856481481481482E-2</v>
      </c>
      <c r="P30">
        <v>1.3425925925925924E-2</v>
      </c>
    </row>
    <row r="31" spans="1:20" x14ac:dyDescent="0.25">
      <c r="A31" s="2">
        <f>SUM(LordOfWar[[#This Row],[Full Team Challenge I]:[Solo Challenge IV]])</f>
        <v>7.5069444444444439E-2</v>
      </c>
      <c r="B31" s="1" t="s">
        <v>113</v>
      </c>
      <c r="C31" s="1" t="s">
        <v>120</v>
      </c>
      <c r="D31" s="1">
        <f>COUNT(LordOfWar[[#This Row],[Full Team Challenge I]:[Solo Challenge IV]])</f>
        <v>4</v>
      </c>
      <c r="Q31">
        <v>1.4513888888888889E-2</v>
      </c>
      <c r="R31">
        <v>2.2951388888888886E-2</v>
      </c>
      <c r="S31">
        <v>2.1516203703703704E-2</v>
      </c>
      <c r="T31">
        <v>1.6087962962962964E-2</v>
      </c>
    </row>
    <row r="32" spans="1:20" x14ac:dyDescent="0.25">
      <c r="A32" s="2">
        <f>SUM(LordOfWar[[#This Row],[Full Team Challenge I]:[Solo Challenge IV]])</f>
        <v>3.6712962962962961E-2</v>
      </c>
      <c r="B32" s="1" t="s">
        <v>113</v>
      </c>
      <c r="C32" s="1" t="s">
        <v>36</v>
      </c>
      <c r="D32" s="1">
        <f>COUNT(LordOfWar[[#This Row],[Full Team Challenge I]:[Solo Challenge IV]])</f>
        <v>2</v>
      </c>
      <c r="Q32">
        <v>1.3414351851851851E-2</v>
      </c>
      <c r="R32">
        <v>2.3298611111111107E-2</v>
      </c>
    </row>
    <row r="33" spans="1:19" x14ac:dyDescent="0.25">
      <c r="A33" s="2">
        <f>SUM(LordOfWar[[#This Row],[Full Team Challenge I]:[Solo Challenge IV]])</f>
        <v>7.7534722222222227E-2</v>
      </c>
      <c r="B33" s="1" t="s">
        <v>113</v>
      </c>
      <c r="C33" s="1" t="s">
        <v>46</v>
      </c>
      <c r="D33" s="1">
        <f>COUNT(LordOfWar[[#This Row],[Full Team Challenge I]:[Solo Challenge IV]])</f>
        <v>5</v>
      </c>
      <c r="E33">
        <v>1.2673611111111109E-2</v>
      </c>
      <c r="F33">
        <v>1.6331018518518519E-2</v>
      </c>
      <c r="G33">
        <v>2.0300925925925927E-2</v>
      </c>
      <c r="H33">
        <v>1.4120370370370368E-2</v>
      </c>
      <c r="I33">
        <v>1.4108796296296295E-2</v>
      </c>
    </row>
    <row r="34" spans="1:19" x14ac:dyDescent="0.25">
      <c r="A34" s="2">
        <f>SUM(LordOfWar[[#This Row],[Full Team Challenge I]:[Solo Challenge IV]])</f>
        <v>5.243055555555555E-2</v>
      </c>
      <c r="B34" s="1" t="s">
        <v>113</v>
      </c>
      <c r="C34" s="1" t="s">
        <v>53</v>
      </c>
      <c r="D34" s="1">
        <f>COUNT(LordOfWar[[#This Row],[Full Team Challenge I]:[Solo Challenge IV]])</f>
        <v>3</v>
      </c>
      <c r="E34">
        <v>1.3599537037037037E-2</v>
      </c>
      <c r="F34">
        <v>1.9618055555555555E-2</v>
      </c>
      <c r="O34">
        <v>1.9212962962962963E-2</v>
      </c>
    </row>
    <row r="35" spans="1:19" x14ac:dyDescent="0.25">
      <c r="A35" s="2">
        <f>SUM(LordOfWar[[#This Row],[Full Team Challenge I]:[Solo Challenge IV]])</f>
        <v>5.7453703703703701E-2</v>
      </c>
      <c r="B35" s="1" t="s">
        <v>113</v>
      </c>
      <c r="C35" s="1" t="s">
        <v>15</v>
      </c>
      <c r="D35" s="1">
        <f>COUNT(LordOfWar[[#This Row],[Full Team Challenge I]:[Solo Challenge IV]])</f>
        <v>5</v>
      </c>
      <c r="E35">
        <v>9.8726851851851857E-3</v>
      </c>
      <c r="F35">
        <v>1.1550925925925925E-2</v>
      </c>
      <c r="G35">
        <v>1.4513888888888889E-2</v>
      </c>
      <c r="H35">
        <v>1.1203703703703704E-2</v>
      </c>
      <c r="L35">
        <v>1.03125E-2</v>
      </c>
    </row>
    <row r="36" spans="1:19" x14ac:dyDescent="0.25">
      <c r="A36" s="2">
        <f>SUM(LordOfWar[[#This Row],[Full Team Challenge I]:[Solo Challenge IV]])</f>
        <v>8.4039351851851865E-2</v>
      </c>
      <c r="B36" s="1" t="s">
        <v>113</v>
      </c>
      <c r="C36" s="1" t="s">
        <v>117</v>
      </c>
      <c r="D36" s="1">
        <f>COUNT(LordOfWar[[#This Row],[Full Team Challenge I]:[Solo Challenge IV]])</f>
        <v>4</v>
      </c>
      <c r="M36">
        <v>2.2615740740740742E-2</v>
      </c>
      <c r="N36">
        <v>1.9675925925925927E-2</v>
      </c>
      <c r="O36">
        <v>0.02</v>
      </c>
      <c r="P36">
        <v>2.1747685185185186E-2</v>
      </c>
    </row>
    <row r="37" spans="1:19" x14ac:dyDescent="0.25">
      <c r="A37" s="2">
        <f>SUM(LordOfWar[[#This Row],[Full Team Challenge I]:[Solo Challenge IV]])</f>
        <v>1.03125E-2</v>
      </c>
      <c r="B37" s="1" t="s">
        <v>113</v>
      </c>
      <c r="C37" s="1" t="s">
        <v>24</v>
      </c>
      <c r="D37" s="1">
        <f>COUNT(LordOfWar[[#This Row],[Full Team Challenge I]:[Solo Challenge IV]])</f>
        <v>1</v>
      </c>
      <c r="L37">
        <v>1.03125E-2</v>
      </c>
    </row>
    <row r="38" spans="1:19" x14ac:dyDescent="0.25">
      <c r="A38" s="2">
        <f>SUM(LordOfWar[[#This Row],[Full Team Challenge I]:[Solo Challenge IV]])</f>
        <v>6.429398148148148E-2</v>
      </c>
      <c r="B38" s="1"/>
      <c r="C38" s="1" t="s">
        <v>39</v>
      </c>
      <c r="D38" s="1">
        <f>COUNT(LordOfWar[[#This Row],[Full Team Challenge I]:[Solo Challenge IV]])</f>
        <v>3</v>
      </c>
      <c r="E38">
        <v>1.6527777777777777E-2</v>
      </c>
      <c r="F38">
        <v>1.7939814814814815E-2</v>
      </c>
      <c r="Q38">
        <v>2.9826388888888892E-2</v>
      </c>
    </row>
    <row r="39" spans="1:19" x14ac:dyDescent="0.25">
      <c r="A39" s="2">
        <f>SUM(LordOfWar[[#This Row],[Full Team Challenge I]:[Solo Challenge IV]])</f>
        <v>1.3310185185185187E-2</v>
      </c>
      <c r="B39" s="1"/>
      <c r="C39" s="1" t="s">
        <v>55</v>
      </c>
      <c r="D39" s="1">
        <f>COUNT(LordOfWar[[#This Row],[Full Team Challenge I]:[Solo Challenge IV]])</f>
        <v>1</v>
      </c>
      <c r="I39">
        <v>1.3310185185185187E-2</v>
      </c>
    </row>
    <row r="40" spans="1:19" x14ac:dyDescent="0.25">
      <c r="A40" s="2">
        <f>SUM(LordOfWar[[#This Row],[Full Team Challenge I]:[Solo Challenge IV]])</f>
        <v>0.12192129629629631</v>
      </c>
      <c r="B40" s="1"/>
      <c r="C40" s="1" t="s">
        <v>50</v>
      </c>
      <c r="D40" s="1">
        <f>COUNT(LordOfWar[[#This Row],[Full Team Challenge I]:[Solo Challenge IV]])</f>
        <v>8</v>
      </c>
      <c r="I40">
        <v>1.1828703703703704E-2</v>
      </c>
      <c r="J40">
        <v>1.577546296296296E-2</v>
      </c>
      <c r="K40">
        <v>1.4490740740740742E-2</v>
      </c>
      <c r="L40">
        <v>1.3599537037037037E-2</v>
      </c>
      <c r="M40">
        <v>1.7187499999999998E-2</v>
      </c>
      <c r="N40">
        <v>1.6608796296296299E-2</v>
      </c>
      <c r="O40">
        <v>1.5729166666666666E-2</v>
      </c>
      <c r="P40">
        <v>1.6701388888888887E-2</v>
      </c>
    </row>
    <row r="41" spans="1:19" x14ac:dyDescent="0.25">
      <c r="A41" s="2">
        <f>SUM(LordOfWar[[#This Row],[Full Team Challenge I]:[Solo Challenge IV]])</f>
        <v>1.0104166666666668E-2</v>
      </c>
      <c r="B41" s="1"/>
      <c r="C41" s="1" t="s">
        <v>64</v>
      </c>
      <c r="D41" s="1">
        <f>COUNT(LordOfWar[[#This Row],[Full Team Challenge I]:[Solo Challenge IV]])</f>
        <v>1</v>
      </c>
      <c r="E41">
        <v>1.0104166666666668E-2</v>
      </c>
    </row>
    <row r="42" spans="1:19" x14ac:dyDescent="0.25">
      <c r="A42" s="2">
        <f>SUM(LordOfWar[[#This Row],[Full Team Challenge I]:[Solo Challenge IV]])</f>
        <v>0.12357638888888889</v>
      </c>
      <c r="B42" s="1" t="s">
        <v>113</v>
      </c>
      <c r="C42" s="1" t="s">
        <v>17</v>
      </c>
      <c r="D42" s="1">
        <f>COUNT(LordOfWar[[#This Row],[Full Team Challenge I]:[Solo Challenge IV]])</f>
        <v>6</v>
      </c>
      <c r="M42">
        <v>1.7187499999999998E-2</v>
      </c>
      <c r="N42">
        <v>1.6608796296296299E-2</v>
      </c>
      <c r="O42">
        <v>1.5729166666666666E-2</v>
      </c>
      <c r="P42">
        <v>1.6701388888888887E-2</v>
      </c>
      <c r="Q42">
        <v>2.2233796296296297E-2</v>
      </c>
      <c r="S42">
        <v>3.5115740740740746E-2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64EE-1006-4C82-9A6F-78D10132CCBF}">
  <dimension ref="A1:T28"/>
  <sheetViews>
    <sheetView workbookViewId="0">
      <selection sqref="A1:T2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17.140625" bestFit="1" customWidth="1"/>
    <col min="10" max="10" width="17.7109375" bestFit="1" customWidth="1"/>
    <col min="11" max="11" width="18.28515625" bestFit="1" customWidth="1"/>
    <col min="12" max="12" width="18.42578125" bestFit="1" customWidth="1"/>
    <col min="13" max="13" width="17.28515625" bestFit="1" customWidth="1"/>
    <col min="14" max="14" width="17.85546875" bestFit="1" customWidth="1"/>
    <col min="15" max="15" width="18.42578125" bestFit="1" customWidth="1"/>
    <col min="16" max="16" width="18.5703125" bestFit="1" customWidth="1"/>
    <col min="17" max="17" width="17.5703125" bestFit="1" customWidth="1"/>
    <col min="18" max="18" width="18.140625" bestFit="1" customWidth="1"/>
    <col min="19" max="19" width="18.7109375" bestFit="1" customWidth="1"/>
    <col min="20" max="20" width="18.85546875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112</v>
      </c>
      <c r="B1" t="s">
        <v>113</v>
      </c>
      <c r="C1" t="s">
        <v>0</v>
      </c>
      <c r="D1" t="s">
        <v>114</v>
      </c>
      <c r="E1" t="s">
        <v>3</v>
      </c>
      <c r="F1" t="s">
        <v>5</v>
      </c>
      <c r="G1" t="s">
        <v>6</v>
      </c>
      <c r="H1" t="s">
        <v>7</v>
      </c>
      <c r="I1" t="s">
        <v>20</v>
      </c>
      <c r="J1" t="s">
        <v>22</v>
      </c>
      <c r="K1" t="s">
        <v>23</v>
      </c>
      <c r="L1" t="s">
        <v>25</v>
      </c>
      <c r="M1" t="s">
        <v>27</v>
      </c>
      <c r="N1" t="s">
        <v>30</v>
      </c>
      <c r="O1" t="s">
        <v>31</v>
      </c>
      <c r="P1" t="s">
        <v>32</v>
      </c>
      <c r="Q1" t="s">
        <v>34</v>
      </c>
      <c r="R1" t="s">
        <v>40</v>
      </c>
      <c r="S1" t="s">
        <v>41</v>
      </c>
      <c r="T1" t="s">
        <v>42</v>
      </c>
    </row>
    <row r="2" spans="1:20" hidden="1" x14ac:dyDescent="0.25">
      <c r="A2" s="2">
        <f>SUM(IAmOmega[[#This Row],[Full Team Challenge II]:[Solo Challenge IV]])</f>
        <v>1.0497685185185186E-2</v>
      </c>
      <c r="B2" s="1"/>
      <c r="C2" s="1" t="s">
        <v>45</v>
      </c>
      <c r="D2" s="1">
        <f>COUNT(IAmOmega[[#This Row],[Full Team Challenge II]:[Solo Challenge IV]])</f>
        <v>1</v>
      </c>
      <c r="H2">
        <v>1.0497685185185186E-2</v>
      </c>
    </row>
    <row r="3" spans="1:20" hidden="1" x14ac:dyDescent="0.25">
      <c r="A3" s="2">
        <f>SUM(IAmOmega[[#This Row],[Full Team Challenge II]:[Solo Challenge IV]])</f>
        <v>1.230324074074074E-2</v>
      </c>
      <c r="B3" s="1" t="s">
        <v>113</v>
      </c>
      <c r="C3" s="1" t="s">
        <v>58</v>
      </c>
      <c r="D3" s="1">
        <f>COUNT(IAmOmega[[#This Row],[Full Team Challenge II]:[Solo Challenge IV]])</f>
        <v>1</v>
      </c>
      <c r="H3">
        <v>1.230324074074074E-2</v>
      </c>
    </row>
    <row r="4" spans="1:20" hidden="1" x14ac:dyDescent="0.25">
      <c r="A4" s="2">
        <f>SUM(IAmOmega[[#This Row],[Full Team Challenge II]:[Solo Challenge IV]])</f>
        <v>1.3819444444444445E-2</v>
      </c>
      <c r="B4" s="1" t="s">
        <v>113</v>
      </c>
      <c r="C4" s="1" t="s">
        <v>48</v>
      </c>
      <c r="D4" s="1">
        <f>COUNT(IAmOmega[[#This Row],[Full Team Challenge II]:[Solo Challenge IV]])</f>
        <v>1</v>
      </c>
      <c r="H4">
        <v>1.3819444444444445E-2</v>
      </c>
    </row>
    <row r="5" spans="1:20" hidden="1" x14ac:dyDescent="0.25">
      <c r="A5" s="2">
        <f>SUM(IAmOmega[[#This Row],[Full Team Challenge II]:[Solo Challenge IV]])</f>
        <v>1.3819444444444445E-2</v>
      </c>
      <c r="B5" s="1"/>
      <c r="C5" s="1" t="s">
        <v>61</v>
      </c>
      <c r="D5" s="1">
        <f>COUNT(IAmOmega[[#This Row],[Full Team Challenge II]:[Solo Challenge IV]])</f>
        <v>1</v>
      </c>
      <c r="H5">
        <v>1.3819444444444445E-2</v>
      </c>
    </row>
    <row r="6" spans="1:20" hidden="1" x14ac:dyDescent="0.25">
      <c r="A6" s="2">
        <f>SUM(IAmOmega[[#This Row],[Full Team Challenge II]:[Solo Challenge IV]])</f>
        <v>1.3819444444444445E-2</v>
      </c>
      <c r="B6" s="1"/>
      <c r="C6" s="1" t="s">
        <v>17</v>
      </c>
      <c r="D6" s="1">
        <f>COUNT(IAmOmega[[#This Row],[Full Team Challenge II]:[Solo Challenge IV]])</f>
        <v>1</v>
      </c>
      <c r="H6">
        <v>1.3819444444444445E-2</v>
      </c>
    </row>
    <row r="7" spans="1:20" hidden="1" x14ac:dyDescent="0.25">
      <c r="A7" s="2">
        <f>SUM(IAmOmega[[#This Row],[Full Team Challenge II]:[Solo Challenge IV]])</f>
        <v>1.5162037037037036E-2</v>
      </c>
      <c r="B7" s="1" t="s">
        <v>113</v>
      </c>
      <c r="C7" s="1" t="s">
        <v>8</v>
      </c>
      <c r="D7" s="1">
        <f>COUNT(IAmOmega[[#This Row],[Full Team Challenge II]:[Solo Challenge IV]])</f>
        <v>1</v>
      </c>
      <c r="G7">
        <v>1.5162037037037036E-2</v>
      </c>
    </row>
    <row r="8" spans="1:20" hidden="1" x14ac:dyDescent="0.25">
      <c r="A8" s="2">
        <f>SUM(IAmOmega[[#This Row],[Full Team Challenge II]:[Solo Challenge IV]])</f>
        <v>1.5428240740740741E-2</v>
      </c>
      <c r="B8" s="1" t="s">
        <v>113</v>
      </c>
      <c r="C8" s="1" t="s">
        <v>59</v>
      </c>
      <c r="D8" s="1">
        <f>COUNT(IAmOmega[[#This Row],[Full Team Challenge II]:[Solo Challenge IV]])</f>
        <v>1</v>
      </c>
      <c r="E8">
        <v>1.5428240740740741E-2</v>
      </c>
    </row>
    <row r="9" spans="1:20" hidden="1" x14ac:dyDescent="0.25">
      <c r="A9" s="2">
        <f>SUM(IAmOmega[[#This Row],[Full Team Challenge II]:[Solo Challenge IV]])</f>
        <v>1.5810185185185184E-2</v>
      </c>
      <c r="B9" s="1" t="s">
        <v>113</v>
      </c>
      <c r="C9" s="1" t="s">
        <v>44</v>
      </c>
      <c r="D9" s="1">
        <f>COUNT(IAmOmega[[#This Row],[Full Team Challenge II]:[Solo Challenge IV]])</f>
        <v>1</v>
      </c>
      <c r="F9">
        <v>1.5810185185185184E-2</v>
      </c>
    </row>
    <row r="10" spans="1:20" hidden="1" x14ac:dyDescent="0.25">
      <c r="A10" s="2">
        <f>SUM(IAmOmega[[#This Row],[Full Team Challenge II]:[Solo Challenge IV]])</f>
        <v>1.5810185185185184E-2</v>
      </c>
      <c r="B10" s="1" t="s">
        <v>113</v>
      </c>
      <c r="C10" s="1" t="s">
        <v>64</v>
      </c>
      <c r="D10" s="1">
        <f>COUNT(IAmOmega[[#This Row],[Full Team Challenge II]:[Solo Challenge IV]])</f>
        <v>1</v>
      </c>
      <c r="F10">
        <v>1.5810185185185184E-2</v>
      </c>
    </row>
    <row r="11" spans="1:20" hidden="1" x14ac:dyDescent="0.25">
      <c r="A11" s="2">
        <f>SUM(IAmOmega[[#This Row],[Full Team Challenge II]:[Solo Challenge IV]])</f>
        <v>1.8229166666666668E-2</v>
      </c>
      <c r="B11" s="1" t="s">
        <v>113</v>
      </c>
      <c r="C11" s="1" t="s">
        <v>1</v>
      </c>
      <c r="D11" s="1">
        <f>COUNT(IAmOmega[[#This Row],[Full Team Challenge II]:[Solo Challenge IV]])</f>
        <v>1</v>
      </c>
      <c r="E11">
        <v>1.8229166666666668E-2</v>
      </c>
    </row>
    <row r="12" spans="1:20" hidden="1" x14ac:dyDescent="0.25">
      <c r="A12" s="2">
        <f>SUM(IAmOmega[[#This Row],[Full Team Challenge II]:[Solo Challenge IV]])</f>
        <v>2.34375E-2</v>
      </c>
      <c r="B12" s="1" t="s">
        <v>113</v>
      </c>
      <c r="C12" s="1" t="s">
        <v>56</v>
      </c>
      <c r="D12" s="1">
        <f>COUNT(IAmOmega[[#This Row],[Full Team Challenge II]:[Solo Challenge IV]])</f>
        <v>1</v>
      </c>
      <c r="O12">
        <v>2.34375E-2</v>
      </c>
    </row>
    <row r="13" spans="1:20" hidden="1" x14ac:dyDescent="0.25">
      <c r="A13" s="2">
        <f>SUM(IAmOmega[[#This Row],[Full Team Challenge II]:[Solo Challenge IV]])</f>
        <v>2.658564814814815E-2</v>
      </c>
      <c r="B13" s="1" t="s">
        <v>113</v>
      </c>
      <c r="C13" s="1" t="s">
        <v>122</v>
      </c>
      <c r="D13" s="1">
        <f>COUNT(IAmOmega[[#This Row],[Full Team Challenge II]:[Solo Challenge IV]])</f>
        <v>2</v>
      </c>
      <c r="E13">
        <v>1.5243055555555557E-2</v>
      </c>
      <c r="H13">
        <v>1.1342592592592592E-2</v>
      </c>
    </row>
    <row r="14" spans="1:20" hidden="1" x14ac:dyDescent="0.25">
      <c r="A14" s="2">
        <f>SUM(IAmOmega[[#This Row],[Full Team Challenge II]:[Solo Challenge IV]])</f>
        <v>2.658564814814815E-2</v>
      </c>
      <c r="B14" s="1" t="s">
        <v>113</v>
      </c>
      <c r="C14" s="1" t="s">
        <v>123</v>
      </c>
      <c r="D14" s="1">
        <f>COUNT(IAmOmega[[#This Row],[Full Team Challenge II]:[Solo Challenge IV]])</f>
        <v>2</v>
      </c>
      <c r="E14">
        <v>1.5243055555555557E-2</v>
      </c>
      <c r="H14">
        <v>1.1342592592592592E-2</v>
      </c>
    </row>
    <row r="15" spans="1:20" hidden="1" x14ac:dyDescent="0.25">
      <c r="A15" s="2">
        <f>SUM(IAmOmega[[#This Row],[Full Team Challenge II]:[Solo Challenge IV]])</f>
        <v>2.658564814814815E-2</v>
      </c>
      <c r="B15" s="1" t="s">
        <v>113</v>
      </c>
      <c r="C15" s="1" t="s">
        <v>63</v>
      </c>
      <c r="D15" s="1">
        <f>COUNT(IAmOmega[[#This Row],[Full Team Challenge II]:[Solo Challenge IV]])</f>
        <v>2</v>
      </c>
      <c r="E15">
        <v>1.5243055555555557E-2</v>
      </c>
      <c r="H15">
        <v>1.1342592592592592E-2</v>
      </c>
    </row>
    <row r="16" spans="1:20" hidden="1" x14ac:dyDescent="0.25">
      <c r="A16" s="2">
        <f>SUM(IAmOmega[[#This Row],[Full Team Challenge II]:[Solo Challenge IV]])</f>
        <v>3.0000000000000002E-2</v>
      </c>
      <c r="B16" s="1" t="s">
        <v>113</v>
      </c>
      <c r="C16" s="1" t="s">
        <v>29</v>
      </c>
      <c r="D16" s="1">
        <f>COUNT(IAmOmega[[#This Row],[Full Team Challenge II]:[Solo Challenge IV]])</f>
        <v>1</v>
      </c>
      <c r="M16">
        <v>3.0000000000000002E-2</v>
      </c>
    </row>
    <row r="17" spans="1:20" hidden="1" x14ac:dyDescent="0.25">
      <c r="A17" s="2">
        <f>SUM(IAmOmega[[#This Row],[Full Team Challenge II]:[Solo Challenge IV]])</f>
        <v>4.5613425925925925E-2</v>
      </c>
      <c r="B17" s="1" t="s">
        <v>113</v>
      </c>
      <c r="C17" s="1" t="s">
        <v>50</v>
      </c>
      <c r="D17" s="1">
        <f>COUNT(IAmOmega[[#This Row],[Full Team Challenge II]:[Solo Challenge IV]])</f>
        <v>3</v>
      </c>
      <c r="E17">
        <v>1.5428240740740741E-2</v>
      </c>
      <c r="H17">
        <v>1.230324074074074E-2</v>
      </c>
      <c r="K17">
        <v>1.7881944444444443E-2</v>
      </c>
    </row>
    <row r="18" spans="1:20" hidden="1" x14ac:dyDescent="0.25">
      <c r="A18" s="2">
        <f>SUM(IAmOmega[[#This Row],[Full Team Challenge II]:[Solo Challenge IV]])</f>
        <v>5.1724537037037034E-2</v>
      </c>
      <c r="B18" s="1" t="s">
        <v>113</v>
      </c>
      <c r="C18" s="1" t="s">
        <v>16</v>
      </c>
      <c r="D18" s="1">
        <f>COUNT(IAmOmega[[#This Row],[Full Team Challenge II]:[Solo Challenge IV]])</f>
        <v>4</v>
      </c>
      <c r="E18">
        <v>1.4490740740740742E-2</v>
      </c>
      <c r="F18">
        <v>1.2812499999999999E-2</v>
      </c>
      <c r="G18">
        <v>1.3402777777777777E-2</v>
      </c>
      <c r="H18">
        <v>1.1018518518518518E-2</v>
      </c>
    </row>
    <row r="19" spans="1:20" hidden="1" x14ac:dyDescent="0.25">
      <c r="A19" s="2">
        <f>SUM(IAmOmega[[#This Row],[Full Team Challenge II]:[Solo Challenge IV]])</f>
        <v>6.5231481481481474E-2</v>
      </c>
      <c r="B19" s="1" t="s">
        <v>113</v>
      </c>
      <c r="C19" s="1" t="s">
        <v>38</v>
      </c>
      <c r="D19" s="1">
        <f>COUNT(IAmOmega[[#This Row],[Full Team Challenge II]:[Solo Challenge IV]])</f>
        <v>4</v>
      </c>
      <c r="E19">
        <v>1.5428240740740741E-2</v>
      </c>
      <c r="H19">
        <v>1.230324074074074E-2</v>
      </c>
      <c r="K19">
        <v>1.7881944444444443E-2</v>
      </c>
      <c r="P19">
        <v>1.9618055555555555E-2</v>
      </c>
    </row>
    <row r="20" spans="1:20" hidden="1" x14ac:dyDescent="0.25">
      <c r="A20" s="2">
        <f>SUM(IAmOmega[[#This Row],[Full Team Challenge II]:[Solo Challenge IV]])</f>
        <v>6.5231481481481474E-2</v>
      </c>
      <c r="B20" s="1" t="s">
        <v>113</v>
      </c>
      <c r="C20" s="1" t="s">
        <v>9</v>
      </c>
      <c r="D20" s="1">
        <f>COUNT(IAmOmega[[#This Row],[Full Team Challenge II]:[Solo Challenge IV]])</f>
        <v>4</v>
      </c>
      <c r="E20">
        <v>1.5428240740740741E-2</v>
      </c>
      <c r="H20">
        <v>1.230324074074074E-2</v>
      </c>
      <c r="K20">
        <v>1.7881944444444443E-2</v>
      </c>
      <c r="P20">
        <v>1.9618055555555555E-2</v>
      </c>
    </row>
    <row r="21" spans="1:20" hidden="1" x14ac:dyDescent="0.25">
      <c r="A21" s="2">
        <f>SUM(IAmOmega[[#This Row],[Full Team Challenge II]:[Solo Challenge IV]])</f>
        <v>9.8333333333333328E-2</v>
      </c>
      <c r="B21" s="1" t="s">
        <v>113</v>
      </c>
      <c r="C21" s="1" t="s">
        <v>4</v>
      </c>
      <c r="D21" s="1">
        <f>COUNT(IAmOmega[[#This Row],[Full Team Challenge II]:[Solo Challenge IV]])</f>
        <v>6</v>
      </c>
      <c r="E21">
        <v>1.8229166666666668E-2</v>
      </c>
      <c r="F21">
        <v>1.5810185185185184E-2</v>
      </c>
      <c r="G21">
        <v>1.3402777777777777E-2</v>
      </c>
      <c r="H21">
        <v>1.1018518518518518E-2</v>
      </c>
      <c r="J21">
        <v>1.9328703703703702E-2</v>
      </c>
      <c r="O21">
        <v>2.0543981481481479E-2</v>
      </c>
    </row>
    <row r="22" spans="1:20" hidden="1" x14ac:dyDescent="0.25">
      <c r="A22" s="2">
        <f>SUM(IAmOmega[[#This Row],[Full Team Challenge II]:[Solo Challenge IV]])</f>
        <v>0.10149305555555554</v>
      </c>
      <c r="B22" s="1" t="s">
        <v>113</v>
      </c>
      <c r="C22" s="1" t="s">
        <v>43</v>
      </c>
      <c r="D22" s="1">
        <f>COUNT(IAmOmega[[#This Row],[Full Team Challenge II]:[Solo Challenge IV]])</f>
        <v>5</v>
      </c>
      <c r="J22">
        <v>1.9328703703703702E-2</v>
      </c>
      <c r="M22">
        <v>2.2152777777777775E-2</v>
      </c>
      <c r="N22">
        <v>2.1388888888888888E-2</v>
      </c>
      <c r="O22">
        <v>1.744212962962963E-2</v>
      </c>
      <c r="P22">
        <v>2.1180555555555553E-2</v>
      </c>
    </row>
    <row r="23" spans="1:20" hidden="1" x14ac:dyDescent="0.25">
      <c r="A23" s="2">
        <f>SUM(IAmOmega[[#This Row],[Full Team Challenge II]:[Solo Challenge IV]])</f>
        <v>0.10981481481481482</v>
      </c>
      <c r="B23" s="1" t="s">
        <v>113</v>
      </c>
      <c r="C23" s="1" t="s">
        <v>15</v>
      </c>
      <c r="D23" s="1">
        <f>COUNT(IAmOmega[[#This Row],[Full Team Challenge II]:[Solo Challenge IV]])</f>
        <v>8</v>
      </c>
      <c r="E23">
        <v>1.4490740740740742E-2</v>
      </c>
      <c r="F23">
        <v>1.2812499999999999E-2</v>
      </c>
      <c r="G23">
        <v>1.3402777777777777E-2</v>
      </c>
      <c r="H23">
        <v>1.0474537037037037E-2</v>
      </c>
      <c r="M23">
        <v>1.6168981481481482E-2</v>
      </c>
      <c r="N23">
        <v>1.6006944444444445E-2</v>
      </c>
      <c r="O23">
        <v>1.383101851851852E-2</v>
      </c>
      <c r="P23">
        <v>1.2627314814814815E-2</v>
      </c>
    </row>
    <row r="24" spans="1:20" hidden="1" x14ac:dyDescent="0.25">
      <c r="A24" s="2">
        <f>SUM(IAmOmega[[#This Row],[Full Team Challenge II]:[Solo Challenge IV]])</f>
        <v>0.10983796296296297</v>
      </c>
      <c r="B24" s="1" t="s">
        <v>113</v>
      </c>
      <c r="C24" s="1" t="s">
        <v>33</v>
      </c>
      <c r="D24" s="1">
        <f>COUNT(IAmOmega[[#This Row],[Full Team Challenge II]:[Solo Challenge IV]])</f>
        <v>8</v>
      </c>
      <c r="E24">
        <v>1.4490740740740742E-2</v>
      </c>
      <c r="F24">
        <v>1.2812499999999999E-2</v>
      </c>
      <c r="G24">
        <v>1.3402777777777777E-2</v>
      </c>
      <c r="H24">
        <v>1.0497685185185186E-2</v>
      </c>
      <c r="M24">
        <v>1.6168981481481482E-2</v>
      </c>
      <c r="N24">
        <v>1.6006944444444445E-2</v>
      </c>
      <c r="O24">
        <v>1.383101851851852E-2</v>
      </c>
      <c r="P24">
        <v>1.2627314814814815E-2</v>
      </c>
    </row>
    <row r="25" spans="1:20" hidden="1" x14ac:dyDescent="0.25">
      <c r="A25" s="2">
        <f>SUM(IAmOmega[[#This Row],[Full Team Challenge II]:[Solo Challenge IV]])</f>
        <v>0.14872685185185186</v>
      </c>
      <c r="B25" s="1" t="s">
        <v>113</v>
      </c>
      <c r="C25" s="1" t="s">
        <v>21</v>
      </c>
      <c r="D25" s="1">
        <f>COUNT(IAmOmega[[#This Row],[Full Team Challenge II]:[Solo Challenge IV]])</f>
        <v>9</v>
      </c>
      <c r="E25">
        <v>1.4664351851851852E-2</v>
      </c>
      <c r="F25">
        <v>1.5324074074074073E-2</v>
      </c>
      <c r="G25">
        <v>1.2233796296296296E-2</v>
      </c>
      <c r="H25">
        <v>1.0474537037037037E-2</v>
      </c>
      <c r="I25">
        <v>1.6805555555555556E-2</v>
      </c>
      <c r="J25">
        <v>1.5949074074074074E-2</v>
      </c>
      <c r="K25">
        <v>1.3125E-2</v>
      </c>
      <c r="L25">
        <v>1.3900462962962962E-2</v>
      </c>
      <c r="S25">
        <v>3.6249999999999998E-2</v>
      </c>
    </row>
    <row r="26" spans="1:20" hidden="1" x14ac:dyDescent="0.25">
      <c r="A26" s="2">
        <f>SUM(IAmOmega[[#This Row],[Full Team Challenge II]:[Solo Challenge IV]])</f>
        <v>0.16974537037037035</v>
      </c>
      <c r="B26" s="1" t="s">
        <v>113</v>
      </c>
      <c r="C26" s="1" t="s">
        <v>11</v>
      </c>
      <c r="D26" s="1">
        <f>COUNT(IAmOmega[[#This Row],[Full Team Challenge II]:[Solo Challenge IV]])</f>
        <v>11</v>
      </c>
      <c r="E26">
        <v>1.4664351851851852E-2</v>
      </c>
      <c r="F26">
        <v>1.5324074074074073E-2</v>
      </c>
      <c r="G26">
        <v>1.2233796296296296E-2</v>
      </c>
      <c r="H26">
        <v>1.0474537037037037E-2</v>
      </c>
      <c r="I26">
        <v>1.5092592592592593E-2</v>
      </c>
      <c r="J26">
        <v>1.5949074074074074E-2</v>
      </c>
      <c r="K26">
        <v>1.3125E-2</v>
      </c>
      <c r="L26">
        <v>1.3900462962962962E-2</v>
      </c>
      <c r="N26">
        <v>2.0069444444444442E-2</v>
      </c>
      <c r="O26">
        <v>2.2835648148148147E-2</v>
      </c>
      <c r="P26">
        <v>1.6076388888888887E-2</v>
      </c>
    </row>
    <row r="27" spans="1:20" x14ac:dyDescent="0.25">
      <c r="A27" s="2">
        <f>SUM(IAmOmega[[#This Row],[Full Team Challenge II]:[Solo Challenge IV]])</f>
        <v>0.2966550925925926</v>
      </c>
      <c r="B27" s="1" t="s">
        <v>113</v>
      </c>
      <c r="C27" s="1" t="s">
        <v>37</v>
      </c>
      <c r="D27" s="1">
        <f>COUNT(IAmOmega[[#This Row],[Full Team Challenge II]:[Solo Challenge IV]])</f>
        <v>16</v>
      </c>
      <c r="E27">
        <v>1.4490740740740742E-2</v>
      </c>
      <c r="F27">
        <v>1.2812499999999999E-2</v>
      </c>
      <c r="G27">
        <v>1.2233796296296296E-2</v>
      </c>
      <c r="H27">
        <v>1.0474537037037037E-2</v>
      </c>
      <c r="I27">
        <v>1.5092592592592593E-2</v>
      </c>
      <c r="J27">
        <v>1.5949074074074074E-2</v>
      </c>
      <c r="K27">
        <v>1.3125E-2</v>
      </c>
      <c r="L27">
        <v>1.3900462962962962E-2</v>
      </c>
      <c r="M27">
        <v>1.9884259259259258E-2</v>
      </c>
      <c r="N27">
        <v>1.8113425925925925E-2</v>
      </c>
      <c r="O27">
        <v>1.6712962962962961E-2</v>
      </c>
      <c r="P27">
        <v>1.4525462962962964E-2</v>
      </c>
      <c r="Q27">
        <v>2.431712962962963E-2</v>
      </c>
      <c r="R27">
        <v>3.138888888888889E-2</v>
      </c>
      <c r="S27">
        <v>4.3483796296296291E-2</v>
      </c>
      <c r="T27">
        <v>2.0150462962962964E-2</v>
      </c>
    </row>
    <row r="28" spans="1:20" x14ac:dyDescent="0.25">
      <c r="A28" s="2">
        <f>SUM(IAmOmega[[#This Row],[Full Team Challenge II]:[Solo Challenge IV]])</f>
        <v>0.32956018518518521</v>
      </c>
      <c r="B28" s="1" t="s">
        <v>113</v>
      </c>
      <c r="C28" s="1" t="s">
        <v>10</v>
      </c>
      <c r="D28" s="1">
        <f>COUNT(IAmOmega[[#This Row],[Full Team Challenge II]:[Solo Challenge IV]])</f>
        <v>16</v>
      </c>
      <c r="E28">
        <v>1.4664351851851852E-2</v>
      </c>
      <c r="F28">
        <v>1.5324074074074073E-2</v>
      </c>
      <c r="G28">
        <v>1.2233796296296296E-2</v>
      </c>
      <c r="H28">
        <v>1.0497685185185186E-2</v>
      </c>
      <c r="I28">
        <v>1.5092592592592593E-2</v>
      </c>
      <c r="J28">
        <v>1.8460648148148146E-2</v>
      </c>
      <c r="K28">
        <v>1.4386574074074072E-2</v>
      </c>
      <c r="L28">
        <v>1.5416666666666667E-2</v>
      </c>
      <c r="M28">
        <v>1.9884259259259258E-2</v>
      </c>
      <c r="N28">
        <v>1.8113425925925925E-2</v>
      </c>
      <c r="O28">
        <v>1.6712962962962961E-2</v>
      </c>
      <c r="P28">
        <v>1.4525462962962964E-2</v>
      </c>
      <c r="Q28">
        <v>3.3194444444444443E-2</v>
      </c>
      <c r="R28">
        <v>4.1817129629629635E-2</v>
      </c>
      <c r="S28">
        <v>4.1342592592592591E-2</v>
      </c>
      <c r="T28">
        <v>2.7893518518518515E-2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D061-5075-43E5-8886-5D4190E86496}">
  <dimension ref="A1:H15"/>
  <sheetViews>
    <sheetView tabSelected="1" workbookViewId="0">
      <selection activeCell="A13" sqref="A13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8.7109375" bestFit="1" customWidth="1"/>
    <col min="10" max="10" width="18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34</v>
      </c>
      <c r="F1" t="s">
        <v>40</v>
      </c>
      <c r="G1" t="s">
        <v>41</v>
      </c>
      <c r="H1" t="s">
        <v>42</v>
      </c>
    </row>
    <row r="2" spans="1:8" hidden="1" x14ac:dyDescent="0.25">
      <c r="A2" s="2">
        <f>SUM(PlayerSoloGold[[#This Row],[Solo Challenge I]:[Solo Challenge IV]])</f>
        <v>1.2361111111111113E-2</v>
      </c>
      <c r="B2" s="1" t="s">
        <v>113</v>
      </c>
      <c r="C2" s="1" t="s">
        <v>33</v>
      </c>
      <c r="D2" s="1">
        <f>COUNT(PlayerSoloGold[[#This Row],[Solo Challenge I]:[Solo Challenge IV]])</f>
        <v>1</v>
      </c>
      <c r="E2">
        <v>1.2361111111111113E-2</v>
      </c>
    </row>
    <row r="3" spans="1:8" hidden="1" x14ac:dyDescent="0.25">
      <c r="A3" s="2">
        <f>SUM(PlayerSoloGold[[#This Row],[Solo Challenge I]:[Solo Challenge IV]])</f>
        <v>1.2858796296296297E-2</v>
      </c>
      <c r="B3" s="1" t="s">
        <v>113</v>
      </c>
      <c r="C3" s="1" t="s">
        <v>8</v>
      </c>
      <c r="D3" s="1">
        <f>COUNT(PlayerSoloGold[[#This Row],[Solo Challenge I]:[Solo Challenge IV]])</f>
        <v>1</v>
      </c>
      <c r="E3">
        <v>1.2858796296296297E-2</v>
      </c>
    </row>
    <row r="4" spans="1:8" hidden="1" x14ac:dyDescent="0.25">
      <c r="A4" s="2">
        <f>SUM(PlayerSoloGold[[#This Row],[Solo Challenge I]:[Solo Challenge IV]])</f>
        <v>1.298611111111111E-2</v>
      </c>
      <c r="B4" s="1" t="s">
        <v>113</v>
      </c>
      <c r="C4" s="1" t="s">
        <v>35</v>
      </c>
      <c r="D4" s="1">
        <f>COUNT(PlayerSoloGold[[#This Row],[Solo Challenge I]:[Solo Challenge IV]])</f>
        <v>1</v>
      </c>
      <c r="E4">
        <v>1.298611111111111E-2</v>
      </c>
    </row>
    <row r="5" spans="1:8" hidden="1" x14ac:dyDescent="0.25">
      <c r="A5" s="2">
        <f>SUM(PlayerSoloGold[[#This Row],[Solo Challenge I]:[Solo Challenge IV]])</f>
        <v>2.1863425925925925E-2</v>
      </c>
      <c r="B5" s="1" t="s">
        <v>113</v>
      </c>
      <c r="C5" s="1" t="s">
        <v>38</v>
      </c>
      <c r="D5" s="1">
        <f>COUNT(PlayerSoloGold[[#This Row],[Solo Challenge I]:[Solo Challenge IV]])</f>
        <v>1</v>
      </c>
      <c r="E5">
        <v>2.1863425925925925E-2</v>
      </c>
    </row>
    <row r="6" spans="1:8" hidden="1" x14ac:dyDescent="0.25">
      <c r="A6" s="2">
        <f>SUM(PlayerSoloGold[[#This Row],[Solo Challenge I]:[Solo Challenge IV]])</f>
        <v>2.3946759259259261E-2</v>
      </c>
      <c r="B6" s="1" t="s">
        <v>113</v>
      </c>
      <c r="C6" s="1" t="s">
        <v>116</v>
      </c>
      <c r="D6" s="1">
        <f>COUNT(PlayerSoloGold[[#This Row],[Solo Challenge I]:[Solo Challenge IV]])</f>
        <v>1</v>
      </c>
      <c r="E6">
        <v>2.3946759259259261E-2</v>
      </c>
    </row>
    <row r="7" spans="1:8" hidden="1" x14ac:dyDescent="0.25">
      <c r="A7" s="2">
        <f>SUM(PlayerSoloGold[[#This Row],[Solo Challenge I]:[Solo Challenge IV]])</f>
        <v>2.7187499999999996E-2</v>
      </c>
      <c r="B7" s="1" t="s">
        <v>113</v>
      </c>
      <c r="C7" s="1" t="s">
        <v>37</v>
      </c>
      <c r="D7" s="1">
        <f>COUNT(PlayerSoloGold[[#This Row],[Solo Challenge I]:[Solo Challenge IV]])</f>
        <v>2</v>
      </c>
      <c r="E7">
        <v>1.3773148148148147E-2</v>
      </c>
      <c r="H7">
        <v>1.3414351851851851E-2</v>
      </c>
    </row>
    <row r="8" spans="1:8" hidden="1" x14ac:dyDescent="0.25">
      <c r="A8" s="2">
        <f>SUM(PlayerSoloGold[[#This Row],[Solo Challenge I]:[Solo Challenge IV]])</f>
        <v>2.9826388888888892E-2</v>
      </c>
      <c r="B8" s="1"/>
      <c r="C8" s="1" t="s">
        <v>39</v>
      </c>
      <c r="D8" s="1">
        <f>COUNT(PlayerSoloGold[[#This Row],[Solo Challenge I]:[Solo Challenge IV]])</f>
        <v>1</v>
      </c>
      <c r="E8">
        <v>2.9826388888888892E-2</v>
      </c>
    </row>
    <row r="9" spans="1:8" hidden="1" x14ac:dyDescent="0.25">
      <c r="A9" s="2">
        <f>SUM(PlayerSoloGold[[#This Row],[Solo Challenge I]:[Solo Challenge IV]])</f>
        <v>3.6712962962962961E-2</v>
      </c>
      <c r="B9" s="1" t="s">
        <v>113</v>
      </c>
      <c r="C9" s="1" t="s">
        <v>36</v>
      </c>
      <c r="D9" s="1">
        <f>COUNT(PlayerSoloGold[[#This Row],[Solo Challenge I]:[Solo Challenge IV]])</f>
        <v>2</v>
      </c>
      <c r="E9">
        <v>1.3414351851851851E-2</v>
      </c>
      <c r="F9">
        <v>2.3298611111111107E-2</v>
      </c>
    </row>
    <row r="10" spans="1:8" hidden="1" x14ac:dyDescent="0.25">
      <c r="A10" s="2">
        <f>SUM(PlayerSoloGold[[#This Row],[Solo Challenge I]:[Solo Challenge IV]])</f>
        <v>4.2754629629629629E-2</v>
      </c>
      <c r="B10" s="1"/>
      <c r="C10" s="1" t="s">
        <v>21</v>
      </c>
      <c r="D10" s="1">
        <f>COUNT(PlayerSoloGold[[#This Row],[Solo Challenge I]:[Solo Challenge IV]])</f>
        <v>2</v>
      </c>
      <c r="F10">
        <v>2.1504629629629627E-2</v>
      </c>
      <c r="G10">
        <v>2.1250000000000002E-2</v>
      </c>
    </row>
    <row r="11" spans="1:8" hidden="1" x14ac:dyDescent="0.25">
      <c r="A11" s="2">
        <f>SUM(PlayerSoloGold[[#This Row],[Solo Challenge I]:[Solo Challenge IV]])</f>
        <v>5.7349537037037046E-2</v>
      </c>
      <c r="B11" s="1" t="s">
        <v>113</v>
      </c>
      <c r="C11" s="1" t="s">
        <v>17</v>
      </c>
      <c r="D11" s="1">
        <f>COUNT(PlayerSoloGold[[#This Row],[Solo Challenge I]:[Solo Challenge IV]])</f>
        <v>2</v>
      </c>
      <c r="E11">
        <v>2.2233796296296297E-2</v>
      </c>
      <c r="G11">
        <v>3.5115740740740746E-2</v>
      </c>
    </row>
    <row r="12" spans="1:8" x14ac:dyDescent="0.25">
      <c r="A12" s="2">
        <f>SUM(PlayerSoloGold[[#This Row],[Solo Challenge I]:[Solo Challenge IV]])</f>
        <v>6.9328703703703698E-2</v>
      </c>
      <c r="B12" s="1" t="s">
        <v>113</v>
      </c>
      <c r="C12" s="1" t="s">
        <v>10</v>
      </c>
      <c r="D12" s="1">
        <f>COUNT(PlayerSoloGold[[#This Row],[Solo Challenge I]:[Solo Challenge IV]])</f>
        <v>4</v>
      </c>
      <c r="E12">
        <v>1.4826388888888889E-2</v>
      </c>
      <c r="F12">
        <v>2.0879629629629626E-2</v>
      </c>
      <c r="G12">
        <v>2.0046296296296295E-2</v>
      </c>
      <c r="H12">
        <v>1.357638888888889E-2</v>
      </c>
    </row>
    <row r="13" spans="1:8" x14ac:dyDescent="0.25">
      <c r="A13" s="2">
        <f>SUM(PlayerSoloGold[[#This Row],[Solo Challenge I]:[Solo Challenge IV]])</f>
        <v>7.5069444444444439E-2</v>
      </c>
      <c r="B13" s="1" t="s">
        <v>113</v>
      </c>
      <c r="C13" s="1" t="s">
        <v>120</v>
      </c>
      <c r="D13" s="1">
        <f>COUNT(PlayerSoloGold[[#This Row],[Solo Challenge I]:[Solo Challenge IV]])</f>
        <v>4</v>
      </c>
      <c r="E13">
        <v>1.4513888888888889E-2</v>
      </c>
      <c r="F13">
        <v>2.2951388888888886E-2</v>
      </c>
      <c r="G13">
        <v>2.1516203703703704E-2</v>
      </c>
      <c r="H13">
        <v>1.6087962962962964E-2</v>
      </c>
    </row>
    <row r="14" spans="1:8" hidden="1" x14ac:dyDescent="0.25">
      <c r="A14" s="2">
        <f>SUM(PlayerSoloGold[[#This Row],[Solo Challenge I]:[Solo Challenge IV]])</f>
        <v>9.1446759259259255E-2</v>
      </c>
      <c r="B14" s="1" t="s">
        <v>113</v>
      </c>
      <c r="C14" s="1" t="s">
        <v>14</v>
      </c>
      <c r="D14" s="1">
        <f>COUNT(PlayerSoloGold[[#This Row],[Solo Challenge I]:[Solo Challenge IV]])</f>
        <v>3</v>
      </c>
      <c r="E14">
        <v>1.9444444444444445E-2</v>
      </c>
      <c r="F14">
        <v>3.5532407407407408E-2</v>
      </c>
      <c r="G14">
        <v>3.6469907407407402E-2</v>
      </c>
    </row>
    <row r="15" spans="1:8" x14ac:dyDescent="0.25">
      <c r="A15" s="2">
        <f>SUM(PlayerSoloGold[[#This Row],[Solo Challenge I]:[Solo Challenge IV]])</f>
        <v>0.11019675925925926</v>
      </c>
      <c r="B15" s="1" t="s">
        <v>113</v>
      </c>
      <c r="C15" s="1" t="s">
        <v>4</v>
      </c>
      <c r="D15" s="1">
        <f>COUNT(PlayerSoloGold[[#This Row],[Solo Challenge I]:[Solo Challenge IV]])</f>
        <v>4</v>
      </c>
      <c r="E15">
        <v>2.3287037037037037E-2</v>
      </c>
      <c r="F15">
        <v>3.4062500000000002E-2</v>
      </c>
      <c r="G15">
        <v>3.5185185185185187E-2</v>
      </c>
      <c r="H15">
        <v>1.7662037037037035E-2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088B-B9D2-4362-80D0-7AA31F6AE3FA}">
  <dimension ref="A1:H9"/>
  <sheetViews>
    <sheetView workbookViewId="0">
      <selection sqref="A1: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SUM(TeamDuoPlat[[#This Row],[Duo Challenge I]:[Duo Challenge IV]])</f>
        <v>1.9618055555555555E-2</v>
      </c>
      <c r="B2" s="1" t="s">
        <v>113</v>
      </c>
      <c r="C2" s="1" t="s">
        <v>93</v>
      </c>
      <c r="D2" s="1">
        <f>COUNT(TeamDuoPlat[[#This Row],[Duo Challenge I]:[Duo Challenge IV]])</f>
        <v>1</v>
      </c>
      <c r="H2">
        <v>1.9618055555555555E-2</v>
      </c>
    </row>
    <row r="3" spans="1:8" hidden="1" x14ac:dyDescent="0.25">
      <c r="A3" s="2">
        <f>SUM(TeamDuoPlat[[#This Row],[Duo Challenge I]:[Duo Challenge IV]])</f>
        <v>2.0543981481481479E-2</v>
      </c>
      <c r="B3" s="1" t="s">
        <v>113</v>
      </c>
      <c r="C3" s="1" t="s">
        <v>106</v>
      </c>
      <c r="D3" s="1">
        <f>COUNT(TeamDuoPlat[[#This Row],[Duo Challenge I]:[Duo Challenge IV]])</f>
        <v>1</v>
      </c>
      <c r="G3">
        <v>2.0543981481481479E-2</v>
      </c>
    </row>
    <row r="4" spans="1:8" hidden="1" x14ac:dyDescent="0.25">
      <c r="A4" s="2">
        <f>SUM(TeamDuoPlat[[#This Row],[Duo Challenge I]:[Duo Challenge IV]])</f>
        <v>2.34375E-2</v>
      </c>
      <c r="B4" s="1" t="s">
        <v>113</v>
      </c>
      <c r="C4" s="1" t="s">
        <v>111</v>
      </c>
      <c r="D4" s="1">
        <f>COUNT(TeamDuoPlat[[#This Row],[Duo Challenge I]:[Duo Challenge IV]])</f>
        <v>1</v>
      </c>
      <c r="G4">
        <v>2.34375E-2</v>
      </c>
    </row>
    <row r="5" spans="1:8" hidden="1" x14ac:dyDescent="0.25">
      <c r="A5" s="2">
        <f>SUM(TeamDuoPlat[[#This Row],[Duo Challenge I]:[Duo Challenge IV]])</f>
        <v>3.0000000000000002E-2</v>
      </c>
      <c r="B5" s="1" t="s">
        <v>113</v>
      </c>
      <c r="C5" s="1" t="s">
        <v>99</v>
      </c>
      <c r="D5" s="1">
        <f>COUNT(TeamDuoPlat[[#This Row],[Duo Challenge I]:[Duo Challenge IV]])</f>
        <v>1</v>
      </c>
      <c r="E5">
        <v>3.0000000000000002E-2</v>
      </c>
    </row>
    <row r="6" spans="1:8" x14ac:dyDescent="0.25">
      <c r="A6" s="2">
        <f>SUM(TeamDuoPlat[[#This Row],[Duo Challenge I]:[Duo Challenge IV]])</f>
        <v>5.8634259259259261E-2</v>
      </c>
      <c r="B6" s="1" t="s">
        <v>113</v>
      </c>
      <c r="C6" s="1" t="s">
        <v>107</v>
      </c>
      <c r="D6" s="1">
        <f>COUNT(TeamDuoPlat[[#This Row],[Duo Challenge I]:[Duo Challenge IV]])</f>
        <v>4</v>
      </c>
      <c r="E6">
        <v>1.6168981481481482E-2</v>
      </c>
      <c r="F6">
        <v>1.6006944444444445E-2</v>
      </c>
      <c r="G6">
        <v>1.383101851851852E-2</v>
      </c>
      <c r="H6">
        <v>1.2627314814814815E-2</v>
      </c>
    </row>
    <row r="7" spans="1:8" hidden="1" x14ac:dyDescent="0.25">
      <c r="A7" s="2">
        <f>SUM(TeamDuoPlat[[#This Row],[Duo Challenge I]:[Duo Challenge IV]])</f>
        <v>5.8981481481481482E-2</v>
      </c>
      <c r="B7" s="1" t="s">
        <v>113</v>
      </c>
      <c r="C7" s="1" t="s">
        <v>102</v>
      </c>
      <c r="D7" s="1">
        <f>COUNT(TeamDuoPlat[[#This Row],[Duo Challenge I]:[Duo Challenge IV]])</f>
        <v>3</v>
      </c>
      <c r="F7">
        <v>2.0069444444444442E-2</v>
      </c>
      <c r="G7">
        <v>2.2835648148148147E-2</v>
      </c>
      <c r="H7">
        <v>1.6076388888888887E-2</v>
      </c>
    </row>
    <row r="8" spans="1:8" x14ac:dyDescent="0.25">
      <c r="A8" s="2">
        <f>SUM(TeamDuoPlat[[#This Row],[Duo Challenge I]:[Duo Challenge IV]])</f>
        <v>6.9236111111111109E-2</v>
      </c>
      <c r="B8" s="1" t="s">
        <v>113</v>
      </c>
      <c r="C8" s="1" t="s">
        <v>98</v>
      </c>
      <c r="D8" s="1">
        <f>COUNT(TeamDuoPlat[[#This Row],[Duo Challenge I]:[Duo Challenge IV]])</f>
        <v>4</v>
      </c>
      <c r="E8">
        <v>1.9884259259259258E-2</v>
      </c>
      <c r="F8">
        <v>1.8113425925925925E-2</v>
      </c>
      <c r="G8">
        <v>1.6712962962962961E-2</v>
      </c>
      <c r="H8">
        <v>1.4525462962962964E-2</v>
      </c>
    </row>
    <row r="9" spans="1:8" x14ac:dyDescent="0.25">
      <c r="A9" s="2">
        <f>SUM(TeamDuoPlat[[#This Row],[Duo Challenge I]:[Duo Challenge IV]])</f>
        <v>8.2164351851851836E-2</v>
      </c>
      <c r="B9" s="1" t="s">
        <v>113</v>
      </c>
      <c r="C9" s="1" t="s">
        <v>108</v>
      </c>
      <c r="D9" s="1">
        <f>COUNT(TeamDuoPlat[[#This Row],[Duo Challenge I]:[Duo Challenge IV]])</f>
        <v>4</v>
      </c>
      <c r="E9">
        <v>2.2152777777777775E-2</v>
      </c>
      <c r="F9">
        <v>2.1388888888888888E-2</v>
      </c>
      <c r="G9">
        <v>1.744212962962963E-2</v>
      </c>
      <c r="H9">
        <v>2.1180555555555553E-2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04D7-A1EE-4F7B-87B9-4838BEF4CAB3}">
  <dimension ref="A1:H13"/>
  <sheetViews>
    <sheetView workbookViewId="0">
      <selection activeCell="A13" sqref="A13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3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SUM(TeamDuoGold[[#This Row],[Duo Challenge I]:[Duo Challenge IV]])</f>
        <v>1.4293981481481482E-2</v>
      </c>
      <c r="B2" s="1" t="s">
        <v>113</v>
      </c>
      <c r="C2" s="1" t="s">
        <v>103</v>
      </c>
      <c r="D2" s="1">
        <f>COUNT(TeamDuoGold[[#This Row],[Duo Challenge I]:[Duo Challenge IV]])</f>
        <v>1</v>
      </c>
      <c r="G2">
        <v>1.4293981481481482E-2</v>
      </c>
    </row>
    <row r="3" spans="1:8" hidden="1" x14ac:dyDescent="0.25">
      <c r="A3" s="2">
        <f>SUM(TeamDuoGold[[#This Row],[Duo Challenge I]:[Duo Challenge IV]])</f>
        <v>1.4768518518518519E-2</v>
      </c>
      <c r="B3" s="1" t="s">
        <v>113</v>
      </c>
      <c r="C3" s="1" t="s">
        <v>100</v>
      </c>
      <c r="D3" s="1">
        <f>COUNT(TeamDuoGold[[#This Row],[Duo Challenge I]:[Duo Challenge IV]])</f>
        <v>1</v>
      </c>
      <c r="F3">
        <v>1.4768518518518519E-2</v>
      </c>
    </row>
    <row r="4" spans="1:8" hidden="1" x14ac:dyDescent="0.25">
      <c r="A4" s="2">
        <f>SUM(TeamDuoGold[[#This Row],[Duo Challenge I]:[Duo Challenge IV]])</f>
        <v>1.9212962962962963E-2</v>
      </c>
      <c r="B4" s="1" t="s">
        <v>113</v>
      </c>
      <c r="C4" s="1" t="s">
        <v>104</v>
      </c>
      <c r="D4" s="1">
        <f>COUNT(TeamDuoGold[[#This Row],[Duo Challenge I]:[Duo Challenge IV]])</f>
        <v>1</v>
      </c>
      <c r="G4">
        <v>1.9212962962962963E-2</v>
      </c>
    </row>
    <row r="5" spans="1:8" hidden="1" x14ac:dyDescent="0.25">
      <c r="A5" s="2">
        <f>SUM(TeamDuoGold[[#This Row],[Duo Challenge I]:[Duo Challenge IV]])</f>
        <v>1.9525462962962963E-2</v>
      </c>
      <c r="B5" s="1" t="s">
        <v>113</v>
      </c>
      <c r="C5" s="1" t="s">
        <v>94</v>
      </c>
      <c r="D5" s="1">
        <f>COUNT(TeamDuoGold[[#This Row],[Duo Challenge I]:[Duo Challenge IV]])</f>
        <v>1</v>
      </c>
      <c r="E5">
        <v>1.9525462962962963E-2</v>
      </c>
    </row>
    <row r="6" spans="1:8" hidden="1" x14ac:dyDescent="0.25">
      <c r="A6" s="2">
        <f>SUM(TeamDuoGold[[#This Row],[Duo Challenge I]:[Duo Challenge IV]])</f>
        <v>2.2303240740740738E-2</v>
      </c>
      <c r="B6" s="1" t="s">
        <v>113</v>
      </c>
      <c r="C6" s="1" t="s">
        <v>105</v>
      </c>
      <c r="D6" s="1">
        <f>COUNT(TeamDuoGold[[#This Row],[Duo Challenge I]:[Duo Challenge IV]])</f>
        <v>1</v>
      </c>
      <c r="G6">
        <v>2.2303240740740738E-2</v>
      </c>
    </row>
    <row r="7" spans="1:8" hidden="1" x14ac:dyDescent="0.25">
      <c r="A7" s="2">
        <f>SUM(TeamDuoGold[[#This Row],[Duo Challenge I]:[Duo Challenge IV]])</f>
        <v>2.3124999999999996E-2</v>
      </c>
      <c r="B7" s="1" t="s">
        <v>113</v>
      </c>
      <c r="C7" s="1" t="s">
        <v>97</v>
      </c>
      <c r="D7" s="1">
        <f>COUNT(TeamDuoGold[[#This Row],[Duo Challenge I]:[Duo Challenge IV]])</f>
        <v>1</v>
      </c>
      <c r="E7">
        <v>2.3124999999999996E-2</v>
      </c>
    </row>
    <row r="8" spans="1:8" hidden="1" x14ac:dyDescent="0.25">
      <c r="A8" s="2">
        <f>SUM(TeamDuoGold[[#This Row],[Duo Challenge I]:[Duo Challenge IV]])</f>
        <v>4.7384259259259258E-2</v>
      </c>
      <c r="B8" s="1" t="s">
        <v>113</v>
      </c>
      <c r="C8" s="1" t="s">
        <v>101</v>
      </c>
      <c r="D8" s="1">
        <f>COUNT(TeamDuoGold[[#This Row],[Duo Challenge I]:[Duo Challenge IV]])</f>
        <v>2</v>
      </c>
      <c r="F8">
        <v>2.8668981481481479E-2</v>
      </c>
      <c r="H8">
        <v>1.8715277777777779E-2</v>
      </c>
    </row>
    <row r="9" spans="1:8" x14ac:dyDescent="0.25">
      <c r="A9" s="2">
        <f>SUM(TeamDuoGold[[#This Row],[Duo Challenge I]:[Duo Challenge IV]])</f>
        <v>6.4097222222222222E-2</v>
      </c>
      <c r="B9" s="1" t="s">
        <v>113</v>
      </c>
      <c r="C9" s="1" t="s">
        <v>93</v>
      </c>
      <c r="D9" s="1">
        <f>COUNT(TeamDuoGold[[#This Row],[Duo Challenge I]:[Duo Challenge IV]])</f>
        <v>4</v>
      </c>
      <c r="E9">
        <v>1.7638888888888888E-2</v>
      </c>
      <c r="F9">
        <v>1.7175925925925924E-2</v>
      </c>
      <c r="G9">
        <v>1.5856481481481482E-2</v>
      </c>
      <c r="H9">
        <v>1.3425925925925924E-2</v>
      </c>
    </row>
    <row r="10" spans="1:8" x14ac:dyDescent="0.25">
      <c r="A10" s="2">
        <f>SUM(TeamDuoGold[[#This Row],[Duo Challenge I]:[Duo Challenge IV]])</f>
        <v>6.519675925925926E-2</v>
      </c>
      <c r="B10" s="1" t="s">
        <v>113</v>
      </c>
      <c r="C10" s="1" t="s">
        <v>95</v>
      </c>
      <c r="D10" s="1">
        <f>COUNT(TeamDuoGold[[#This Row],[Duo Challenge I]:[Duo Challenge IV]])</f>
        <v>4</v>
      </c>
      <c r="E10">
        <v>2.0300925925925927E-2</v>
      </c>
      <c r="F10">
        <v>1.6006944444444445E-2</v>
      </c>
      <c r="G10">
        <v>1.4722222222222222E-2</v>
      </c>
      <c r="H10">
        <v>1.4166666666666666E-2</v>
      </c>
    </row>
    <row r="11" spans="1:8" x14ac:dyDescent="0.25">
      <c r="A11" s="2">
        <f>SUM(TeamDuoGold[[#This Row],[Duo Challenge I]:[Duo Challenge IV]])</f>
        <v>6.6226851851851856E-2</v>
      </c>
      <c r="B11" s="1" t="s">
        <v>113</v>
      </c>
      <c r="C11" s="1" t="s">
        <v>92</v>
      </c>
      <c r="D11" s="1">
        <f>COUNT(TeamDuoGold[[#This Row],[Duo Challenge I]:[Duo Challenge IV]])</f>
        <v>4</v>
      </c>
      <c r="E11">
        <v>1.7187499999999998E-2</v>
      </c>
      <c r="F11">
        <v>1.6608796296296299E-2</v>
      </c>
      <c r="G11">
        <v>1.5729166666666666E-2</v>
      </c>
      <c r="H11">
        <v>1.6701388888888887E-2</v>
      </c>
    </row>
    <row r="12" spans="1:8" x14ac:dyDescent="0.25">
      <c r="A12" s="2">
        <f>SUM(TeamDuoGold[[#This Row],[Duo Challenge I]:[Duo Challenge IV]])</f>
        <v>7.4270833333333328E-2</v>
      </c>
      <c r="B12" s="1"/>
      <c r="C12" s="1" t="s">
        <v>96</v>
      </c>
      <c r="D12" s="1">
        <f>COUNT(TeamDuoGold[[#This Row],[Duo Challenge I]:[Duo Challenge IV]])</f>
        <v>4</v>
      </c>
      <c r="E12">
        <v>2.3078703703703702E-2</v>
      </c>
      <c r="F12">
        <v>1.9131944444444444E-2</v>
      </c>
      <c r="G12">
        <v>1.6469907407407405E-2</v>
      </c>
      <c r="H12">
        <v>1.5590277777777778E-2</v>
      </c>
    </row>
    <row r="13" spans="1:8" x14ac:dyDescent="0.25">
      <c r="A13" s="2">
        <f>SUM(TeamDuoGold[[#This Row],[Duo Challenge I]:[Duo Challenge IV]])</f>
        <v>8.4039351851851865E-2</v>
      </c>
      <c r="B13" s="1" t="s">
        <v>113</v>
      </c>
      <c r="C13" s="1" t="s">
        <v>119</v>
      </c>
      <c r="D13" s="1">
        <f>COUNT(TeamDuoGold[[#This Row],[Duo Challenge I]:[Duo Challenge IV]])</f>
        <v>4</v>
      </c>
      <c r="E13">
        <v>2.2615740740740742E-2</v>
      </c>
      <c r="F13">
        <v>1.9675925925925927E-2</v>
      </c>
      <c r="G13">
        <v>0.02</v>
      </c>
      <c r="H13">
        <v>2.1747685185185186E-2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D80F-C7A4-46A0-B995-DAB28629E536}">
  <dimension ref="A1:H12"/>
  <sheetViews>
    <sheetView workbookViewId="0">
      <selection sqref="A1:H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SUM(PlayerDuoPlat[[#This Row],[Duo Challenge I]:[Duo Challenge IV]])</f>
        <v>1.9618055555555555E-2</v>
      </c>
      <c r="B2" s="1" t="s">
        <v>113</v>
      </c>
      <c r="C2" s="1" t="s">
        <v>9</v>
      </c>
      <c r="D2" s="1">
        <f>COUNT(PlayerDuoPlat[[#This Row],[Duo Challenge I]:[Duo Challenge IV]])</f>
        <v>1</v>
      </c>
      <c r="H2">
        <v>1.9618055555555555E-2</v>
      </c>
    </row>
    <row r="3" spans="1:8" hidden="1" x14ac:dyDescent="0.25">
      <c r="A3" s="2">
        <f>SUM(PlayerDuoPlat[[#This Row],[Duo Challenge I]:[Duo Challenge IV]])</f>
        <v>1.9618055555555555E-2</v>
      </c>
      <c r="B3" s="1" t="s">
        <v>113</v>
      </c>
      <c r="C3" s="1" t="s">
        <v>38</v>
      </c>
      <c r="D3" s="1">
        <f>COUNT(PlayerDuoPlat[[#This Row],[Duo Challenge I]:[Duo Challenge IV]])</f>
        <v>1</v>
      </c>
      <c r="H3">
        <v>1.9618055555555555E-2</v>
      </c>
    </row>
    <row r="4" spans="1:8" hidden="1" x14ac:dyDescent="0.25">
      <c r="A4" s="2">
        <f>SUM(PlayerDuoPlat[[#This Row],[Duo Challenge I]:[Duo Challenge IV]])</f>
        <v>2.0543981481481479E-2</v>
      </c>
      <c r="B4" s="1" t="s">
        <v>113</v>
      </c>
      <c r="C4" s="1" t="s">
        <v>4</v>
      </c>
      <c r="D4" s="1">
        <f>COUNT(PlayerDuoPlat[[#This Row],[Duo Challenge I]:[Duo Challenge IV]])</f>
        <v>1</v>
      </c>
      <c r="G4">
        <v>2.0543981481481479E-2</v>
      </c>
    </row>
    <row r="5" spans="1:8" hidden="1" x14ac:dyDescent="0.25">
      <c r="A5" s="2">
        <f>SUM(PlayerDuoPlat[[#This Row],[Duo Challenge I]:[Duo Challenge IV]])</f>
        <v>2.34375E-2</v>
      </c>
      <c r="B5" s="1" t="s">
        <v>113</v>
      </c>
      <c r="C5" s="1" t="s">
        <v>56</v>
      </c>
      <c r="D5" s="1">
        <f>COUNT(PlayerDuoPlat[[#This Row],[Duo Challenge I]:[Duo Challenge IV]])</f>
        <v>1</v>
      </c>
      <c r="G5">
        <v>2.34375E-2</v>
      </c>
    </row>
    <row r="6" spans="1:8" hidden="1" x14ac:dyDescent="0.25">
      <c r="A6" s="2">
        <f>SUM(PlayerDuoPlat[[#This Row],[Duo Challenge I]:[Duo Challenge IV]])</f>
        <v>3.0000000000000002E-2</v>
      </c>
      <c r="B6" s="1" t="s">
        <v>113</v>
      </c>
      <c r="C6" s="1" t="s">
        <v>29</v>
      </c>
      <c r="D6" s="1">
        <f>COUNT(PlayerDuoPlat[[#This Row],[Duo Challenge I]:[Duo Challenge IV]])</f>
        <v>1</v>
      </c>
      <c r="E6">
        <v>3.0000000000000002E-2</v>
      </c>
    </row>
    <row r="7" spans="1:8" x14ac:dyDescent="0.25">
      <c r="A7" s="2">
        <f>SUM(PlayerDuoPlat[[#This Row],[Duo Challenge I]:[Duo Challenge IV]])</f>
        <v>5.8634259259259261E-2</v>
      </c>
      <c r="B7" s="1" t="s">
        <v>113</v>
      </c>
      <c r="C7" s="1" t="s">
        <v>15</v>
      </c>
      <c r="D7" s="1">
        <f>COUNT(PlayerDuoPlat[[#This Row],[Duo Challenge I]:[Duo Challenge IV]])</f>
        <v>4</v>
      </c>
      <c r="E7">
        <v>1.6168981481481482E-2</v>
      </c>
      <c r="F7">
        <v>1.6006944444444445E-2</v>
      </c>
      <c r="G7">
        <v>1.383101851851852E-2</v>
      </c>
      <c r="H7">
        <v>1.2627314814814815E-2</v>
      </c>
    </row>
    <row r="8" spans="1:8" x14ac:dyDescent="0.25">
      <c r="A8" s="2">
        <f>SUM(PlayerDuoPlat[[#This Row],[Duo Challenge I]:[Duo Challenge IV]])</f>
        <v>5.8634259259259261E-2</v>
      </c>
      <c r="B8" s="1" t="s">
        <v>113</v>
      </c>
      <c r="C8" s="1" t="s">
        <v>33</v>
      </c>
      <c r="D8" s="1">
        <f>COUNT(PlayerDuoPlat[[#This Row],[Duo Challenge I]:[Duo Challenge IV]])</f>
        <v>4</v>
      </c>
      <c r="E8">
        <v>1.6168981481481482E-2</v>
      </c>
      <c r="F8">
        <v>1.6006944444444445E-2</v>
      </c>
      <c r="G8">
        <v>1.383101851851852E-2</v>
      </c>
      <c r="H8">
        <v>1.2627314814814815E-2</v>
      </c>
    </row>
    <row r="9" spans="1:8" hidden="1" x14ac:dyDescent="0.25">
      <c r="A9" s="2">
        <f>SUM(PlayerDuoPlat[[#This Row],[Duo Challenge I]:[Duo Challenge IV]])</f>
        <v>5.8981481481481482E-2</v>
      </c>
      <c r="B9" s="1" t="s">
        <v>113</v>
      </c>
      <c r="C9" s="1" t="s">
        <v>11</v>
      </c>
      <c r="D9" s="1">
        <f>COUNT(PlayerDuoPlat[[#This Row],[Duo Challenge I]:[Duo Challenge IV]])</f>
        <v>3</v>
      </c>
      <c r="F9">
        <v>2.0069444444444442E-2</v>
      </c>
      <c r="G9">
        <v>2.2835648148148147E-2</v>
      </c>
      <c r="H9">
        <v>1.6076388888888887E-2</v>
      </c>
    </row>
    <row r="10" spans="1:8" x14ac:dyDescent="0.25">
      <c r="A10" s="2">
        <f>SUM(PlayerDuoPlat[[#This Row],[Duo Challenge I]:[Duo Challenge IV]])</f>
        <v>6.9236111111111109E-2</v>
      </c>
      <c r="B10" s="1" t="s">
        <v>113</v>
      </c>
      <c r="C10" s="1" t="s">
        <v>10</v>
      </c>
      <c r="D10" s="1">
        <f>COUNT(PlayerDuoPlat[[#This Row],[Duo Challenge I]:[Duo Challenge IV]])</f>
        <v>4</v>
      </c>
      <c r="E10">
        <v>1.9884259259259258E-2</v>
      </c>
      <c r="F10">
        <v>1.8113425925925925E-2</v>
      </c>
      <c r="G10">
        <v>1.6712962962962961E-2</v>
      </c>
      <c r="H10">
        <v>1.4525462962962964E-2</v>
      </c>
    </row>
    <row r="11" spans="1:8" x14ac:dyDescent="0.25">
      <c r="A11" s="2">
        <f>SUM(PlayerDuoPlat[[#This Row],[Duo Challenge I]:[Duo Challenge IV]])</f>
        <v>6.9236111111111109E-2</v>
      </c>
      <c r="B11" s="1" t="s">
        <v>113</v>
      </c>
      <c r="C11" s="1" t="s">
        <v>37</v>
      </c>
      <c r="D11" s="1">
        <f>COUNT(PlayerDuoPlat[[#This Row],[Duo Challenge I]:[Duo Challenge IV]])</f>
        <v>4</v>
      </c>
      <c r="E11">
        <v>1.9884259259259258E-2</v>
      </c>
      <c r="F11">
        <v>1.8113425925925925E-2</v>
      </c>
      <c r="G11">
        <v>1.6712962962962961E-2</v>
      </c>
      <c r="H11">
        <v>1.4525462962962964E-2</v>
      </c>
    </row>
    <row r="12" spans="1:8" x14ac:dyDescent="0.25">
      <c r="A12" s="2">
        <f>SUM(PlayerDuoPlat[[#This Row],[Duo Challenge I]:[Duo Challenge IV]])</f>
        <v>8.2164351851851836E-2</v>
      </c>
      <c r="B12" s="1" t="s">
        <v>113</v>
      </c>
      <c r="C12" s="1" t="s">
        <v>43</v>
      </c>
      <c r="D12" s="1">
        <f>COUNT(PlayerDuoPlat[[#This Row],[Duo Challenge I]:[Duo Challenge IV]])</f>
        <v>4</v>
      </c>
      <c r="E12">
        <v>2.2152777777777775E-2</v>
      </c>
      <c r="F12">
        <v>2.1388888888888888E-2</v>
      </c>
      <c r="G12">
        <v>1.744212962962963E-2</v>
      </c>
      <c r="H12">
        <v>2.1180555555555553E-2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23E4-36E7-407D-8597-BABF653B2EA6}">
  <dimension ref="A1:H20"/>
  <sheetViews>
    <sheetView workbookViewId="0">
      <selection activeCell="B19" sqref="B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SUM(PlayerDuoGold[[#This Row],[Duo Challenge I]:[Duo Challenge IV]])</f>
        <v>1.4768518518518519E-2</v>
      </c>
      <c r="B2" s="1" t="s">
        <v>113</v>
      </c>
      <c r="C2" s="1" t="s">
        <v>33</v>
      </c>
      <c r="D2" s="1">
        <f>COUNT(PlayerDuoGold[[#This Row],[Duo Challenge I]:[Duo Challenge IV]])</f>
        <v>1</v>
      </c>
      <c r="F2">
        <v>1.4768518518518519E-2</v>
      </c>
    </row>
    <row r="3" spans="1:8" hidden="1" x14ac:dyDescent="0.25">
      <c r="A3" s="2">
        <f>SUM(PlayerDuoGold[[#This Row],[Duo Challenge I]:[Duo Challenge IV]])</f>
        <v>1.9212962962962963E-2</v>
      </c>
      <c r="B3" s="1" t="s">
        <v>113</v>
      </c>
      <c r="C3" s="1" t="s">
        <v>53</v>
      </c>
      <c r="D3" s="1">
        <f>COUNT(PlayerDuoGold[[#This Row],[Duo Challenge I]:[Duo Challenge IV]])</f>
        <v>1</v>
      </c>
      <c r="G3">
        <v>1.9212962962962963E-2</v>
      </c>
    </row>
    <row r="4" spans="1:8" hidden="1" x14ac:dyDescent="0.25">
      <c r="A4" s="2">
        <f>SUM(PlayerDuoGold[[#This Row],[Duo Challenge I]:[Duo Challenge IV]])</f>
        <v>1.9525462962962963E-2</v>
      </c>
      <c r="B4" s="1" t="s">
        <v>113</v>
      </c>
      <c r="C4" s="1" t="s">
        <v>10</v>
      </c>
      <c r="D4" s="1">
        <f>COUNT(PlayerDuoGold[[#This Row],[Duo Challenge I]:[Duo Challenge IV]])</f>
        <v>1</v>
      </c>
      <c r="E4">
        <v>1.9525462962962963E-2</v>
      </c>
    </row>
    <row r="5" spans="1:8" hidden="1" x14ac:dyDescent="0.25">
      <c r="A5" s="2">
        <f>SUM(PlayerDuoGold[[#This Row],[Duo Challenge I]:[Duo Challenge IV]])</f>
        <v>2.2303240740740738E-2</v>
      </c>
      <c r="B5" s="1" t="s">
        <v>113</v>
      </c>
      <c r="C5" s="1" t="s">
        <v>54</v>
      </c>
      <c r="D5" s="1">
        <f>COUNT(PlayerDuoGold[[#This Row],[Duo Challenge I]:[Duo Challenge IV]])</f>
        <v>1</v>
      </c>
      <c r="G5">
        <v>2.2303240740740738E-2</v>
      </c>
    </row>
    <row r="6" spans="1:8" hidden="1" x14ac:dyDescent="0.25">
      <c r="A6" s="2">
        <f>SUM(PlayerDuoGold[[#This Row],[Duo Challenge I]:[Duo Challenge IV]])</f>
        <v>2.3124999999999996E-2</v>
      </c>
      <c r="B6" s="1" t="s">
        <v>113</v>
      </c>
      <c r="C6" s="1" t="s">
        <v>47</v>
      </c>
      <c r="D6" s="1">
        <f>COUNT(PlayerDuoGold[[#This Row],[Duo Challenge I]:[Duo Challenge IV]])</f>
        <v>1</v>
      </c>
      <c r="E6">
        <v>2.3124999999999996E-2</v>
      </c>
    </row>
    <row r="7" spans="1:8" hidden="1" x14ac:dyDescent="0.25">
      <c r="A7" s="2">
        <f>SUM(PlayerDuoGold[[#This Row],[Duo Challenge I]:[Duo Challenge IV]])</f>
        <v>2.9062500000000002E-2</v>
      </c>
      <c r="B7" s="1" t="s">
        <v>113</v>
      </c>
      <c r="C7" s="1" t="s">
        <v>21</v>
      </c>
      <c r="D7" s="1">
        <f>COUNT(PlayerDuoGold[[#This Row],[Duo Challenge I]:[Duo Challenge IV]])</f>
        <v>2</v>
      </c>
      <c r="F7">
        <v>1.4768518518518519E-2</v>
      </c>
      <c r="G7">
        <v>1.4293981481481482E-2</v>
      </c>
    </row>
    <row r="8" spans="1:8" hidden="1" x14ac:dyDescent="0.25">
      <c r="A8" s="2">
        <f>SUM(PlayerDuoGold[[#This Row],[Duo Challenge I]:[Duo Challenge IV]])</f>
        <v>3.3819444444444444E-2</v>
      </c>
      <c r="B8" s="1" t="s">
        <v>113</v>
      </c>
      <c r="C8" s="1" t="s">
        <v>16</v>
      </c>
      <c r="D8" s="1">
        <f>COUNT(PlayerDuoGold[[#This Row],[Duo Challenge I]:[Duo Challenge IV]])</f>
        <v>2</v>
      </c>
      <c r="E8">
        <v>1.9525462962962963E-2</v>
      </c>
      <c r="G8">
        <v>1.4293981481481482E-2</v>
      </c>
    </row>
    <row r="9" spans="1:8" hidden="1" x14ac:dyDescent="0.25">
      <c r="A9" s="2">
        <f>SUM(PlayerDuoGold[[#This Row],[Duo Challenge I]:[Duo Challenge IV]])</f>
        <v>4.7384259259259258E-2</v>
      </c>
      <c r="B9" s="1" t="s">
        <v>113</v>
      </c>
      <c r="C9" s="1" t="s">
        <v>52</v>
      </c>
      <c r="D9" s="1">
        <f>COUNT(PlayerDuoGold[[#This Row],[Duo Challenge I]:[Duo Challenge IV]])</f>
        <v>2</v>
      </c>
      <c r="F9">
        <v>2.8668981481481479E-2</v>
      </c>
      <c r="H9">
        <v>1.8715277777777779E-2</v>
      </c>
    </row>
    <row r="10" spans="1:8" x14ac:dyDescent="0.25">
      <c r="A10" s="2">
        <f>SUM(PlayerDuoGold[[#This Row],[Duo Challenge I]:[Duo Challenge IV]])</f>
        <v>6.4097222222222222E-2</v>
      </c>
      <c r="B10" s="1" t="s">
        <v>113</v>
      </c>
      <c r="C10" s="1" t="s">
        <v>38</v>
      </c>
      <c r="D10" s="1">
        <f>COUNT(PlayerDuoGold[[#This Row],[Duo Challenge I]:[Duo Challenge IV]])</f>
        <v>4</v>
      </c>
      <c r="E10">
        <v>1.7638888888888888E-2</v>
      </c>
      <c r="F10">
        <v>1.7175925925925924E-2</v>
      </c>
      <c r="G10">
        <v>1.5856481481481482E-2</v>
      </c>
      <c r="H10">
        <v>1.3425925925925924E-2</v>
      </c>
    </row>
    <row r="11" spans="1:8" x14ac:dyDescent="0.25">
      <c r="A11" s="2">
        <f>SUM(PlayerDuoGold[[#This Row],[Duo Challenge I]:[Duo Challenge IV]])</f>
        <v>6.4097222222222222E-2</v>
      </c>
      <c r="B11" s="1" t="s">
        <v>113</v>
      </c>
      <c r="C11" s="1" t="s">
        <v>9</v>
      </c>
      <c r="D11" s="1">
        <f>COUNT(PlayerDuoGold[[#This Row],[Duo Challenge I]:[Duo Challenge IV]])</f>
        <v>4</v>
      </c>
      <c r="E11">
        <v>1.7638888888888888E-2</v>
      </c>
      <c r="F11">
        <v>1.7175925925925924E-2</v>
      </c>
      <c r="G11">
        <v>1.5856481481481482E-2</v>
      </c>
      <c r="H11">
        <v>1.3425925925925924E-2</v>
      </c>
    </row>
    <row r="12" spans="1:8" x14ac:dyDescent="0.25">
      <c r="A12" s="2">
        <f>SUM(PlayerDuoGold[[#This Row],[Duo Challenge I]:[Duo Challenge IV]])</f>
        <v>6.519675925925926E-2</v>
      </c>
      <c r="B12" s="1" t="s">
        <v>113</v>
      </c>
      <c r="C12" s="1" t="s">
        <v>4</v>
      </c>
      <c r="D12" s="1">
        <f>COUNT(PlayerDuoGold[[#This Row],[Duo Challenge I]:[Duo Challenge IV]])</f>
        <v>4</v>
      </c>
      <c r="E12">
        <v>2.0300925925925927E-2</v>
      </c>
      <c r="F12">
        <v>1.6006944444444445E-2</v>
      </c>
      <c r="G12">
        <v>1.4722222222222222E-2</v>
      </c>
      <c r="H12">
        <v>1.4166666666666666E-2</v>
      </c>
    </row>
    <row r="13" spans="1:8" x14ac:dyDescent="0.25">
      <c r="A13" s="2">
        <f>SUM(PlayerDuoGold[[#This Row],[Duo Challenge I]:[Duo Challenge IV]])</f>
        <v>6.519675925925926E-2</v>
      </c>
      <c r="B13" s="1" t="s">
        <v>113</v>
      </c>
      <c r="C13" s="1" t="s">
        <v>8</v>
      </c>
      <c r="D13" s="1">
        <f>COUNT(PlayerDuoGold[[#This Row],[Duo Challenge I]:[Duo Challenge IV]])</f>
        <v>4</v>
      </c>
      <c r="E13">
        <v>2.0300925925925927E-2</v>
      </c>
      <c r="F13">
        <v>1.6006944444444445E-2</v>
      </c>
      <c r="G13">
        <v>1.4722222222222222E-2</v>
      </c>
      <c r="H13">
        <v>1.4166666666666666E-2</v>
      </c>
    </row>
    <row r="14" spans="1:8" x14ac:dyDescent="0.25">
      <c r="A14" s="2">
        <f>SUM(PlayerDuoGold[[#This Row],[Duo Challenge I]:[Duo Challenge IV]])</f>
        <v>6.6226851851851856E-2</v>
      </c>
      <c r="B14" s="1" t="s">
        <v>113</v>
      </c>
      <c r="C14" s="1" t="s">
        <v>50</v>
      </c>
      <c r="D14" s="1">
        <f>COUNT(PlayerDuoGold[[#This Row],[Duo Challenge I]:[Duo Challenge IV]])</f>
        <v>4</v>
      </c>
      <c r="E14">
        <v>1.7187499999999998E-2</v>
      </c>
      <c r="F14">
        <v>1.6608796296296299E-2</v>
      </c>
      <c r="G14">
        <v>1.5729166666666666E-2</v>
      </c>
      <c r="H14">
        <v>1.6701388888888887E-2</v>
      </c>
    </row>
    <row r="15" spans="1:8" x14ac:dyDescent="0.25">
      <c r="A15" s="2">
        <f>SUM(PlayerDuoGold[[#This Row],[Duo Challenge I]:[Duo Challenge IV]])</f>
        <v>6.6226851851851856E-2</v>
      </c>
      <c r="B15" s="1" t="s">
        <v>113</v>
      </c>
      <c r="C15" s="1" t="s">
        <v>17</v>
      </c>
      <c r="D15" s="1">
        <f>COUNT(PlayerDuoGold[[#This Row],[Duo Challenge I]:[Duo Challenge IV]])</f>
        <v>4</v>
      </c>
      <c r="E15">
        <v>1.7187499999999998E-2</v>
      </c>
      <c r="F15">
        <v>1.6608796296296299E-2</v>
      </c>
      <c r="G15">
        <v>1.5729166666666666E-2</v>
      </c>
      <c r="H15">
        <v>1.6701388888888887E-2</v>
      </c>
    </row>
    <row r="16" spans="1:8" x14ac:dyDescent="0.25">
      <c r="A16" s="2">
        <f>SUM(PlayerDuoGold[[#This Row],[Duo Challenge I]:[Duo Challenge IV]])</f>
        <v>7.4270833333333328E-2</v>
      </c>
      <c r="B16" s="1" t="s">
        <v>113</v>
      </c>
      <c r="C16" s="1" t="s">
        <v>28</v>
      </c>
      <c r="D16" s="1">
        <f>COUNT(PlayerDuoGold[[#This Row],[Duo Challenge I]:[Duo Challenge IV]])</f>
        <v>4</v>
      </c>
      <c r="E16">
        <v>2.3078703703703702E-2</v>
      </c>
      <c r="F16">
        <v>1.9131944444444444E-2</v>
      </c>
      <c r="G16">
        <v>1.6469907407407405E-2</v>
      </c>
      <c r="H16">
        <v>1.5590277777777778E-2</v>
      </c>
    </row>
    <row r="17" spans="1:8" x14ac:dyDescent="0.25">
      <c r="A17" s="2">
        <f>SUM(PlayerDuoGold[[#This Row],[Duo Challenge I]:[Duo Challenge IV]])</f>
        <v>7.4270833333333328E-2</v>
      </c>
      <c r="B17" s="1"/>
      <c r="C17" s="1" t="s">
        <v>51</v>
      </c>
      <c r="D17" s="1">
        <f>COUNT(PlayerDuoGold[[#This Row],[Duo Challenge I]:[Duo Challenge IV]])</f>
        <v>4</v>
      </c>
      <c r="E17">
        <v>2.3078703703703702E-2</v>
      </c>
      <c r="F17">
        <v>1.9131944444444444E-2</v>
      </c>
      <c r="G17">
        <v>1.6469907407407405E-2</v>
      </c>
      <c r="H17">
        <v>1.5590277777777778E-2</v>
      </c>
    </row>
    <row r="18" spans="1:8" x14ac:dyDescent="0.25">
      <c r="A18" s="2">
        <f>SUM(PlayerDuoGold[[#This Row],[Duo Challenge I]:[Duo Challenge IV]])</f>
        <v>8.4039351851851865E-2</v>
      </c>
      <c r="B18" s="1" t="s">
        <v>113</v>
      </c>
      <c r="C18" s="1" t="s">
        <v>118</v>
      </c>
      <c r="D18" s="1">
        <f>COUNT(PlayerDuoGold[[#This Row],[Duo Challenge I]:[Duo Challenge IV]])</f>
        <v>4</v>
      </c>
      <c r="E18">
        <v>2.2615740740740742E-2</v>
      </c>
      <c r="F18">
        <v>1.9675925925925927E-2</v>
      </c>
      <c r="G18">
        <v>0.02</v>
      </c>
      <c r="H18">
        <v>2.1747685185185186E-2</v>
      </c>
    </row>
    <row r="19" spans="1:8" x14ac:dyDescent="0.25">
      <c r="A19" s="2">
        <f>SUM(PlayerDuoGold[[#This Row],[Duo Challenge I]:[Duo Challenge IV]])</f>
        <v>8.4039351851851865E-2</v>
      </c>
      <c r="B19" s="1" t="s">
        <v>113</v>
      </c>
      <c r="C19" s="1" t="s">
        <v>117</v>
      </c>
      <c r="D19" s="1">
        <f>COUNT(PlayerDuoGold[[#This Row],[Duo Challenge I]:[Duo Challenge IV]])</f>
        <v>4</v>
      </c>
      <c r="E19">
        <v>2.2615740740740742E-2</v>
      </c>
      <c r="F19">
        <v>1.9675925925925927E-2</v>
      </c>
      <c r="G19">
        <v>0.02</v>
      </c>
      <c r="H19">
        <v>2.1747685185185186E-2</v>
      </c>
    </row>
    <row r="20" spans="1:8" x14ac:dyDescent="0.25">
      <c r="A20" s="2">
        <f>SUM(PlayerDuoGold[[#This Row],[Duo Challenge I]:[Duo Challenge IV]])</f>
        <v>8.9722222222222217E-2</v>
      </c>
      <c r="B20" s="1" t="s">
        <v>113</v>
      </c>
      <c r="C20" s="1" t="s">
        <v>14</v>
      </c>
      <c r="D20" s="1">
        <f>COUNT(PlayerDuoGold[[#This Row],[Duo Challenge I]:[Duo Challenge IV]])</f>
        <v>4</v>
      </c>
      <c r="E20">
        <v>2.3124999999999996E-2</v>
      </c>
      <c r="F20">
        <v>2.8668981481481479E-2</v>
      </c>
      <c r="G20">
        <v>1.9212962962962963E-2</v>
      </c>
      <c r="H20">
        <v>1.8715277777777779E-2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6E33-515F-4F9D-9038-8DA5F2D7E89D}">
  <dimension ref="A1:H5"/>
  <sheetViews>
    <sheetView workbookViewId="0">
      <selection sqref="A1:H5"/>
    </sheetView>
  </sheetViews>
  <sheetFormatPr defaultRowHeight="15" x14ac:dyDescent="0.25"/>
  <cols>
    <col min="1" max="1" width="9.140625" bestFit="1" customWidth="1"/>
    <col min="2" max="2" width="4.85546875" bestFit="1" customWidth="1"/>
    <col min="3" max="3" width="42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115</v>
      </c>
      <c r="B1" t="s">
        <v>113</v>
      </c>
      <c r="C1" t="s">
        <v>2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SUM(TeamTrioPlat[[#This Row],[Trio Challenge I]:[Trio Challenge IV]])</f>
        <v>1.7881944444444443E-2</v>
      </c>
      <c r="B2" s="1" t="s">
        <v>113</v>
      </c>
      <c r="C2" s="1" t="s">
        <v>82</v>
      </c>
      <c r="D2" s="1">
        <f>COUNT(TeamTrioPlat[[#This Row],[Trio Challenge I]:[Trio Challenge IV]])</f>
        <v>1</v>
      </c>
      <c r="G2">
        <v>1.7881944444444443E-2</v>
      </c>
    </row>
    <row r="3" spans="1:8" hidden="1" x14ac:dyDescent="0.25">
      <c r="A3" s="2">
        <f>SUM(TeamTrioPlat[[#This Row],[Trio Challenge I]:[Trio Challenge IV]])</f>
        <v>1.9328703703703702E-2</v>
      </c>
      <c r="B3" s="1" t="s">
        <v>113</v>
      </c>
      <c r="C3" s="1" t="s">
        <v>110</v>
      </c>
      <c r="D3" s="1">
        <f>COUNT(TeamTrioPlat[[#This Row],[Trio Challenge I]:[Trio Challenge IV]])</f>
        <v>1</v>
      </c>
      <c r="F3">
        <v>1.9328703703703702E-2</v>
      </c>
    </row>
    <row r="4" spans="1:8" x14ac:dyDescent="0.25">
      <c r="A4" s="2">
        <f>SUM(TeamTrioPlat[[#This Row],[Trio Challenge I]:[Trio Challenge IV]])</f>
        <v>5.9780092592592593E-2</v>
      </c>
      <c r="B4" s="1" t="s">
        <v>113</v>
      </c>
      <c r="C4" s="1" t="s">
        <v>87</v>
      </c>
      <c r="D4" s="1">
        <f>COUNT(TeamTrioPlat[[#This Row],[Trio Challenge I]:[Trio Challenge IV]])</f>
        <v>4</v>
      </c>
      <c r="E4">
        <v>1.6805555555555556E-2</v>
      </c>
      <c r="F4">
        <v>1.5949074074074074E-2</v>
      </c>
      <c r="G4">
        <v>1.3125E-2</v>
      </c>
      <c r="H4">
        <v>1.3900462962962962E-2</v>
      </c>
    </row>
    <row r="5" spans="1:8" x14ac:dyDescent="0.25">
      <c r="A5" s="2">
        <f>SUM(TeamTrioPlat[[#This Row],[Trio Challenge I]:[Trio Challenge IV]])</f>
        <v>6.3356481481481472E-2</v>
      </c>
      <c r="B5" s="1" t="s">
        <v>113</v>
      </c>
      <c r="C5" s="1" t="s">
        <v>86</v>
      </c>
      <c r="D5" s="1">
        <f>COUNT(TeamTrioPlat[[#This Row],[Trio Challenge I]:[Trio Challenge IV]])</f>
        <v>4</v>
      </c>
      <c r="E5">
        <v>1.5092592592592593E-2</v>
      </c>
      <c r="F5">
        <v>1.8460648148148146E-2</v>
      </c>
      <c r="G5">
        <v>1.4386574074074072E-2</v>
      </c>
      <c r="H5">
        <v>1.5416666666666667E-2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4AC-14DD-4B18-9625-91903E00460F}">
  <dimension ref="A1:H10"/>
  <sheetViews>
    <sheetView workbookViewId="0">
      <selection sqref="A1:H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SUM(TeamTrioGold[[#This Row],[Trio Challenge I]:[Trio Challenge IV]])</f>
        <v>1.3344907407407408E-2</v>
      </c>
      <c r="B2" s="1" t="s">
        <v>113</v>
      </c>
      <c r="C2" s="1" t="s">
        <v>91</v>
      </c>
      <c r="D2" s="1">
        <f>COUNT(TeamTrioGold[[#This Row],[Trio Challenge I]:[Trio Challenge IV]])</f>
        <v>1</v>
      </c>
      <c r="H2">
        <v>1.3344907407407408E-2</v>
      </c>
    </row>
    <row r="3" spans="1:8" hidden="1" x14ac:dyDescent="0.25">
      <c r="A3" s="2">
        <f>SUM(TeamTrioGold[[#This Row],[Trio Challenge I]:[Trio Challenge IV]])</f>
        <v>1.3368055555555557E-2</v>
      </c>
      <c r="B3" s="1" t="s">
        <v>113</v>
      </c>
      <c r="C3" s="1" t="s">
        <v>89</v>
      </c>
      <c r="D3" s="1">
        <f>COUNT(TeamTrioGold[[#This Row],[Trio Challenge I]:[Trio Challenge IV]])</f>
        <v>1</v>
      </c>
      <c r="G3">
        <v>1.3368055555555557E-2</v>
      </c>
    </row>
    <row r="4" spans="1:8" hidden="1" x14ac:dyDescent="0.25">
      <c r="A4" s="2">
        <f>SUM(TeamTrioGold[[#This Row],[Trio Challenge I]:[Trio Challenge IV]])</f>
        <v>1.5555555555555553E-2</v>
      </c>
      <c r="B4" s="1" t="s">
        <v>113</v>
      </c>
      <c r="C4" s="1" t="s">
        <v>88</v>
      </c>
      <c r="D4" s="1">
        <f>COUNT(TeamTrioGold[[#This Row],[Trio Challenge I]:[Trio Challenge IV]])</f>
        <v>1</v>
      </c>
      <c r="F4">
        <v>1.5555555555555553E-2</v>
      </c>
    </row>
    <row r="5" spans="1:8" hidden="1" x14ac:dyDescent="0.25">
      <c r="A5" s="2">
        <f>SUM(TeamTrioGold[[#This Row],[Trio Challenge I]:[Trio Challenge IV]])</f>
        <v>1.3553240740740741E-2</v>
      </c>
      <c r="B5" s="1" t="s">
        <v>113</v>
      </c>
      <c r="C5" s="1" t="s">
        <v>83</v>
      </c>
      <c r="D5" s="1">
        <f>COUNT(TeamTrioGold[[#This Row],[Trio Challenge I]:[Trio Challenge IV]])</f>
        <v>1</v>
      </c>
      <c r="E5">
        <v>1.3553240740740741E-2</v>
      </c>
    </row>
    <row r="6" spans="1:8" hidden="1" x14ac:dyDescent="0.25">
      <c r="A6" s="2">
        <f>SUM(TeamTrioGold[[#This Row],[Trio Challenge I]:[Trio Challenge IV]])</f>
        <v>1.3310185185185187E-2</v>
      </c>
      <c r="B6" s="1" t="s">
        <v>113</v>
      </c>
      <c r="C6" s="1" t="s">
        <v>109</v>
      </c>
      <c r="D6" s="1">
        <f>COUNT(TeamTrioGold[[#This Row],[Trio Challenge I]:[Trio Challenge IV]])</f>
        <v>1</v>
      </c>
      <c r="E6">
        <v>1.3310185185185187E-2</v>
      </c>
    </row>
    <row r="7" spans="1:8" hidden="1" x14ac:dyDescent="0.25">
      <c r="A7" s="2">
        <f>SUM(TeamTrioGold[[#This Row],[Trio Challenge I]:[Trio Challenge IV]])</f>
        <v>1.4108796296296295E-2</v>
      </c>
      <c r="B7" s="1" t="s">
        <v>113</v>
      </c>
      <c r="C7" s="1" t="s">
        <v>84</v>
      </c>
      <c r="D7" s="1">
        <f>COUNT(TeamTrioGold[[#This Row],[Trio Challenge I]:[Trio Challenge IV]])</f>
        <v>1</v>
      </c>
      <c r="E7">
        <v>1.4108796296296295E-2</v>
      </c>
    </row>
    <row r="8" spans="1:8" hidden="1" x14ac:dyDescent="0.25">
      <c r="A8" s="2">
        <f>SUM(TeamTrioGold[[#This Row],[Trio Challenge I]:[Trio Challenge IV]])</f>
        <v>3.3993055555555554E-2</v>
      </c>
      <c r="B8" s="1" t="s">
        <v>113</v>
      </c>
      <c r="C8" s="1" t="s">
        <v>85</v>
      </c>
      <c r="D8" s="1">
        <f>COUNT(TeamTrioGold[[#This Row],[Trio Challenge I]:[Trio Challenge IV]])</f>
        <v>2</v>
      </c>
      <c r="E8">
        <v>1.6620370370370372E-2</v>
      </c>
      <c r="H8">
        <v>1.7372685185185185E-2</v>
      </c>
    </row>
    <row r="9" spans="1:8" x14ac:dyDescent="0.25">
      <c r="A9" s="2">
        <f>SUM(TeamTrioGold[[#This Row],[Trio Challenge I]:[Trio Challenge IV]])</f>
        <v>5.5694444444444442E-2</v>
      </c>
      <c r="B9" s="1" t="s">
        <v>113</v>
      </c>
      <c r="C9" s="1" t="s">
        <v>82</v>
      </c>
      <c r="D9" s="1">
        <f>COUNT(TeamTrioGold[[#This Row],[Trio Challenge I]:[Trio Challenge IV]])</f>
        <v>4</v>
      </c>
      <c r="E9">
        <v>1.1828703703703704E-2</v>
      </c>
      <c r="F9">
        <v>1.577546296296296E-2</v>
      </c>
      <c r="G9">
        <v>1.4490740740740742E-2</v>
      </c>
      <c r="H9">
        <v>1.3599537037037037E-2</v>
      </c>
    </row>
    <row r="10" spans="1:8" hidden="1" x14ac:dyDescent="0.25">
      <c r="A10" s="2">
        <f>SUM(TeamTrioGold[[#This Row],[Trio Challenge I]:[Trio Challenge IV]])</f>
        <v>1.03125E-2</v>
      </c>
      <c r="B10" s="1" t="s">
        <v>113</v>
      </c>
      <c r="C10" s="1" t="s">
        <v>90</v>
      </c>
      <c r="D10" s="1">
        <f>COUNT(TeamTrioGold[[#This Row],[Trio Challenge I]:[Trio Challenge IV]])</f>
        <v>1</v>
      </c>
      <c r="H10">
        <v>1.03125E-2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DC3E-7DD4-49C4-A9DF-1EF517B53306}">
  <dimension ref="A1:H10"/>
  <sheetViews>
    <sheetView workbookViewId="0">
      <selection sqref="A1:H10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s="2" t="s">
        <v>112</v>
      </c>
      <c r="B1" t="s">
        <v>113</v>
      </c>
      <c r="C1" t="s">
        <v>0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SUM(PlayerTrioPlat[[#This Row],[Trio Challenge I]:[Trio Challenge IV]])</f>
        <v>1.7881944444444443E-2</v>
      </c>
      <c r="B2" s="1" t="s">
        <v>113</v>
      </c>
      <c r="C2" s="1" t="s">
        <v>38</v>
      </c>
      <c r="D2" s="1">
        <f>COUNT(PlayerTrioPlat[[#This Row],[Trio Challenge I]:[Trio Challenge IV]])</f>
        <v>1</v>
      </c>
      <c r="G2">
        <v>1.7881944444444443E-2</v>
      </c>
    </row>
    <row r="3" spans="1:8" hidden="1" x14ac:dyDescent="0.25">
      <c r="A3" s="2">
        <f>SUM(PlayerTrioPlat[[#This Row],[Trio Challenge I]:[Trio Challenge IV]])</f>
        <v>1.7881944444444443E-2</v>
      </c>
      <c r="B3" s="1" t="s">
        <v>113</v>
      </c>
      <c r="C3" s="1" t="s">
        <v>9</v>
      </c>
      <c r="D3" s="1">
        <f>COUNT(PlayerTrioPlat[[#This Row],[Trio Challenge I]:[Trio Challenge IV]])</f>
        <v>1</v>
      </c>
      <c r="G3">
        <v>1.7881944444444443E-2</v>
      </c>
    </row>
    <row r="4" spans="1:8" hidden="1" x14ac:dyDescent="0.25">
      <c r="A4" s="2">
        <f>SUM(PlayerTrioPlat[[#This Row],[Trio Challenge I]:[Trio Challenge IV]])</f>
        <v>1.7881944444444443E-2</v>
      </c>
      <c r="B4" s="1" t="s">
        <v>113</v>
      </c>
      <c r="C4" s="1" t="s">
        <v>50</v>
      </c>
      <c r="D4" s="1">
        <f>COUNT(PlayerTrioPlat[[#This Row],[Trio Challenge I]:[Trio Challenge IV]])</f>
        <v>1</v>
      </c>
      <c r="G4">
        <v>1.7881944444444443E-2</v>
      </c>
    </row>
    <row r="5" spans="1:8" hidden="1" x14ac:dyDescent="0.25">
      <c r="A5" s="2">
        <f>SUM(PlayerTrioPlat[[#This Row],[Trio Challenge I]:[Trio Challenge IV]])</f>
        <v>1.9328703703703702E-2</v>
      </c>
      <c r="B5" s="1" t="s">
        <v>113</v>
      </c>
      <c r="C5" s="1" t="s">
        <v>4</v>
      </c>
      <c r="D5" s="1">
        <f>COUNT(PlayerTrioPlat[[#This Row],[Trio Challenge I]:[Trio Challenge IV]])</f>
        <v>1</v>
      </c>
      <c r="F5">
        <v>1.9328703703703702E-2</v>
      </c>
    </row>
    <row r="6" spans="1:8" hidden="1" x14ac:dyDescent="0.25">
      <c r="A6" s="2">
        <f>SUM(PlayerTrioPlat[[#This Row],[Trio Challenge I]:[Trio Challenge IV]])</f>
        <v>1.9328703703703702E-2</v>
      </c>
      <c r="B6" s="1" t="s">
        <v>113</v>
      </c>
      <c r="C6" s="1" t="s">
        <v>43</v>
      </c>
      <c r="D6" s="1">
        <f>COUNT(PlayerTrioPlat[[#This Row],[Trio Challenge I]:[Trio Challenge IV]])</f>
        <v>1</v>
      </c>
      <c r="F6">
        <v>1.9328703703703702E-2</v>
      </c>
    </row>
    <row r="7" spans="1:8" x14ac:dyDescent="0.25">
      <c r="A7" s="2">
        <f>SUM(PlayerTrioPlat[[#This Row],[Trio Challenge I]:[Trio Challenge IV]])</f>
        <v>5.8067129629629628E-2</v>
      </c>
      <c r="B7" s="1" t="s">
        <v>113</v>
      </c>
      <c r="C7" s="1" t="s">
        <v>37</v>
      </c>
      <c r="D7" s="1">
        <f>COUNT(PlayerTrioPlat[[#This Row],[Trio Challenge I]:[Trio Challenge IV]])</f>
        <v>4</v>
      </c>
      <c r="E7">
        <v>1.5092592592592593E-2</v>
      </c>
      <c r="F7">
        <v>1.5949074074074074E-2</v>
      </c>
      <c r="G7">
        <v>1.3125E-2</v>
      </c>
      <c r="H7">
        <v>1.3900462962962962E-2</v>
      </c>
    </row>
    <row r="8" spans="1:8" x14ac:dyDescent="0.25">
      <c r="A8" s="2">
        <f>SUM(PlayerTrioPlat[[#This Row],[Trio Challenge I]:[Trio Challenge IV]])</f>
        <v>5.8067129629629628E-2</v>
      </c>
      <c r="B8" s="1" t="s">
        <v>113</v>
      </c>
      <c r="C8" s="1" t="s">
        <v>11</v>
      </c>
      <c r="D8" s="1">
        <f>COUNT(PlayerTrioPlat[[#This Row],[Trio Challenge I]:[Trio Challenge IV]])</f>
        <v>4</v>
      </c>
      <c r="E8">
        <v>1.5092592592592593E-2</v>
      </c>
      <c r="F8">
        <v>1.5949074074074074E-2</v>
      </c>
      <c r="G8">
        <v>1.3125E-2</v>
      </c>
      <c r="H8">
        <v>1.3900462962962962E-2</v>
      </c>
    </row>
    <row r="9" spans="1:8" x14ac:dyDescent="0.25">
      <c r="A9" s="2">
        <f>SUM(PlayerTrioPlat[[#This Row],[Trio Challenge I]:[Trio Challenge IV]])</f>
        <v>5.9780092592592593E-2</v>
      </c>
      <c r="B9" s="1" t="s">
        <v>113</v>
      </c>
      <c r="C9" s="1" t="s">
        <v>21</v>
      </c>
      <c r="D9" s="1">
        <f>COUNT(PlayerTrioPlat[[#This Row],[Trio Challenge I]:[Trio Challenge IV]])</f>
        <v>4</v>
      </c>
      <c r="E9">
        <v>1.6805555555555556E-2</v>
      </c>
      <c r="F9">
        <v>1.5949074074074074E-2</v>
      </c>
      <c r="G9">
        <v>1.3125E-2</v>
      </c>
      <c r="H9">
        <v>1.3900462962962962E-2</v>
      </c>
    </row>
    <row r="10" spans="1:8" x14ac:dyDescent="0.25">
      <c r="A10" s="2">
        <f>SUM(PlayerTrioPlat[[#This Row],[Trio Challenge I]:[Trio Challenge IV]])</f>
        <v>6.3356481481481472E-2</v>
      </c>
      <c r="B10" s="1" t="s">
        <v>113</v>
      </c>
      <c r="C10" s="1" t="s">
        <v>10</v>
      </c>
      <c r="D10" s="1">
        <f>COUNT(PlayerTrioPlat[[#This Row],[Trio Challenge I]:[Trio Challenge IV]])</f>
        <v>4</v>
      </c>
      <c r="E10">
        <v>1.5092592592592593E-2</v>
      </c>
      <c r="F10">
        <v>1.8460648148148146E-2</v>
      </c>
      <c r="G10">
        <v>1.4386574074074072E-2</v>
      </c>
      <c r="H10">
        <v>1.5416666666666667E-2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8 1 7 f 7 2 - e 9 0 f - 4 2 0 d - 8 b c b - 4 f 6 b a 9 2 6 2 c 2 f "   x m l n s = " h t t p : / / s c h e m a s . m i c r o s o f t . c o m / D a t a M a s h u p " > A A A A A E g G A A B Q S w M E F A A C A A g A F o c 7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B a H O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z t R o R i M p E Q D A A B u I A A A E w A c A E Z v c m 1 1 b G F z L 1 N l Y 3 R p b 2 4 x L m 0 g o h g A K K A U A A A A A A A A A A A A A A A A A A A A A A A A A A A A 7 Z l L b x o x E I D v S P w H a 3 v Z l T Z I q F U P j T g k k K S o i U I A K Q e C K g N D c O O 1 U 6 8 3 B S H + e + 3 1 w j 7 b k g f d S t 0 c C B q P Z + z 5 5 i E Z H 6 a S c I Y G 5 n / z u F 6 r 1 / w F F j B D P Y p X I P o B 8 1 E L U Z D 1 G l J / A x 6 I K S j J 2 X I K t H H L x c O E 8 w f 7 n F B o t D m T w K R v 6 1 2 n K 2 N B r / S w X D g u Y g G l L p I i A M c 1 5 m I n X 4 d 4 Q r V h 4 2 E 9 6 k r w W l a s Y L l f C J u 1 r F D P G m 9 G H S z x O L L z z m o v M L t X x x 6 u H s F S Z k K 1 x l B g 5 s + 5 8 N q c B h 7 T i 7 6 d d e q u 1 5 E f S 5 1 O q S A J S 7 l x 0 d o a A v Z y w k 4 g s A 7 X d o E F 3 g S E W S L z O Z k G V K 5 y u 0 6 x D z n h A A Q B P y c + o T K / n 7 N A a 3 a Z / P i h o W 9 i T q j v m z P 7 C F O C a U q + c X a x U k g k a M Z 9 / s O P g z U A q v J A y + x M P F 0 E e L p A 9 s i c d 6 y 2 W N c e 3 G O k k u e c C L C c 2 P q F 4 M F j z n g o t b O + E 4 G J L r 2 9 U D q U W z 7 6 d m o H + B I N i b c 7 2 C X x Z e O K M H u 0 Z T N 2 0 n A 2 T r 1 G W O E R k 0 m v e V c p X 6 X 8 X 0 r 5 d I 6 H k X 9 x h i c i k 9 m h p T v t T M A z q k q Y 1 t y z b k w u 6 Q t c c D o z 1 Z M u n j g D 3 b 2 R m M 0 7 E n G 0 Q h r a k + U g z G Y o u q O W h k F U a C I n f f D 4 k / J h i i H h x i x E 4 j y k d Z Z N 1 J V C c p u d + R 5 5 4 n J n P r Y e y u 2 8 e 9 f E u q M + C J s W a W w R b N t h M h P C v Y P A c x S S 4 g M U M 1 H f 5 E G Y Z J F o R 0 T l o x V S y U K p m I T z J V 0 l m R m z H U D P a F y v q Z L 6 g Z H U y 2 W S 7 F 1 7 U I n r 5 I 2 p P L N O K i q J / i U I P 9 h M K S y W L B N 1 g K p 3 p X i U P 0 8 q J o n O l a q Q A 3 e u 3 1 R I 1 b W S R M q f J R W V b O / q B O W O E u W / 6 l p J G q U P k o p I 3 L V S 1 V H C G D E s q n 6 V 4 F H 6 E K m Y Z L v W g N N y h 4 g + Q N W z U j x K H y M V k 4 h J 9 8 Q z j + R 7 0 d g z U B G S 6 H k 7 D s Q + b / r 5 Y B Q / k + 3 I / v L p u P l i j q / j 1 / w z w O Y b E r z k Y n Y 9 v 8 X i X 0 d Y / N D 5 f 8 M r + h E y H O O f 7 n q C f 1 M x 9 e + u z j 5 f n 9 9 d A p 6 B m H A s Z l r 0 / q p 3 N G y r h a O k i c a S + k s L e S A x G n X 9 H h Z Y f Q d x E 4 B Y t f S P m m 7 4 Y 1 n L O m E 6 W F m V P n w P i D p X q D o + / g l Q S w E C L Q A U A A I A C A A W h z t R j Q a H k K I A A A D 1 A A A A E g A A A A A A A A A A A A A A A A A A A A A A Q 2 9 u Z m l n L 1 B h Y 2 t h Z 2 U u e G 1 s U E s B A i 0 A F A A C A A g A F o c 7 U Q / K 6 a u k A A A A 6 Q A A A B M A A A A A A A A A A A A A A A A A 7 g A A A F t D b 2 5 0 Z W 5 0 X 1 R 5 c G V z X S 5 4 b W x Q S w E C L Q A U A A I A C A A W h z t R o R i M p E Q D A A B u I A A A E w A A A A A A A A A A A A A A A A D f A Q A A R m 9 y b X V s Y X M v U 2 V j d G l v b j E u b V B L B Q Y A A A A A A w A D A M I A A A B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3 A A A A A A A A G 3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Q b G F 5 Z X J U Z W F t R 2 9 s Z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E 0 O j U 2 O j Q 1 L j E y O T c 0 M j J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0 Z 1 b G w g V G V h b S B D a G F s b G V u Z 2 U g S S Z x d W 9 0 O y w m c X V v d D t G d W x s I F R l Y W 0 g Q 2 h h b G x l b m d l I E l J J n F 1 b 3 Q 7 L C Z x d W 9 0 O 0 Z 1 b G w g V G V h b S B D a G F s b G V u Z 2 U g S U l J J n F 1 b 3 Q 7 L C Z x d W 9 0 O 0 Z 1 b G w g V G V h b S B D a G F s b G V u Z 2 U g S V Y m c X V v d D t d I i A v P j x F b n R y e S B U e X B l P S J G a W x s U 3 R h d H V z I i B W Y W x 1 Z T 0 i c 0 N v b X B s Z X R l I i A v P j x F b n R y e S B U e X B l P S J R d W V y e U l E I i B W Y W x 1 Z T 0 i c z Q z M z k z N j I w L T R l N T E t N D l h Z C 0 4 N j l h L T N j O T k x N z g 5 M T I x Y y I g L z 4 8 R W 5 0 c n k g V H l w Z T 0 i R m l s b E N v d W 5 0 I i B W Y W x 1 Z T 0 i b D I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Z 1 b G w g V G V h b S B D a G F s b G V u Z 2 U g S S w x f S Z x d W 9 0 O y w m c X V v d D t T Z W N 0 a W 9 u M S 9 Q b G F 5 Z X J U Z W F t R 2 9 s Z C 9 Q a X Z v d G V k I E N v b H V t b i 5 7 R n V s b C B U Z W F t I E N o Y W x s Z W 5 n Z S B J S S w y f S Z x d W 9 0 O y w m c X V v d D t T Z W N 0 a W 9 u M S 9 Q b G F 5 Z X J U Z W F t R 2 9 s Z C 9 Q a X Z v d G V k I E N v b H V t b i 5 7 R n V s b C B U Z W F t I E N o Y W x s Z W 5 n Z S B J S U k s M 3 0 m c X V v d D s s J n F 1 b 3 Q 7 U 2 V j d G l v b j E v U G x h e W V y V G V h b U d v b G Q v U G l 2 b 3 R l Z C B D b 2 x 1 b W 4 u e 0 Z 1 b G w g V G V h b S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R n V s b C B U Z W F t I E N o Y W x s Z W 5 n Z S B J L D F 9 J n F 1 b 3 Q 7 L C Z x d W 9 0 O 1 N l Y 3 R p b 2 4 x L 1 B s Y X l l c l R l Y W 1 H b 2 x k L 1 B p d m 9 0 Z W Q g Q 2 9 s d W 1 u L n t G d W x s I F R l Y W 0 g Q 2 h h b G x l b m d l I E l J L D J 9 J n F 1 b 3 Q 7 L C Z x d W 9 0 O 1 N l Y 3 R p b 2 4 x L 1 B s Y X l l c l R l Y W 1 H b 2 x k L 1 B p d m 9 0 Z W Q g Q 2 9 s d W 1 u L n t G d W x s I F R l Y W 0 g Q 2 h h b G x l b m d l I E l J S S w z f S Z x d W 9 0 O y w m c X V v d D t T Z W N 0 a W 9 u M S 9 Q b G F 5 Z X J U Z W F t R 2 9 s Z C 9 Q a X Z v d G V k I E N v b H V t b i 5 7 R n V s b C B U Z W F t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8 L 0 l 0 Z W 1 Q Y X R o P j w v S X R l b U x v Y 2 F 0 a W 9 u P j x T d G F i b G V F b n R y a W V z P j x F b n R y e S B U e X B l P S J G a W x s V G F y Z 2 V 0 I i B W Y W x 1 Z T 0 i c 1 B s Y X l l c l R l Y W 1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R n V s b C B U Z W F t I E N o Y W x s Z W 5 n Z S B J S S Z x d W 9 0 O y w m c X V v d D t G d W x s I F R l Y W 0 g Q 2 h h b G x l b m d l I E l W J n F 1 b 3 Q 7 L C Z x d W 9 0 O 0 Z 1 b G w g V G V h b S B D a G F s b G V u Z 2 U g S U l J J n F 1 b 3 Q 7 L C Z x d W 9 0 O 0 Z 1 b G w g V G V h b S B D a G F s b G V u Z 2 U g S S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j d U M T Q 6 N T Y 6 N D U u M D E x N z E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W Y z Z W Z k M G Y t O D V m Y i 0 0 N W Z m L W I z M z I t Z m M 3 N z d h Z T h l M j g y I i A v P j x F b n R y e S B U e X B l P S J G a W x s Q 2 9 1 b n Q i I F Z h b H V l P S J s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V B s Y X Q v U G l 2 b 3 R l Z C B D b 2 x 1 b W 4 u e 1 B s Y X l l c i w w f S Z x d W 9 0 O y w m c X V v d D t T Z W N 0 a W 9 u M S 9 Q b G F 5 Z X J U Z W F t U G x h d C 9 Q a X Z v d G V k I E N v b H V t b i 5 7 R n V s b C B U Z W F t I E N o Y W x s Z W 5 n Z S B J S S w x f S Z x d W 9 0 O y w m c X V v d D t T Z W N 0 a W 9 u M S 9 Q b G F 5 Z X J U Z W F t U G x h d C 9 Q a X Z v d G V k I E N v b H V t b i 5 7 R n V s b C B U Z W F t I E N o Y W x s Z W 5 n Z S B J V i w y f S Z x d W 9 0 O y w m c X V v d D t T Z W N 0 a W 9 u M S 9 Q b G F 5 Z X J U Z W F t U G x h d C 9 Q a X Z v d G V k I E N v b H V t b i 5 7 R n V s b C B U Z W F t I E N o Y W x s Z W 5 n Z S B J S U k s M 3 0 m c X V v d D s s J n F 1 b 3 Q 7 U 2 V j d G l v b j E v U G x h e W V y V G V h b V B s Y X Q v U G l 2 b 3 R l Z C B D b 2 x 1 b W 4 u e 0 Z 1 b G w g V G V h b S B D a G F s b G V u Z 2 U g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G d W x s I F R l Y W 0 g Q 2 h h b G x l b m d l I E l J L D F 9 J n F 1 b 3 Q 7 L C Z x d W 9 0 O 1 N l Y 3 R p b 2 4 x L 1 B s Y X l l c l R l Y W 1 Q b G F 0 L 1 B p d m 9 0 Z W Q g Q 2 9 s d W 1 u L n t G d W x s I F R l Y W 0 g Q 2 h h b G x l b m d l I E l W L D J 9 J n F 1 b 3 Q 7 L C Z x d W 9 0 O 1 N l Y 3 R p b 2 4 x L 1 B s Y X l l c l R l Y W 1 Q b G F 0 L 1 B p d m 9 0 Z W Q g Q 2 9 s d W 1 u L n t G d W x s I F R l Y W 0 g Q 2 h h b G x l b m d l I E l J S S w z f S Z x d W 9 0 O y w m c X V v d D t T Z W N 0 a W 9 u M S 9 Q b G F 5 Z X J U Z W F t U G x h d C 9 Q a X Z v d G V k I E N v b H V t b i 5 7 R n V s b C B U Z W F t I E N o Y W x s Z W 5 n Z S B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D b 3 V u d C I g V m F s d W U 9 I m w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M 6 M D U 6 M z I u M j E x M z g 5 M 1 o i I C 8 + P E V u d H J 5 I F R 5 c G U 9 I k Z p b G x D b 2 x 1 b W 5 U e X B l c y I g V m F s d W U 9 I n N C Z 1 l H Q l F Z R y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y w m c X V v d D t B b H Q m c X V v d D t d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k N G Q 0 M z I 5 M S 0 5 Y z V i L T Q 0 N T I t Y T Z l N C 0 0 Y W E y Z D g 5 Y j R j M G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J h c 2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L C Z x d W 9 0 O 1 N l Y 3 R p b 2 4 x L 1 R l Y W 1 S d W 5 z L 0 d y b 3 V w Z W Q g U m 9 3 c y 5 7 Q W x 0 L D V 9 J n F 1 b 3 Q 7 X S w m c X V v d D t D b 2 x 1 b W 5 D b 3 V u d C Z x d W 9 0 O z o 2 L C Z x d W 9 0 O 0 t l e U N v b H V t b k 5 h b W V z J n F 1 b 3 Q 7 O l s m c X V v d D t C Y X N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L C Z x d W 9 0 O 1 N l Y 3 R p b 2 4 x L 1 R l Y W 1 S d W 5 z L 0 d y b 3 V w Z W Q g U m 9 3 c y 5 7 Q W x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U Z W F t R 2 9 s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m c X V v d D s s J n F 1 b 3 Q 7 R n V s b C B U Z W F t I E N o Y W x s Z W 5 n Z S B J J n F 1 b 3 Q 7 L C Z x d W 9 0 O 0 Z 1 b G w g V G V h b S B D a G F s b G V u Z 2 U g S U k m c X V v d D s s J n F 1 b 3 Q 7 R n V s b C B U Z W F t I E N o Y W x s Z W 5 n Z S B J S U k m c X V v d D s s J n F 1 b 3 Q 7 R n V s b C B U Z W F t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j d U M T Q 6 N T Y 6 N D U u M D I 1 N z E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1 Z D Y x Z T c 4 Y y 0 5 Y T d k L T Q w N G U t Y T c 1 N y 0 2 Z W I 1 N T N i M D g 3 M D E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0 Z 1 b G w g V G V h b S B D a G F s b G V u Z 2 U g S S w x f S Z x d W 9 0 O y w m c X V v d D t T Z W N 0 a W 9 u M S 9 U Z W F t V G V h b U d v b G Q v U G l 2 b 3 R l Z C B D b 2 x 1 b W 4 u e 0 Z 1 b G w g V G V h b S B D a G F s b G V u Z 2 U g S U k s M n 0 m c X V v d D s s J n F 1 b 3 Q 7 U 2 V j d G l v b j E v V G V h b V R l Y W 1 H b 2 x k L 1 B p d m 9 0 Z W Q g Q 2 9 s d W 1 u L n t G d W x s I F R l Y W 0 g Q 2 h h b G x l b m d l I E l J S S w z f S Z x d W 9 0 O y w m c X V v d D t T Z W N 0 a W 9 u M S 9 U Z W F t V G V h b U d v b G Q v U G l 2 b 3 R l Z C B D b 2 x 1 b W 4 u e 0 Z 1 b G w g V G V h b S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R n V s b C B U Z W F t I E N o Y W x s Z W 5 n Z S B J L D F 9 J n F 1 b 3 Q 7 L C Z x d W 9 0 O 1 N l Y 3 R p b 2 4 x L 1 R l Y W 1 U Z W F t R 2 9 s Z C 9 Q a X Z v d G V k I E N v b H V t b i 5 7 R n V s b C B U Z W F t I E N o Y W x s Z W 5 n Z S B J S S w y f S Z x d W 9 0 O y w m c X V v d D t T Z W N 0 a W 9 u M S 9 U Z W F t V G V h b U d v b G Q v U G l 2 b 3 R l Z C B D b 2 x 1 b W 4 u e 0 Z 1 b G w g V G V h b S B D a G F s b G V u Z 2 U g S U l J L D N 9 J n F 1 b 3 Q 7 L C Z x d W 9 0 O 1 N l Y 3 R p b 2 4 x L 1 R l Y W 1 U Z W F t R 2 9 s Z C 9 Q a X Z v d G V k I E N v b H V t b i 5 7 R n V s b C B U Z W F t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D w v S X R l b V B h d G g + P C 9 J d G V t T G 9 j Y X R p b 2 4 + P F N 0 Y W J s Z U V u d H J p Z X M + P E V u d H J 5 I F R 5 c G U 9 I k Z p b G x U Y X J n Z X Q i I F Z h b H V l P S J z V G V h b V R l Y W 1 Q b G F 0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E 0 O j U 2 O j Q 1 L j A z N z c y M T J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G d W x s I F R l Y W 0 g Q 2 h h b G x l b m d l I E l J J n F 1 b 3 Q 7 L C Z x d W 9 0 O 0 Z 1 b G w g V G V h b S B D a G F s b G V u Z 2 U g S V Y m c X V v d D s s J n F 1 b 3 Q 7 R n V s b C B U Z W F t I E N o Y W x s Z W 5 n Z S B J S U k m c X V v d D s s J n F 1 b 3 Q 7 R n V s b C B U Z W F t I E N o Y W x s Z W 5 n Z S B J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0 Z m R j N W R i Z i 0 0 M m R i L T R h Y m Q t Y j V l M C 0 3 O W Y z O G U 0 Z j N k Z W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Z 1 b G w g V G V h b S B D a G F s b G V u Z 2 U g S U k s M X 0 m c X V v d D s s J n F 1 b 3 Q 7 U 2 V j d G l v b j E v V G V h b V R l Y W 1 Q b G F 0 L 1 B p d m 9 0 Z W Q g Q 2 9 s d W 1 u L n t G d W x s I F R l Y W 0 g Q 2 h h b G x l b m d l I E l W L D J 9 J n F 1 b 3 Q 7 L C Z x d W 9 0 O 1 N l Y 3 R p b 2 4 x L 1 R l Y W 1 U Z W F t U G x h d C 9 Q a X Z v d G V k I E N v b H V t b i 5 7 R n V s b C B U Z W F t I E N o Y W x s Z W 5 n Z S B J S U k s M 3 0 m c X V v d D s s J n F 1 b 3 Q 7 U 2 V j d G l v b j E v V G V h b V R l Y W 1 Q b G F 0 L 1 B p d m 9 0 Z W Q g Q 2 9 s d W 1 u L n t G d W x s I F R l Y W 0 g Q 2 h h b G x l b m d l I E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l Y W 1 Q b G F 0 L 1 B p d m 9 0 Z W Q g Q 2 9 s d W 1 u L n t U Z W F t L D B 9 J n F 1 b 3 Q 7 L C Z x d W 9 0 O 1 N l Y 3 R p b 2 4 x L 1 R l Y W 1 U Z W F t U G x h d C 9 Q a X Z v d G V k I E N v b H V t b i 5 7 R n V s b C B U Z W F t I E N o Y W x s Z W 5 n Z S B J S S w x f S Z x d W 9 0 O y w m c X V v d D t T Z W N 0 a W 9 u M S 9 U Z W F t V G V h b V B s Y X Q v U G l 2 b 3 R l Z C B D b 2 x 1 b W 4 u e 0 Z 1 b G w g V G V h b S B D a G F s b G V u Z 2 U g S V Y s M n 0 m c X V v d D s s J n F 1 b 3 Q 7 U 2 V j d G l v b j E v V G V h b V R l Y W 1 Q b G F 0 L 1 B p d m 9 0 Z W Q g Q 2 9 s d W 1 u L n t G d W x s I F R l Y W 0 g Q 2 h h b G x l b m d l I E l J S S w z f S Z x d W 9 0 O y w m c X V v d D t T Z W N 0 a W 9 u M S 9 U Z W F t V G V h b V B s Y X Q v U G l 2 b 3 R l Z C B D b 2 x 1 b W 4 u e 0 Z 1 b G w g V G V h b S B D a G F s b G V u Z 2 U g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F R h c m d l d C I g V m F s d W U 9 I n N Q b G F 5 Z X J U c m l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N j o 0 N S 4 w N T k 3 M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Y 2 Y 2 N D E 4 Z S 1 m N D J l L T Q z O D A t Y T k y M S 0 4 N z V h M D l k N W V i M T k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c m l v I E N o Y W x s Z W 5 n Z S B J L D F 9 J n F 1 b 3 Q 7 L C Z x d W 9 0 O 1 N l Y 3 R p b 2 4 x L 1 B s Y X l l c l R y a W 9 H b 2 x k L 1 B p d m 9 0 Z W Q g Q 2 9 s d W 1 u L n t U c m l v I E N o Y W x s Z W 5 n Z S B J S S w y f S Z x d W 9 0 O y w m c X V v d D t T Z W N 0 a W 9 u M S 9 Q b G F 5 Z X J U c m l v R 2 9 s Z C 9 Q a X Z v d G V k I E N v b H V t b i 5 7 V H J p b y B D a G F s b G V u Z 2 U g S U l J L D N 9 J n F 1 b 3 Q 7 L C Z x d W 9 0 O 1 N l Y 3 R p b 2 4 x L 1 B s Y X l l c l R y a W 9 H b 2 x k L 1 B p d m 9 0 Z W Q g Q 2 9 s d W 1 u L n t U c m l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c m l v I E N o Y W x s Z W 5 n Z S B J L D F 9 J n F 1 b 3 Q 7 L C Z x d W 9 0 O 1 N l Y 3 R p b 2 4 x L 1 B s Y X l l c l R y a W 9 H b 2 x k L 1 B p d m 9 0 Z W Q g Q 2 9 s d W 1 u L n t U c m l v I E N o Y W x s Z W 5 n Z S B J S S w y f S Z x d W 9 0 O y w m c X V v d D t T Z W N 0 a W 9 u M S 9 Q b G F 5 Z X J U c m l v R 2 9 s Z C 9 Q a X Z v d G V k I E N v b H V t b i 5 7 V H J p b y B D a G F s b G V u Z 2 U g S U l J L D N 9 J n F 1 b 3 Q 7 L C Z x d W 9 0 O 1 N l Y 3 R p b 2 4 x L 1 B s Y X l l c l R y a W 9 H b 2 x k L 1 B p d m 9 0 Z W Q g Q 2 9 s d W 1 u L n t U c m l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x N D o 1 N j o 0 M y 4 4 N z Y 0 N T c z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J i M j M z N 2 U x L W I 0 M W I t N D I w N S 1 h O T N i L T Q 0 Y 2 M 4 M D B h Z j N m Z i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D a G F s b G V u Z 2 U g S S w x f S Z x d W 9 0 O y w m c X V v d D t T Z W N 0 a W 9 u M S 9 Q b G F 5 Z X J U c m l v U G x h d C 9 Q a X Z v d G V k I E N v b H V t b i 5 7 V H J p b y B D a G F s b G V u Z 2 U g S U k s M n 0 m c X V v d D s s J n F 1 b 3 Q 7 U 2 V j d G l v b j E v U G x h e W V y V H J p b 1 B s Y X Q v U G l 2 b 3 R l Z C B D b 2 x 1 b W 4 u e 1 R y a W 8 g Q 2 h h b G x l b m d l I E l J S S w z f S Z x d W 9 0 O y w m c X V v d D t T Z W N 0 a W 9 u M S 9 Q b G F 5 Z X J U c m l v U G x h d C 9 Q a X Z v d G V k I E N v b H V t b i 5 7 V H J p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D a G F s b G V u Z 2 U g S S w x f S Z x d W 9 0 O y w m c X V v d D t T Z W N 0 a W 9 u M S 9 Q b G F 5 Z X J U c m l v U G x h d C 9 Q a X Z v d G V k I E N v b H V t b i 5 7 V H J p b y B D a G F s b G V u Z 2 U g S U k s M n 0 m c X V v d D s s J n F 1 b 3 Q 7 U 2 V j d G l v b j E v U G x h e W V y V H J p b 1 B s Y X Q v U G l 2 b 3 R l Z C B D b 2 x 1 b W 4 u e 1 R y a W 8 g Q 2 h h b G x l b m d l I E l J S S w z f S Z x d W 9 0 O y w m c X V v d D t T Z W N 0 a W 9 u M S 9 Q b G F 5 Z X J U c m l v U G x h d C 9 Q a X Z v d G V k I E N v b H V t b i 5 7 V H J p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U Y X J n Z X Q i I F Z h b H V l P S J z V G V h b V R y a W 9 H b 2 x k I i A v P j x F b n R y e S B U e X B l P S J M b 2 F k Z W R U b 0 F u Y W x 5 c 2 l z U 2 V y d m l j Z X M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Q 6 N T Y 6 N D M u O D g 5 N D Y w N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4 M z g 5 Y 2 U x O C 0 4 Z m U 0 L T Q 2 Y j g t O D E z Y i 1 m M D c x N j A 5 O D M 5 M W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y a W 8 g Q 2 h h b G x l b m d l I E k s M X 0 m c X V v d D s s J n F 1 b 3 Q 7 U 2 V j d G l v b j E v V G V h b V R y a W 9 H b 2 x k L 1 B p d m 9 0 Z W Q g Q 2 9 s d W 1 u L n t U c m l v I E N o Y W x s Z W 5 n Z S B J S S w y f S Z x d W 9 0 O y w m c X V v d D t T Z W N 0 a W 9 u M S 9 U Z W F t V H J p b 0 d v b G Q v U G l 2 b 3 R l Z C B D b 2 x 1 b W 4 u e 1 R y a W 8 g Q 2 h h b G x l b m d l I E l J S S w z f S Z x d W 9 0 O y w m c X V v d D t T Z W N 0 a W 9 u M S 9 U Z W F t V H J p b 0 d v b G Q v U G l 2 b 3 R l Z C B D b 2 x 1 b W 4 u e 1 R y a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y a W 8 g Q 2 h h b G x l b m d l I E k s M X 0 m c X V v d D s s J n F 1 b 3 Q 7 U 2 V j d G l v b j E v V G V h b V R y a W 9 H b 2 x k L 1 B p d m 9 0 Z W Q g Q 2 9 s d W 1 u L n t U c m l v I E N o Y W x s Z W 5 n Z S B J S S w y f S Z x d W 9 0 O y w m c X V v d D t T Z W N 0 a W 9 u M S 9 U Z W F t V H J p b 0 d v b G Q v U G l 2 b 3 R l Z C B D b 2 x 1 b W 4 u e 1 R y a W 8 g Q 2 h h b G x l b m d l I E l J S S w z f S Z x d W 9 0 O y w m c X V v d D t T Z W N 0 a W 9 u M S 9 U Z W F t V H J p b 0 d v b G Q v U G l 2 b 3 R l Z C B D b 2 x 1 b W 4 u e 1 R y a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R l Y W 0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I 3 V D E 0 O j U 2 O j Q z L j k w M T Q 2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E 3 M m E 4 O D F j L T M 4 M z A t N D d i N y 1 i Z G M z L T Y 5 Z T U y Z G Q 3 Z D k 3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D a G F s b G V u Z 2 U g S S w x f S Z x d W 9 0 O y w m c X V v d D t T Z W N 0 a W 9 u M S 9 U Z W F t V H J p b 1 B s Y X Q v U G l 2 b 3 R l Z C B D b 2 x 1 b W 4 u e 1 R y a W 8 g Q 2 h h b G x l b m d l I E l J L D J 9 J n F 1 b 3 Q 7 L C Z x d W 9 0 O 1 N l Y 3 R p b 2 4 x L 1 R l Y W 1 U c m l v U G x h d C 9 Q a X Z v d G V k I E N v b H V t b i 5 7 V H J p b y B D a G F s b G V u Z 2 U g S U l J L D N 9 J n F 1 b 3 Q 7 L C Z x d W 9 0 O 1 N l Y 3 R p b 2 4 x L 1 R l Y W 1 U c m l v U G x h d C 9 Q a X Z v d G V k I E N v b H V t b i 5 7 V H J p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D a G F s b G V u Z 2 U g S S w x f S Z x d W 9 0 O y w m c X V v d D t T Z W N 0 a W 9 u M S 9 U Z W F t V H J p b 1 B s Y X Q v U G l 2 b 3 R l Z C B D b 2 x 1 b W 4 u e 1 R y a W 8 g Q 2 h h b G x l b m d l I E l J L D J 9 J n F 1 b 3 Q 7 L C Z x d W 9 0 O 1 N l Y 3 R p b 2 4 x L 1 R l Y W 1 U c m l v U G x h d C 9 Q a X Z v d G V k I E N v b H V t b i 5 7 V H J p b y B D a G F s b G V u Z 2 U g S U l J L D N 9 J n F 1 b 3 Q 7 L C Z x d W 9 0 O 1 N l Y 3 R p b 2 4 x L 1 R l Y W 1 U c m l v U G x h d C 9 Q a X Z v d G V k I E N v b H V t b i 5 7 V H J p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M b 2 F k Z W R U b 0 F u Y W x 5 c 2 l z U 2 V y d m l j Z X M i I F Z h b H V l P S J s M C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N j o 0 M y 4 5 M j E 0 N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R d W V y e U l E I i B W Y W x 1 Z T 0 i c 2 I 4 Z D A z Y m N j L T V h M D A t N D N m M C 0 4 Z j c z L W J m Y T V l N j I 5 M z h k Y i I g L z 4 8 R W 5 0 c n k g V H l w Z T 0 i R m l s b E N v b H V t b k 5 h b W V z I i B W Y W x 1 Z T 0 i c 1 s m c X V v d D t Q b G F 5 Z X I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R 1 b y B D a G F s b G V u Z 2 U g S S w x f S Z x d W 9 0 O y w m c X V v d D t T Z W N 0 a W 9 u M S 9 Q b G F 5 Z X J E d W 9 H b 2 x k L 1 B p d m 9 0 Z W Q g Q 2 9 s d W 1 u L n t E d W 8 g Q 2 h h b G x l b m d l I E l J L D J 9 J n F 1 b 3 Q 7 L C Z x d W 9 0 O 1 N l Y 3 R p b 2 4 x L 1 B s Y X l l c k R 1 b 0 d v b G Q v U G l 2 b 3 R l Z C B D b 2 x 1 b W 4 u e 0 R 1 b y B D a G F s b G V u Z 2 U g S U l J L D N 9 J n F 1 b 3 Q 7 L C Z x d W 9 0 O 1 N l Y 3 R p b 2 4 x L 1 B s Y X l l c k R 1 b 0 d v b G Q v U G l 2 b 3 R l Z C B D b 2 x 1 b W 4 u e 0 R 1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R 1 b y B D a G F s b G V u Z 2 U g S S w x f S Z x d W 9 0 O y w m c X V v d D t T Z W N 0 a W 9 u M S 9 Q b G F 5 Z X J E d W 9 H b 2 x k L 1 B p d m 9 0 Z W Q g Q 2 9 s d W 1 u L n t E d W 8 g Q 2 h h b G x l b m d l I E l J L D J 9 J n F 1 b 3 Q 7 L C Z x d W 9 0 O 1 N l Y 3 R p b 2 4 x L 1 B s Y X l l c k R 1 b 0 d v b G Q v U G l 2 b 3 R l Z C B D b 2 x 1 b W 4 u e 0 R 1 b y B D a G F s b G V u Z 2 U g S U l J L D N 9 J n F 1 b 3 Q 7 L C Z x d W 9 0 O 1 N l Y 3 R p b 2 4 x L 1 B s Y X l l c k R 1 b 0 d v b G Q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D w v S X R l b V B h d G g + P C 9 J d G V t T G 9 j Y X R p b 2 4 + P F N 0 Y W J s Z U V u d H J p Z X M + P E V u d H J 5 I F R 5 c G U 9 I k Z p b G x U Y X J n Z X Q i I F Z h b H V l P S J z U G x h e W V y R H V v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I 3 V D E 0 O j U 2 O j Q y L j c w O D E 5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E x M D R i Y T c 0 L T Y 0 N T E t N G J i O S 1 h M T E 4 L W V j O D F l N W R j Z G V h N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M X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z f S Z x d W 9 0 O y w m c X V v d D t T Z W N 0 a W 9 u M S 9 Q b G F 5 Z X J E d W 9 Q b G F 0 L 1 B p d m 9 0 Z W Q g Q 2 9 s d W 1 u L n t E d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M X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z f S Z x d W 9 0 O y w m c X V v d D t T Z W N 0 a W 9 u M S 9 Q b G F 5 Z X J E d W 9 Q b G F 0 L 1 B p d m 9 0 Z W Q g Q 2 9 s d W 1 u L n t E d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Q 6 N T Y 6 N D I u N z I w M T k 3 M 1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z N z g w Y m Y 0 N C 0 y O G E 3 L T R k M z M t O G I w N y 0 x Y 2 Z l O T Z m N z Z j Y m I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F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z f S Z x d W 9 0 O y w m c X V v d D t T Z W N 0 a W 9 u M S 9 U Z W F t R H V v R 2 9 s Z C 9 Q a X Z v d G V k I E N v b H V t b i 5 7 R H V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F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z f S Z x d W 9 0 O y w m c X V v d D t T Z W N 0 a W 9 u M S 9 U Z W F t R H V v R 2 9 s Z C 9 Q a X Z v d G V k I E N v b H V t b i 5 7 R H V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Q 6 N T Y 6 N D I u N z M y M j A w M F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N i M G V j Z T I x L T U 0 N 2 U t N D Y y Z i 1 h N z A 2 L T Z j N D c 1 Y T B l Y z h j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x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3 0 m c X V v d D s s J n F 1 b 3 Q 7 U 2 V j d G l v b j E v V G V h b U R 1 b 1 B s Y X Q v U G l 2 b 3 R l Z C B D b 2 x 1 b W 4 u e 0 R 1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x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3 0 m c X V v d D s s J n F 1 b 3 Q 7 U 2 V j d G l v b j E v V G V h b U R 1 b 1 B s Y X Q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N j o 0 M i 4 3 N D E y M D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j N m N m N j U z Y S 0 2 N 2 M 2 L T R j M z E t O W U w O C 0 1 M D E z N G I z M j g y M T A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F 9 J n F 1 b 3 Q 7 L C Z x d W 9 0 O 1 N l Y 3 R p b 2 4 x L 1 B s Y X l l c l N v b G 9 H b 2 x k L 1 B p d m 9 0 Z W Q g Q 2 9 s d W 1 u L n t T b 2 x v I E N o Y W x s Z W 5 n Z S B J S S w y f S Z x d W 9 0 O y w m c X V v d D t T Z W N 0 a W 9 u M S 9 Q b G F 5 Z X J T b 2 x v R 2 9 s Z C 9 Q a X Z v d G V k I E N v b H V t b i 5 7 U 2 9 s b y B D a G F s b G V u Z 2 U g S U l J L D N 9 J n F 1 b 3 Q 7 L C Z x d W 9 0 O 1 N l Y 3 R p b 2 4 x L 1 B s Y X l l c l N v b G 9 H b 2 x k L 1 B p d m 9 0 Z W Q g Q 2 9 s d W 1 u L n t T b 2 x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F 9 J n F 1 b 3 Q 7 L C Z x d W 9 0 O 1 N l Y 3 R p b 2 4 x L 1 B s Y X l l c l N v b G 9 H b 2 x k L 1 B p d m 9 0 Z W Q g Q 2 9 s d W 1 u L n t T b 2 x v I E N o Y W x s Z W 5 n Z S B J S S w y f S Z x d W 9 0 O y w m c X V v d D t T Z W N 0 a W 9 u M S 9 Q b G F 5 Z X J T b 2 x v R 2 9 s Z C 9 Q a X Z v d G V k I E N v b H V t b i 5 7 U 2 9 s b y B D a G F s b G V u Z 2 U g S U l J L D N 9 J n F 1 b 3 Q 7 L C Z x d W 9 0 O 1 N l Y 3 R p b 2 4 x L 1 B s Y X l l c l N v b G 9 H b 2 x k L 1 B p d m 9 0 Z W Q g Q 2 9 s d W 1 u L n t T b 2 x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x N D o 1 N j o 0 M i 4 3 O T Q y M T Q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M z Y W V j Y j h h L T F h M T A t N G F m N y 0 4 N j F i L W U 2 Z m N m Z T c 1 Z j Y y M S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x f S Z x d W 9 0 O y w m c X V v d D t T Z W N 0 a W 9 u M S 9 Q b G F 5 Z X J T b 2 x v U G x h d C 9 Q a X Z v d G V k I E N v b H V t b i 5 7 U 2 9 s b y B D a G F s b G V u Z 2 U g S U k s M n 0 m c X V v d D s s J n F 1 b 3 Q 7 U 2 V j d G l v b j E v U G x h e W V y U 2 9 s b 1 B s Y X Q v U G l 2 b 3 R l Z C B D b 2 x 1 b W 4 u e 1 N v b G 8 g Q 2 h h b G x l b m d l I E l J S S w z f S Z x d W 9 0 O y w m c X V v d D t T Z W N 0 a W 9 u M S 9 Q b G F 5 Z X J T b 2 x v U G x h d C 9 Q a X Z v d G V k I E N v b H V t b i 5 7 U 2 9 s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x f S Z x d W 9 0 O y w m c X V v d D t T Z W N 0 a W 9 u M S 9 Q b G F 5 Z X J T b 2 x v U G x h d C 9 Q a X Z v d G V k I E N v b H V t b i 5 7 U 2 9 s b y B D a G F s b G V u Z 2 U g S U k s M n 0 m c X V v d D s s J n F 1 b 3 Q 7 U 2 V j d G l v b j E v U G x h e W V y U 2 9 s b 1 B s Y X Q v U G l 2 b 3 R l Z C B D b 2 x 1 b W 4 u e 1 N v b G 8 g Q 2 h h b G x l b m d l I E l J S S w z f S Z x d W 9 0 O y w m c X V v d D t T Z W N 0 a W 9 u M S 9 Q b G F 5 Z X J T b 2 x v U G x h d C 9 Q a X Z v d G V k I E N v b H V t b i 5 7 U 2 9 s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B b U 9 t Z W d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l B b U 9 t Z W d h I i A v P j x F b n R y e S B U e X B l P S J G a W x s Z W R D b 2 1 w b G V 0 Z V J l c 3 V s d F R v V 2 9 y a 3 N o Z W V 0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x N D o 1 N j o 0 N S 4 w N z U 3 M z A y W i I g L z 4 8 R W 5 0 c n k g V H l w Z T 0 i R m l s b E N v b H V t b l R 5 c G V z I i B W Y W x 1 Z T 0 i c 0 J n V U Z C U V V G Q l F V R k J R V U Z C U V V G Q l F V P S I g L z 4 8 R W 5 0 c n k g V H l w Z T 0 i R m l s b E N v b H V t b k 5 h b W V z I i B W Y W x 1 Z T 0 i c 1 s m c X V v d D t Q b G F 5 Z X I m c X V v d D s s J n F 1 b 3 Q 7 R n V s b C B U Z W F t I E N o Y W x s Z W 5 n Z S B J S S Z x d W 9 0 O y w m c X V v d D t G d W x s I F R l Y W 0 g Q 2 h h b G x l b m d l I E l W J n F 1 b 3 Q 7 L C Z x d W 9 0 O 0 Z 1 b G w g V G V h b S B D a G F s b G V u Z 2 U g S U l J J n F 1 b 3 Q 7 L C Z x d W 9 0 O 0 Z 1 b G w g V G V h b S B D a G F s b G V u Z 2 U g S S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F N 0 Y X R 1 c y I g V m F s d W U 9 I n N D b 2 1 w b G V 0 Z S I g L z 4 8 R W 5 0 c n k g V H l w Z T 0 i U X V l c n l J R C I g V m F s d W U 9 I n M 0 M j g x Y m M 1 M i 0 4 O D M 5 L T Q z M z Y t O G J k N S 1 i M j k 0 Y z M x O W Y 1 N D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B b U 9 t Z W d h L 1 B p d m 9 0 Z W Q g Q 2 9 s d W 1 u L n t Q b G F 5 Z X I s M H 0 m c X V v d D s s J n F 1 b 3 Q 7 U 2 V j d G l v b j E v S U F t T 2 1 l Z 2 E v U G l 2 b 3 R l Z C B D b 2 x 1 b W 4 u e 0 Z 1 b G w g V G V h b S B D a G F s b G V u Z 2 U g S U k s M X 0 m c X V v d D s s J n F 1 b 3 Q 7 U 2 V j d G l v b j E v S U F t T 2 1 l Z 2 E v U G l 2 b 3 R l Z C B D b 2 x 1 b W 4 u e 0 Z 1 b G w g V G V h b S B D a G F s b G V u Z 2 U g S V Y s M n 0 m c X V v d D s s J n F 1 b 3 Q 7 U 2 V j d G l v b j E v S U F t T 2 1 l Z 2 E v U G l 2 b 3 R l Z C B D b 2 x 1 b W 4 u e 0 Z 1 b G w g V G V h b S B D a G F s b G V u Z 2 U g S U l J L D N 9 J n F 1 b 3 Q 7 L C Z x d W 9 0 O 1 N l Y 3 R p b 2 4 x L 0 l B b U 9 t Z W d h L 1 B p d m 9 0 Z W Q g Q 2 9 s d W 1 u L n t G d W x s I F R l Y W 0 g Q 2 h h b G x l b m d l I E k s N H 0 m c X V v d D s s J n F 1 b 3 Q 7 U 2 V j d G l v b j E v S U F t T 2 1 l Z 2 E v U G l 2 b 3 R l Z C B D b 2 x 1 b W 4 u e 1 R y a W 8 g Q 2 h h b G x l b m d l I E k s N X 0 m c X V v d D s s J n F 1 b 3 Q 7 U 2 V j d G l v b j E v S U F t T 2 1 l Z 2 E v U G l 2 b 3 R l Z C B D b 2 x 1 b W 4 u e 1 R y a W 8 g Q 2 h h b G x l b m d l I E l J L D Z 9 J n F 1 b 3 Q 7 L C Z x d W 9 0 O 1 N l Y 3 R p b 2 4 x L 0 l B b U 9 t Z W d h L 1 B p d m 9 0 Z W Q g Q 2 9 s d W 1 u L n t U c m l v I E N o Y W x s Z W 5 n Z S B J S U k s N 3 0 m c X V v d D s s J n F 1 b 3 Q 7 U 2 V j d G l v b j E v S U F t T 2 1 l Z 2 E v U G l 2 b 3 R l Z C B D b 2 x 1 b W 4 u e 1 R y a W 8 g Q 2 h h b G x l b m d l I E l W L D h 9 J n F 1 b 3 Q 7 L C Z x d W 9 0 O 1 N l Y 3 R p b 2 4 x L 0 l B b U 9 t Z W d h L 1 B p d m 9 0 Z W Q g Q 2 9 s d W 1 u L n t E d W 8 g Q 2 h h b G x l b m d l I E k s O X 0 m c X V v d D s s J n F 1 b 3 Q 7 U 2 V j d G l v b j E v S U F t T 2 1 l Z 2 E v U G l 2 b 3 R l Z C B D b 2 x 1 b W 4 u e 0 R 1 b y B D a G F s b G V u Z 2 U g S U k s M T B 9 J n F 1 b 3 Q 7 L C Z x d W 9 0 O 1 N l Y 3 R p b 2 4 x L 0 l B b U 9 t Z W d h L 1 B p d m 9 0 Z W Q g Q 2 9 s d W 1 u L n t E d W 8 g Q 2 h h b G x l b m d l I E l J S S w x M X 0 m c X V v d D s s J n F 1 b 3 Q 7 U 2 V j d G l v b j E v S U F t T 2 1 l Z 2 E v U G l 2 b 3 R l Z C B D b 2 x 1 b W 4 u e 0 R 1 b y B D a G F s b G V u Z 2 U g S V Y s M T J 9 J n F 1 b 3 Q 7 L C Z x d W 9 0 O 1 N l Y 3 R p b 2 4 x L 0 l B b U 9 t Z W d h L 1 B p d m 9 0 Z W Q g Q 2 9 s d W 1 u L n t T b 2 x v I E N o Y W x s Z W 5 n Z S B J L D E z f S Z x d W 9 0 O y w m c X V v d D t T Z W N 0 a W 9 u M S 9 J Q W 1 P b W V n Y S 9 Q a X Z v d G V k I E N v b H V t b i 5 7 U 2 9 s b y B D a G F s b G V u Z 2 U g S U k s M T R 9 J n F 1 b 3 Q 7 L C Z x d W 9 0 O 1 N l Y 3 R p b 2 4 x L 0 l B b U 9 t Z W d h L 1 B p d m 9 0 Z W Q g Q 2 9 s d W 1 u L n t T b 2 x v I E N o Y W x s Z W 5 n Z S B J S U k s M T V 9 J n F 1 b 3 Q 7 L C Z x d W 9 0 O 1 N l Y 3 R p b 2 4 x L 0 l B b U 9 t Z W d h L 1 B p d m 9 0 Z W Q g Q 2 9 s d W 1 u L n t T b 2 x v I E N o Y W x s Z W 5 n Z S B J V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l B b U 9 t Z W d h L 1 B p d m 9 0 Z W Q g Q 2 9 s d W 1 u L n t Q b G F 5 Z X I s M H 0 m c X V v d D s s J n F 1 b 3 Q 7 U 2 V j d G l v b j E v S U F t T 2 1 l Z 2 E v U G l 2 b 3 R l Z C B D b 2 x 1 b W 4 u e 0 Z 1 b G w g V G V h b S B D a G F s b G V u Z 2 U g S U k s M X 0 m c X V v d D s s J n F 1 b 3 Q 7 U 2 V j d G l v b j E v S U F t T 2 1 l Z 2 E v U G l 2 b 3 R l Z C B D b 2 x 1 b W 4 u e 0 Z 1 b G w g V G V h b S B D a G F s b G V u Z 2 U g S V Y s M n 0 m c X V v d D s s J n F 1 b 3 Q 7 U 2 V j d G l v b j E v S U F t T 2 1 l Z 2 E v U G l 2 b 3 R l Z C B D b 2 x 1 b W 4 u e 0 Z 1 b G w g V G V h b S B D a G F s b G V u Z 2 U g S U l J L D N 9 J n F 1 b 3 Q 7 L C Z x d W 9 0 O 1 N l Y 3 R p b 2 4 x L 0 l B b U 9 t Z W d h L 1 B p d m 9 0 Z W Q g Q 2 9 s d W 1 u L n t G d W x s I F R l Y W 0 g Q 2 h h b G x l b m d l I E k s N H 0 m c X V v d D s s J n F 1 b 3 Q 7 U 2 V j d G l v b j E v S U F t T 2 1 l Z 2 E v U G l 2 b 3 R l Z C B D b 2 x 1 b W 4 u e 1 R y a W 8 g Q 2 h h b G x l b m d l I E k s N X 0 m c X V v d D s s J n F 1 b 3 Q 7 U 2 V j d G l v b j E v S U F t T 2 1 l Z 2 E v U G l 2 b 3 R l Z C B D b 2 x 1 b W 4 u e 1 R y a W 8 g Q 2 h h b G x l b m d l I E l J L D Z 9 J n F 1 b 3 Q 7 L C Z x d W 9 0 O 1 N l Y 3 R p b 2 4 x L 0 l B b U 9 t Z W d h L 1 B p d m 9 0 Z W Q g Q 2 9 s d W 1 u L n t U c m l v I E N o Y W x s Z W 5 n Z S B J S U k s N 3 0 m c X V v d D s s J n F 1 b 3 Q 7 U 2 V j d G l v b j E v S U F t T 2 1 l Z 2 E v U G l 2 b 3 R l Z C B D b 2 x 1 b W 4 u e 1 R y a W 8 g Q 2 h h b G x l b m d l I E l W L D h 9 J n F 1 b 3 Q 7 L C Z x d W 9 0 O 1 N l Y 3 R p b 2 4 x L 0 l B b U 9 t Z W d h L 1 B p d m 9 0 Z W Q g Q 2 9 s d W 1 u L n t E d W 8 g Q 2 h h b G x l b m d l I E k s O X 0 m c X V v d D s s J n F 1 b 3 Q 7 U 2 V j d G l v b j E v S U F t T 2 1 l Z 2 E v U G l 2 b 3 R l Z C B D b 2 x 1 b W 4 u e 0 R 1 b y B D a G F s b G V u Z 2 U g S U k s M T B 9 J n F 1 b 3 Q 7 L C Z x d W 9 0 O 1 N l Y 3 R p b 2 4 x L 0 l B b U 9 t Z W d h L 1 B p d m 9 0 Z W Q g Q 2 9 s d W 1 u L n t E d W 8 g Q 2 h h b G x l b m d l I E l J S S w x M X 0 m c X V v d D s s J n F 1 b 3 Q 7 U 2 V j d G l v b j E v S U F t T 2 1 l Z 2 E v U G l 2 b 3 R l Z C B D b 2 x 1 b W 4 u e 0 R 1 b y B D a G F s b G V u Z 2 U g S V Y s M T J 9 J n F 1 b 3 Q 7 L C Z x d W 9 0 O 1 N l Y 3 R p b 2 4 x L 0 l B b U 9 t Z W d h L 1 B p d m 9 0 Z W Q g Q 2 9 s d W 1 u L n t T b 2 x v I E N o Y W x s Z W 5 n Z S B J L D E z f S Z x d W 9 0 O y w m c X V v d D t T Z W N 0 a W 9 u M S 9 J Q W 1 P b W V n Y S 9 Q a X Z v d G V k I E N v b H V t b i 5 7 U 2 9 s b y B D a G F s b G V u Z 2 U g S U k s M T R 9 J n F 1 b 3 Q 7 L C Z x d W 9 0 O 1 N l Y 3 R p b 2 4 x L 0 l B b U 9 t Z W d h L 1 B p d m 9 0 Z W Q g Q 2 9 s d W 1 u L n t T b 2 x v I E N o Y W x s Z W 5 n Z S B J S U k s M T V 9 J n F 1 b 3 Q 7 L C Z x d W 9 0 O 1 N l Y 3 R p b 2 4 x L 0 l B b U 9 t Z W d h L 1 B p d m 9 0 Z W Q g Q 2 9 s d W 1 u L n t T b 2 x v I E N o Y W x s Z W 5 n Z S B J V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B b U 9 t Z W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B b U 9 t Z W d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F t T 2 1 l Z 2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F t T 2 1 l Z 2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F t T 2 1 l Z 2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c m R P Z l d h c j w v S X R l b V B h d G g + P C 9 J d G V t T G 9 j Y X R p b 2 4 + P F N 0 Y W J s Z U V u d H J p Z X M + P E V u d H J 5 I F R 5 c G U 9 I k Z p b G x U Y X J n Z X Q i I F Z h b H V l P S J z T G 9 y Z E 9 m V 2 F y I i A v P j x F b n R y e S B U e X B l P S J R d W V y e U l E I i B W Y W x 1 Z T 0 i c 2 I z Z j B m Y z g z L T g w O D Q t N D g 2 M i 0 5 Y z J m L W M 5 M 2 Q y Y W I 0 Z T N k N y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0 Z 1 b G w g V G V h b S B D a G F s b G V u Z 2 U g S S Z x d W 9 0 O y w m c X V v d D t G d W x s I F R l Y W 0 g Q 2 h h b G x l b m d l I E l J J n F 1 b 3 Q 7 L C Z x d W 9 0 O 0 Z 1 b G w g V G V h b S B D a G F s b G V u Z 2 U g S U l J J n F 1 b 3 Q 7 L C Z x d W 9 0 O 0 Z 1 b G w g V G V h b S B D a G F s b G V u Z 2 U g S V Y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1 0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w L T A 5 L T I 3 V D E 0 O j U 2 O j Q 1 L j E w O D c z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c m R P Z l d h c i 9 Q a X Z v d G V k I E N v b H V t b i 5 7 U G x h e W V y L D B 9 J n F 1 b 3 Q 7 L C Z x d W 9 0 O 1 N l Y 3 R p b 2 4 x L 0 x v c m R P Z l d h c i 9 Q a X Z v d G V k I E N v b H V t b i 5 7 R n V s b C B U Z W F t I E N o Y W x s Z W 5 n Z S B J L D F 9 J n F 1 b 3 Q 7 L C Z x d W 9 0 O 1 N l Y 3 R p b 2 4 x L 0 x v c m R P Z l d h c i 9 Q a X Z v d G V k I E N v b H V t b i 5 7 R n V s b C B U Z W F t I E N o Y W x s Z W 5 n Z S B J S S w y f S Z x d W 9 0 O y w m c X V v d D t T Z W N 0 a W 9 u M S 9 M b 3 J k T 2 Z X Y X I v U G l 2 b 3 R l Z C B D b 2 x 1 b W 4 u e 0 Z 1 b G w g V G V h b S B D a G F s b G V u Z 2 U g S U l J L D N 9 J n F 1 b 3 Q 7 L C Z x d W 9 0 O 1 N l Y 3 R p b 2 4 x L 0 x v c m R P Z l d h c i 9 Q a X Z v d G V k I E N v b H V t b i 5 7 R n V s b C B U Z W F t I E N o Y W x s Z W 5 n Z S B J V i w 0 f S Z x d W 9 0 O y w m c X V v d D t T Z W N 0 a W 9 u M S 9 M b 3 J k T 2 Z X Y X I v U G l 2 b 3 R l Z C B D b 2 x 1 b W 4 u e 1 R y a W 8 g Q 2 h h b G x l b m d l I E k s N X 0 m c X V v d D s s J n F 1 b 3 Q 7 U 2 V j d G l v b j E v T G 9 y Z E 9 m V 2 F y L 1 B p d m 9 0 Z W Q g Q 2 9 s d W 1 u L n t U c m l v I E N o Y W x s Z W 5 n Z S B J S S w 2 f S Z x d W 9 0 O y w m c X V v d D t T Z W N 0 a W 9 u M S 9 M b 3 J k T 2 Z X Y X I v U G l 2 b 3 R l Z C B D b 2 x 1 b W 4 u e 1 R y a W 8 g Q 2 h h b G x l b m d l I E l J S S w 3 f S Z x d W 9 0 O y w m c X V v d D t T Z W N 0 a W 9 u M S 9 M b 3 J k T 2 Z X Y X I v U G l 2 b 3 R l Z C B D b 2 x 1 b W 4 u e 1 R y a W 8 g Q 2 h h b G x l b m d l I E l W L D h 9 J n F 1 b 3 Q 7 L C Z x d W 9 0 O 1 N l Y 3 R p b 2 4 x L 0 x v c m R P Z l d h c i 9 Q a X Z v d G V k I E N v b H V t b i 5 7 R H V v I E N o Y W x s Z W 5 n Z S B J L D l 9 J n F 1 b 3 Q 7 L C Z x d W 9 0 O 1 N l Y 3 R p b 2 4 x L 0 x v c m R P Z l d h c i 9 Q a X Z v d G V k I E N v b H V t b i 5 7 R H V v I E N o Y W x s Z W 5 n Z S B J S S w x M H 0 m c X V v d D s s J n F 1 b 3 Q 7 U 2 V j d G l v b j E v T G 9 y Z E 9 m V 2 F y L 1 B p d m 9 0 Z W Q g Q 2 9 s d W 1 u L n t E d W 8 g Q 2 h h b G x l b m d l I E l J S S w x M X 0 m c X V v d D s s J n F 1 b 3 Q 7 U 2 V j d G l v b j E v T G 9 y Z E 9 m V 2 F y L 1 B p d m 9 0 Z W Q g Q 2 9 s d W 1 u L n t E d W 8 g Q 2 h h b G x l b m d l I E l W L D E y f S Z x d W 9 0 O y w m c X V v d D t T Z W N 0 a W 9 u M S 9 M b 3 J k T 2 Z X Y X I v U G l 2 b 3 R l Z C B D b 2 x 1 b W 4 u e 1 N v b G 8 g Q 2 h h b G x l b m d l I E k s M T N 9 J n F 1 b 3 Q 7 L C Z x d W 9 0 O 1 N l Y 3 R p b 2 4 x L 0 x v c m R P Z l d h c i 9 Q a X Z v d G V k I E N v b H V t b i 5 7 U 2 9 s b y B D a G F s b G V u Z 2 U g S U k s M T R 9 J n F 1 b 3 Q 7 L C Z x d W 9 0 O 1 N l Y 3 R p b 2 4 x L 0 x v c m R P Z l d h c i 9 Q a X Z v d G V k I E N v b H V t b i 5 7 U 2 9 s b y B D a G F s b G V u Z 2 U g S U l J L D E 1 f S Z x d W 9 0 O y w m c X V v d D t T Z W N 0 a W 9 u M S 9 M b 3 J k T 2 Z X Y X I v U G l 2 b 3 R l Z C B D b 2 x 1 b W 4 u e 1 N v b G 8 g Q 2 h h b G x l b m d l I E l W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G 9 y Z E 9 m V 2 F y L 1 B p d m 9 0 Z W Q g Q 2 9 s d W 1 u L n t Q b G F 5 Z X I s M H 0 m c X V v d D s s J n F 1 b 3 Q 7 U 2 V j d G l v b j E v T G 9 y Z E 9 m V 2 F y L 1 B p d m 9 0 Z W Q g Q 2 9 s d W 1 u L n t G d W x s I F R l Y W 0 g Q 2 h h b G x l b m d l I E k s M X 0 m c X V v d D s s J n F 1 b 3 Q 7 U 2 V j d G l v b j E v T G 9 y Z E 9 m V 2 F y L 1 B p d m 9 0 Z W Q g Q 2 9 s d W 1 u L n t G d W x s I F R l Y W 0 g Q 2 h h b G x l b m d l I E l J L D J 9 J n F 1 b 3 Q 7 L C Z x d W 9 0 O 1 N l Y 3 R p b 2 4 x L 0 x v c m R P Z l d h c i 9 Q a X Z v d G V k I E N v b H V t b i 5 7 R n V s b C B U Z W F t I E N o Y W x s Z W 5 n Z S B J S U k s M 3 0 m c X V v d D s s J n F 1 b 3 Q 7 U 2 V j d G l v b j E v T G 9 y Z E 9 m V 2 F y L 1 B p d m 9 0 Z W Q g Q 2 9 s d W 1 u L n t G d W x s I F R l Y W 0 g Q 2 h h b G x l b m d l I E l W L D R 9 J n F 1 b 3 Q 7 L C Z x d W 9 0 O 1 N l Y 3 R p b 2 4 x L 0 x v c m R P Z l d h c i 9 Q a X Z v d G V k I E N v b H V t b i 5 7 V H J p b y B D a G F s b G V u Z 2 U g S S w 1 f S Z x d W 9 0 O y w m c X V v d D t T Z W N 0 a W 9 u M S 9 M b 3 J k T 2 Z X Y X I v U G l 2 b 3 R l Z C B D b 2 x 1 b W 4 u e 1 R y a W 8 g Q 2 h h b G x l b m d l I E l J L D Z 9 J n F 1 b 3 Q 7 L C Z x d W 9 0 O 1 N l Y 3 R p b 2 4 x L 0 x v c m R P Z l d h c i 9 Q a X Z v d G V k I E N v b H V t b i 5 7 V H J p b y B D a G F s b G V u Z 2 U g S U l J L D d 9 J n F 1 b 3 Q 7 L C Z x d W 9 0 O 1 N l Y 3 R p b 2 4 x L 0 x v c m R P Z l d h c i 9 Q a X Z v d G V k I E N v b H V t b i 5 7 V H J p b y B D a G F s b G V u Z 2 U g S V Y s O H 0 m c X V v d D s s J n F 1 b 3 Q 7 U 2 V j d G l v b j E v T G 9 y Z E 9 m V 2 F y L 1 B p d m 9 0 Z W Q g Q 2 9 s d W 1 u L n t E d W 8 g Q 2 h h b G x l b m d l I E k s O X 0 m c X V v d D s s J n F 1 b 3 Q 7 U 2 V j d G l v b j E v T G 9 y Z E 9 m V 2 F y L 1 B p d m 9 0 Z W Q g Q 2 9 s d W 1 u L n t E d W 8 g Q 2 h h b G x l b m d l I E l J L D E w f S Z x d W 9 0 O y w m c X V v d D t T Z W N 0 a W 9 u M S 9 M b 3 J k T 2 Z X Y X I v U G l 2 b 3 R l Z C B D b 2 x 1 b W 4 u e 0 R 1 b y B D a G F s b G V u Z 2 U g S U l J L D E x f S Z x d W 9 0 O y w m c X V v d D t T Z W N 0 a W 9 u M S 9 M b 3 J k T 2 Z X Y X I v U G l 2 b 3 R l Z C B D b 2 x 1 b W 4 u e 0 R 1 b y B D a G F s b G V u Z 2 U g S V Y s M T J 9 J n F 1 b 3 Q 7 L C Z x d W 9 0 O 1 N l Y 3 R p b 2 4 x L 0 x v c m R P Z l d h c i 9 Q a X Z v d G V k I E N v b H V t b i 5 7 U 2 9 s b y B D a G F s b G V u Z 2 U g S S w x M 3 0 m c X V v d D s s J n F 1 b 3 Q 7 U 2 V j d G l v b j E v T G 9 y Z E 9 m V 2 F y L 1 B p d m 9 0 Z W Q g Q 2 9 s d W 1 u L n t T b 2 x v I E N o Y W x s Z W 5 n Z S B J S S w x N H 0 m c X V v d D s s J n F 1 b 3 Q 7 U 2 V j d G l v b j E v T G 9 y Z E 9 m V 2 F y L 1 B p d m 9 0 Z W Q g Q 2 9 s d W 1 u L n t T b 2 x v I E N o Y W x s Z W 5 n Z S B J S U k s M T V 9 J n F 1 b 3 Q 7 L C Z x d W 9 0 O 1 N l Y 3 R p b 2 4 x L 0 x v c m R P Z l d h c i 9 Q a X Z v d G V k I E N v b H V t b i 5 7 U 2 9 s b y B D a G F s b G V u Z 2 U g S V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k T 2 Z X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y Z E 9 m V 2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y Z E 9 m V 2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c m R P Z l d h c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k T 2 Z X Y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z o w O D o y O C 4 x M z A 0 N z I 0 W i I g L z 4 8 R W 5 0 c n k g V H l w Z T 0 i R m l s b E N v b H V t b l R 5 c G V z I i B W Y W x 1 Z T 0 i c 0 J n W U d C Z 1 l G I i A v P j x F b n R y e S B U e X B l P S J G a W x s Q 2 9 s d W 1 u T m F t Z X M i I F Z h b H V l P S J z W y Z x d W 9 0 O 0 J h c 2 U m c X V v d D s s J n F 1 b 3 Q 7 Q W x 0 J n F 1 b 3 Q 7 L C Z x d W 9 0 O 1 R 5 c G U m c X V v d D s s J n F 1 b 3 Q 7 R G l m Z m l j d W x 0 e S Z x d W 9 0 O y w m c X V v d D t Q b G F 5 Z X I m c X V v d D s s J n F 1 b 3 Q 7 Q m V z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m F z Z S Z x d W 9 0 O y w m c X V v d D t B b H Q m c X V v d D s s J n F 1 b 3 Q 7 V H l w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B b H Q s M X 0 m c X V v d D s s J n F 1 b 3 Q 7 U 2 V j d G l v b j E v U G x h e W V y U n V u c y 9 H c m 9 1 c G V k I F J v d 3 M u e 1 R 5 c G U s M n 0 m c X V v d D s s J n F 1 b 3 Q 7 U 2 V j d G l v b j E v U G x h e W V y U n V u c y 9 H c m 9 1 c G V k I F J v d 3 M u e 0 R p Z m Z p Y 3 V s d H k s M 3 0 m c X V v d D s s J n F 1 b 3 Q 7 U 2 V j d G l v b j E v U G x h e W V y U n V u c y 9 H c m 9 1 c G V k I F J v d 3 M u e 1 B s Y X l l c i w 0 f S Z x d W 9 0 O y w m c X V v d D t T Z W N 0 a W 9 u M S 9 Q b G F 5 Z X J S d W 5 z L 0 d y b 3 V w Z W Q g U m 9 3 c y 5 7 Q m V z d C B U a W 1 l L D V 9 J n F 1 b 3 Q 7 X S w m c X V v d D t D b 2 x 1 b W 5 D b 3 V u d C Z x d W 9 0 O z o 2 L C Z x d W 9 0 O 0 t l e U N v b H V t b k 5 h b W V z J n F 1 b 3 Q 7 O l s m c X V v d D t C Y X N l J n F 1 b 3 Q 7 L C Z x d W 9 0 O 0 F s d C Z x d W 9 0 O y w m c X V v d D t U e X B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Q W x 0 L D F 9 J n F 1 b 3 Q 7 L C Z x d W 9 0 O 1 N l Y 3 R p b 2 4 x L 1 B s Y X l l c l J 1 b n M v R 3 J v d X B l Z C B S b 3 d z L n t U e X B l L D J 9 J n F 1 b 3 Q 7 L C Z x d W 9 0 O 1 N l Y 3 R p b 2 4 x L 1 B s Y X l l c l J 1 b n M v R 3 J v d X B l Z C B S b 3 d z L n t E a W Z m a W N 1 b H R 5 L D N 9 J n F 1 b 3 Q 7 L C Z x d W 9 0 O 1 N l Y 3 R p b 2 4 x L 1 B s Y X l l c l J 1 b n M v R 3 J v d X B l Z C B S b 3 d z L n t Q b G F 5 Z X I s N H 0 m c X V v d D s s J n F 1 b 3 Q 7 U 2 V j d G l v b j E v U G x h e W V y U n V u c y 9 H c m 9 1 c G V k I F J v d 3 M u e 0 J l c 3 Q g V G l t Z S w 1 f S Z x d W 9 0 O 1 0 s J n F 1 b 3 Q 7 U m V s Y X R p b 2 5 z a G l w S W 5 m b y Z x d W 9 0 O z p b X X 0 i I C 8 + P E V u d H J 5 I F R 5 c G U 9 I l F 1 Z X J 5 S U Q i I F Z h b H V l P S J z Z D E 5 Z m I 2 O T c t Y m U 4 M C 0 0 Z G Y 2 L W E y N m M t M T M w N j A 4 Z m Z j O D F m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M l Q x M z o w N T o y O S 4 5 N T Y 4 N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P L G 0 H d 5 I Y f T D V v c Z L X d S F t w u L E S 4 E B R y X N 6 p Z c r 6 g P M A A A A A D o A A A A A C A A A g A A A A c Z P z F N Q P 9 3 P X u / 5 J C p H m M a G 0 b s S d S J 3 a t o h K r D e h g v 5 Q A A A A I I z P D G 7 U j h T A X 8 V I k I g A X F p Y z 8 f M s X d Z M z I N E z H K f u n 8 c A S Q Z p A B w t 2 U O N x v V P 4 E o E g W F q C E W 2 X w s H Y 0 R E g n B 1 9 U 8 i P l T L A + T A U J 9 i N D N E 5 A A A A A x O E I Q b c G D 3 3 Q r 4 n Z C 5 t s k 7 F p j e 3 R J v O S 6 9 v m R N o R 4 j i V 9 E K P S 3 b S I m N H w S 6 1 B d v 6 D S 2 R o C e P t 7 v b n E h 0 Y T x v B A = = < / D a t a M a s h u p > 
</file>

<file path=customXml/itemProps1.xml><?xml version="1.0" encoding="utf-8"?>
<ds:datastoreItem xmlns:ds="http://schemas.openxmlformats.org/officeDocument/2006/customXml" ds:itemID="{6B4EC36F-CE9A-4BF1-A3D2-EC5BAC9A7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  <vt:lpstr>TeamTeamPlat</vt:lpstr>
      <vt:lpstr>TeamTeamGold</vt:lpstr>
      <vt:lpstr>PlayerTeamPlat</vt:lpstr>
      <vt:lpstr>PlayerTeamGold</vt:lpstr>
      <vt:lpstr>LordOfWar</vt:lpstr>
      <vt:lpstr>IAmOmega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2020-09-27T14:58:42Z</dcterms:created>
  <dcterms:modified xsi:type="dcterms:W3CDTF">2020-09-27T14:59:01Z</dcterms:modified>
</cp:coreProperties>
</file>