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B6DC33F4-F4B9-4864-BB8E-A963DC23EDDA}" xr6:coauthVersionLast="44" xr6:coauthVersionMax="44" xr10:uidLastSave="{00000000-0000-0000-0000-000000000000}"/>
  <bookViews>
    <workbookView xWindow="-120" yWindow="-120" windowWidth="27885" windowHeight="18240" tabRatio="691" activeTab="9" xr2:uid="{9F2D2FE6-A0DD-4820-905C-B4D9C4675850}"/>
  </bookViews>
  <sheets>
    <sheet name="PlayerSoloPlat" sheetId="13" r:id="rId1"/>
    <sheet name="PlayerSoloGold" sheetId="12" r:id="rId2"/>
    <sheet name="TeamDuoPlat" sheetId="11" r:id="rId3"/>
    <sheet name="TeamDuoGold" sheetId="10" r:id="rId4"/>
    <sheet name="PlayerDuoPlat" sheetId="9" r:id="rId5"/>
    <sheet name="PlayerDuoGold" sheetId="8" r:id="rId6"/>
    <sheet name="TeamTrioPlat" sheetId="7" r:id="rId7"/>
    <sheet name="TeamTrioGold" sheetId="6" r:id="rId8"/>
    <sheet name="PlayerTrioPlat" sheetId="5" r:id="rId9"/>
    <sheet name="PlayerTrioGold" sheetId="4" r:id="rId10"/>
  </sheets>
  <definedNames>
    <definedName name="ExternalData_10" localSheetId="2" hidden="1">TeamDuoPlat!$C$1:$P$5</definedName>
    <definedName name="ExternalData_11" localSheetId="1" hidden="1">PlayerSoloGold!$C$1:$P$14</definedName>
    <definedName name="ExternalData_12" localSheetId="0" hidden="1">PlayerSoloPlat!$A$1:$F$3</definedName>
    <definedName name="ExternalData_3" localSheetId="9" hidden="1">PlayerTrioGold!$C$1:$P$12</definedName>
    <definedName name="ExternalData_4" localSheetId="8" hidden="1">PlayerTrioPlat!$C$1:$P$7</definedName>
    <definedName name="ExternalData_5" localSheetId="7" hidden="1">TeamTrioGold!$C$1:$P$9</definedName>
    <definedName name="ExternalData_6" localSheetId="6" hidden="1">TeamTrioPlat!$C$1:$P$4</definedName>
    <definedName name="ExternalData_7" localSheetId="5" hidden="1">PlayerDuoGold!$C$1:$P$12</definedName>
    <definedName name="ExternalData_8" localSheetId="4" hidden="1">PlayerDuoPlat!$C$1:$P$7</definedName>
    <definedName name="ExternalData_9" localSheetId="3" hidden="1">TeamDuoGold!$C$1:$P$10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1" i="8" l="1"/>
  <c r="A2" i="8"/>
  <c r="A7" i="8"/>
  <c r="A4" i="8"/>
  <c r="A10" i="8"/>
  <c r="A12" i="8"/>
  <c r="A8" i="8"/>
  <c r="A5" i="8"/>
  <c r="A9" i="8"/>
  <c r="A6" i="8"/>
  <c r="A3" i="8"/>
  <c r="D11" i="8"/>
  <c r="D2" i="8"/>
  <c r="D7" i="8"/>
  <c r="D4" i="8"/>
  <c r="D10" i="8"/>
  <c r="D12" i="8"/>
  <c r="D8" i="8"/>
  <c r="D5" i="8"/>
  <c r="D9" i="8"/>
  <c r="D6" i="8"/>
  <c r="D3" i="8"/>
  <c r="A2" i="4"/>
  <c r="A3" i="4"/>
  <c r="A4" i="4"/>
  <c r="A5" i="4"/>
  <c r="A6" i="4"/>
  <c r="A7" i="4"/>
  <c r="A8" i="4"/>
  <c r="A9" i="4"/>
  <c r="A10" i="4"/>
  <c r="A11" i="4"/>
  <c r="A12" i="4"/>
  <c r="D2" i="4"/>
  <c r="D3" i="4"/>
  <c r="D4" i="4"/>
  <c r="D5" i="4"/>
  <c r="D6" i="4"/>
  <c r="D7" i="4"/>
  <c r="D8" i="4"/>
  <c r="D9" i="4"/>
  <c r="D10" i="4"/>
  <c r="D11" i="4"/>
  <c r="D12" i="4"/>
  <c r="A2" i="9"/>
  <c r="A3" i="9"/>
  <c r="A7" i="9"/>
  <c r="A4" i="9"/>
  <c r="A6" i="9"/>
  <c r="A5" i="9"/>
  <c r="D2" i="9"/>
  <c r="D3" i="9"/>
  <c r="D7" i="9"/>
  <c r="D4" i="9"/>
  <c r="D6" i="9"/>
  <c r="D5" i="9"/>
  <c r="A2" i="5"/>
  <c r="A3" i="5"/>
  <c r="A4" i="5"/>
  <c r="A5" i="5"/>
  <c r="A6" i="5"/>
  <c r="A7" i="5"/>
  <c r="D2" i="5"/>
  <c r="D3" i="5"/>
  <c r="D4" i="5"/>
  <c r="D5" i="5"/>
  <c r="D6" i="5"/>
  <c r="D7" i="5"/>
  <c r="A10" i="10"/>
  <c r="A4" i="10"/>
  <c r="A3" i="10"/>
  <c r="A2" i="10"/>
  <c r="A8" i="10"/>
  <c r="A5" i="10"/>
  <c r="A6" i="10"/>
  <c r="A9" i="10"/>
  <c r="A7" i="10"/>
  <c r="D10" i="10"/>
  <c r="D4" i="10"/>
  <c r="D3" i="10"/>
  <c r="D2" i="10"/>
  <c r="D8" i="10"/>
  <c r="D5" i="10"/>
  <c r="D6" i="10"/>
  <c r="D9" i="10"/>
  <c r="D7" i="10"/>
  <c r="A2" i="6"/>
  <c r="A3" i="6"/>
  <c r="A4" i="6"/>
  <c r="A5" i="6"/>
  <c r="A6" i="6"/>
  <c r="A7" i="6"/>
  <c r="A8" i="6"/>
  <c r="A9" i="6"/>
  <c r="D2" i="6"/>
  <c r="D3" i="6"/>
  <c r="D4" i="6"/>
  <c r="D5" i="6"/>
  <c r="D6" i="6"/>
  <c r="D7" i="6"/>
  <c r="D8" i="6"/>
  <c r="D9" i="6"/>
  <c r="A2" i="7"/>
  <c r="A3" i="7"/>
  <c r="A4" i="7"/>
  <c r="D2" i="7"/>
  <c r="D3" i="7"/>
  <c r="D4" i="7"/>
  <c r="A2" i="11"/>
  <c r="A3" i="11"/>
  <c r="A4" i="11"/>
  <c r="A5" i="11"/>
  <c r="D2" i="11"/>
  <c r="D3" i="11"/>
  <c r="D4" i="11"/>
  <c r="D5" i="11"/>
  <c r="A12" i="12"/>
  <c r="A14" i="12"/>
  <c r="A2" i="12"/>
  <c r="A8" i="12"/>
  <c r="A7" i="12"/>
  <c r="A11" i="12"/>
  <c r="A9" i="12"/>
  <c r="A4" i="12"/>
  <c r="A10" i="12"/>
  <c r="A3" i="12"/>
  <c r="A5" i="12"/>
  <c r="A6" i="12"/>
  <c r="A13" i="12"/>
  <c r="D12" i="12"/>
  <c r="D14" i="12"/>
  <c r="D2" i="12"/>
  <c r="D8" i="12"/>
  <c r="D7" i="12"/>
  <c r="D11" i="12"/>
  <c r="D9" i="12"/>
  <c r="D4" i="12"/>
  <c r="D10" i="12"/>
  <c r="D3" i="12"/>
  <c r="D5" i="12"/>
  <c r="D6" i="12"/>
  <c r="D1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8161A-23DF-4EDF-9127-45BFA75687BB}" keepAlive="1" name="Query - PlayerDuoGold" description="Connection to the 'PlayerDuoGold' query in the workbook." type="5" refreshedVersion="6" background="1" saveData="1">
    <dbPr connection="Provider=Microsoft.Mashup.OleDb.1;Data Source=$Workbook$;Location=PlayerDuoGold;Extended Properties=&quot;&quot;" command="SELECT * FROM [PlayerDuoGold]"/>
  </connection>
  <connection id="2" xr16:uid="{03DB3A8E-4A1C-4618-8958-DC709827E166}" keepAlive="1" name="Query - PlayerDuoPlat" description="Connection to the 'PlayerDuoPlat' query in the workbook." type="5" refreshedVersion="6" background="1" saveData="1">
    <dbPr connection="Provider=Microsoft.Mashup.OleDb.1;Data Source=$Workbook$;Location=PlayerDuoPlat;Extended Properties=&quot;&quot;" command="SELECT * FROM [PlayerDuoPlat]"/>
  </connection>
  <connection id="3" xr16:uid="{1EFD3220-9A49-49AC-822C-0A41FE10D746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571F87A-8DBB-4903-B261-A5EFD96525D3}" keepAlive="1" name="Query - PlayerSoloGold" description="Connection to the 'PlayerSoloGold' query in the workbook." type="5" refreshedVersion="6" background="1" saveData="1">
    <dbPr connection="Provider=Microsoft.Mashup.OleDb.1;Data Source=$Workbook$;Location=PlayerSoloGold;Extended Properties=&quot;&quot;" command="SELECT * FROM [PlayerSoloGold]"/>
  </connection>
  <connection id="5" xr16:uid="{3B2B0C0A-6E3B-4D83-8D9C-EB78C17C3ABE}" keepAlive="1" name="Query - PlayerSoloPlat" description="Connection to the 'PlayerSoloPlat' query in the workbook." type="5" refreshedVersion="6" background="1" saveData="1">
    <dbPr connection="Provider=Microsoft.Mashup.OleDb.1;Data Source=$Workbook$;Location=PlayerSoloPlat;Extended Properties=&quot;&quot;" command="SELECT * FROM [PlayerSoloPlat]"/>
  </connection>
  <connection id="6" xr16:uid="{138097D2-081C-4E53-B789-B835B17E9D68}" keepAlive="1" name="Query - PlayerTrioGold" description="Connection to the 'PlayerTrioGold' query in the workbook." type="5" refreshedVersion="6" background="1" saveData="1">
    <dbPr connection="Provider=Microsoft.Mashup.OleDb.1;Data Source=$Workbook$;Location=PlayerTrioGold;Extended Properties=&quot;&quot;" command="SELECT * FROM [PlayerTrioGold]"/>
  </connection>
  <connection id="7" xr16:uid="{460EAD1E-DE5E-44B6-920C-C6FD0F000F61}" keepAlive="1" name="Query - PlayerTrioPlat" description="Connection to the 'PlayerTrioPlat' query in the workbook." type="5" refreshedVersion="6" background="1" saveData="1">
    <dbPr connection="Provider=Microsoft.Mashup.OleDb.1;Data Source=$Workbook$;Location=PlayerTrioPlat;Extended Properties=&quot;&quot;" command="SELECT * FROM [PlayerTrioPlat]"/>
  </connection>
  <connection id="8" xr16:uid="{5A4EE93F-9C9D-4021-ADDB-349846547198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9" xr16:uid="{13BD8378-9DC1-4E7E-9BDA-FFEC362D5A29}" keepAlive="1" name="Query - TeamDuoGold" description="Connection to the 'TeamDuoGold' query in the workbook." type="5" refreshedVersion="6" background="1" saveData="1">
    <dbPr connection="Provider=Microsoft.Mashup.OleDb.1;Data Source=$Workbook$;Location=TeamDuoGold;Extended Properties=&quot;&quot;" command="SELECT * FROM [TeamDuoGold]"/>
  </connection>
  <connection id="10" xr16:uid="{41BDCE31-9D1B-4348-A688-F5971994C1DA}" keepAlive="1" name="Query - TeamDuoPlat" description="Connection to the 'TeamDuoPlat' query in the workbook." type="5" refreshedVersion="6" background="1" saveData="1">
    <dbPr connection="Provider=Microsoft.Mashup.OleDb.1;Data Source=$Workbook$;Location=TeamDuoPlat;Extended Properties=&quot;&quot;" command="SELECT * FROM [TeamDuoPlat]"/>
  </connection>
  <connection id="11" xr16:uid="{5E631A05-3E43-456B-ADCB-43C967F7C1DC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  <connection id="12" xr16:uid="{ADC26DF3-4FF2-4443-8F57-CF52BCDAA207}" keepAlive="1" name="Query - TeamTrioGold" description="Connection to the 'TeamTrioGold' query in the workbook." type="5" refreshedVersion="6" background="1" saveData="1">
    <dbPr connection="Provider=Microsoft.Mashup.OleDb.1;Data Source=$Workbook$;Location=TeamTrioGold;Extended Properties=&quot;&quot;" command="SELECT * FROM [TeamTrioGold]"/>
  </connection>
  <connection id="13" xr16:uid="{CDD4A659-7B40-4A4F-8BCD-1E8A265DD147}" keepAlive="1" name="Query - TeamTrioPlat" description="Connection to the 'TeamTrioPlat' query in the workbook." type="5" refreshedVersion="6" background="1" saveData="1">
    <dbPr connection="Provider=Microsoft.Mashup.OleDb.1;Data Source=$Workbook$;Location=TeamTrioPlat;Extended Properties=&quot;&quot;" command="SELECT * FROM [TeamTrioPlat]"/>
  </connection>
</connections>
</file>

<file path=xl/sharedStrings.xml><?xml version="1.0" encoding="utf-8"?>
<sst xmlns="http://schemas.openxmlformats.org/spreadsheetml/2006/main" count="290" uniqueCount="81">
  <si>
    <t>Player</t>
  </si>
  <si>
    <t>Week 10.2</t>
  </si>
  <si>
    <t>x3lander</t>
  </si>
  <si>
    <t>Week 12.2</t>
  </si>
  <si>
    <t>Week 1.1</t>
  </si>
  <si>
    <t>Alfonsedode</t>
  </si>
  <si>
    <t>Week 10.1</t>
  </si>
  <si>
    <t>Week 4.1</t>
  </si>
  <si>
    <t>Smehur</t>
  </si>
  <si>
    <t>Week 11.1</t>
  </si>
  <si>
    <t>Week 6.2</t>
  </si>
  <si>
    <t>Week 12.1</t>
  </si>
  <si>
    <t>Week 2.1</t>
  </si>
  <si>
    <t>Week 2.2</t>
  </si>
  <si>
    <t>TheTechnoTurian</t>
  </si>
  <si>
    <t>TheNightSlasher</t>
  </si>
  <si>
    <t>AW_FC_1986</t>
  </si>
  <si>
    <t>capn233</t>
  </si>
  <si>
    <t>Week 3.1</t>
  </si>
  <si>
    <t>Week 1.2</t>
  </si>
  <si>
    <t>ex-Clusum</t>
  </si>
  <si>
    <t>XAN1_95</t>
  </si>
  <si>
    <t>evnltn</t>
  </si>
  <si>
    <t>Week 1.3</t>
  </si>
  <si>
    <t>ark_ryv_</t>
  </si>
  <si>
    <t>Okami_Sanjuro</t>
  </si>
  <si>
    <t>The_Doctor46N7</t>
  </si>
  <si>
    <t>Week 2.3</t>
  </si>
  <si>
    <t>Week 5.1</t>
  </si>
  <si>
    <t>mexximal</t>
  </si>
  <si>
    <t>Week 3.2</t>
  </si>
  <si>
    <t>Week 3.3</t>
  </si>
  <si>
    <t>Week 4.2</t>
  </si>
  <si>
    <t>Week 4.3</t>
  </si>
  <si>
    <t>Week 6.1</t>
  </si>
  <si>
    <t>Week 5.2</t>
  </si>
  <si>
    <t>Week 5.3</t>
  </si>
  <si>
    <t>Week 6.3</t>
  </si>
  <si>
    <t>Week 7.1</t>
  </si>
  <si>
    <t>N7-Gerbil</t>
  </si>
  <si>
    <t>ctc91</t>
  </si>
  <si>
    <t>iDa5h</t>
  </si>
  <si>
    <t>Week 7.2</t>
  </si>
  <si>
    <t>Week 7.3</t>
  </si>
  <si>
    <t>Week 8.1</t>
  </si>
  <si>
    <t>Week 8.2</t>
  </si>
  <si>
    <t>Week 8.3</t>
  </si>
  <si>
    <t>Week 9.1</t>
  </si>
  <si>
    <t>Week 9.2</t>
  </si>
  <si>
    <t>Week 9.3</t>
  </si>
  <si>
    <t>Week 10.3</t>
  </si>
  <si>
    <t>Week 11.2</t>
  </si>
  <si>
    <t>Week 11.3</t>
  </si>
  <si>
    <t>Week 12.3</t>
  </si>
  <si>
    <t>ClydeInTheShell</t>
  </si>
  <si>
    <t>q5tyhj</t>
  </si>
  <si>
    <t>Team</t>
  </si>
  <si>
    <t>The_Doctor46N7 | x3lander</t>
  </si>
  <si>
    <t>Alfonsedode | The_Doctor46N7</t>
  </si>
  <si>
    <t>AW_FC_1986 | The_Doctor46N7</t>
  </si>
  <si>
    <t>AW_FC_1986 | x3lander</t>
  </si>
  <si>
    <t>ex-Clusum | TheTechnoTurian</t>
  </si>
  <si>
    <t>ClydeInTheShell | XAN1_95</t>
  </si>
  <si>
    <t>evnltn | XAN1_95</t>
  </si>
  <si>
    <t>mexximal | XAN1_95</t>
  </si>
  <si>
    <t>ex-Clusum | Smehur</t>
  </si>
  <si>
    <t>AW_FC_1986 | The_Doctor46N7 | x3lander</t>
  </si>
  <si>
    <t>ex-Clusum | Smehur | TheNightSlasher</t>
  </si>
  <si>
    <t>AW_FC_1986 | TheTechnoTurian | The_Doctor46N7</t>
  </si>
  <si>
    <t>ex-Clusum | Smehur | TheTechnoTurian</t>
  </si>
  <si>
    <t>ark_ryv_ | mexximal | XAN1_95</t>
  </si>
  <si>
    <t>TheNightSlasher | The_Doctor46N7 | x3lander</t>
  </si>
  <si>
    <t>Alfonsedode | AW_FC_1986</t>
  </si>
  <si>
    <t>mexximal | q5tyhj | XAN1_95</t>
  </si>
  <si>
    <t>ark_ryv_ | mexximal | q5tyhj</t>
  </si>
  <si>
    <t>AW_FC_1986 | TheNightSlasher | The_Doctor46N7</t>
  </si>
  <si>
    <t>Time</t>
  </si>
  <si>
    <t xml:space="preserve"> - </t>
  </si>
  <si>
    <t>Count</t>
  </si>
  <si>
    <t>DocSteely</t>
  </si>
  <si>
    <t>DocSteely | The_Doctor46N7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</si>
</sst>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A24B946E-8897-4A55-A1F5-4B2976302E12}" autoFormatId="16" applyNumberFormats="0" applyBorderFormats="0" applyFontFormats="0" applyPatternFormats="0" applyAlignmentFormats="0" applyWidthHeightFormats="0">
  <queryTableRefresh nextId="8">
    <queryTableFields count="6">
      <queryTableField id="1" name="Player" tableColumnId="1"/>
      <queryTableField id="6" name="Week 11.1" tableColumnId="6"/>
      <queryTableField id="2" name="Week 2.1" tableColumnId="2"/>
      <queryTableField id="3" name="Week 3.1" tableColumnId="3"/>
      <queryTableField id="4" name="Week 7.1" tableColumnId="4"/>
      <queryTableField id="5" name="Week 8.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489EC2DE-F6F1-4288-8E00-642CD5BDF9D2}" autoFormatId="16" applyNumberFormats="0" applyBorderFormats="0" applyFontFormats="0" applyPatternFormats="0" applyAlignmentFormats="0" applyWidthHeightFormats="0">
  <queryTableRefresh nextId="31" unboundColumnsLeft="2">
    <queryTableFields count="16">
      <queryTableField id="16" dataBound="0" tableColumnId="14"/>
      <queryTableField id="15" dataBound="0" tableColumnId="15"/>
      <queryTableField id="1" name="Player" tableColumnId="1"/>
      <queryTableField id="14" dataBound="0" tableColumnId="16"/>
      <queryTableField id="2" name="Week 1.1" tableColumnId="2"/>
      <queryTableField id="7" name="Week 2.1" tableColumnId="7"/>
      <queryTableField id="8" name="Week 3.1" tableColumnId="8"/>
      <queryTableField id="4" name="Week 4.1" tableColumnId="4"/>
      <queryTableField id="9" name="Week 5.1" tableColumnId="9"/>
      <queryTableField id="10" name="Week 6.1" tableColumnId="10"/>
      <queryTableField id="11" name="Week 7.1" tableColumnId="11"/>
      <queryTableField id="12" name="Week 8.1" tableColumnId="12"/>
      <queryTableField id="13" name="Week 9.1" tableColumnId="13"/>
      <queryTableField id="3" name="Week 10.1" tableColumnId="3"/>
      <queryTableField id="5" name="Week 11.1" tableColumnId="5"/>
      <queryTableField id="6" name="Week 12.1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8402367A-F2C6-42FF-913B-CF2846F98C06}" autoFormatId="16" applyNumberFormats="0" applyBorderFormats="0" applyFontFormats="0" applyPatternFormats="0" applyAlignmentFormats="0" applyWidthHeightFormats="0">
  <queryTableRefresh nextId="33" unboundColumnsLeft="2">
    <queryTableFields count="16">
      <queryTableField id="16" dataBound="0" tableColumnId="14"/>
      <queryTableField id="15" dataBound="0" tableColumnId="15"/>
      <queryTableField id="1" name="Team" tableColumnId="1"/>
      <queryTableField id="14" dataBound="0" tableColumnId="16"/>
      <queryTableField id="5" name="Week 1.2" tableColumnId="5"/>
      <queryTableField id="6" name="Week 2.2" tableColumnId="6"/>
      <queryTableField id="7" name="Week 3.2" tableColumnId="7"/>
      <queryTableField id="8" name="Week 4.2" tableColumnId="8"/>
      <queryTableField id="9" name="Week 5.2" tableColumnId="9"/>
      <queryTableField id="4" name="Week 6.2" tableColumnId="4"/>
      <queryTableField id="10" name="Week 7.2" tableColumnId="10"/>
      <queryTableField id="11" name="Week 8.2" tableColumnId="11"/>
      <queryTableField id="12" name="Week 9.2" tableColumnId="12"/>
      <queryTableField id="2" name="Week 10.2" tableColumnId="2"/>
      <queryTableField id="13" name="Week 11.2" tableColumnId="13"/>
      <queryTableField id="3" name="Week 12.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105615A0-D340-4210-AD42-3D0AC6BA46BF}" autoFormatId="16" applyNumberFormats="0" applyBorderFormats="0" applyFontFormats="0" applyPatternFormats="0" applyAlignmentFormats="0" applyWidthHeightFormats="0">
  <queryTableRefresh nextId="31" unboundColumnsLeft="2">
    <queryTableFields count="16">
      <queryTableField id="16" dataBound="0" tableColumnId="14"/>
      <queryTableField id="15" dataBound="0" tableColumnId="15"/>
      <queryTableField id="1" name="Team" tableColumnId="1"/>
      <queryTableField id="14" dataBound="0" tableColumnId="16"/>
      <queryTableField id="3" name="Week 1.2" tableColumnId="3"/>
      <queryTableField id="2" name="Week 2.2" tableColumnId="2"/>
      <queryTableField id="4" name="Week 3.2" tableColumnId="4"/>
      <queryTableField id="5" name="Week 4.2" tableColumnId="5"/>
      <queryTableField id="6" name="Week 5.2" tableColumnId="6"/>
      <queryTableField id="7" name="Week 6.2" tableColumnId="7"/>
      <queryTableField id="8" name="Week 7.2" tableColumnId="8"/>
      <queryTableField id="9" name="Week 8.2" tableColumnId="9"/>
      <queryTableField id="10" name="Week 9.2" tableColumnId="10"/>
      <queryTableField id="11" name="Week 10.2" tableColumnId="11"/>
      <queryTableField id="12" name="Week 11.2" tableColumnId="12"/>
      <queryTableField id="13" name="Week 12.2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A34CAB35-382F-4A40-BF4D-A2BC6AA5741D}" autoFormatId="16" applyNumberFormats="0" applyBorderFormats="0" applyFontFormats="0" applyPatternFormats="0" applyAlignmentFormats="0" applyWidthHeightFormats="0">
  <queryTableRefresh nextId="33" unboundColumnsLeft="2">
    <queryTableFields count="16">
      <queryTableField id="16" dataBound="0" tableColumnId="14"/>
      <queryTableField id="15" dataBound="0" tableColumnId="15"/>
      <queryTableField id="1" name="Player" tableColumnId="1"/>
      <queryTableField id="14" dataBound="0" tableColumnId="16"/>
      <queryTableField id="5" name="Week 1.2" tableColumnId="5"/>
      <queryTableField id="6" name="Week 2.2" tableColumnId="6"/>
      <queryTableField id="7" name="Week 3.2" tableColumnId="7"/>
      <queryTableField id="8" name="Week 4.2" tableColumnId="8"/>
      <queryTableField id="9" name="Week 5.2" tableColumnId="9"/>
      <queryTableField id="4" name="Week 6.2" tableColumnId="4"/>
      <queryTableField id="10" name="Week 7.2" tableColumnId="10"/>
      <queryTableField id="11" name="Week 8.2" tableColumnId="11"/>
      <queryTableField id="12" name="Week 9.2" tableColumnId="12"/>
      <queryTableField id="2" name="Week 10.2" tableColumnId="2"/>
      <queryTableField id="13" name="Week 11.2" tableColumnId="13"/>
      <queryTableField id="3" name="Week 12.2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0451B5F8-270A-459E-9E3B-8FC11CA40A9E}" autoFormatId="16" applyNumberFormats="0" applyBorderFormats="0" applyFontFormats="0" applyPatternFormats="0" applyAlignmentFormats="0" applyWidthHeightFormats="0">
  <queryTableRefresh nextId="31" unboundColumnsLeft="2">
    <queryTableFields count="16">
      <queryTableField id="16" dataBound="0" tableColumnId="14"/>
      <queryTableField id="15" dataBound="0" tableColumnId="15"/>
      <queryTableField id="1" name="Player" tableColumnId="1"/>
      <queryTableField id="14" dataBound="0" tableColumnId="16"/>
      <queryTableField id="3" name="Week 1.2" tableColumnId="3"/>
      <queryTableField id="2" name="Week 2.2" tableColumnId="2"/>
      <queryTableField id="4" name="Week 3.2" tableColumnId="4"/>
      <queryTableField id="5" name="Week 4.2" tableColumnId="5"/>
      <queryTableField id="6" name="Week 5.2" tableColumnId="6"/>
      <queryTableField id="7" name="Week 6.2" tableColumnId="7"/>
      <queryTableField id="8" name="Week 7.2" tableColumnId="8"/>
      <queryTableField id="9" name="Week 8.2" tableColumnId="9"/>
      <queryTableField id="10" name="Week 9.2" tableColumnId="10"/>
      <queryTableField id="11" name="Week 10.2" tableColumnId="11"/>
      <queryTableField id="12" name="Week 11.2" tableColumnId="12"/>
      <queryTableField id="13" name="Week 12.2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7E4B0CC4-110C-45C3-97BE-EB31C239F07E}" autoFormatId="16" applyNumberFormats="0" applyBorderFormats="0" applyFontFormats="0" applyPatternFormats="0" applyAlignmentFormats="0" applyWidthHeightFormats="0">
  <queryTableRefresh nextId="30" unboundColumnsLeft="2">
    <queryTableFields count="16">
      <queryTableField id="16" dataBound="0" tableColumnId="14"/>
      <queryTableField id="15" dataBound="0" tableColumnId="15"/>
      <queryTableField id="1" name="Team" tableColumnId="1"/>
      <queryTableField id="14" dataBound="0" tableColumnId="16"/>
      <queryTableField id="2" name="Week 1.3" tableColumnId="2"/>
      <queryTableField id="3" name="Week 2.3" tableColumnId="3"/>
      <queryTableField id="4" name="Week 3.3" tableColumnId="4"/>
      <queryTableField id="5" name="Week 4.3" tableColumnId="5"/>
      <queryTableField id="6" name="Week 5.3" tableColumnId="6"/>
      <queryTableField id="7" name="Week 6.3" tableColumnId="7"/>
      <queryTableField id="8" name="Week 7.3" tableColumnId="8"/>
      <queryTableField id="9" name="Week 8.3" tableColumnId="9"/>
      <queryTableField id="10" name="Week 9.3" tableColumnId="10"/>
      <queryTableField id="11" name="Week 10.3" tableColumnId="11"/>
      <queryTableField id="12" name="Week 11.3" tableColumnId="12"/>
      <queryTableField id="13" name="Week 12.3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15FE091F-ACD8-4F7A-8D8B-317CAFF6B011}" autoFormatId="16" applyNumberFormats="0" applyBorderFormats="0" applyFontFormats="0" applyPatternFormats="0" applyAlignmentFormats="0" applyWidthHeightFormats="0">
  <queryTableRefresh nextId="30" unboundColumnsLeft="2">
    <queryTableFields count="16">
      <queryTableField id="16" dataBound="0" tableColumnId="14"/>
      <queryTableField id="15" dataBound="0" tableColumnId="15"/>
      <queryTableField id="1" name="Team" tableColumnId="1"/>
      <queryTableField id="14" dataBound="0" tableColumnId="16"/>
      <queryTableField id="2" name="Week 1.3" tableColumnId="2"/>
      <queryTableField id="3" name="Week 2.3" tableColumnId="3"/>
      <queryTableField id="4" name="Week 3.3" tableColumnId="4"/>
      <queryTableField id="5" name="Week 4.3" tableColumnId="5"/>
      <queryTableField id="6" name="Week 5.3" tableColumnId="6"/>
      <queryTableField id="7" name="Week 6.3" tableColumnId="7"/>
      <queryTableField id="8" name="Week 7.3" tableColumnId="8"/>
      <queryTableField id="9" name="Week 8.3" tableColumnId="9"/>
      <queryTableField id="10" name="Week 9.3" tableColumnId="10"/>
      <queryTableField id="11" name="Week 10.3" tableColumnId="11"/>
      <queryTableField id="12" name="Week 11.3" tableColumnId="12"/>
      <queryTableField id="13" name="Week 12.3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B834ED1D-8800-4339-A589-F110CCF5EEB0}" autoFormatId="16" applyNumberFormats="0" applyBorderFormats="0" applyFontFormats="0" applyPatternFormats="0" applyAlignmentFormats="0" applyWidthHeightFormats="0">
  <queryTableRefresh nextId="30" unboundColumnsLeft="2">
    <queryTableFields count="16">
      <queryTableField id="16" dataBound="0" tableColumnId="14"/>
      <queryTableField id="15" dataBound="0" tableColumnId="15"/>
      <queryTableField id="1" name="Player" tableColumnId="1"/>
      <queryTableField id="14" dataBound="0" tableColumnId="16"/>
      <queryTableField id="2" name="Week 1.3" tableColumnId="2"/>
      <queryTableField id="3" name="Week 2.3" tableColumnId="3"/>
      <queryTableField id="4" name="Week 3.3" tableColumnId="4"/>
      <queryTableField id="5" name="Week 4.3" tableColumnId="5"/>
      <queryTableField id="6" name="Week 5.3" tableColumnId="6"/>
      <queryTableField id="7" name="Week 6.3" tableColumnId="7"/>
      <queryTableField id="8" name="Week 7.3" tableColumnId="8"/>
      <queryTableField id="9" name="Week 8.3" tableColumnId="9"/>
      <queryTableField id="10" name="Week 9.3" tableColumnId="10"/>
      <queryTableField id="11" name="Week 10.3" tableColumnId="11"/>
      <queryTableField id="12" name="Week 11.3" tableColumnId="12"/>
      <queryTableField id="13" name="Week 12.3" tableColumnId="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70CFBBE-F4DD-4D58-9F46-D396B4732CE0}" autoFormatId="16" applyNumberFormats="0" applyBorderFormats="0" applyFontFormats="0" applyPatternFormats="0" applyAlignmentFormats="0" applyWidthHeightFormats="0">
  <queryTableRefresh nextId="30" unboundColumnsLeft="2">
    <queryTableFields count="16">
      <queryTableField id="16" dataBound="0" tableColumnId="14"/>
      <queryTableField id="15" dataBound="0" tableColumnId="15"/>
      <queryTableField id="1" name="Player" tableColumnId="1"/>
      <queryTableField id="14" dataBound="0" tableColumnId="16"/>
      <queryTableField id="2" name="Week 1.3" tableColumnId="2"/>
      <queryTableField id="3" name="Week 2.3" tableColumnId="3"/>
      <queryTableField id="4" name="Week 3.3" tableColumnId="4"/>
      <queryTableField id="5" name="Week 4.3" tableColumnId="5"/>
      <queryTableField id="6" name="Week 5.3" tableColumnId="6"/>
      <queryTableField id="7" name="Week 6.3" tableColumnId="7"/>
      <queryTableField id="8" name="Week 7.3" tableColumnId="8"/>
      <queryTableField id="9" name="Week 8.3" tableColumnId="9"/>
      <queryTableField id="10" name="Week 9.3" tableColumnId="10"/>
      <queryTableField id="11" name="Week 10.3" tableColumnId="11"/>
      <queryTableField id="12" name="Week 11.3" tableColumnId="12"/>
      <queryTableField id="13" name="Week 12.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CD0275-7269-4014-ADFB-BA601E6D29CF}" name="PlayerSoloPlat" displayName="PlayerSoloPlat" ref="A1:F3" tableType="queryTable" totalsRowShown="0">
  <autoFilter ref="A1:F3" xr:uid="{38F10278-E7DA-450D-8642-1B96557E7A1C}"/>
  <tableColumns count="6">
    <tableColumn id="1" xr3:uid="{36517171-B540-4B0C-BDC4-26223704BB45}" uniqueName="1" name="Player" queryTableFieldId="1" dataDxfId="36"/>
    <tableColumn id="6" xr3:uid="{22318C15-B068-4674-BCF2-4A1F95C47FC1}" uniqueName="6" name="Week 11.1" queryTableFieldId="6"/>
    <tableColumn id="2" xr3:uid="{ACBBE506-8C00-44B9-9C7E-026DA5CC2377}" uniqueName="2" name="Week 2.1" queryTableFieldId="2"/>
    <tableColumn id="3" xr3:uid="{CA8ADD14-C524-4983-A3A9-0D7C1DFEDFB9}" uniqueName="3" name="Week 3.1" queryTableFieldId="3"/>
    <tableColumn id="4" xr3:uid="{C3B3146A-7354-48C5-A032-505C1667E8CD}" uniqueName="4" name="Week 7.1" queryTableFieldId="4"/>
    <tableColumn id="5" xr3:uid="{66B7D924-97EF-47D3-8B1C-91CFFF54B1E8}" uniqueName="5" name="Week 8.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BCBEC1-47A6-4337-98EF-0D164B821B3E}" name="PlayerSoloGold" displayName="PlayerSoloGold" ref="A1:P14" tableType="queryTable" totalsRowShown="0">
  <autoFilter ref="A1:P14" xr:uid="{0213B5F3-81D7-4CF5-99D0-A2A1FE6D6E56}">
    <filterColumn colId="3">
      <filters>
        <filter val="12"/>
      </filters>
    </filterColumn>
  </autoFilter>
  <sortState xmlns:xlrd2="http://schemas.microsoft.com/office/spreadsheetml/2017/richdata2" ref="A2:P14">
    <sortCondition ref="A1:A14"/>
  </sortState>
  <tableColumns count="16">
    <tableColumn id="14" xr3:uid="{C0E303C4-5E52-4535-9BC5-34264E7037F4}" uniqueName="14" name="Time" queryTableFieldId="16" dataDxfId="35">
      <calculatedColumnFormula>SUM(PlayerSoloGold[[#This Row],[Week 1.1]:[Week 12.1]])</calculatedColumnFormula>
    </tableColumn>
    <tableColumn id="15" xr3:uid="{AB2907F8-5B5C-4B71-B3DF-832EA23546FA}" uniqueName="15" name=" - " queryTableFieldId="15" dataDxfId="34"/>
    <tableColumn id="1" xr3:uid="{485C990E-8D14-4959-8E8B-230EF2EB361F}" uniqueName="1" name="Player" queryTableFieldId="1" dataDxfId="33"/>
    <tableColumn id="16" xr3:uid="{B9B97188-2F0F-43EE-B2F2-6D984B58365A}" uniqueName="16" name="Count" queryTableFieldId="14" dataDxfId="32">
      <calculatedColumnFormula>COUNT(PlayerSoloGold[[#This Row],[Week 1.1]:[Week 12.1]])</calculatedColumnFormula>
    </tableColumn>
    <tableColumn id="2" xr3:uid="{29B89749-5D6D-4B3C-885F-DDAD6E225DE0}" uniqueName="2" name="Week 1.1" queryTableFieldId="2"/>
    <tableColumn id="7" xr3:uid="{77B072EE-A98E-49AC-A16C-E6C3DBE54653}" uniqueName="7" name="Week 2.1" queryTableFieldId="7"/>
    <tableColumn id="8" xr3:uid="{D5200E41-AFC5-4272-8AFA-39B79F671911}" uniqueName="8" name="Week 3.1" queryTableFieldId="8"/>
    <tableColumn id="4" xr3:uid="{CB37FB7E-E137-4D42-9640-D33737CA6DF8}" uniqueName="4" name="Week 4.1" queryTableFieldId="4"/>
    <tableColumn id="9" xr3:uid="{80837C2F-ADF2-4086-BF47-A11C4D39A562}" uniqueName="9" name="Week 5.1" queryTableFieldId="9"/>
    <tableColumn id="10" xr3:uid="{FB620D38-94E4-4BCD-8E85-E66ACD28F296}" uniqueName="10" name="Week 6.1" queryTableFieldId="10"/>
    <tableColumn id="11" xr3:uid="{8688C9C0-9983-4286-8830-CCE174D07795}" uniqueName="11" name="Week 7.1" queryTableFieldId="11"/>
    <tableColumn id="12" xr3:uid="{773ABBD6-E740-4198-B2C6-BB243193A9E5}" uniqueName="12" name="Week 8.1" queryTableFieldId="12"/>
    <tableColumn id="13" xr3:uid="{E91AE4F7-8DFF-431E-A152-82C2C11DBF26}" uniqueName="13" name="Week 9.1" queryTableFieldId="13"/>
    <tableColumn id="3" xr3:uid="{11CE6228-67B8-475F-B91F-B48A309D381A}" uniqueName="3" name="Week 10.1" queryTableFieldId="3"/>
    <tableColumn id="5" xr3:uid="{5CAB9141-E464-41E9-9FC2-597634B425FA}" uniqueName="5" name="Week 11.1" queryTableFieldId="5"/>
    <tableColumn id="6" xr3:uid="{26161777-AA4E-4B65-8415-8FC8FF066CBB}" uniqueName="6" name="Week 12.1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D4FB4A-D2C3-4C40-9A02-6FFE5FFD4E5D}" name="TeamDuoPlat" displayName="TeamDuoPlat" ref="A1:P5" tableType="queryTable" totalsRowShown="0">
  <autoFilter ref="A1:P5" xr:uid="{C45A022A-2C5B-4348-A3AD-A2823E8488C9}">
    <filterColumn colId="3">
      <filters>
        <filter val="12"/>
      </filters>
    </filterColumn>
  </autoFilter>
  <tableColumns count="16">
    <tableColumn id="14" xr3:uid="{BBBB311B-6407-4BB3-8A3B-31794DD84808}" uniqueName="14" name="Time" queryTableFieldId="16" dataDxfId="31">
      <calculatedColumnFormula>SUM(TeamDuoPlat[[#This Row],[Week 1.2]:[Week 12.2]])</calculatedColumnFormula>
    </tableColumn>
    <tableColumn id="15" xr3:uid="{2F0FF602-925F-434B-84ED-5585589CBD0D}" uniqueName="15" name=" - " queryTableFieldId="15" dataDxfId="30"/>
    <tableColumn id="1" xr3:uid="{4F0E8219-F8B1-4666-9AFF-6CCB2CD11D92}" uniqueName="1" name="Team" queryTableFieldId="1" dataDxfId="29"/>
    <tableColumn id="16" xr3:uid="{98CBDD91-E36A-461E-B6D4-ECBB8F883286}" uniqueName="16" name="Count" queryTableFieldId="14" dataDxfId="28">
      <calculatedColumnFormula>COUNT(TeamDuoPlat[[#This Row],[Week 1.2]:[Week 12.2]])</calculatedColumnFormula>
    </tableColumn>
    <tableColumn id="5" xr3:uid="{9445358A-CE3A-4995-990E-20BD3AADC83F}" uniqueName="5" name="Week 1.2" queryTableFieldId="5"/>
    <tableColumn id="6" xr3:uid="{666DDA40-4BF4-4587-9870-FFA7A88D6936}" uniqueName="6" name="Week 2.2" queryTableFieldId="6"/>
    <tableColumn id="7" xr3:uid="{E16EA335-AC55-4A46-96C2-0392B8A87600}" uniqueName="7" name="Week 3.2" queryTableFieldId="7"/>
    <tableColumn id="8" xr3:uid="{61757882-1ACA-4012-B9E9-74F1B0AA0640}" uniqueName="8" name="Week 4.2" queryTableFieldId="8"/>
    <tableColumn id="9" xr3:uid="{B845B0F4-9F5B-4185-9767-04FA774CA570}" uniqueName="9" name="Week 5.2" queryTableFieldId="9"/>
    <tableColumn id="4" xr3:uid="{23811428-35E7-478A-A409-589A21D99FBE}" uniqueName="4" name="Week 6.2" queryTableFieldId="4"/>
    <tableColumn id="10" xr3:uid="{E3B9C5B4-DC09-41B3-92CB-7B3A2D68CE6D}" uniqueName="10" name="Week 7.2" queryTableFieldId="10"/>
    <tableColumn id="11" xr3:uid="{C3AE90E9-D93A-42A7-A0AE-3E6591986DF2}" uniqueName="11" name="Week 8.2" queryTableFieldId="11"/>
    <tableColumn id="12" xr3:uid="{6C6D61BB-DBA0-4523-A792-6F4ACB958044}" uniqueName="12" name="Week 9.2" queryTableFieldId="12"/>
    <tableColumn id="2" xr3:uid="{960EA130-330A-4FB7-B6C4-5AD1A4FB22D8}" uniqueName="2" name="Week 10.2" queryTableFieldId="2"/>
    <tableColumn id="13" xr3:uid="{80440BD5-D849-4F48-831C-C84AD44BABF9}" uniqueName="13" name="Week 11.2" queryTableFieldId="13"/>
    <tableColumn id="3" xr3:uid="{92371A91-AE0E-4B9D-944C-F1A92E137911}" uniqueName="3" name="Week 12.2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5440E-2BF1-4755-9875-5D782D3A5970}" name="TeamDuoGold" displayName="TeamDuoGold" ref="A1:P10" tableType="queryTable" totalsRowShown="0">
  <autoFilter ref="A1:P10" xr:uid="{5CEA7086-23CA-4AB4-A291-7946F8893CDB}">
    <filterColumn colId="3">
      <filters>
        <filter val="12"/>
      </filters>
    </filterColumn>
  </autoFilter>
  <sortState xmlns:xlrd2="http://schemas.microsoft.com/office/spreadsheetml/2017/richdata2" ref="A2:P10">
    <sortCondition ref="A1:A10"/>
  </sortState>
  <tableColumns count="16">
    <tableColumn id="14" xr3:uid="{F5AB3B8C-EF21-450C-AF3D-AF9E7D95F75D}" uniqueName="14" name="Time" queryTableFieldId="16" dataDxfId="19">
      <calculatedColumnFormula>SUM(TeamDuoGold[[#This Row],[Week 1.2]:[Week 12.2]])</calculatedColumnFormula>
    </tableColumn>
    <tableColumn id="15" xr3:uid="{8B16B390-91B1-49E9-8D4E-F02A89EF9AC6}" uniqueName="15" name=" - " queryTableFieldId="15" dataDxfId="18"/>
    <tableColumn id="1" xr3:uid="{0A658949-4776-4FAE-86C7-5F2D6AD6D4C0}" uniqueName="1" name="Team" queryTableFieldId="1" dataDxfId="17"/>
    <tableColumn id="16" xr3:uid="{0198948C-AE8D-482F-845F-97687505EF67}" uniqueName="16" name="Count" queryTableFieldId="14" dataDxfId="16">
      <calculatedColumnFormula>COUNT(TeamDuoGold[[#This Row],[Week 1.2]:[Week 12.2]])</calculatedColumnFormula>
    </tableColumn>
    <tableColumn id="3" xr3:uid="{1F7B410C-7460-4724-ACC4-3B3BC13E315C}" uniqueName="3" name="Week 1.2" queryTableFieldId="3"/>
    <tableColumn id="2" xr3:uid="{68B9793C-C494-449E-A99C-57E1A201FB2A}" uniqueName="2" name="Week 2.2" queryTableFieldId="2"/>
    <tableColumn id="4" xr3:uid="{9A66B7ED-5337-43BF-B598-967A119D983F}" uniqueName="4" name="Week 3.2" queryTableFieldId="4"/>
    <tableColumn id="5" xr3:uid="{F02C6786-BD1E-47D5-944E-DDB0ECCA58F3}" uniqueName="5" name="Week 4.2" queryTableFieldId="5"/>
    <tableColumn id="6" xr3:uid="{87E78FCF-F7F4-4416-B766-9088832A7F92}" uniqueName="6" name="Week 5.2" queryTableFieldId="6"/>
    <tableColumn id="7" xr3:uid="{24716C08-C98D-41D7-8C29-9F7A83FFF135}" uniqueName="7" name="Week 6.2" queryTableFieldId="7"/>
    <tableColumn id="8" xr3:uid="{7E968BC1-C42F-4296-A679-D0F3DC124342}" uniqueName="8" name="Week 7.2" queryTableFieldId="8"/>
    <tableColumn id="9" xr3:uid="{BE8288AC-A27F-4A88-835E-08047C28AC68}" uniqueName="9" name="Week 8.2" queryTableFieldId="9"/>
    <tableColumn id="10" xr3:uid="{1FDF0146-2EB2-489A-929A-065816A0EFDA}" uniqueName="10" name="Week 9.2" queryTableFieldId="10"/>
    <tableColumn id="11" xr3:uid="{929BB7A4-F951-4203-9728-24739D0AFE84}" uniqueName="11" name="Week 10.2" queryTableFieldId="11"/>
    <tableColumn id="12" xr3:uid="{4B1E01E1-EF6D-4A2D-B21F-E42560FFF717}" uniqueName="12" name="Week 11.2" queryTableFieldId="12"/>
    <tableColumn id="13" xr3:uid="{8E76EC03-1291-4169-9A26-809FADFD4ED5}" uniqueName="13" name="Week 12.2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097B0-9E13-4FDF-8D87-37D5C073D37F}" name="PlayerDuoPlat" displayName="PlayerDuoPlat" ref="A1:P7" tableType="queryTable" totalsRowShown="0">
  <autoFilter ref="A1:P7" xr:uid="{4D6F920D-E5EA-42A8-81DB-6F6A74E8B830}">
    <filterColumn colId="3">
      <filters>
        <filter val="12"/>
      </filters>
    </filterColumn>
  </autoFilter>
  <sortState xmlns:xlrd2="http://schemas.microsoft.com/office/spreadsheetml/2017/richdata2" ref="A2:P7">
    <sortCondition ref="A2:A7"/>
    <sortCondition ref="C2:C7"/>
  </sortState>
  <tableColumns count="16">
    <tableColumn id="14" xr3:uid="{D5062B9F-CB2C-41C6-8B23-0F2975756D6F}" uniqueName="14" name="Time" queryTableFieldId="16" dataDxfId="11">
      <calculatedColumnFormula>SUM(PlayerDuoPlat[[#This Row],[Week 1.2]:[Week 12.2]])</calculatedColumnFormula>
    </tableColumn>
    <tableColumn id="15" xr3:uid="{0B69C3F8-1E4F-4E23-9CED-D21C83937A84}" uniqueName="15" name=" - " queryTableFieldId="15" dataDxfId="10"/>
    <tableColumn id="1" xr3:uid="{CB4B4803-60B1-434E-B528-08562E1265F0}" uniqueName="1" name="Player" queryTableFieldId="1" dataDxfId="9"/>
    <tableColumn id="16" xr3:uid="{B4F56484-1ED5-433C-9359-E85238E03029}" uniqueName="16" name="Count" queryTableFieldId="14" dataDxfId="8">
      <calculatedColumnFormula>COUNT(PlayerDuoPlat[[#This Row],[Week 1.2]:[Week 12.2]])</calculatedColumnFormula>
    </tableColumn>
    <tableColumn id="5" xr3:uid="{F0E9EF83-4E51-45D1-AF47-3298D1D40CD0}" uniqueName="5" name="Week 1.2" queryTableFieldId="5"/>
    <tableColumn id="6" xr3:uid="{A67C8520-EB29-4945-9C14-415E9024BC23}" uniqueName="6" name="Week 2.2" queryTableFieldId="6"/>
    <tableColumn id="7" xr3:uid="{5BF93CDC-2A26-4736-9602-5DB56EE0BF2C}" uniqueName="7" name="Week 3.2" queryTableFieldId="7"/>
    <tableColumn id="8" xr3:uid="{1CB22CB2-AF8F-4CE8-B4E3-7A0AA219091B}" uniqueName="8" name="Week 4.2" queryTableFieldId="8"/>
    <tableColumn id="9" xr3:uid="{A32E6BCA-ADA3-43B3-8F88-95CF91F41330}" uniqueName="9" name="Week 5.2" queryTableFieldId="9"/>
    <tableColumn id="4" xr3:uid="{1654879D-C07B-4E93-8F51-592F83D342C6}" uniqueName="4" name="Week 6.2" queryTableFieldId="4"/>
    <tableColumn id="10" xr3:uid="{790FD8ED-00DB-4DFD-AF1E-BFF4A02F9399}" uniqueName="10" name="Week 7.2" queryTableFieldId="10"/>
    <tableColumn id="11" xr3:uid="{06578DC6-5840-44A8-B500-3DC1FACDE875}" uniqueName="11" name="Week 8.2" queryTableFieldId="11"/>
    <tableColumn id="12" xr3:uid="{A1AE5DD9-5F0D-4F5A-A97A-966DE5682B6C}" uniqueName="12" name="Week 9.2" queryTableFieldId="12"/>
    <tableColumn id="2" xr3:uid="{03252108-18C0-4312-B9F1-3C8FB6975029}" uniqueName="2" name="Week 10.2" queryTableFieldId="2"/>
    <tableColumn id="13" xr3:uid="{8D5BE335-1BB3-4AC8-8255-96504DC839F2}" uniqueName="13" name="Week 11.2" queryTableFieldId="13"/>
    <tableColumn id="3" xr3:uid="{85D690F3-F0A5-4C2D-A5EA-4BEF8AFB0A47}" uniqueName="3" name="Week 12.2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205521-2CB8-431A-A07C-81330D99DE49}" name="PlayerDuoGold" displayName="PlayerDuoGold" ref="A1:P12" tableType="queryTable" totalsRowShown="0">
  <autoFilter ref="A1:P12" xr:uid="{8B2E417C-476A-4C48-8CD1-D8EA5829C9A2}">
    <filterColumn colId="3">
      <filters>
        <filter val="12"/>
      </filters>
    </filterColumn>
  </autoFilter>
  <sortState xmlns:xlrd2="http://schemas.microsoft.com/office/spreadsheetml/2017/richdata2" ref="A2:P12">
    <sortCondition ref="A2:A12"/>
    <sortCondition ref="C2:C12"/>
  </sortState>
  <tableColumns count="16">
    <tableColumn id="14" xr3:uid="{65A65767-C0A4-43FF-9236-D58A1CE86E7E}" uniqueName="14" name="Time" queryTableFieldId="16" dataDxfId="3">
      <calculatedColumnFormula>SUM(PlayerDuoGold[[#This Row],[Week 1.2]:[Week 12.2]])</calculatedColumnFormula>
    </tableColumn>
    <tableColumn id="15" xr3:uid="{7B038A94-46FE-470E-BD06-6A01BA362A00}" uniqueName="15" name=" - " queryTableFieldId="15" dataDxfId="2"/>
    <tableColumn id="1" xr3:uid="{23EAE9E9-C26F-4F1A-B384-21B4536666C8}" uniqueName="1" name="Player" queryTableFieldId="1" dataDxfId="1"/>
    <tableColumn id="16" xr3:uid="{8FF24A94-786D-469B-B967-884AAB2DC790}" uniqueName="16" name="Count" queryTableFieldId="14" dataDxfId="0">
      <calculatedColumnFormula>COUNT(PlayerDuoGold[[#This Row],[Week 1.2]:[Week 12.2]])</calculatedColumnFormula>
    </tableColumn>
    <tableColumn id="3" xr3:uid="{DC2F9018-A5B2-407C-BEA0-58A045C1F1A0}" uniqueName="3" name="Week 1.2" queryTableFieldId="3"/>
    <tableColumn id="2" xr3:uid="{ABAD80D8-674A-4062-A6EE-4E5EA4F55E15}" uniqueName="2" name="Week 2.2" queryTableFieldId="2"/>
    <tableColumn id="4" xr3:uid="{E805FFBA-68D0-480C-9503-9A23BF61CA15}" uniqueName="4" name="Week 3.2" queryTableFieldId="4"/>
    <tableColumn id="5" xr3:uid="{00900FD7-8A53-4918-8ADA-BA8679B47639}" uniqueName="5" name="Week 4.2" queryTableFieldId="5"/>
    <tableColumn id="6" xr3:uid="{91159664-FA73-4B83-8676-9881835DCF8D}" uniqueName="6" name="Week 5.2" queryTableFieldId="6"/>
    <tableColumn id="7" xr3:uid="{74316FDF-5492-40B8-B829-196528E2AF86}" uniqueName="7" name="Week 6.2" queryTableFieldId="7"/>
    <tableColumn id="8" xr3:uid="{8D0993EB-FDE3-4144-812C-456B3C551EA6}" uniqueName="8" name="Week 7.2" queryTableFieldId="8"/>
    <tableColumn id="9" xr3:uid="{8FCAC193-F0D7-418B-B835-2CA3C608FBA2}" uniqueName="9" name="Week 8.2" queryTableFieldId="9"/>
    <tableColumn id="10" xr3:uid="{E6DD3FAA-4F4E-4E57-A22A-68FEF610AAE4}" uniqueName="10" name="Week 9.2" queryTableFieldId="10"/>
    <tableColumn id="11" xr3:uid="{798573E0-E321-408B-974D-08A79E98BE69}" uniqueName="11" name="Week 10.2" queryTableFieldId="11"/>
    <tableColumn id="12" xr3:uid="{728B6405-81B0-4786-959E-9BED9C9EE224}" uniqueName="12" name="Week 11.2" queryTableFieldId="12"/>
    <tableColumn id="13" xr3:uid="{DA303087-D731-459F-8BBE-CEA2AAFF5173}" uniqueName="13" name="Week 12.2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7F8F3A-D1B8-4A44-BECD-63115591B1D2}" name="TeamTrioPlat" displayName="TeamTrioPlat" ref="A1:P4" tableType="queryTable" totalsRowShown="0">
  <autoFilter ref="A1:P4" xr:uid="{B3FE7FB6-CBC1-4FBF-99C6-2FD6FB69E228}">
    <filterColumn colId="3">
      <filters>
        <filter val="12"/>
      </filters>
    </filterColumn>
  </autoFilter>
  <tableColumns count="16">
    <tableColumn id="14" xr3:uid="{9209F752-D289-4CC9-B957-44F115BE91E0}" uniqueName="14" name="Time" queryTableFieldId="16" dataDxfId="27">
      <calculatedColumnFormula>SUM(TeamTrioPlat[[#This Row],[Week 1.3]:[Week 12.3]])</calculatedColumnFormula>
    </tableColumn>
    <tableColumn id="15" xr3:uid="{8C167D86-65BB-4CFB-8988-E1F59E981953}" uniqueName="15" name=" - " queryTableFieldId="15" dataDxfId="26"/>
    <tableColumn id="1" xr3:uid="{9A5FA0FD-B3D6-47BD-8EE0-83AD3B57ACDB}" uniqueName="1" name="Team" queryTableFieldId="1" dataDxfId="25"/>
    <tableColumn id="16" xr3:uid="{7BEAE252-F769-4970-BB2F-B985A35AA199}" uniqueName="16" name="Count" queryTableFieldId="14" dataDxfId="24">
      <calculatedColumnFormula>COUNT(TeamTrioPlat[[#This Row],[Week 1.3]:[Week 12.3]])</calculatedColumnFormula>
    </tableColumn>
    <tableColumn id="2" xr3:uid="{03ADC8ED-CE55-4240-87BA-0FACFBD7C8A8}" uniqueName="2" name="Week 1.3" queryTableFieldId="2"/>
    <tableColumn id="3" xr3:uid="{5AA8D001-9972-4F4D-9614-37E45F95974E}" uniqueName="3" name="Week 2.3" queryTableFieldId="3"/>
    <tableColumn id="4" xr3:uid="{19F9091A-1971-415F-ADC6-5B0A6DA0B5A1}" uniqueName="4" name="Week 3.3" queryTableFieldId="4"/>
    <tableColumn id="5" xr3:uid="{9E5666AE-116D-4E24-A2E8-276BE73102BA}" uniqueName="5" name="Week 4.3" queryTableFieldId="5"/>
    <tableColumn id="6" xr3:uid="{9BFB11E4-9E67-4DFD-BC2E-8F2FE3D385D9}" uniqueName="6" name="Week 5.3" queryTableFieldId="6"/>
    <tableColumn id="7" xr3:uid="{A3AB7512-2669-475D-B683-413BC0ED25E0}" uniqueName="7" name="Week 6.3" queryTableFieldId="7"/>
    <tableColumn id="8" xr3:uid="{24BD6D8C-7C00-46A8-8C9B-0ACEE684D6BE}" uniqueName="8" name="Week 7.3" queryTableFieldId="8"/>
    <tableColumn id="9" xr3:uid="{BEADD126-ECAB-47B4-BB2A-195D1BEA6921}" uniqueName="9" name="Week 8.3" queryTableFieldId="9"/>
    <tableColumn id="10" xr3:uid="{3987E2A8-FB9C-432C-9FD2-3E891102DB63}" uniqueName="10" name="Week 9.3" queryTableFieldId="10"/>
    <tableColumn id="11" xr3:uid="{2E5A25AD-EBC4-4E97-B22A-669351989898}" uniqueName="11" name="Week 10.3" queryTableFieldId="11"/>
    <tableColumn id="12" xr3:uid="{8ED1DF58-2260-4AED-87F9-04C9DDC649DE}" uniqueName="12" name="Week 11.3" queryTableFieldId="12"/>
    <tableColumn id="13" xr3:uid="{A380A213-95D6-437B-95BD-494E407829A8}" uniqueName="13" name="Week 12.3" queryTableField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A3ED48-1452-40A3-A01F-91126846B805}" name="TeamTrioGold" displayName="TeamTrioGold" ref="A1:P9" tableType="queryTable" totalsRowShown="0">
  <autoFilter ref="A1:P9" xr:uid="{72F7AD48-B9AB-4A70-A961-4A9A4F269BEB}">
    <filterColumn colId="3">
      <filters>
        <filter val="12"/>
      </filters>
    </filterColumn>
  </autoFilter>
  <tableColumns count="16">
    <tableColumn id="14" xr3:uid="{2E36F7A4-55A9-4E98-ADC9-BACA8A6906E2}" uniqueName="14" name="Time" queryTableFieldId="16" dataDxfId="23">
      <calculatedColumnFormula>SUM(TeamTrioGold[[#This Row],[Week 1.3]:[Week 12.3]])</calculatedColumnFormula>
    </tableColumn>
    <tableColumn id="15" xr3:uid="{AE5C5FFA-D73E-483A-B303-46658DE4C690}" uniqueName="15" name=" - " queryTableFieldId="15" dataDxfId="22"/>
    <tableColumn id="1" xr3:uid="{22023D42-D886-44FA-AB03-1E8D40329252}" uniqueName="1" name="Team" queryTableFieldId="1" dataDxfId="21"/>
    <tableColumn id="16" xr3:uid="{444ED8CD-8744-4878-89BC-D642F8ADE20A}" uniqueName="16" name="Count" queryTableFieldId="14" dataDxfId="20">
      <calculatedColumnFormula>COUNT(TeamTrioGold[[#This Row],[Week 1.3]:[Week 12.3]])</calculatedColumnFormula>
    </tableColumn>
    <tableColumn id="2" xr3:uid="{8F9DFB7B-0627-4B0B-8B31-499CE8B34F87}" uniqueName="2" name="Week 1.3" queryTableFieldId="2"/>
    <tableColumn id="3" xr3:uid="{BE949AA6-C7AA-4BF9-B341-E305AC0CFE55}" uniqueName="3" name="Week 2.3" queryTableFieldId="3"/>
    <tableColumn id="4" xr3:uid="{7E7A27A6-52E9-4D17-BDA8-1DC328BD47C7}" uniqueName="4" name="Week 3.3" queryTableFieldId="4"/>
    <tableColumn id="5" xr3:uid="{0B2DFBC5-02C3-4EC5-8494-7662F1C02870}" uniqueName="5" name="Week 4.3" queryTableFieldId="5"/>
    <tableColumn id="6" xr3:uid="{2978888C-1608-4844-A458-4B7DE2CCDF71}" uniqueName="6" name="Week 5.3" queryTableFieldId="6"/>
    <tableColumn id="7" xr3:uid="{5B1052D3-ACAC-4481-A101-17CDBD544D4B}" uniqueName="7" name="Week 6.3" queryTableFieldId="7"/>
    <tableColumn id="8" xr3:uid="{24453174-49F0-44EA-B64E-BB05174E78C4}" uniqueName="8" name="Week 7.3" queryTableFieldId="8"/>
    <tableColumn id="9" xr3:uid="{2036DE39-54DB-4804-B58E-36DC3D324A12}" uniqueName="9" name="Week 8.3" queryTableFieldId="9"/>
    <tableColumn id="10" xr3:uid="{CA3210B7-B77B-4088-A1C1-ECF23AC14C71}" uniqueName="10" name="Week 9.3" queryTableFieldId="10"/>
    <tableColumn id="11" xr3:uid="{4C57C798-6AA7-4D7C-9055-1D748AB7AB88}" uniqueName="11" name="Week 10.3" queryTableFieldId="11"/>
    <tableColumn id="12" xr3:uid="{EE9A9D0E-653E-41E4-BB99-D2E6D5B88506}" uniqueName="12" name="Week 11.3" queryTableFieldId="12"/>
    <tableColumn id="13" xr3:uid="{79CE192E-BC36-4CF7-A87E-26943A66D19F}" uniqueName="13" name="Week 12.3" queryTableField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CD22D-4082-4732-B18C-4D7E5FE3C475}" name="PlayerTrioPlat" displayName="PlayerTrioPlat" ref="A1:P7" tableType="queryTable" totalsRowShown="0">
  <autoFilter ref="A1:P7" xr:uid="{805F57DB-0C01-468D-8318-903247824207}">
    <filterColumn colId="3">
      <filters>
        <filter val="12"/>
      </filters>
    </filterColumn>
  </autoFilter>
  <tableColumns count="16">
    <tableColumn id="14" xr3:uid="{29D276EE-B754-4410-8D03-2A02FC307066}" uniqueName="14" name="Time" queryTableFieldId="16" dataDxfId="15">
      <calculatedColumnFormula>SUM(PlayerTrioPlat[[#This Row],[Week 1.3]:[Week 12.3]])</calculatedColumnFormula>
    </tableColumn>
    <tableColumn id="15" xr3:uid="{F7BD11B1-4DF8-4558-BF51-93C963A3ED4F}" uniqueName="15" name=" - " queryTableFieldId="15" dataDxfId="14"/>
    <tableColumn id="1" xr3:uid="{73428E45-7877-4401-ABF0-63CA4A8AF714}" uniqueName="1" name="Player" queryTableFieldId="1" dataDxfId="13"/>
    <tableColumn id="16" xr3:uid="{BE3BE880-EADD-4FD5-BDC0-BDC0B62956F1}" uniqueName="16" name="Count" queryTableFieldId="14" dataDxfId="12">
      <calculatedColumnFormula>COUNT(PlayerTrioPlat[[#This Row],[Week 1.3]:[Week 12.3]])</calculatedColumnFormula>
    </tableColumn>
    <tableColumn id="2" xr3:uid="{8BDC297F-0966-4F24-8645-051570793FD8}" uniqueName="2" name="Week 1.3" queryTableFieldId="2"/>
    <tableColumn id="3" xr3:uid="{AB15AC5E-8C73-4A96-86F7-1F75D901B3B0}" uniqueName="3" name="Week 2.3" queryTableFieldId="3"/>
    <tableColumn id="4" xr3:uid="{2C83A7E8-118A-4B88-8608-BA6F9ABCFE97}" uniqueName="4" name="Week 3.3" queryTableFieldId="4"/>
    <tableColumn id="5" xr3:uid="{15792DFA-90ED-4729-AAE4-7DF880DB3195}" uniqueName="5" name="Week 4.3" queryTableFieldId="5"/>
    <tableColumn id="6" xr3:uid="{BF03E779-81C6-46DE-AB94-0053E897922B}" uniqueName="6" name="Week 5.3" queryTableFieldId="6"/>
    <tableColumn id="7" xr3:uid="{92F86599-6230-47D9-95D5-8B4414149DFA}" uniqueName="7" name="Week 6.3" queryTableFieldId="7"/>
    <tableColumn id="8" xr3:uid="{479F24AD-0A29-4782-8D91-6265798DF764}" uniqueName="8" name="Week 7.3" queryTableFieldId="8"/>
    <tableColumn id="9" xr3:uid="{66F13A01-73D5-46E0-B001-E3469EEDB80D}" uniqueName="9" name="Week 8.3" queryTableFieldId="9"/>
    <tableColumn id="10" xr3:uid="{8A6ADDAF-ECD8-4F98-BB72-9FD6166E3436}" uniqueName="10" name="Week 9.3" queryTableFieldId="10"/>
    <tableColumn id="11" xr3:uid="{07758BDB-15CA-46D7-A570-878FA8AA526D}" uniqueName="11" name="Week 10.3" queryTableFieldId="11"/>
    <tableColumn id="12" xr3:uid="{4B84295A-2E57-4C60-948F-C7943C9134A4}" uniqueName="12" name="Week 11.3" queryTableFieldId="12"/>
    <tableColumn id="13" xr3:uid="{1C050E9E-1690-4228-BF65-95EFF3C8A63A}" uniqueName="13" name="Week 12.3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499AB9-AA7F-4BE0-A182-6F1C4CC34608}" name="PlayerTrioGold" displayName="PlayerTrioGold" ref="A1:P12" tableType="queryTable" totalsRowShown="0">
  <autoFilter ref="A1:P12" xr:uid="{27E64847-9D25-4319-8C40-AF220924C73A}">
    <filterColumn colId="3">
      <filters>
        <filter val="12"/>
      </filters>
    </filterColumn>
  </autoFilter>
  <tableColumns count="16">
    <tableColumn id="14" xr3:uid="{60E6433D-8A4C-49DF-9A8E-2D8E013B8432}" uniqueName="14" name="Time" queryTableFieldId="16" dataDxfId="7">
      <calculatedColumnFormula>SUM(PlayerTrioGold[[#This Row],[Week 1.3]:[Week 12.3]])</calculatedColumnFormula>
    </tableColumn>
    <tableColumn id="15" xr3:uid="{873D091A-E663-497D-9542-FE02B965F59C}" uniqueName="15" name=" - " queryTableFieldId="15" dataDxfId="6"/>
    <tableColumn id="1" xr3:uid="{5A86CD57-9748-48BD-B03A-957EF236F892}" uniqueName="1" name="Player" queryTableFieldId="1" dataDxfId="5"/>
    <tableColumn id="16" xr3:uid="{DB7E9234-F22F-4658-AAC1-99433E3FDF8C}" uniqueName="16" name="Count" queryTableFieldId="14" dataDxfId="4">
      <calculatedColumnFormula>COUNT(PlayerTrioGold[[#This Row],[Week 1.3]:[Week 12.3]])</calculatedColumnFormula>
    </tableColumn>
    <tableColumn id="2" xr3:uid="{27297F1E-BD5C-4D04-A144-393C3ED6AD2E}" uniqueName="2" name="Week 1.3" queryTableFieldId="2"/>
    <tableColumn id="3" xr3:uid="{DE882899-0C7B-4E43-9C55-666467E3CBF9}" uniqueName="3" name="Week 2.3" queryTableFieldId="3"/>
    <tableColumn id="4" xr3:uid="{AEA11F2F-42A8-4ACB-9CF3-5D6F4A8218FF}" uniqueName="4" name="Week 3.3" queryTableFieldId="4"/>
    <tableColumn id="5" xr3:uid="{47FB8DAF-1BBA-43A3-A069-3791777082C4}" uniqueName="5" name="Week 4.3" queryTableFieldId="5"/>
    <tableColumn id="6" xr3:uid="{314E5F58-7557-4AD6-885B-A2F63883CCA4}" uniqueName="6" name="Week 5.3" queryTableFieldId="6"/>
    <tableColumn id="7" xr3:uid="{EE47AD4E-332C-4005-84B4-EBA90D7D3B7E}" uniqueName="7" name="Week 6.3" queryTableFieldId="7"/>
    <tableColumn id="8" xr3:uid="{FC48B5F1-932D-45B5-A12D-2301E583E8D3}" uniqueName="8" name="Week 7.3" queryTableFieldId="8"/>
    <tableColumn id="9" xr3:uid="{CCD25859-DD8B-494D-AACA-0F5860C93274}" uniqueName="9" name="Week 8.3" queryTableFieldId="9"/>
    <tableColumn id="10" xr3:uid="{45B38156-132E-4DCC-B47B-171820A1650A}" uniqueName="10" name="Week 9.3" queryTableFieldId="10"/>
    <tableColumn id="11" xr3:uid="{4922C2DF-D3E8-4148-A892-EE59AB9B5330}" uniqueName="11" name="Week 10.3" queryTableFieldId="11"/>
    <tableColumn id="12" xr3:uid="{F5E2B2DC-F187-42B6-BCF2-7F181DB5E2BF}" uniqueName="12" name="Week 11.3" queryTableFieldId="12"/>
    <tableColumn id="13" xr3:uid="{6B86A31F-97E3-407D-8A90-91332DBEA7E0}" uniqueName="13" name="Week 12.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2286-EA67-47A6-8310-9DC8D2C1FCB5}">
  <dimension ref="A1:F3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6" width="12" bestFit="1" customWidth="1"/>
  </cols>
  <sheetData>
    <row r="1" spans="1:6" x14ac:dyDescent="0.25">
      <c r="A1" t="s">
        <v>0</v>
      </c>
      <c r="B1" t="s">
        <v>9</v>
      </c>
      <c r="C1" t="s">
        <v>12</v>
      </c>
      <c r="D1" t="s">
        <v>18</v>
      </c>
      <c r="E1" t="s">
        <v>38</v>
      </c>
      <c r="F1" t="s">
        <v>44</v>
      </c>
    </row>
    <row r="2" spans="1:6" x14ac:dyDescent="0.25">
      <c r="A2" s="1" t="s">
        <v>15</v>
      </c>
      <c r="B2">
        <v>3.920138888888889E-2</v>
      </c>
      <c r="D2">
        <v>3.4594907407407408E-2</v>
      </c>
    </row>
    <row r="3" spans="1:6" x14ac:dyDescent="0.25">
      <c r="A3" s="1" t="s">
        <v>26</v>
      </c>
      <c r="C3">
        <v>3.3981481481481481E-2</v>
      </c>
      <c r="E3">
        <v>4.0810185185185185E-2</v>
      </c>
      <c r="F3">
        <v>2.9074074074074075E-2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1B5-62F1-46D7-A648-FB5E36D1F1EB}">
  <dimension ref="A1:P14"/>
  <sheetViews>
    <sheetView workbookViewId="0">
      <selection activeCell="E11" sqref="E1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3" width="12" bestFit="1" customWidth="1"/>
    <col min="14" max="16" width="12.5703125" bestFit="1" customWidth="1"/>
    <col min="17" max="18" width="12" bestFit="1" customWidth="1"/>
  </cols>
  <sheetData>
    <row r="1" spans="1:16" x14ac:dyDescent="0.25">
      <c r="A1" t="s">
        <v>76</v>
      </c>
      <c r="B1" t="s">
        <v>77</v>
      </c>
      <c r="C1" t="s">
        <v>0</v>
      </c>
      <c r="D1" t="s">
        <v>78</v>
      </c>
      <c r="E1" t="s">
        <v>4</v>
      </c>
      <c r="F1" t="s">
        <v>12</v>
      </c>
      <c r="G1" t="s">
        <v>18</v>
      </c>
      <c r="H1" t="s">
        <v>7</v>
      </c>
      <c r="I1" t="s">
        <v>28</v>
      </c>
      <c r="J1" t="s">
        <v>34</v>
      </c>
      <c r="K1" t="s">
        <v>38</v>
      </c>
      <c r="L1" t="s">
        <v>44</v>
      </c>
      <c r="M1" t="s">
        <v>47</v>
      </c>
      <c r="N1" t="s">
        <v>6</v>
      </c>
      <c r="O1" t="s">
        <v>9</v>
      </c>
      <c r="P1" t="s">
        <v>11</v>
      </c>
    </row>
    <row r="2" spans="1:16" hidden="1" x14ac:dyDescent="0.25">
      <c r="A2" s="2">
        <f>SUM(PlayerSoloGold[[#This Row],[Week 1.1]:[Week 12.1]])</f>
        <v>1.7916666666666668E-2</v>
      </c>
      <c r="B2" s="1" t="s">
        <v>77</v>
      </c>
      <c r="C2" s="1" t="s">
        <v>39</v>
      </c>
      <c r="D2" s="1">
        <f>COUNT(PlayerSoloGold[[#This Row],[Week 1.1]:[Week 12.1]])</f>
        <v>1</v>
      </c>
      <c r="K2">
        <v>1.7916666666666668E-2</v>
      </c>
    </row>
    <row r="3" spans="1:16" hidden="1" x14ac:dyDescent="0.25">
      <c r="A3" s="2">
        <f>SUM(PlayerSoloGold[[#This Row],[Week 1.1]:[Week 12.1]])</f>
        <v>1.8587962962962962E-2</v>
      </c>
      <c r="B3" s="1" t="s">
        <v>77</v>
      </c>
      <c r="C3" s="1" t="s">
        <v>40</v>
      </c>
      <c r="D3" s="1">
        <f>COUNT(PlayerSoloGold[[#This Row],[Week 1.1]:[Week 12.1]])</f>
        <v>1</v>
      </c>
      <c r="K3">
        <v>1.8587962962962962E-2</v>
      </c>
    </row>
    <row r="4" spans="1:16" hidden="1" x14ac:dyDescent="0.25">
      <c r="A4" s="2">
        <f>SUM(PlayerSoloGold[[#This Row],[Week 1.1]:[Week 12.1]])</f>
        <v>1.9768518518518515E-2</v>
      </c>
      <c r="B4" s="1" t="s">
        <v>77</v>
      </c>
      <c r="C4" s="1" t="s">
        <v>26</v>
      </c>
      <c r="D4" s="1">
        <f>COUNT(PlayerSoloGold[[#This Row],[Week 1.1]:[Week 12.1]])</f>
        <v>1</v>
      </c>
      <c r="K4">
        <v>1.9768518518518515E-2</v>
      </c>
    </row>
    <row r="5" spans="1:16" hidden="1" x14ac:dyDescent="0.25">
      <c r="A5" s="2">
        <f>SUM(PlayerSoloGold[[#This Row],[Week 1.1]:[Week 12.1]])</f>
        <v>2.1099537037037038E-2</v>
      </c>
      <c r="B5" s="1" t="s">
        <v>77</v>
      </c>
      <c r="C5" s="1" t="s">
        <v>41</v>
      </c>
      <c r="D5" s="1">
        <f>COUNT(PlayerSoloGold[[#This Row],[Week 1.1]:[Week 12.1]])</f>
        <v>1</v>
      </c>
      <c r="K5">
        <v>2.1099537037037038E-2</v>
      </c>
    </row>
    <row r="6" spans="1:16" hidden="1" x14ac:dyDescent="0.25">
      <c r="A6" s="2">
        <f>SUM(PlayerSoloGold[[#This Row],[Week 1.1]:[Week 12.1]])</f>
        <v>2.8252314814814813E-2</v>
      </c>
      <c r="B6" s="1" t="s">
        <v>77</v>
      </c>
      <c r="C6" s="1" t="s">
        <v>29</v>
      </c>
      <c r="D6" s="1">
        <f>COUNT(PlayerSoloGold[[#This Row],[Week 1.1]:[Week 12.1]])</f>
        <v>1</v>
      </c>
      <c r="G6">
        <v>2.8252314814814813E-2</v>
      </c>
    </row>
    <row r="7" spans="1:16" hidden="1" x14ac:dyDescent="0.25">
      <c r="A7" s="2">
        <f>SUM(PlayerSoloGold[[#This Row],[Week 1.1]:[Week 12.1]])</f>
        <v>2.9062500000000002E-2</v>
      </c>
      <c r="B7" s="1" t="s">
        <v>77</v>
      </c>
      <c r="C7" s="1" t="s">
        <v>8</v>
      </c>
      <c r="D7" s="1">
        <f>COUNT(PlayerSoloGold[[#This Row],[Week 1.1]:[Week 12.1]])</f>
        <v>1</v>
      </c>
      <c r="H7">
        <v>2.9062500000000002E-2</v>
      </c>
    </row>
    <row r="8" spans="1:16" hidden="1" x14ac:dyDescent="0.25">
      <c r="A8" s="2">
        <f>SUM(PlayerSoloGold[[#This Row],[Week 1.1]:[Week 12.1]])</f>
        <v>8.2291666666666666E-2</v>
      </c>
      <c r="B8" s="1" t="s">
        <v>77</v>
      </c>
      <c r="C8" s="1" t="s">
        <v>25</v>
      </c>
      <c r="D8" s="1">
        <f>COUNT(PlayerSoloGold[[#This Row],[Week 1.1]:[Week 12.1]])</f>
        <v>1</v>
      </c>
      <c r="F8">
        <v>8.2291666666666666E-2</v>
      </c>
    </row>
    <row r="9" spans="1:16" hidden="1" x14ac:dyDescent="0.25">
      <c r="A9" s="2">
        <f>SUM(PlayerSoloGold[[#This Row],[Week 1.1]:[Week 12.1]])</f>
        <v>0.15599537037037037</v>
      </c>
      <c r="B9" s="1" t="s">
        <v>77</v>
      </c>
      <c r="C9" s="1" t="s">
        <v>14</v>
      </c>
      <c r="D9" s="1">
        <f>COUNT(PlayerSoloGold[[#This Row],[Week 1.1]:[Week 12.1]])</f>
        <v>8</v>
      </c>
      <c r="E9">
        <v>1.7719907407407406E-2</v>
      </c>
      <c r="F9">
        <v>1.9606481481481482E-2</v>
      </c>
      <c r="G9">
        <v>1.7685185185185182E-2</v>
      </c>
      <c r="H9">
        <v>2.1851851851851848E-2</v>
      </c>
      <c r="I9">
        <v>1.8819444444444448E-2</v>
      </c>
      <c r="J9">
        <v>2.3298611111111107E-2</v>
      </c>
      <c r="K9">
        <v>1.7685185185185182E-2</v>
      </c>
      <c r="L9">
        <v>1.9328703703703702E-2</v>
      </c>
    </row>
    <row r="10" spans="1:16" hidden="1" x14ac:dyDescent="0.25">
      <c r="A10" s="2">
        <f>SUM(PlayerSoloGold[[#This Row],[Week 1.1]:[Week 12.1]])</f>
        <v>0.22582175925925926</v>
      </c>
      <c r="B10" s="1" t="s">
        <v>77</v>
      </c>
      <c r="C10" s="1" t="s">
        <v>17</v>
      </c>
      <c r="D10" s="1">
        <f>COUNT(PlayerSoloGold[[#This Row],[Week 1.1]:[Week 12.1]])</f>
        <v>10</v>
      </c>
      <c r="E10">
        <v>2.6365740740740742E-2</v>
      </c>
      <c r="F10">
        <v>2.494212962962963E-2</v>
      </c>
      <c r="G10">
        <v>2.0185185185185184E-2</v>
      </c>
      <c r="H10">
        <v>2.6018518518518521E-2</v>
      </c>
      <c r="I10">
        <v>2.4432870370370369E-2</v>
      </c>
      <c r="J10">
        <v>2.5266203703703704E-2</v>
      </c>
      <c r="K10">
        <v>1.7071759259259259E-2</v>
      </c>
      <c r="L10">
        <v>1.8414351851851852E-2</v>
      </c>
      <c r="M10">
        <v>2.6238425925925925E-2</v>
      </c>
      <c r="N10">
        <v>1.6886574074074075E-2</v>
      </c>
    </row>
    <row r="11" spans="1:16" x14ac:dyDescent="0.25">
      <c r="A11" s="2">
        <f>SUM(PlayerSoloGold[[#This Row],[Week 1.1]:[Week 12.1]])</f>
        <v>0.23575231481481485</v>
      </c>
      <c r="B11" s="1" t="s">
        <v>77</v>
      </c>
      <c r="C11" s="1" t="s">
        <v>15</v>
      </c>
      <c r="D11" s="1">
        <f>COUNT(PlayerSoloGold[[#This Row],[Week 1.1]:[Week 12.1]])</f>
        <v>12</v>
      </c>
      <c r="E11">
        <v>1.9490740740740743E-2</v>
      </c>
      <c r="F11">
        <v>1.9016203703703705E-2</v>
      </c>
      <c r="G11">
        <v>1.6979166666666667E-2</v>
      </c>
      <c r="H11">
        <v>2.6273148148148153E-2</v>
      </c>
      <c r="I11">
        <v>2.238425925925926E-2</v>
      </c>
      <c r="J11">
        <v>2.0706018518518519E-2</v>
      </c>
      <c r="K11">
        <v>1.7789351851851851E-2</v>
      </c>
      <c r="L11">
        <v>1.8865740740740742E-2</v>
      </c>
      <c r="M11">
        <v>2.0914351851851851E-2</v>
      </c>
      <c r="N11">
        <v>1.5752314814814813E-2</v>
      </c>
      <c r="O11">
        <v>2.1446759259259259E-2</v>
      </c>
      <c r="P11">
        <v>1.6134259259259261E-2</v>
      </c>
    </row>
    <row r="12" spans="1:16" x14ac:dyDescent="0.25">
      <c r="A12" s="2">
        <f>SUM(PlayerSoloGold[[#This Row],[Week 1.1]:[Week 12.1]])</f>
        <v>0.26747685185185183</v>
      </c>
      <c r="B12" s="1" t="s">
        <v>77</v>
      </c>
      <c r="C12" s="1" t="s">
        <v>16</v>
      </c>
      <c r="D12" s="1">
        <f>COUNT(PlayerSoloGold[[#This Row],[Week 1.1]:[Week 12.1]])</f>
        <v>12</v>
      </c>
      <c r="E12">
        <v>2.0185185185185184E-2</v>
      </c>
      <c r="F12">
        <v>2.2268518518518521E-2</v>
      </c>
      <c r="G12">
        <v>1.8240740740740741E-2</v>
      </c>
      <c r="H12">
        <v>2.119212962962963E-2</v>
      </c>
      <c r="I12">
        <v>2.4756944444444443E-2</v>
      </c>
      <c r="J12">
        <v>2.4502314814814814E-2</v>
      </c>
      <c r="K12">
        <v>2.0682870370370372E-2</v>
      </c>
      <c r="L12">
        <v>2.1030092592592597E-2</v>
      </c>
      <c r="M12">
        <v>2.7557870370370368E-2</v>
      </c>
      <c r="N12">
        <v>1.894675925925926E-2</v>
      </c>
      <c r="O12">
        <v>2.4884259259259259E-2</v>
      </c>
      <c r="P12">
        <v>2.3229166666666665E-2</v>
      </c>
    </row>
    <row r="13" spans="1:16" x14ac:dyDescent="0.25">
      <c r="A13" s="2">
        <f>SUM(PlayerSoloGold[[#This Row],[Week 1.1]:[Week 12.1]])</f>
        <v>0.31680555555555556</v>
      </c>
      <c r="B13" s="1" t="s">
        <v>77</v>
      </c>
      <c r="C13" s="1" t="s">
        <v>2</v>
      </c>
      <c r="D13" s="1">
        <f>COUNT(PlayerSoloGold[[#This Row],[Week 1.1]:[Week 12.1]])</f>
        <v>12</v>
      </c>
      <c r="E13">
        <v>2.3483796296296298E-2</v>
      </c>
      <c r="F13">
        <v>2.5914351851851855E-2</v>
      </c>
      <c r="G13">
        <v>2.4375000000000004E-2</v>
      </c>
      <c r="H13">
        <v>2.7997685185185184E-2</v>
      </c>
      <c r="I13">
        <v>2.836805555555556E-2</v>
      </c>
      <c r="J13">
        <v>2.6666666666666668E-2</v>
      </c>
      <c r="K13">
        <v>1.9942129629629629E-2</v>
      </c>
      <c r="L13">
        <v>2.6562499999999999E-2</v>
      </c>
      <c r="M13">
        <v>3.4861111111111114E-2</v>
      </c>
      <c r="N13">
        <v>2.1944444444444447E-2</v>
      </c>
      <c r="O13">
        <v>3.0428240740740742E-2</v>
      </c>
      <c r="P13">
        <v>2.6261574074074076E-2</v>
      </c>
    </row>
    <row r="14" spans="1:16" x14ac:dyDescent="0.25">
      <c r="A14" s="2">
        <f>SUM(PlayerSoloGold[[#This Row],[Week 1.1]:[Week 12.1]])</f>
        <v>0.35415509259259265</v>
      </c>
      <c r="B14" s="1" t="s">
        <v>77</v>
      </c>
      <c r="C14" s="1" t="s">
        <v>5</v>
      </c>
      <c r="D14" s="1">
        <f>COUNT(PlayerSoloGold[[#This Row],[Week 1.1]:[Week 12.1]])</f>
        <v>12</v>
      </c>
      <c r="E14">
        <v>2.9386574074074075E-2</v>
      </c>
      <c r="F14">
        <v>3.2199074074074074E-2</v>
      </c>
      <c r="G14">
        <v>2.5451388888888888E-2</v>
      </c>
      <c r="H14">
        <v>2.7175925925925926E-2</v>
      </c>
      <c r="I14">
        <v>3.0590277777777775E-2</v>
      </c>
      <c r="J14">
        <v>3.2986111111111112E-2</v>
      </c>
      <c r="K14">
        <v>2.5289351851851851E-2</v>
      </c>
      <c r="L14">
        <v>2.342592592592593E-2</v>
      </c>
      <c r="M14">
        <v>3.2523148148148148E-2</v>
      </c>
      <c r="N14">
        <v>2.7118055555555552E-2</v>
      </c>
      <c r="O14">
        <v>4.207175925925926E-2</v>
      </c>
      <c r="P14">
        <v>2.5937500000000002E-2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C551-B551-4A5C-8CBE-8D7B77E9E74C}">
  <dimension ref="A1:P5"/>
  <sheetViews>
    <sheetView workbookViewId="0">
      <selection activeCell="C5" sqref="C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29.28515625" bestFit="1" customWidth="1"/>
    <col min="4" max="4" width="8.5703125" bestFit="1" customWidth="1"/>
    <col min="5" max="13" width="12" bestFit="1" customWidth="1"/>
    <col min="14" max="16" width="12.5703125" bestFit="1" customWidth="1"/>
    <col min="17" max="17" width="12" bestFit="1" customWidth="1"/>
    <col min="18" max="18" width="12.5703125" bestFit="1" customWidth="1"/>
  </cols>
  <sheetData>
    <row r="1" spans="1:16" x14ac:dyDescent="0.25">
      <c r="A1" t="s">
        <v>76</v>
      </c>
      <c r="B1" t="s">
        <v>77</v>
      </c>
      <c r="C1" t="s">
        <v>56</v>
      </c>
      <c r="D1" t="s">
        <v>78</v>
      </c>
      <c r="E1" t="s">
        <v>19</v>
      </c>
      <c r="F1" t="s">
        <v>13</v>
      </c>
      <c r="G1" t="s">
        <v>30</v>
      </c>
      <c r="H1" t="s">
        <v>32</v>
      </c>
      <c r="I1" t="s">
        <v>35</v>
      </c>
      <c r="J1" t="s">
        <v>10</v>
      </c>
      <c r="K1" t="s">
        <v>42</v>
      </c>
      <c r="L1" t="s">
        <v>45</v>
      </c>
      <c r="M1" t="s">
        <v>48</v>
      </c>
      <c r="N1" t="s">
        <v>1</v>
      </c>
      <c r="O1" t="s">
        <v>51</v>
      </c>
      <c r="P1" t="s">
        <v>3</v>
      </c>
    </row>
    <row r="2" spans="1:16" hidden="1" x14ac:dyDescent="0.25">
      <c r="A2" s="2">
        <f>SUM(TeamDuoPlat[[#This Row],[Week 1.2]:[Week 12.2]])</f>
        <v>2.0798611111111111E-2</v>
      </c>
      <c r="B2" s="1" t="s">
        <v>77</v>
      </c>
      <c r="C2" s="1" t="s">
        <v>59</v>
      </c>
      <c r="D2" s="1">
        <f>COUNT(TeamDuoPlat[[#This Row],[Week 1.2]:[Week 12.2]])</f>
        <v>1</v>
      </c>
      <c r="E2">
        <v>2.0798611111111111E-2</v>
      </c>
    </row>
    <row r="3" spans="1:16" hidden="1" x14ac:dyDescent="0.25">
      <c r="A3" s="2">
        <f>SUM(TeamDuoPlat[[#This Row],[Week 1.2]:[Week 12.2]])</f>
        <v>0.15241898148148147</v>
      </c>
      <c r="B3" s="1" t="s">
        <v>77</v>
      </c>
      <c r="C3" s="1" t="s">
        <v>80</v>
      </c>
      <c r="D3" s="1">
        <f>COUNT(TeamDuoPlat[[#This Row],[Week 1.2]:[Week 12.2]])</f>
        <v>6</v>
      </c>
      <c r="E3">
        <v>2.1377314814814818E-2</v>
      </c>
      <c r="F3">
        <v>2.0949074074074075E-2</v>
      </c>
      <c r="G3">
        <v>2.9178240740740741E-2</v>
      </c>
      <c r="I3">
        <v>3.3206018518518517E-2</v>
      </c>
      <c r="M3">
        <v>2.7881944444444445E-2</v>
      </c>
      <c r="P3">
        <v>1.982638888888889E-2</v>
      </c>
    </row>
    <row r="4" spans="1:16" x14ac:dyDescent="0.25">
      <c r="A4" s="2">
        <f>SUM(TeamDuoPlat[[#This Row],[Week 1.2]:[Week 12.2]])</f>
        <v>0.2819328703703704</v>
      </c>
      <c r="B4" s="1"/>
      <c r="C4" s="1" t="s">
        <v>57</v>
      </c>
      <c r="D4" s="1">
        <f>COUNT(TeamDuoPlat[[#This Row],[Week 1.2]:[Week 12.2]])</f>
        <v>12</v>
      </c>
      <c r="E4">
        <v>2.4421296296296292E-2</v>
      </c>
      <c r="F4">
        <v>2.0046296296296295E-2</v>
      </c>
      <c r="G4">
        <v>2.7210648148148147E-2</v>
      </c>
      <c r="H4">
        <v>3.0277777777777778E-2</v>
      </c>
      <c r="I4">
        <v>2.5787037037037039E-2</v>
      </c>
      <c r="J4">
        <v>2.2453703703703708E-2</v>
      </c>
      <c r="K4">
        <v>2.5868055555555557E-2</v>
      </c>
      <c r="L4">
        <v>2.0405092592592593E-2</v>
      </c>
      <c r="M4">
        <v>2.2789351851851852E-2</v>
      </c>
      <c r="N4">
        <v>1.5995370370370372E-2</v>
      </c>
      <c r="O4">
        <v>2.7685185185185188E-2</v>
      </c>
      <c r="P4">
        <v>1.8993055555555558E-2</v>
      </c>
    </row>
    <row r="5" spans="1:16" x14ac:dyDescent="0.25">
      <c r="A5" s="2">
        <f>SUM(TeamDuoPlat[[#This Row],[Week 1.2]:[Week 12.2]])</f>
        <v>0.32423611111111106</v>
      </c>
      <c r="B5" s="1" t="s">
        <v>77</v>
      </c>
      <c r="C5" s="1" t="s">
        <v>65</v>
      </c>
      <c r="D5" s="1">
        <f>COUNT(TeamDuoPlat[[#This Row],[Week 1.2]:[Week 12.2]])</f>
        <v>12</v>
      </c>
      <c r="E5">
        <v>2.6192129629629631E-2</v>
      </c>
      <c r="F5">
        <v>2.0543981481481479E-2</v>
      </c>
      <c r="G5">
        <v>2.8425925925925924E-2</v>
      </c>
      <c r="H5">
        <v>2.8611111111111115E-2</v>
      </c>
      <c r="I5">
        <v>2.5833333333333333E-2</v>
      </c>
      <c r="J5">
        <v>2.4421296296296292E-2</v>
      </c>
      <c r="K5">
        <v>3.560185185185185E-2</v>
      </c>
      <c r="L5">
        <v>2.837962962962963E-2</v>
      </c>
      <c r="M5">
        <v>2.9826388888888892E-2</v>
      </c>
      <c r="N5">
        <v>2.3946759259259261E-2</v>
      </c>
      <c r="O5">
        <v>3.0729166666666669E-2</v>
      </c>
      <c r="P5">
        <v>2.1724537037037039E-2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C872-8804-48AB-90C9-AF3AA6F5C618}">
  <dimension ref="A1:P10"/>
  <sheetViews>
    <sheetView workbookViewId="0">
      <selection activeCell="A9" sqref="A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29.42578125" bestFit="1" customWidth="1"/>
    <col min="4" max="4" width="8.5703125" bestFit="1" customWidth="1"/>
    <col min="5" max="13" width="12" bestFit="1" customWidth="1"/>
    <col min="14" max="18" width="12.5703125" bestFit="1" customWidth="1"/>
  </cols>
  <sheetData>
    <row r="1" spans="1:16" x14ac:dyDescent="0.25">
      <c r="A1" t="s">
        <v>76</v>
      </c>
      <c r="B1" t="s">
        <v>77</v>
      </c>
      <c r="C1" t="s">
        <v>56</v>
      </c>
      <c r="D1" t="s">
        <v>78</v>
      </c>
      <c r="E1" t="s">
        <v>19</v>
      </c>
      <c r="F1" t="s">
        <v>13</v>
      </c>
      <c r="G1" t="s">
        <v>30</v>
      </c>
      <c r="H1" t="s">
        <v>32</v>
      </c>
      <c r="I1" t="s">
        <v>35</v>
      </c>
      <c r="J1" t="s">
        <v>10</v>
      </c>
      <c r="K1" t="s">
        <v>42</v>
      </c>
      <c r="L1" t="s">
        <v>45</v>
      </c>
      <c r="M1" t="s">
        <v>48</v>
      </c>
      <c r="N1" t="s">
        <v>1</v>
      </c>
      <c r="O1" t="s">
        <v>51</v>
      </c>
      <c r="P1" t="s">
        <v>3</v>
      </c>
    </row>
    <row r="2" spans="1:16" hidden="1" x14ac:dyDescent="0.25">
      <c r="A2" s="2">
        <f>SUM(TeamDuoGold[[#This Row],[Week 1.2]:[Week 12.2]])</f>
        <v>1.3796296296296298E-2</v>
      </c>
      <c r="B2" s="1" t="s">
        <v>77</v>
      </c>
      <c r="C2" s="1" t="s">
        <v>58</v>
      </c>
      <c r="D2" s="1">
        <f>COUNT(TeamDuoGold[[#This Row],[Week 1.2]:[Week 12.2]])</f>
        <v>1</v>
      </c>
      <c r="F2">
        <v>1.3796296296296298E-2</v>
      </c>
    </row>
    <row r="3" spans="1:16" hidden="1" x14ac:dyDescent="0.25">
      <c r="A3" s="2">
        <f>SUM(TeamDuoGold[[#This Row],[Week 1.2]:[Week 12.2]])</f>
        <v>1.4456018518518519E-2</v>
      </c>
      <c r="B3" s="1" t="s">
        <v>77</v>
      </c>
      <c r="C3" s="1" t="s">
        <v>72</v>
      </c>
      <c r="D3" s="1">
        <f>COUNT(TeamDuoGold[[#This Row],[Week 1.2]:[Week 12.2]])</f>
        <v>1</v>
      </c>
      <c r="F3">
        <v>1.4456018518518519E-2</v>
      </c>
    </row>
    <row r="4" spans="1:16" hidden="1" x14ac:dyDescent="0.25">
      <c r="A4" s="2">
        <f>SUM(TeamDuoGold[[#This Row],[Week 1.2]:[Week 12.2]])</f>
        <v>1.7465277777777777E-2</v>
      </c>
      <c r="B4" s="1" t="s">
        <v>77</v>
      </c>
      <c r="C4" s="1" t="s">
        <v>60</v>
      </c>
      <c r="D4" s="1">
        <f>COUNT(TeamDuoGold[[#This Row],[Week 1.2]:[Week 12.2]])</f>
        <v>1</v>
      </c>
      <c r="E4">
        <v>1.7465277777777777E-2</v>
      </c>
    </row>
    <row r="5" spans="1:16" hidden="1" x14ac:dyDescent="0.25">
      <c r="A5" s="2">
        <f>SUM(TeamDuoGold[[#This Row],[Week 1.2]:[Week 12.2]])</f>
        <v>2.5995370370370367E-2</v>
      </c>
      <c r="B5" s="1" t="s">
        <v>77</v>
      </c>
      <c r="C5" s="1" t="s">
        <v>80</v>
      </c>
      <c r="D5" s="1">
        <f>COUNT(TeamDuoGold[[#This Row],[Week 1.2]:[Week 12.2]])</f>
        <v>1</v>
      </c>
      <c r="H5">
        <v>2.5995370370370367E-2</v>
      </c>
    </row>
    <row r="6" spans="1:16" hidden="1" x14ac:dyDescent="0.25">
      <c r="A6" s="2">
        <f>SUM(TeamDuoGold[[#This Row],[Week 1.2]:[Week 12.2]])</f>
        <v>8.2974537037037027E-2</v>
      </c>
      <c r="B6" s="1" t="s">
        <v>77</v>
      </c>
      <c r="C6" s="1" t="s">
        <v>63</v>
      </c>
      <c r="D6" s="1">
        <f>COUNT(TeamDuoGold[[#This Row],[Week 1.2]:[Week 12.2]])</f>
        <v>4</v>
      </c>
      <c r="E6">
        <v>2.0891203703703703E-2</v>
      </c>
      <c r="F6">
        <v>1.832175925925926E-2</v>
      </c>
      <c r="J6">
        <v>2.2754629629629628E-2</v>
      </c>
      <c r="K6">
        <v>2.1006944444444443E-2</v>
      </c>
    </row>
    <row r="7" spans="1:16" hidden="1" x14ac:dyDescent="0.25">
      <c r="A7" s="2">
        <f>SUM(TeamDuoGold[[#This Row],[Week 1.2]:[Week 12.2]])</f>
        <v>9.9375000000000005E-2</v>
      </c>
      <c r="B7" s="1" t="s">
        <v>77</v>
      </c>
      <c r="C7" s="1" t="s">
        <v>64</v>
      </c>
      <c r="D7" s="1">
        <f>COUNT(TeamDuoGold[[#This Row],[Week 1.2]:[Week 12.2]])</f>
        <v>5</v>
      </c>
      <c r="E7">
        <v>2.2303240740740738E-2</v>
      </c>
      <c r="F7">
        <v>1.7280092592592593E-2</v>
      </c>
      <c r="G7">
        <v>1.9768518518518515E-2</v>
      </c>
      <c r="H7">
        <v>1.8807870370370371E-2</v>
      </c>
      <c r="I7">
        <v>2.1215277777777777E-2</v>
      </c>
    </row>
    <row r="8" spans="1:16" hidden="1" x14ac:dyDescent="0.25">
      <c r="A8" s="2">
        <f>SUM(TeamDuoGold[[#This Row],[Week 1.2]:[Week 12.2]])</f>
        <v>0.11805555555555555</v>
      </c>
      <c r="B8" s="1" t="s">
        <v>77</v>
      </c>
      <c r="C8" s="1" t="s">
        <v>62</v>
      </c>
      <c r="D8" s="1">
        <f>COUNT(TeamDuoGold[[#This Row],[Week 1.2]:[Week 12.2]])</f>
        <v>6</v>
      </c>
      <c r="E8">
        <v>2.0590277777777777E-2</v>
      </c>
      <c r="F8">
        <v>1.6851851851851851E-2</v>
      </c>
      <c r="G8">
        <v>2.2708333333333334E-2</v>
      </c>
      <c r="H8">
        <v>2.0150462962962964E-2</v>
      </c>
      <c r="L8">
        <v>1.8807870370370371E-2</v>
      </c>
      <c r="M8">
        <v>1.894675925925926E-2</v>
      </c>
    </row>
    <row r="9" spans="1:16" x14ac:dyDescent="0.25">
      <c r="A9" s="2">
        <f>SUM(TeamDuoGold[[#This Row],[Week 1.2]:[Week 12.2]])</f>
        <v>0.18005787037037035</v>
      </c>
      <c r="B9" s="1"/>
      <c r="C9" s="1" t="s">
        <v>61</v>
      </c>
      <c r="D9" s="1">
        <f>COUNT(TeamDuoGold[[#This Row],[Week 1.2]:[Week 12.2]])</f>
        <v>12</v>
      </c>
      <c r="E9">
        <v>1.8067129629629631E-2</v>
      </c>
      <c r="F9">
        <v>1.3506944444444445E-2</v>
      </c>
      <c r="G9">
        <v>1.4502314814814815E-2</v>
      </c>
      <c r="H9">
        <v>1.7777777777777778E-2</v>
      </c>
      <c r="I9">
        <v>1.6099537037037037E-2</v>
      </c>
      <c r="J9">
        <v>1.3865740740740739E-2</v>
      </c>
      <c r="K9">
        <v>1.5729166666666666E-2</v>
      </c>
      <c r="L9">
        <v>1.4548611111111111E-2</v>
      </c>
      <c r="M9">
        <v>1.5729166666666666E-2</v>
      </c>
      <c r="N9">
        <v>1.3078703703703703E-2</v>
      </c>
      <c r="O9">
        <v>1.4710648148148148E-2</v>
      </c>
      <c r="P9">
        <v>1.2442129629629629E-2</v>
      </c>
    </row>
    <row r="10" spans="1:16" x14ac:dyDescent="0.25">
      <c r="A10" s="2">
        <f>SUM(TeamDuoGold[[#This Row],[Week 1.2]:[Week 12.2]])</f>
        <v>0.18394675925925924</v>
      </c>
      <c r="B10" s="1" t="s">
        <v>77</v>
      </c>
      <c r="C10" s="1" t="s">
        <v>59</v>
      </c>
      <c r="D10" s="1">
        <f>COUNT(TeamDuoGold[[#This Row],[Week 1.2]:[Week 12.2]])</f>
        <v>12</v>
      </c>
      <c r="E10">
        <v>1.6909722222222225E-2</v>
      </c>
      <c r="F10">
        <v>1.2893518518518519E-2</v>
      </c>
      <c r="G10">
        <v>1.4780092592592595E-2</v>
      </c>
      <c r="H10">
        <v>1.5763888888888886E-2</v>
      </c>
      <c r="I10">
        <v>1.7291666666666667E-2</v>
      </c>
      <c r="J10">
        <v>1.5405092592592593E-2</v>
      </c>
      <c r="K10">
        <v>1.3726851851851851E-2</v>
      </c>
      <c r="L10">
        <v>1.539351851851852E-2</v>
      </c>
      <c r="M10">
        <v>1.6724537037037034E-2</v>
      </c>
      <c r="N10">
        <v>1.40625E-2</v>
      </c>
      <c r="O10">
        <v>1.6921296296296299E-2</v>
      </c>
      <c r="P10">
        <v>1.4074074074074074E-2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8EF6-7584-426A-9A08-87897C65585E}">
  <dimension ref="A1:P7"/>
  <sheetViews>
    <sheetView workbookViewId="0">
      <selection activeCell="G5" sqref="G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5.7109375" bestFit="1" customWidth="1"/>
    <col min="4" max="4" width="8.5703125" bestFit="1" customWidth="1"/>
    <col min="5" max="13" width="12" bestFit="1" customWidth="1"/>
    <col min="14" max="16" width="12.5703125" bestFit="1" customWidth="1"/>
    <col min="17" max="17" width="12" bestFit="1" customWidth="1"/>
    <col min="18" max="18" width="12.5703125" bestFit="1" customWidth="1"/>
  </cols>
  <sheetData>
    <row r="1" spans="1:16" x14ac:dyDescent="0.25">
      <c r="A1" t="s">
        <v>76</v>
      </c>
      <c r="B1" t="s">
        <v>77</v>
      </c>
      <c r="C1" t="s">
        <v>0</v>
      </c>
      <c r="D1" t="s">
        <v>78</v>
      </c>
      <c r="E1" t="s">
        <v>19</v>
      </c>
      <c r="F1" t="s">
        <v>13</v>
      </c>
      <c r="G1" t="s">
        <v>30</v>
      </c>
      <c r="H1" t="s">
        <v>32</v>
      </c>
      <c r="I1" t="s">
        <v>35</v>
      </c>
      <c r="J1" t="s">
        <v>10</v>
      </c>
      <c r="K1" t="s">
        <v>42</v>
      </c>
      <c r="L1" t="s">
        <v>45</v>
      </c>
      <c r="M1" t="s">
        <v>48</v>
      </c>
      <c r="N1" t="s">
        <v>1</v>
      </c>
      <c r="O1" t="s">
        <v>51</v>
      </c>
      <c r="P1" t="s">
        <v>3</v>
      </c>
    </row>
    <row r="2" spans="1:16" hidden="1" x14ac:dyDescent="0.25">
      <c r="A2" s="2">
        <f>SUM(PlayerDuoPlat[[#This Row],[Week 1.2]:[Week 12.2]])</f>
        <v>2.0798611111111111E-2</v>
      </c>
      <c r="B2" s="1" t="s">
        <v>77</v>
      </c>
      <c r="C2" s="1" t="s">
        <v>16</v>
      </c>
      <c r="D2" s="1">
        <f>COUNT(PlayerDuoPlat[[#This Row],[Week 1.2]:[Week 12.2]])</f>
        <v>1</v>
      </c>
      <c r="E2">
        <v>2.0798611111111111E-2</v>
      </c>
    </row>
    <row r="3" spans="1:16" hidden="1" x14ac:dyDescent="0.25">
      <c r="A3" s="2">
        <f>SUM(PlayerDuoPlat[[#This Row],[Week 1.2]:[Week 12.2]])</f>
        <v>0.15241898148148147</v>
      </c>
      <c r="B3" s="1" t="s">
        <v>77</v>
      </c>
      <c r="C3" s="1" t="s">
        <v>79</v>
      </c>
      <c r="D3" s="1">
        <f>COUNT(PlayerDuoPlat[[#This Row],[Week 1.2]:[Week 12.2]])</f>
        <v>6</v>
      </c>
      <c r="E3">
        <v>2.1377314814814818E-2</v>
      </c>
      <c r="F3">
        <v>2.0949074074074075E-2</v>
      </c>
      <c r="G3">
        <v>2.9178240740740741E-2</v>
      </c>
      <c r="I3">
        <v>3.3206018518518517E-2</v>
      </c>
      <c r="M3">
        <v>2.7881944444444445E-2</v>
      </c>
      <c r="P3">
        <v>1.982638888888889E-2</v>
      </c>
    </row>
    <row r="4" spans="1:16" x14ac:dyDescent="0.25">
      <c r="A4" s="2">
        <f>SUM(PlayerDuoPlat[[#This Row],[Week 1.2]:[Week 12.2]])</f>
        <v>0.27831018518518524</v>
      </c>
      <c r="B4" s="1" t="s">
        <v>77</v>
      </c>
      <c r="C4" s="1" t="s">
        <v>26</v>
      </c>
      <c r="D4" s="1">
        <f>COUNT(PlayerDuoPlat[[#This Row],[Week 1.2]:[Week 12.2]])</f>
        <v>12</v>
      </c>
      <c r="E4">
        <v>2.0798611111111111E-2</v>
      </c>
      <c r="F4">
        <v>2.0046296296296295E-2</v>
      </c>
      <c r="G4">
        <v>2.7210648148148147E-2</v>
      </c>
      <c r="H4">
        <v>3.0277777777777778E-2</v>
      </c>
      <c r="I4">
        <v>2.5787037037037039E-2</v>
      </c>
      <c r="J4">
        <v>2.2453703703703708E-2</v>
      </c>
      <c r="K4">
        <v>2.5868055555555557E-2</v>
      </c>
      <c r="L4">
        <v>2.0405092592592593E-2</v>
      </c>
      <c r="M4">
        <v>2.2789351851851852E-2</v>
      </c>
      <c r="N4">
        <v>1.5995370370370372E-2</v>
      </c>
      <c r="O4">
        <v>2.7685185185185188E-2</v>
      </c>
      <c r="P4">
        <v>1.8993055555555558E-2</v>
      </c>
    </row>
    <row r="5" spans="1:16" x14ac:dyDescent="0.25">
      <c r="A5" s="2">
        <f>SUM(PlayerDuoPlat[[#This Row],[Week 1.2]:[Week 12.2]])</f>
        <v>0.2819328703703704</v>
      </c>
      <c r="B5" s="1" t="s">
        <v>77</v>
      </c>
      <c r="C5" s="1" t="s">
        <v>2</v>
      </c>
      <c r="D5" s="1">
        <f>COUNT(PlayerDuoPlat[[#This Row],[Week 1.2]:[Week 12.2]])</f>
        <v>12</v>
      </c>
      <c r="E5">
        <v>2.4421296296296292E-2</v>
      </c>
      <c r="F5">
        <v>2.0046296296296295E-2</v>
      </c>
      <c r="G5">
        <v>2.7210648148148147E-2</v>
      </c>
      <c r="H5">
        <v>3.0277777777777778E-2</v>
      </c>
      <c r="I5">
        <v>2.5787037037037039E-2</v>
      </c>
      <c r="J5">
        <v>2.2453703703703708E-2</v>
      </c>
      <c r="K5">
        <v>2.5868055555555557E-2</v>
      </c>
      <c r="L5">
        <v>2.0405092592592593E-2</v>
      </c>
      <c r="M5">
        <v>2.2789351851851852E-2</v>
      </c>
      <c r="N5">
        <v>1.5995370370370372E-2</v>
      </c>
      <c r="O5">
        <v>2.7685185185185188E-2</v>
      </c>
      <c r="P5">
        <v>1.8993055555555558E-2</v>
      </c>
    </row>
    <row r="6" spans="1:16" x14ac:dyDescent="0.25">
      <c r="A6" s="2">
        <f>SUM(PlayerDuoPlat[[#This Row],[Week 1.2]:[Week 12.2]])</f>
        <v>0.32423611111111106</v>
      </c>
      <c r="B6" s="1"/>
      <c r="C6" s="1" t="s">
        <v>20</v>
      </c>
      <c r="D6" s="1">
        <f>COUNT(PlayerDuoPlat[[#This Row],[Week 1.2]:[Week 12.2]])</f>
        <v>12</v>
      </c>
      <c r="E6">
        <v>2.6192129629629631E-2</v>
      </c>
      <c r="F6">
        <v>2.0543981481481479E-2</v>
      </c>
      <c r="G6">
        <v>2.8425925925925924E-2</v>
      </c>
      <c r="H6">
        <v>2.8611111111111115E-2</v>
      </c>
      <c r="I6">
        <v>2.5833333333333333E-2</v>
      </c>
      <c r="J6">
        <v>2.4421296296296292E-2</v>
      </c>
      <c r="K6">
        <v>3.560185185185185E-2</v>
      </c>
      <c r="L6">
        <v>2.837962962962963E-2</v>
      </c>
      <c r="M6">
        <v>2.9826388888888892E-2</v>
      </c>
      <c r="N6">
        <v>2.3946759259259261E-2</v>
      </c>
      <c r="O6">
        <v>3.0729166666666669E-2</v>
      </c>
      <c r="P6">
        <v>2.1724537037037039E-2</v>
      </c>
    </row>
    <row r="7" spans="1:16" x14ac:dyDescent="0.25">
      <c r="A7" s="2">
        <f>SUM(PlayerDuoPlat[[#This Row],[Week 1.2]:[Week 12.2]])</f>
        <v>0.32423611111111106</v>
      </c>
      <c r="B7" s="1" t="s">
        <v>77</v>
      </c>
      <c r="C7" s="1" t="s">
        <v>8</v>
      </c>
      <c r="D7" s="1">
        <f>COUNT(PlayerDuoPlat[[#This Row],[Week 1.2]:[Week 12.2]])</f>
        <v>12</v>
      </c>
      <c r="E7">
        <v>2.6192129629629631E-2</v>
      </c>
      <c r="F7">
        <v>2.0543981481481479E-2</v>
      </c>
      <c r="G7">
        <v>2.8425925925925924E-2</v>
      </c>
      <c r="H7">
        <v>2.8611111111111115E-2</v>
      </c>
      <c r="I7">
        <v>2.5833333333333333E-2</v>
      </c>
      <c r="J7">
        <v>2.4421296296296292E-2</v>
      </c>
      <c r="K7">
        <v>3.560185185185185E-2</v>
      </c>
      <c r="L7">
        <v>2.837962962962963E-2</v>
      </c>
      <c r="M7">
        <v>2.9826388888888892E-2</v>
      </c>
      <c r="N7">
        <v>2.3946759259259261E-2</v>
      </c>
      <c r="O7">
        <v>3.0729166666666669E-2</v>
      </c>
      <c r="P7">
        <v>2.1724537037037039E-2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1817-0166-449B-A57D-00139963C143}">
  <dimension ref="A1:P12"/>
  <sheetViews>
    <sheetView workbookViewId="0">
      <selection activeCell="C11" sqref="C1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3" width="12" bestFit="1" customWidth="1"/>
    <col min="14" max="18" width="12.5703125" bestFit="1" customWidth="1"/>
  </cols>
  <sheetData>
    <row r="1" spans="1:16" x14ac:dyDescent="0.25">
      <c r="A1" t="s">
        <v>76</v>
      </c>
      <c r="B1" t="s">
        <v>77</v>
      </c>
      <c r="C1" t="s">
        <v>0</v>
      </c>
      <c r="D1" t="s">
        <v>78</v>
      </c>
      <c r="E1" t="s">
        <v>19</v>
      </c>
      <c r="F1" t="s">
        <v>13</v>
      </c>
      <c r="G1" t="s">
        <v>30</v>
      </c>
      <c r="H1" t="s">
        <v>32</v>
      </c>
      <c r="I1" t="s">
        <v>35</v>
      </c>
      <c r="J1" t="s">
        <v>10</v>
      </c>
      <c r="K1" t="s">
        <v>42</v>
      </c>
      <c r="L1" t="s">
        <v>45</v>
      </c>
      <c r="M1" t="s">
        <v>48</v>
      </c>
      <c r="N1" t="s">
        <v>1</v>
      </c>
      <c r="O1" t="s">
        <v>51</v>
      </c>
      <c r="P1" t="s">
        <v>3</v>
      </c>
    </row>
    <row r="2" spans="1:16" hidden="1" x14ac:dyDescent="0.25">
      <c r="A2" s="2">
        <f>SUM(PlayerDuoGold[[#This Row],[Week 1.2]:[Week 12.2]])</f>
        <v>1.3796296296296298E-2</v>
      </c>
      <c r="B2" s="1" t="s">
        <v>77</v>
      </c>
      <c r="C2" s="1" t="s">
        <v>5</v>
      </c>
      <c r="D2" s="1">
        <f>COUNT(PlayerDuoGold[[#This Row],[Week 1.2]:[Week 12.2]])</f>
        <v>1</v>
      </c>
      <c r="F2">
        <v>1.3796296296296298E-2</v>
      </c>
    </row>
    <row r="3" spans="1:16" hidden="1" x14ac:dyDescent="0.25">
      <c r="A3" s="2">
        <f>SUM(PlayerDuoGold[[#This Row],[Week 1.2]:[Week 12.2]])</f>
        <v>1.7465277777777777E-2</v>
      </c>
      <c r="B3" s="1" t="s">
        <v>77</v>
      </c>
      <c r="C3" s="1" t="s">
        <v>2</v>
      </c>
      <c r="D3" s="1">
        <f>COUNT(PlayerDuoGold[[#This Row],[Week 1.2]:[Week 12.2]])</f>
        <v>1</v>
      </c>
      <c r="E3">
        <v>1.7465277777777777E-2</v>
      </c>
    </row>
    <row r="4" spans="1:16" hidden="1" x14ac:dyDescent="0.25">
      <c r="A4" s="2">
        <f>SUM(PlayerDuoGold[[#This Row],[Week 1.2]:[Week 12.2]])</f>
        <v>2.5995370370370367E-2</v>
      </c>
      <c r="B4" s="1" t="s">
        <v>77</v>
      </c>
      <c r="C4" s="1" t="s">
        <v>79</v>
      </c>
      <c r="D4" s="1">
        <f>COUNT(PlayerDuoGold[[#This Row],[Week 1.2]:[Week 12.2]])</f>
        <v>1</v>
      </c>
      <c r="H4">
        <v>2.5995370370370367E-2</v>
      </c>
    </row>
    <row r="5" spans="1:16" hidden="1" x14ac:dyDescent="0.25">
      <c r="A5" s="2">
        <f>SUM(PlayerDuoGold[[#This Row],[Week 1.2]:[Week 12.2]])</f>
        <v>8.2974537037037027E-2</v>
      </c>
      <c r="B5" s="1"/>
      <c r="C5" s="1" t="s">
        <v>22</v>
      </c>
      <c r="D5" s="1">
        <f>COUNT(PlayerDuoGold[[#This Row],[Week 1.2]:[Week 12.2]])</f>
        <v>4</v>
      </c>
      <c r="E5">
        <v>2.0891203703703703E-2</v>
      </c>
      <c r="F5">
        <v>1.832175925925926E-2</v>
      </c>
      <c r="J5">
        <v>2.2754629629629628E-2</v>
      </c>
      <c r="K5">
        <v>2.1006944444444443E-2</v>
      </c>
    </row>
    <row r="6" spans="1:16" hidden="1" x14ac:dyDescent="0.25">
      <c r="A6" s="2">
        <f>SUM(PlayerDuoGold[[#This Row],[Week 1.2]:[Week 12.2]])</f>
        <v>9.9375000000000005E-2</v>
      </c>
      <c r="B6" s="1" t="s">
        <v>77</v>
      </c>
      <c r="C6" s="1" t="s">
        <v>29</v>
      </c>
      <c r="D6" s="1">
        <f>COUNT(PlayerDuoGold[[#This Row],[Week 1.2]:[Week 12.2]])</f>
        <v>5</v>
      </c>
      <c r="E6">
        <v>2.2303240740740738E-2</v>
      </c>
      <c r="F6">
        <v>1.7280092592592593E-2</v>
      </c>
      <c r="G6">
        <v>1.9768518518518515E-2</v>
      </c>
      <c r="H6">
        <v>1.8807870370370371E-2</v>
      </c>
      <c r="I6">
        <v>2.1215277777777777E-2</v>
      </c>
    </row>
    <row r="7" spans="1:16" hidden="1" x14ac:dyDescent="0.25">
      <c r="A7" s="2">
        <f>SUM(PlayerDuoGold[[#This Row],[Week 1.2]:[Week 12.2]])</f>
        <v>0.11805555555555555</v>
      </c>
      <c r="B7" s="1" t="s">
        <v>77</v>
      </c>
      <c r="C7" s="1" t="s">
        <v>54</v>
      </c>
      <c r="D7" s="1">
        <f>COUNT(PlayerDuoGold[[#This Row],[Week 1.2]:[Week 12.2]])</f>
        <v>6</v>
      </c>
      <c r="E7">
        <v>2.0590277777777777E-2</v>
      </c>
      <c r="F7">
        <v>1.6851851851851851E-2</v>
      </c>
      <c r="G7">
        <v>2.2708333333333334E-2</v>
      </c>
      <c r="H7">
        <v>2.0150462962962964E-2</v>
      </c>
      <c r="L7">
        <v>1.8807870370370371E-2</v>
      </c>
      <c r="M7">
        <v>1.894675925925926E-2</v>
      </c>
    </row>
    <row r="8" spans="1:16" hidden="1" x14ac:dyDescent="0.25">
      <c r="A8" s="2">
        <f>SUM(PlayerDuoGold[[#This Row],[Week 1.2]:[Week 12.2]])</f>
        <v>0.17874999999999999</v>
      </c>
      <c r="B8" s="1" t="s">
        <v>77</v>
      </c>
      <c r="C8" s="1" t="s">
        <v>21</v>
      </c>
      <c r="D8" s="1">
        <f>COUNT(PlayerDuoGold[[#This Row],[Week 1.2]:[Week 12.2]])</f>
        <v>9</v>
      </c>
      <c r="E8">
        <v>2.0590277777777777E-2</v>
      </c>
      <c r="F8">
        <v>1.6851851851851851E-2</v>
      </c>
      <c r="G8">
        <v>1.9768518518518515E-2</v>
      </c>
      <c r="H8">
        <v>1.8807870370370371E-2</v>
      </c>
      <c r="I8">
        <v>2.1215277777777777E-2</v>
      </c>
      <c r="J8">
        <v>2.2754629629629628E-2</v>
      </c>
      <c r="K8">
        <v>2.1006944444444443E-2</v>
      </c>
      <c r="L8">
        <v>1.8807870370370371E-2</v>
      </c>
      <c r="M8">
        <v>1.894675925925926E-2</v>
      </c>
    </row>
    <row r="9" spans="1:16" x14ac:dyDescent="0.25">
      <c r="A9" s="2">
        <f>SUM(PlayerDuoGold[[#This Row],[Week 1.2]:[Week 12.2]])</f>
        <v>0.18005787037037035</v>
      </c>
      <c r="B9" s="1" t="s">
        <v>77</v>
      </c>
      <c r="C9" s="1" t="s">
        <v>20</v>
      </c>
      <c r="D9" s="1">
        <f>COUNT(PlayerDuoGold[[#This Row],[Week 1.2]:[Week 12.2]])</f>
        <v>12</v>
      </c>
      <c r="E9">
        <v>1.8067129629629631E-2</v>
      </c>
      <c r="F9">
        <v>1.3506944444444445E-2</v>
      </c>
      <c r="G9">
        <v>1.4502314814814815E-2</v>
      </c>
      <c r="H9">
        <v>1.7777777777777778E-2</v>
      </c>
      <c r="I9">
        <v>1.6099537037037037E-2</v>
      </c>
      <c r="J9">
        <v>1.3865740740740739E-2</v>
      </c>
      <c r="K9">
        <v>1.5729166666666666E-2</v>
      </c>
      <c r="L9">
        <v>1.4548611111111111E-2</v>
      </c>
      <c r="M9">
        <v>1.5729166666666666E-2</v>
      </c>
      <c r="N9">
        <v>1.3078703703703703E-2</v>
      </c>
      <c r="O9">
        <v>1.4710648148148148E-2</v>
      </c>
      <c r="P9">
        <v>1.2442129629629629E-2</v>
      </c>
    </row>
    <row r="10" spans="1:16" x14ac:dyDescent="0.25">
      <c r="A10" s="2">
        <f>SUM(PlayerDuoGold[[#This Row],[Week 1.2]:[Week 12.2]])</f>
        <v>0.18005787037037035</v>
      </c>
      <c r="B10" s="1" t="s">
        <v>77</v>
      </c>
      <c r="C10" s="1" t="s">
        <v>14</v>
      </c>
      <c r="D10" s="1">
        <f>COUNT(PlayerDuoGold[[#This Row],[Week 1.2]:[Week 12.2]])</f>
        <v>12</v>
      </c>
      <c r="E10">
        <v>1.8067129629629631E-2</v>
      </c>
      <c r="F10">
        <v>1.3506944444444445E-2</v>
      </c>
      <c r="G10">
        <v>1.4502314814814815E-2</v>
      </c>
      <c r="H10">
        <v>1.7777777777777778E-2</v>
      </c>
      <c r="I10">
        <v>1.6099537037037037E-2</v>
      </c>
      <c r="J10">
        <v>1.3865740740740739E-2</v>
      </c>
      <c r="K10">
        <v>1.5729166666666666E-2</v>
      </c>
      <c r="L10">
        <v>1.4548611111111111E-2</v>
      </c>
      <c r="M10">
        <v>1.5729166666666666E-2</v>
      </c>
      <c r="N10">
        <v>1.3078703703703703E-2</v>
      </c>
      <c r="O10">
        <v>1.4710648148148148E-2</v>
      </c>
      <c r="P10">
        <v>1.2442129629629629E-2</v>
      </c>
    </row>
    <row r="11" spans="1:16" x14ac:dyDescent="0.25">
      <c r="A11" s="2">
        <f>SUM(PlayerDuoGold[[#This Row],[Week 1.2]:[Week 12.2]])</f>
        <v>0.18394675925925924</v>
      </c>
      <c r="B11" s="1" t="s">
        <v>77</v>
      </c>
      <c r="C11" s="1" t="s">
        <v>16</v>
      </c>
      <c r="D11" s="1">
        <f>COUNT(PlayerDuoGold[[#This Row],[Week 1.2]:[Week 12.2]])</f>
        <v>12</v>
      </c>
      <c r="E11">
        <v>1.6909722222222225E-2</v>
      </c>
      <c r="F11">
        <v>1.2893518518518519E-2</v>
      </c>
      <c r="G11">
        <v>1.4780092592592595E-2</v>
      </c>
      <c r="H11">
        <v>1.5763888888888886E-2</v>
      </c>
      <c r="I11">
        <v>1.7291666666666667E-2</v>
      </c>
      <c r="J11">
        <v>1.5405092592592593E-2</v>
      </c>
      <c r="K11">
        <v>1.3726851851851851E-2</v>
      </c>
      <c r="L11">
        <v>1.539351851851852E-2</v>
      </c>
      <c r="M11">
        <v>1.6724537037037034E-2</v>
      </c>
      <c r="N11">
        <v>1.40625E-2</v>
      </c>
      <c r="O11">
        <v>1.6921296296296299E-2</v>
      </c>
      <c r="P11">
        <v>1.4074074074074074E-2</v>
      </c>
    </row>
    <row r="12" spans="1:16" x14ac:dyDescent="0.25">
      <c r="A12" s="2">
        <f>SUM(PlayerDuoGold[[#This Row],[Week 1.2]:[Week 12.2]])</f>
        <v>0.18394675925925924</v>
      </c>
      <c r="B12" s="1" t="s">
        <v>77</v>
      </c>
      <c r="C12" s="1" t="s">
        <v>26</v>
      </c>
      <c r="D12" s="1">
        <f>COUNT(PlayerDuoGold[[#This Row],[Week 1.2]:[Week 12.2]])</f>
        <v>12</v>
      </c>
      <c r="E12">
        <v>1.6909722222222225E-2</v>
      </c>
      <c r="F12">
        <v>1.2893518518518519E-2</v>
      </c>
      <c r="G12">
        <v>1.4780092592592595E-2</v>
      </c>
      <c r="H12">
        <v>1.5763888888888886E-2</v>
      </c>
      <c r="I12">
        <v>1.7291666666666667E-2</v>
      </c>
      <c r="J12">
        <v>1.5405092592592593E-2</v>
      </c>
      <c r="K12">
        <v>1.3726851851851851E-2</v>
      </c>
      <c r="L12">
        <v>1.539351851851852E-2</v>
      </c>
      <c r="M12">
        <v>1.6724537037037034E-2</v>
      </c>
      <c r="N12">
        <v>1.40625E-2</v>
      </c>
      <c r="O12">
        <v>1.6921296296296299E-2</v>
      </c>
      <c r="P12">
        <v>1.4074074074074074E-2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2C1-A518-4150-9875-F8ACD0717C3F}">
  <dimension ref="A1:P4"/>
  <sheetViews>
    <sheetView workbookViewId="0">
      <selection activeCell="E3" sqref="E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2.7109375" bestFit="1" customWidth="1"/>
    <col min="4" max="4" width="8.5703125" bestFit="1" customWidth="1"/>
    <col min="5" max="5" width="12" bestFit="1" customWidth="1"/>
    <col min="6" max="6" width="11.5703125" bestFit="1" customWidth="1"/>
    <col min="7" max="11" width="12" bestFit="1" customWidth="1"/>
    <col min="12" max="12" width="11.5703125" bestFit="1" customWidth="1"/>
    <col min="13" max="13" width="12" bestFit="1" customWidth="1"/>
    <col min="14" max="18" width="12.5703125" bestFit="1" customWidth="1"/>
  </cols>
  <sheetData>
    <row r="1" spans="1:16" x14ac:dyDescent="0.25">
      <c r="A1" t="s">
        <v>76</v>
      </c>
      <c r="B1" t="s">
        <v>77</v>
      </c>
      <c r="C1" t="s">
        <v>56</v>
      </c>
      <c r="D1" t="s">
        <v>78</v>
      </c>
      <c r="E1" t="s">
        <v>23</v>
      </c>
      <c r="F1" t="s">
        <v>27</v>
      </c>
      <c r="G1" t="s">
        <v>31</v>
      </c>
      <c r="H1" t="s">
        <v>33</v>
      </c>
      <c r="I1" t="s">
        <v>36</v>
      </c>
      <c r="J1" t="s">
        <v>37</v>
      </c>
      <c r="K1" t="s">
        <v>43</v>
      </c>
      <c r="L1" t="s">
        <v>46</v>
      </c>
      <c r="M1" t="s">
        <v>49</v>
      </c>
      <c r="N1" t="s">
        <v>50</v>
      </c>
      <c r="O1" t="s">
        <v>52</v>
      </c>
      <c r="P1" t="s">
        <v>53</v>
      </c>
    </row>
    <row r="2" spans="1:16" hidden="1" x14ac:dyDescent="0.25">
      <c r="A2" s="2">
        <f>SUM(TeamTrioPlat[[#This Row],[Week 1.3]:[Week 12.3]])</f>
        <v>1.7094907407407409E-2</v>
      </c>
      <c r="B2" s="1" t="s">
        <v>77</v>
      </c>
      <c r="C2" s="1" t="s">
        <v>71</v>
      </c>
      <c r="D2" s="1">
        <f>COUNT(TeamTrioPlat[[#This Row],[Week 1.3]:[Week 12.3]])</f>
        <v>1</v>
      </c>
      <c r="E2">
        <v>1.7094907407407409E-2</v>
      </c>
    </row>
    <row r="3" spans="1:16" x14ac:dyDescent="0.25">
      <c r="A3" s="2">
        <f>SUM(TeamTrioPlat[[#This Row],[Week 1.3]:[Week 12.3]])</f>
        <v>0.23605324074074074</v>
      </c>
      <c r="B3" s="1" t="s">
        <v>77</v>
      </c>
      <c r="C3" s="1" t="s">
        <v>67</v>
      </c>
      <c r="D3" s="1">
        <f>COUNT(TeamTrioPlat[[#This Row],[Week 1.3]:[Week 12.3]])</f>
        <v>12</v>
      </c>
      <c r="E3">
        <v>2.2210648148148149E-2</v>
      </c>
      <c r="F3">
        <v>2.0682870370370372E-2</v>
      </c>
      <c r="G3">
        <v>2.2939814814814816E-2</v>
      </c>
      <c r="H3">
        <v>1.7430555555555557E-2</v>
      </c>
      <c r="I3">
        <v>2.1446759259259259E-2</v>
      </c>
      <c r="J3">
        <v>2.4189814814814817E-2</v>
      </c>
      <c r="K3">
        <v>1.7152777777777777E-2</v>
      </c>
      <c r="L3">
        <v>1.2812499999999999E-2</v>
      </c>
      <c r="M3">
        <v>2.1423611111111112E-2</v>
      </c>
      <c r="N3">
        <v>1.6527777777777777E-2</v>
      </c>
      <c r="O3">
        <v>1.6099537037037037E-2</v>
      </c>
      <c r="P3">
        <v>2.3136574074074077E-2</v>
      </c>
    </row>
    <row r="4" spans="1:16" hidden="1" x14ac:dyDescent="0.25">
      <c r="A4" s="2">
        <f>SUM(TeamTrioPlat[[#This Row],[Week 1.3]:[Week 12.3]])</f>
        <v>6.7534722222222232E-2</v>
      </c>
      <c r="B4" s="1" t="s">
        <v>77</v>
      </c>
      <c r="C4" s="1" t="s">
        <v>69</v>
      </c>
      <c r="D4" s="1">
        <f>COUNT(TeamTrioPlat[[#This Row],[Week 1.3]:[Week 12.3]])</f>
        <v>3</v>
      </c>
      <c r="N4">
        <v>2.1770833333333336E-2</v>
      </c>
      <c r="O4">
        <v>1.7245370370370369E-2</v>
      </c>
      <c r="P4">
        <v>2.8518518518518523E-2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6064-9578-4DEA-8D21-2FB1C47F5631}">
  <dimension ref="A1:P9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7.140625" bestFit="1" customWidth="1"/>
    <col min="4" max="4" width="8.5703125" bestFit="1" customWidth="1"/>
    <col min="5" max="13" width="12" bestFit="1" customWidth="1"/>
    <col min="14" max="18" width="12.5703125" bestFit="1" customWidth="1"/>
  </cols>
  <sheetData>
    <row r="1" spans="1:16" x14ac:dyDescent="0.25">
      <c r="A1" t="s">
        <v>76</v>
      </c>
      <c r="B1" t="s">
        <v>77</v>
      </c>
      <c r="C1" t="s">
        <v>56</v>
      </c>
      <c r="D1" t="s">
        <v>78</v>
      </c>
      <c r="E1" t="s">
        <v>23</v>
      </c>
      <c r="F1" t="s">
        <v>27</v>
      </c>
      <c r="G1" t="s">
        <v>31</v>
      </c>
      <c r="H1" t="s">
        <v>33</v>
      </c>
      <c r="I1" t="s">
        <v>36</v>
      </c>
      <c r="J1" t="s">
        <v>37</v>
      </c>
      <c r="K1" t="s">
        <v>43</v>
      </c>
      <c r="L1" t="s">
        <v>46</v>
      </c>
      <c r="M1" t="s">
        <v>49</v>
      </c>
      <c r="N1" t="s">
        <v>50</v>
      </c>
      <c r="O1" t="s">
        <v>52</v>
      </c>
      <c r="P1" t="s">
        <v>53</v>
      </c>
    </row>
    <row r="2" spans="1:16" hidden="1" x14ac:dyDescent="0.25">
      <c r="A2" s="2">
        <f>SUM(TeamTrioGold[[#This Row],[Week 1.3]:[Week 12.3]])</f>
        <v>1.1724537037037035E-2</v>
      </c>
      <c r="B2" s="1" t="s">
        <v>77</v>
      </c>
      <c r="C2" s="1" t="s">
        <v>75</v>
      </c>
      <c r="D2" s="1">
        <f>COUNT(TeamTrioGold[[#This Row],[Week 1.3]:[Week 12.3]])</f>
        <v>1</v>
      </c>
      <c r="N2">
        <v>1.1724537037037035E-2</v>
      </c>
    </row>
    <row r="3" spans="1:16" hidden="1" x14ac:dyDescent="0.25">
      <c r="A3" s="2">
        <f>SUM(TeamTrioGold[[#This Row],[Week 1.3]:[Week 12.3]])</f>
        <v>2.8854166666666667E-2</v>
      </c>
      <c r="B3" s="1" t="s">
        <v>77</v>
      </c>
      <c r="C3" s="1" t="s">
        <v>68</v>
      </c>
      <c r="D3" s="1">
        <f>COUNT(TeamTrioGold[[#This Row],[Week 1.3]:[Week 12.3]])</f>
        <v>2</v>
      </c>
      <c r="E3">
        <v>1.4675925925925926E-2</v>
      </c>
      <c r="F3">
        <v>1.4178240740740741E-2</v>
      </c>
    </row>
    <row r="4" spans="1:16" hidden="1" x14ac:dyDescent="0.25">
      <c r="A4" s="2">
        <f>SUM(TeamTrioGold[[#This Row],[Week 1.3]:[Week 12.3]])</f>
        <v>1.3692129629629629E-2</v>
      </c>
      <c r="B4" s="1" t="s">
        <v>77</v>
      </c>
      <c r="C4" s="1" t="s">
        <v>66</v>
      </c>
      <c r="D4" s="1">
        <f>COUNT(TeamTrioGold[[#This Row],[Week 1.3]:[Week 12.3]])</f>
        <v>1</v>
      </c>
      <c r="E4">
        <v>1.3692129629629629E-2</v>
      </c>
    </row>
    <row r="5" spans="1:16" hidden="1" x14ac:dyDescent="0.25">
      <c r="A5" s="2">
        <f>SUM(TeamTrioGold[[#This Row],[Week 1.3]:[Week 12.3]])</f>
        <v>1.5300925925925926E-2</v>
      </c>
      <c r="B5" s="1" t="s">
        <v>77</v>
      </c>
      <c r="C5" s="1" t="s">
        <v>70</v>
      </c>
      <c r="D5" s="1">
        <f>COUNT(TeamTrioGold[[#This Row],[Week 1.3]:[Week 12.3]])</f>
        <v>1</v>
      </c>
      <c r="E5">
        <v>1.5300925925925926E-2</v>
      </c>
    </row>
    <row r="6" spans="1:16" hidden="1" x14ac:dyDescent="0.25">
      <c r="A6" s="2">
        <f>SUM(TeamTrioGold[[#This Row],[Week 1.3]:[Week 12.3]])</f>
        <v>1.4432870370370372E-2</v>
      </c>
      <c r="B6" s="1" t="s">
        <v>77</v>
      </c>
      <c r="C6" s="1" t="s">
        <v>74</v>
      </c>
      <c r="D6" s="1">
        <f>COUNT(TeamTrioGold[[#This Row],[Week 1.3]:[Week 12.3]])</f>
        <v>1</v>
      </c>
      <c r="I6">
        <v>1.4432870370370372E-2</v>
      </c>
    </row>
    <row r="7" spans="1:16" hidden="1" x14ac:dyDescent="0.25">
      <c r="A7" s="2">
        <f>SUM(TeamTrioGold[[#This Row],[Week 1.3]:[Week 12.3]])</f>
        <v>1.40625E-2</v>
      </c>
      <c r="B7" s="1" t="s">
        <v>77</v>
      </c>
      <c r="C7" s="1" t="s">
        <v>67</v>
      </c>
      <c r="D7" s="1">
        <f>COUNT(TeamTrioGold[[#This Row],[Week 1.3]:[Week 12.3]])</f>
        <v>1</v>
      </c>
      <c r="E7">
        <v>1.40625E-2</v>
      </c>
    </row>
    <row r="8" spans="1:16" x14ac:dyDescent="0.25">
      <c r="A8" s="2">
        <f>SUM(TeamTrioGold[[#This Row],[Week 1.3]:[Week 12.3]])</f>
        <v>0.19813657407407406</v>
      </c>
      <c r="B8" s="1" t="s">
        <v>77</v>
      </c>
      <c r="C8" s="1" t="s">
        <v>69</v>
      </c>
      <c r="D8" s="1">
        <f>COUNT(TeamTrioGold[[#This Row],[Week 1.3]:[Week 12.3]])</f>
        <v>12</v>
      </c>
      <c r="E8">
        <v>1.5127314814814816E-2</v>
      </c>
      <c r="F8">
        <v>1.4988425925925926E-2</v>
      </c>
      <c r="G8">
        <v>1.6331018518518519E-2</v>
      </c>
      <c r="H8">
        <v>1.5717592592592592E-2</v>
      </c>
      <c r="I8">
        <v>1.8726851851851852E-2</v>
      </c>
      <c r="J8">
        <v>2.0104166666666666E-2</v>
      </c>
      <c r="K8">
        <v>1.5462962962962963E-2</v>
      </c>
      <c r="L8">
        <v>1.3715277777777778E-2</v>
      </c>
      <c r="M8">
        <v>1.6736111111111111E-2</v>
      </c>
      <c r="N8">
        <v>1.7754629629629631E-2</v>
      </c>
      <c r="O8">
        <v>1.4247685185185184E-2</v>
      </c>
      <c r="P8">
        <v>1.9224537037037037E-2</v>
      </c>
    </row>
    <row r="9" spans="1:16" hidden="1" x14ac:dyDescent="0.25">
      <c r="A9" s="2">
        <f>SUM(TeamTrioGold[[#This Row],[Week 1.3]:[Week 12.3]])</f>
        <v>4.5960648148148146E-2</v>
      </c>
      <c r="B9" s="1" t="s">
        <v>77</v>
      </c>
      <c r="C9" s="1" t="s">
        <v>73</v>
      </c>
      <c r="D9" s="1">
        <f>COUNT(TeamTrioGold[[#This Row],[Week 1.3]:[Week 12.3]])</f>
        <v>3</v>
      </c>
      <c r="F9">
        <v>1.4212962962962962E-2</v>
      </c>
      <c r="G9">
        <v>1.6562500000000001E-2</v>
      </c>
      <c r="H9">
        <v>1.5185185185185185E-2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B0CF-EA36-44CC-9D5C-2CB2FEC436DD}">
  <dimension ref="A1:P7"/>
  <sheetViews>
    <sheetView workbookViewId="0">
      <selection activeCell="E3" sqref="E3"/>
    </sheetView>
  </sheetViews>
  <sheetFormatPr defaultRowHeight="15" x14ac:dyDescent="0.25"/>
  <cols>
    <col min="1" max="1" width="8.140625" style="2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12" bestFit="1" customWidth="1"/>
    <col min="6" max="6" width="11.5703125" bestFit="1" customWidth="1"/>
    <col min="7" max="11" width="12" bestFit="1" customWidth="1"/>
    <col min="12" max="12" width="11.5703125" bestFit="1" customWidth="1"/>
    <col min="13" max="13" width="12" bestFit="1" customWidth="1"/>
    <col min="14" max="18" width="12.5703125" bestFit="1" customWidth="1"/>
  </cols>
  <sheetData>
    <row r="1" spans="1:16" x14ac:dyDescent="0.25">
      <c r="A1" s="2" t="s">
        <v>76</v>
      </c>
      <c r="B1" t="s">
        <v>77</v>
      </c>
      <c r="C1" t="s">
        <v>0</v>
      </c>
      <c r="D1" t="s">
        <v>78</v>
      </c>
      <c r="E1" t="s">
        <v>23</v>
      </c>
      <c r="F1" t="s">
        <v>27</v>
      </c>
      <c r="G1" t="s">
        <v>31</v>
      </c>
      <c r="H1" t="s">
        <v>33</v>
      </c>
      <c r="I1" t="s">
        <v>36</v>
      </c>
      <c r="J1" t="s">
        <v>37</v>
      </c>
      <c r="K1" t="s">
        <v>43</v>
      </c>
      <c r="L1" t="s">
        <v>46</v>
      </c>
      <c r="M1" t="s">
        <v>49</v>
      </c>
      <c r="N1" t="s">
        <v>50</v>
      </c>
      <c r="O1" t="s">
        <v>52</v>
      </c>
      <c r="P1" t="s">
        <v>53</v>
      </c>
    </row>
    <row r="2" spans="1:16" x14ac:dyDescent="0.25">
      <c r="A2" s="2">
        <f>SUM(PlayerTrioPlat[[#This Row],[Week 1.3]:[Week 12.3]])</f>
        <v>0.23605324074074074</v>
      </c>
      <c r="B2" s="1" t="s">
        <v>77</v>
      </c>
      <c r="C2" s="1" t="s">
        <v>8</v>
      </c>
      <c r="D2" s="1">
        <f>COUNT(PlayerTrioPlat[[#This Row],[Week 1.3]:[Week 12.3]])</f>
        <v>12</v>
      </c>
      <c r="E2">
        <v>2.2210648148148149E-2</v>
      </c>
      <c r="F2">
        <v>2.0682870370370372E-2</v>
      </c>
      <c r="G2">
        <v>2.2939814814814816E-2</v>
      </c>
      <c r="H2">
        <v>1.7430555555555557E-2</v>
      </c>
      <c r="I2">
        <v>2.1446759259259259E-2</v>
      </c>
      <c r="J2">
        <v>2.4189814814814817E-2</v>
      </c>
      <c r="K2">
        <v>1.7152777777777777E-2</v>
      </c>
      <c r="L2">
        <v>1.2812499999999999E-2</v>
      </c>
      <c r="M2">
        <v>2.1423611111111112E-2</v>
      </c>
      <c r="N2">
        <v>1.6527777777777777E-2</v>
      </c>
      <c r="O2">
        <v>1.6099537037037037E-2</v>
      </c>
      <c r="P2">
        <v>2.3136574074074077E-2</v>
      </c>
    </row>
    <row r="3" spans="1:16" x14ac:dyDescent="0.25">
      <c r="A3" s="2">
        <f>SUM(PlayerTrioPlat[[#This Row],[Week 1.3]:[Week 12.3]])</f>
        <v>0.23093750000000002</v>
      </c>
      <c r="B3" s="1" t="s">
        <v>77</v>
      </c>
      <c r="C3" s="1" t="s">
        <v>15</v>
      </c>
      <c r="D3" s="1">
        <f>COUNT(PlayerTrioPlat[[#This Row],[Week 1.3]:[Week 12.3]])</f>
        <v>12</v>
      </c>
      <c r="E3">
        <v>1.7094907407407409E-2</v>
      </c>
      <c r="F3">
        <v>2.0682870370370372E-2</v>
      </c>
      <c r="G3">
        <v>2.2939814814814816E-2</v>
      </c>
      <c r="H3">
        <v>1.7430555555555557E-2</v>
      </c>
      <c r="I3">
        <v>2.1446759259259259E-2</v>
      </c>
      <c r="J3">
        <v>2.4189814814814817E-2</v>
      </c>
      <c r="K3">
        <v>1.7152777777777777E-2</v>
      </c>
      <c r="L3">
        <v>1.2812499999999999E-2</v>
      </c>
      <c r="M3">
        <v>2.1423611111111112E-2</v>
      </c>
      <c r="N3">
        <v>1.6527777777777777E-2</v>
      </c>
      <c r="O3">
        <v>1.6099537037037037E-2</v>
      </c>
      <c r="P3">
        <v>2.3136574074074077E-2</v>
      </c>
    </row>
    <row r="4" spans="1:16" hidden="1" x14ac:dyDescent="0.25">
      <c r="A4" s="2">
        <f>SUM(PlayerTrioPlat[[#This Row],[Week 1.3]:[Week 12.3]])</f>
        <v>6.7534722222222232E-2</v>
      </c>
      <c r="B4" s="1" t="s">
        <v>77</v>
      </c>
      <c r="C4" s="1" t="s">
        <v>14</v>
      </c>
      <c r="D4" s="1">
        <f>COUNT(PlayerTrioPlat[[#This Row],[Week 1.3]:[Week 12.3]])</f>
        <v>3</v>
      </c>
      <c r="N4">
        <v>2.1770833333333336E-2</v>
      </c>
      <c r="O4">
        <v>1.7245370370370369E-2</v>
      </c>
      <c r="P4">
        <v>2.8518518518518523E-2</v>
      </c>
    </row>
    <row r="5" spans="1:16" hidden="1" x14ac:dyDescent="0.25">
      <c r="A5" s="2">
        <f>SUM(PlayerTrioPlat[[#This Row],[Week 1.3]:[Week 12.3]])</f>
        <v>1.7094907407407409E-2</v>
      </c>
      <c r="B5" s="1" t="s">
        <v>77</v>
      </c>
      <c r="C5" s="1" t="s">
        <v>26</v>
      </c>
      <c r="D5" s="1">
        <f>COUNT(PlayerTrioPlat[[#This Row],[Week 1.3]:[Week 12.3]])</f>
        <v>1</v>
      </c>
      <c r="E5">
        <v>1.7094907407407409E-2</v>
      </c>
    </row>
    <row r="6" spans="1:16" x14ac:dyDescent="0.25">
      <c r="A6" s="2">
        <f>SUM(PlayerTrioPlat[[#This Row],[Week 1.3]:[Week 12.3]])</f>
        <v>0.23605324074074074</v>
      </c>
      <c r="B6" s="1" t="s">
        <v>77</v>
      </c>
      <c r="C6" s="1" t="s">
        <v>20</v>
      </c>
      <c r="D6" s="1">
        <f>COUNT(PlayerTrioPlat[[#This Row],[Week 1.3]:[Week 12.3]])</f>
        <v>12</v>
      </c>
      <c r="E6">
        <v>2.2210648148148149E-2</v>
      </c>
      <c r="F6">
        <v>2.0682870370370372E-2</v>
      </c>
      <c r="G6">
        <v>2.2939814814814816E-2</v>
      </c>
      <c r="H6">
        <v>1.7430555555555557E-2</v>
      </c>
      <c r="I6">
        <v>2.1446759259259259E-2</v>
      </c>
      <c r="J6">
        <v>2.4189814814814817E-2</v>
      </c>
      <c r="K6">
        <v>1.7152777777777777E-2</v>
      </c>
      <c r="L6">
        <v>1.2812499999999999E-2</v>
      </c>
      <c r="M6">
        <v>2.1423611111111112E-2</v>
      </c>
      <c r="N6">
        <v>1.6527777777777777E-2</v>
      </c>
      <c r="O6">
        <v>1.6099537037037037E-2</v>
      </c>
      <c r="P6">
        <v>2.3136574074074077E-2</v>
      </c>
    </row>
    <row r="7" spans="1:16" hidden="1" x14ac:dyDescent="0.25">
      <c r="A7" s="2">
        <f>SUM(PlayerTrioPlat[[#This Row],[Week 1.3]:[Week 12.3]])</f>
        <v>1.7094907407407409E-2</v>
      </c>
      <c r="B7" s="1" t="s">
        <v>77</v>
      </c>
      <c r="C7" s="1" t="s">
        <v>2</v>
      </c>
      <c r="D7" s="1">
        <f>COUNT(PlayerTrioPlat[[#This Row],[Week 1.3]:[Week 12.3]])</f>
        <v>1</v>
      </c>
      <c r="E7">
        <v>1.7094907407407409E-2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1943-B686-49F1-8624-A102A2CA543A}">
  <dimension ref="A1:P12"/>
  <sheetViews>
    <sheetView tabSelected="1" workbookViewId="0">
      <selection activeCell="H5" sqref="H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3" width="12" bestFit="1" customWidth="1"/>
    <col min="14" max="18" width="12.5703125" bestFit="1" customWidth="1"/>
  </cols>
  <sheetData>
    <row r="1" spans="1:16" x14ac:dyDescent="0.25">
      <c r="A1" t="s">
        <v>76</v>
      </c>
      <c r="B1" t="s">
        <v>77</v>
      </c>
      <c r="C1" t="s">
        <v>0</v>
      </c>
      <c r="D1" t="s">
        <v>78</v>
      </c>
      <c r="E1" t="s">
        <v>23</v>
      </c>
      <c r="F1" t="s">
        <v>27</v>
      </c>
      <c r="G1" t="s">
        <v>31</v>
      </c>
      <c r="H1" t="s">
        <v>33</v>
      </c>
      <c r="I1" t="s">
        <v>36</v>
      </c>
      <c r="J1" t="s">
        <v>37</v>
      </c>
      <c r="K1" t="s">
        <v>43</v>
      </c>
      <c r="L1" t="s">
        <v>46</v>
      </c>
      <c r="M1" t="s">
        <v>49</v>
      </c>
      <c r="N1" t="s">
        <v>50</v>
      </c>
      <c r="O1" t="s">
        <v>52</v>
      </c>
      <c r="P1" t="s">
        <v>53</v>
      </c>
    </row>
    <row r="2" spans="1:16" hidden="1" x14ac:dyDescent="0.25">
      <c r="A2" s="2">
        <f>SUM(PlayerTrioGold[[#This Row],[Week 1.3]:[Week 12.3]])</f>
        <v>3.9594907407407405E-2</v>
      </c>
      <c r="B2" s="1" t="s">
        <v>77</v>
      </c>
      <c r="C2" s="1" t="s">
        <v>16</v>
      </c>
      <c r="D2" s="1">
        <f>COUNT(PlayerTrioGold[[#This Row],[Week 1.3]:[Week 12.3]])</f>
        <v>3</v>
      </c>
      <c r="E2">
        <v>1.3692129629629629E-2</v>
      </c>
      <c r="F2">
        <v>1.4178240740740741E-2</v>
      </c>
      <c r="N2">
        <v>1.1724537037037035E-2</v>
      </c>
    </row>
    <row r="3" spans="1:16" x14ac:dyDescent="0.25">
      <c r="A3" s="2">
        <f>SUM(PlayerTrioGold[[#This Row],[Week 1.3]:[Week 12.3]])</f>
        <v>0.19707175925925924</v>
      </c>
      <c r="B3" s="1" t="s">
        <v>77</v>
      </c>
      <c r="C3" s="1" t="s">
        <v>8</v>
      </c>
      <c r="D3" s="1">
        <f>COUNT(PlayerTrioGold[[#This Row],[Week 1.3]:[Week 12.3]])</f>
        <v>12</v>
      </c>
      <c r="E3">
        <v>1.40625E-2</v>
      </c>
      <c r="F3">
        <v>1.4988425925925926E-2</v>
      </c>
      <c r="G3">
        <v>1.6331018518518519E-2</v>
      </c>
      <c r="H3">
        <v>1.5717592592592592E-2</v>
      </c>
      <c r="I3">
        <v>1.8726851851851852E-2</v>
      </c>
      <c r="J3">
        <v>2.0104166666666666E-2</v>
      </c>
      <c r="K3">
        <v>1.5462962962962963E-2</v>
      </c>
      <c r="L3">
        <v>1.3715277777777778E-2</v>
      </c>
      <c r="M3">
        <v>1.6736111111111111E-2</v>
      </c>
      <c r="N3">
        <v>1.7754629629629631E-2</v>
      </c>
      <c r="O3">
        <v>1.4247685185185184E-2</v>
      </c>
      <c r="P3">
        <v>1.9224537037037037E-2</v>
      </c>
    </row>
    <row r="4" spans="1:16" hidden="1" x14ac:dyDescent="0.25">
      <c r="A4" s="2">
        <f>SUM(PlayerTrioGold[[#This Row],[Week 1.3]:[Week 12.3]])</f>
        <v>2.5787037037037035E-2</v>
      </c>
      <c r="B4" s="1" t="s">
        <v>77</v>
      </c>
      <c r="C4" s="1" t="s">
        <v>15</v>
      </c>
      <c r="D4" s="1">
        <f>COUNT(PlayerTrioGold[[#This Row],[Week 1.3]:[Week 12.3]])</f>
        <v>2</v>
      </c>
      <c r="E4">
        <v>1.40625E-2</v>
      </c>
      <c r="N4">
        <v>1.1724537037037035E-2</v>
      </c>
    </row>
    <row r="5" spans="1:16" x14ac:dyDescent="0.25">
      <c r="A5" s="2">
        <f>SUM(PlayerTrioGold[[#This Row],[Week 1.3]:[Week 12.3]])</f>
        <v>0.19687499999999999</v>
      </c>
      <c r="B5" s="1" t="s">
        <v>77</v>
      </c>
      <c r="C5" s="1" t="s">
        <v>14</v>
      </c>
      <c r="D5" s="1">
        <f>COUNT(PlayerTrioGold[[#This Row],[Week 1.3]:[Week 12.3]])</f>
        <v>12</v>
      </c>
      <c r="E5">
        <v>1.4675925925925926E-2</v>
      </c>
      <c r="F5">
        <v>1.4178240740740741E-2</v>
      </c>
      <c r="G5">
        <v>1.6331018518518519E-2</v>
      </c>
      <c r="H5">
        <v>1.5717592592592592E-2</v>
      </c>
      <c r="I5">
        <v>1.8726851851851852E-2</v>
      </c>
      <c r="J5">
        <v>2.0104166666666666E-2</v>
      </c>
      <c r="K5">
        <v>1.5462962962962963E-2</v>
      </c>
      <c r="L5">
        <v>1.3715277777777778E-2</v>
      </c>
      <c r="M5">
        <v>1.6736111111111111E-2</v>
      </c>
      <c r="N5">
        <v>1.7754629629629631E-2</v>
      </c>
      <c r="O5">
        <v>1.4247685185185184E-2</v>
      </c>
      <c r="P5">
        <v>1.9224537037037037E-2</v>
      </c>
    </row>
    <row r="6" spans="1:16" hidden="1" x14ac:dyDescent="0.25">
      <c r="A6" s="2">
        <f>SUM(PlayerTrioGold[[#This Row],[Week 1.3]:[Week 12.3]])</f>
        <v>3.9594907407407405E-2</v>
      </c>
      <c r="B6" s="1" t="s">
        <v>77</v>
      </c>
      <c r="C6" s="1" t="s">
        <v>26</v>
      </c>
      <c r="D6" s="1">
        <f>COUNT(PlayerTrioGold[[#This Row],[Week 1.3]:[Week 12.3]])</f>
        <v>3</v>
      </c>
      <c r="E6">
        <v>1.3692129629629629E-2</v>
      </c>
      <c r="F6">
        <v>1.4178240740740741E-2</v>
      </c>
      <c r="N6">
        <v>1.1724537037037035E-2</v>
      </c>
    </row>
    <row r="7" spans="1:16" hidden="1" x14ac:dyDescent="0.25">
      <c r="A7" s="2">
        <f>SUM(PlayerTrioGold[[#This Row],[Week 1.3]:[Week 12.3]])</f>
        <v>6.1261574074074072E-2</v>
      </c>
      <c r="B7" s="1" t="s">
        <v>77</v>
      </c>
      <c r="C7" s="1" t="s">
        <v>21</v>
      </c>
      <c r="D7" s="1">
        <f>COUNT(PlayerTrioGold[[#This Row],[Week 1.3]:[Week 12.3]])</f>
        <v>4</v>
      </c>
      <c r="E7">
        <v>1.5300925925925926E-2</v>
      </c>
      <c r="F7">
        <v>1.4212962962962962E-2</v>
      </c>
      <c r="G7">
        <v>1.6562500000000001E-2</v>
      </c>
      <c r="H7">
        <v>1.5185185185185185E-2</v>
      </c>
    </row>
    <row r="8" spans="1:16" hidden="1" x14ac:dyDescent="0.25">
      <c r="A8" s="2">
        <f>SUM(PlayerTrioGold[[#This Row],[Week 1.3]:[Week 12.3]])</f>
        <v>2.97337962962963E-2</v>
      </c>
      <c r="B8" s="1" t="s">
        <v>77</v>
      </c>
      <c r="C8" s="1" t="s">
        <v>24</v>
      </c>
      <c r="D8" s="1">
        <f>COUNT(PlayerTrioGold[[#This Row],[Week 1.3]:[Week 12.3]])</f>
        <v>2</v>
      </c>
      <c r="E8">
        <v>1.5300925925925926E-2</v>
      </c>
      <c r="I8">
        <v>1.4432870370370372E-2</v>
      </c>
    </row>
    <row r="9" spans="1:16" x14ac:dyDescent="0.25">
      <c r="A9" s="2">
        <f>SUM(PlayerTrioGold[[#This Row],[Week 1.3]:[Week 12.3]])</f>
        <v>0.19707175925925924</v>
      </c>
      <c r="B9" s="1" t="s">
        <v>77</v>
      </c>
      <c r="C9" s="1" t="s">
        <v>20</v>
      </c>
      <c r="D9" s="1">
        <f>COUNT(PlayerTrioGold[[#This Row],[Week 1.3]:[Week 12.3]])</f>
        <v>12</v>
      </c>
      <c r="E9">
        <v>1.40625E-2</v>
      </c>
      <c r="F9">
        <v>1.4988425925925926E-2</v>
      </c>
      <c r="G9">
        <v>1.6331018518518519E-2</v>
      </c>
      <c r="H9">
        <v>1.5717592592592592E-2</v>
      </c>
      <c r="I9">
        <v>1.8726851851851852E-2</v>
      </c>
      <c r="J9">
        <v>2.0104166666666666E-2</v>
      </c>
      <c r="K9">
        <v>1.5462962962962963E-2</v>
      </c>
      <c r="L9">
        <v>1.3715277777777778E-2</v>
      </c>
      <c r="M9">
        <v>1.6736111111111111E-2</v>
      </c>
      <c r="N9">
        <v>1.7754629629629631E-2</v>
      </c>
      <c r="O9">
        <v>1.4247685185185184E-2</v>
      </c>
      <c r="P9">
        <v>1.9224537037037037E-2</v>
      </c>
    </row>
    <row r="10" spans="1:16" hidden="1" x14ac:dyDescent="0.25">
      <c r="A10" s="2">
        <f>SUM(PlayerTrioGold[[#This Row],[Week 1.3]:[Week 12.3]])</f>
        <v>7.5694444444444439E-2</v>
      </c>
      <c r="B10" s="1" t="s">
        <v>77</v>
      </c>
      <c r="C10" s="1" t="s">
        <v>29</v>
      </c>
      <c r="D10" s="1">
        <f>COUNT(PlayerTrioGold[[#This Row],[Week 1.3]:[Week 12.3]])</f>
        <v>5</v>
      </c>
      <c r="E10">
        <v>1.5300925925925926E-2</v>
      </c>
      <c r="F10">
        <v>1.4212962962962962E-2</v>
      </c>
      <c r="G10">
        <v>1.6562500000000001E-2</v>
      </c>
      <c r="H10">
        <v>1.5185185185185185E-2</v>
      </c>
      <c r="I10">
        <v>1.4432870370370372E-2</v>
      </c>
    </row>
    <row r="11" spans="1:16" hidden="1" x14ac:dyDescent="0.25">
      <c r="A11" s="2">
        <f>SUM(PlayerTrioGold[[#This Row],[Week 1.3]:[Week 12.3]])</f>
        <v>6.039351851851852E-2</v>
      </c>
      <c r="B11" s="1" t="s">
        <v>77</v>
      </c>
      <c r="C11" s="1" t="s">
        <v>55</v>
      </c>
      <c r="D11" s="1">
        <f>COUNT(PlayerTrioGold[[#This Row],[Week 1.3]:[Week 12.3]])</f>
        <v>4</v>
      </c>
      <c r="F11">
        <v>1.4212962962962962E-2</v>
      </c>
      <c r="G11">
        <v>1.6562500000000001E-2</v>
      </c>
      <c r="H11">
        <v>1.5185185185185185E-2</v>
      </c>
      <c r="I11">
        <v>1.4432870370370372E-2</v>
      </c>
    </row>
    <row r="12" spans="1:16" hidden="1" x14ac:dyDescent="0.25">
      <c r="A12" s="2">
        <f>SUM(PlayerTrioGold[[#This Row],[Week 1.3]:[Week 12.3]])</f>
        <v>1.3692129629629629E-2</v>
      </c>
      <c r="B12" s="1" t="s">
        <v>77</v>
      </c>
      <c r="C12" s="1" t="s">
        <v>2</v>
      </c>
      <c r="D12" s="1">
        <f>COUNT(PlayerTrioGold[[#This Row],[Week 1.3]:[Week 12.3]])</f>
        <v>1</v>
      </c>
      <c r="E12">
        <v>1.3692129629629629E-2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7E317-44A3-4FC5-9BEC-6DFACF28F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PlayerSoloPlat</vt:lpstr>
      <vt:lpstr>PlayerSoloGold</vt:lpstr>
      <vt:lpstr>TeamDuoPlat</vt:lpstr>
      <vt:lpstr>TeamDuoGold</vt:lpstr>
      <vt:lpstr>PlayerDuoPlat</vt:lpstr>
      <vt:lpstr>PlayerDuoGold</vt:lpstr>
      <vt:lpstr>TeamTrioPlat</vt:lpstr>
      <vt:lpstr>TeamTrioGold</vt:lpstr>
      <vt:lpstr>PlayerTrioPlat</vt:lpstr>
      <vt:lpstr>PlayerTrioGold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2018-07-13T16:43:18Z</dcterms:created>
  <dcterms:modified xsi:type="dcterms:W3CDTF">2019-10-03T07:51:13Z</dcterms:modified>
</cp:coreProperties>
</file>