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5B9E76F8-9E6E-44FC-BE45-318A1E6CA135}" xr6:coauthVersionLast="44" xr6:coauthVersionMax="44" xr10:uidLastSave="{00000000-0000-0000-0000-000000000000}"/>
  <bookViews>
    <workbookView xWindow="-120" yWindow="-120" windowWidth="27885" windowHeight="18240" tabRatio="630" activeTab="5" xr2:uid="{16EED3F3-2B9D-482C-84EB-45908B21F99F}"/>
  </bookViews>
  <sheets>
    <sheet name="PlayerSoloPlat" sheetId="20" r:id="rId1"/>
    <sheet name="PlayerSoloGold" sheetId="19" r:id="rId2"/>
    <sheet name="TeamDuoPlat" sheetId="18" r:id="rId3"/>
    <sheet name="TeamDuoGold" sheetId="17" r:id="rId4"/>
    <sheet name="PlayeDuoPlat" sheetId="16" r:id="rId5"/>
    <sheet name="PlayerDuoGold" sheetId="15" r:id="rId6"/>
    <sheet name="TeamTrioPlat" sheetId="14" r:id="rId7"/>
    <sheet name="TeamTrioGold" sheetId="13" r:id="rId8"/>
    <sheet name="PlayerTrioPlat" sheetId="12" r:id="rId9"/>
    <sheet name="PlayerTrioGold" sheetId="11" r:id="rId10"/>
    <sheet name="TeamTeamPlat" sheetId="10" r:id="rId11"/>
    <sheet name="TeamTeamGold" sheetId="9" r:id="rId12"/>
    <sheet name="PlayerTeamPlat" sheetId="8" r:id="rId13"/>
    <sheet name="PlayerTeamGold" sheetId="7" r:id="rId14"/>
    <sheet name="RitePlat" sheetId="6" r:id="rId15"/>
    <sheet name="RiteGold" sheetId="5" r:id="rId16"/>
    <sheet name="HuntingPyjaks" sheetId="4" r:id="rId17"/>
  </sheets>
  <definedNames>
    <definedName name="ExternalData_10" localSheetId="9" hidden="1">PlayerTrioGold!$C$1:$H$10</definedName>
    <definedName name="ExternalData_11" localSheetId="8" hidden="1">PlayerTrioPlat!$C$1:$H$7</definedName>
    <definedName name="ExternalData_12" localSheetId="7" hidden="1">TeamTrioGold!$C$1:$H$8</definedName>
    <definedName name="ExternalData_13" localSheetId="6" hidden="1">TeamTrioPlat!$C$1:$H$4</definedName>
    <definedName name="ExternalData_14" localSheetId="5" hidden="1">PlayerDuoGold!$C$1:$H$20</definedName>
    <definedName name="ExternalData_15" localSheetId="4" hidden="1">PlayeDuoPlat!$C$1:$H$9</definedName>
    <definedName name="ExternalData_16" localSheetId="3" hidden="1">TeamDuoGold!$C$1:$H$16</definedName>
    <definedName name="ExternalData_17" localSheetId="2" hidden="1">TeamDuoPlat!$C$1:$H$7</definedName>
    <definedName name="ExternalData_18" localSheetId="1" hidden="1">PlayerSoloGold!$C$1:$H$10</definedName>
    <definedName name="ExternalData_19" localSheetId="0" hidden="1">PlayerSoloPlat!$C$1:$H$3</definedName>
    <definedName name="ExternalData_3" localSheetId="16" hidden="1">HuntingPyjaks!$C$1:$L$9</definedName>
    <definedName name="ExternalData_4" localSheetId="15" hidden="1">RiteGold!$C$1:$T$33</definedName>
    <definedName name="ExternalData_5" localSheetId="14" hidden="1">RitePlat!$C$1:$T$11</definedName>
    <definedName name="ExternalData_6" localSheetId="13" hidden="1">PlayerTeamGold!$C$1:$H$21</definedName>
    <definedName name="ExternalData_7" localSheetId="12" hidden="1">PlayerTeamPlat!$C$1:$H$8</definedName>
    <definedName name="ExternalData_8" localSheetId="11" hidden="1">TeamTeamGold!$C$1:$H$8</definedName>
    <definedName name="ExternalData_9" localSheetId="10" hidden="1">TeamTeamPlat!$C$1:$H$4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A10" i="6"/>
  <c r="A11" i="6"/>
  <c r="A5" i="6"/>
  <c r="A6" i="6"/>
  <c r="A9" i="6"/>
  <c r="A7" i="6"/>
  <c r="A8" i="6"/>
  <c r="A4" i="6"/>
  <c r="A2" i="6"/>
  <c r="A3" i="6"/>
  <c r="D10" i="6"/>
  <c r="D11" i="6"/>
  <c r="D5" i="6"/>
  <c r="D6" i="6"/>
  <c r="D9" i="6"/>
  <c r="D7" i="6"/>
  <c r="D8" i="6"/>
  <c r="D4" i="6"/>
  <c r="D2" i="6"/>
  <c r="D3" i="6"/>
  <c r="A9" i="19"/>
  <c r="A10" i="19"/>
  <c r="A8" i="19"/>
  <c r="A2" i="19"/>
  <c r="A3" i="19"/>
  <c r="A4" i="19"/>
  <c r="A5" i="19"/>
  <c r="A6" i="19"/>
  <c r="A7" i="19"/>
  <c r="D9" i="19"/>
  <c r="D10" i="19"/>
  <c r="D8" i="19"/>
  <c r="D2" i="19"/>
  <c r="D3" i="19"/>
  <c r="D4" i="19"/>
  <c r="D5" i="19"/>
  <c r="D6" i="19"/>
  <c r="D7" i="19"/>
  <c r="A2" i="20"/>
  <c r="A3" i="20"/>
  <c r="D2" i="20"/>
  <c r="D3" i="20"/>
  <c r="A4" i="18"/>
  <c r="A7" i="18"/>
  <c r="A2" i="18"/>
  <c r="A6" i="18"/>
  <c r="A5" i="18"/>
  <c r="A3" i="18"/>
  <c r="D4" i="18"/>
  <c r="D7" i="18"/>
  <c r="D2" i="18"/>
  <c r="D6" i="18"/>
  <c r="D5" i="18"/>
  <c r="D3" i="18"/>
  <c r="A12" i="17"/>
  <c r="A3" i="17"/>
  <c r="A4" i="17"/>
  <c r="A6" i="17"/>
  <c r="A8" i="17"/>
  <c r="A5" i="17"/>
  <c r="A2" i="17"/>
  <c r="A16" i="17"/>
  <c r="A13" i="17"/>
  <c r="A14" i="17"/>
  <c r="A7" i="17"/>
  <c r="A15" i="17"/>
  <c r="A9" i="17"/>
  <c r="A11" i="17"/>
  <c r="A10" i="17"/>
  <c r="D12" i="17"/>
  <c r="D3" i="17"/>
  <c r="D4" i="17"/>
  <c r="D6" i="17"/>
  <c r="D8" i="17"/>
  <c r="D5" i="17"/>
  <c r="D2" i="17"/>
  <c r="D16" i="17"/>
  <c r="D13" i="17"/>
  <c r="D14" i="17"/>
  <c r="D7" i="17"/>
  <c r="D15" i="17"/>
  <c r="D9" i="17"/>
  <c r="D11" i="17"/>
  <c r="D10" i="17"/>
  <c r="A6" i="16"/>
  <c r="A9" i="16"/>
  <c r="A7" i="16"/>
  <c r="A2" i="16"/>
  <c r="A4" i="16"/>
  <c r="A5" i="16"/>
  <c r="A3" i="16"/>
  <c r="A8" i="16"/>
  <c r="D6" i="16"/>
  <c r="D9" i="16"/>
  <c r="D7" i="16"/>
  <c r="D2" i="16"/>
  <c r="D4" i="16"/>
  <c r="D5" i="16"/>
  <c r="D3" i="16"/>
  <c r="D8" i="16"/>
  <c r="A12" i="15"/>
  <c r="A13" i="15"/>
  <c r="A2" i="15"/>
  <c r="A19" i="15"/>
  <c r="A14" i="15"/>
  <c r="A17" i="15"/>
  <c r="A16" i="15"/>
  <c r="A11" i="15"/>
  <c r="A6" i="15"/>
  <c r="A5" i="15"/>
  <c r="A18" i="15"/>
  <c r="A7" i="15"/>
  <c r="A9" i="15"/>
  <c r="A8" i="15"/>
  <c r="A10" i="15"/>
  <c r="A4" i="15"/>
  <c r="A20" i="15"/>
  <c r="A3" i="15"/>
  <c r="A15" i="15"/>
  <c r="D12" i="15"/>
  <c r="D13" i="15"/>
  <c r="D2" i="15"/>
  <c r="D19" i="15"/>
  <c r="D14" i="15"/>
  <c r="D17" i="15"/>
  <c r="D16" i="15"/>
  <c r="D11" i="15"/>
  <c r="D6" i="15"/>
  <c r="D5" i="15"/>
  <c r="D18" i="15"/>
  <c r="D7" i="15"/>
  <c r="D9" i="15"/>
  <c r="D8" i="15"/>
  <c r="D10" i="15"/>
  <c r="D4" i="15"/>
  <c r="D20" i="15"/>
  <c r="D3" i="15"/>
  <c r="D15" i="15"/>
  <c r="A2" i="14"/>
  <c r="A3" i="14"/>
  <c r="A4" i="14"/>
  <c r="D2" i="14"/>
  <c r="D3" i="14"/>
  <c r="D4" i="14"/>
  <c r="A2" i="13"/>
  <c r="A3" i="13"/>
  <c r="A4" i="13"/>
  <c r="A5" i="13"/>
  <c r="A6" i="13"/>
  <c r="A7" i="13"/>
  <c r="A8" i="13"/>
  <c r="D2" i="13"/>
  <c r="D3" i="13"/>
  <c r="D4" i="13"/>
  <c r="D5" i="13"/>
  <c r="D6" i="13"/>
  <c r="D7" i="13"/>
  <c r="D8" i="13"/>
  <c r="A5" i="12"/>
  <c r="A2" i="12"/>
  <c r="A6" i="12"/>
  <c r="A4" i="12"/>
  <c r="A3" i="12"/>
  <c r="A7" i="12"/>
  <c r="D5" i="12"/>
  <c r="D2" i="12"/>
  <c r="D6" i="12"/>
  <c r="D4" i="12"/>
  <c r="D3" i="12"/>
  <c r="D7" i="12"/>
  <c r="A2" i="11"/>
  <c r="A3" i="11"/>
  <c r="A4" i="11"/>
  <c r="A5" i="11"/>
  <c r="A6" i="11"/>
  <c r="A7" i="11"/>
  <c r="A8" i="11"/>
  <c r="A9" i="11"/>
  <c r="A10" i="11"/>
  <c r="D2" i="11"/>
  <c r="D3" i="11"/>
  <c r="D4" i="11"/>
  <c r="D5" i="11"/>
  <c r="D6" i="11"/>
  <c r="D7" i="11"/>
  <c r="D8" i="11"/>
  <c r="D9" i="11"/>
  <c r="D10" i="11"/>
  <c r="A4" i="10"/>
  <c r="A2" i="10"/>
  <c r="A3" i="10"/>
  <c r="D4" i="10"/>
  <c r="D2" i="10"/>
  <c r="D3" i="10"/>
  <c r="A4" i="9"/>
  <c r="A5" i="9"/>
  <c r="A6" i="9"/>
  <c r="A2" i="9"/>
  <c r="A3" i="9"/>
  <c r="A7" i="9"/>
  <c r="A8" i="9"/>
  <c r="D4" i="9"/>
  <c r="D5" i="9"/>
  <c r="D6" i="9"/>
  <c r="D2" i="9"/>
  <c r="D3" i="9"/>
  <c r="D7" i="9"/>
  <c r="D8" i="9"/>
  <c r="A5" i="8"/>
  <c r="A3" i="8"/>
  <c r="A7" i="8"/>
  <c r="A4" i="8"/>
  <c r="A6" i="8"/>
  <c r="A2" i="8"/>
  <c r="A8" i="8"/>
  <c r="D5" i="8"/>
  <c r="D3" i="8"/>
  <c r="D7" i="8"/>
  <c r="D4" i="8"/>
  <c r="D6" i="8"/>
  <c r="D2" i="8"/>
  <c r="D8" i="8"/>
  <c r="A13" i="7"/>
  <c r="A17" i="7"/>
  <c r="A19" i="7"/>
  <c r="A9" i="7"/>
  <c r="A2" i="7"/>
  <c r="A15" i="7"/>
  <c r="A20" i="7"/>
  <c r="A6" i="7"/>
  <c r="A3" i="7"/>
  <c r="A7" i="7"/>
  <c r="A8" i="7"/>
  <c r="A18" i="7"/>
  <c r="A16" i="7"/>
  <c r="A12" i="7"/>
  <c r="A21" i="7"/>
  <c r="A14" i="7"/>
  <c r="A5" i="7"/>
  <c r="A4" i="7"/>
  <c r="A10" i="7"/>
  <c r="A11" i="7"/>
  <c r="D13" i="7"/>
  <c r="D17" i="7"/>
  <c r="D19" i="7"/>
  <c r="D9" i="7"/>
  <c r="D2" i="7"/>
  <c r="D15" i="7"/>
  <c r="D20" i="7"/>
  <c r="D6" i="7"/>
  <c r="D3" i="7"/>
  <c r="D7" i="7"/>
  <c r="D8" i="7"/>
  <c r="D18" i="7"/>
  <c r="D16" i="7"/>
  <c r="D12" i="7"/>
  <c r="D21" i="7"/>
  <c r="D14" i="7"/>
  <c r="D5" i="7"/>
  <c r="D4" i="7"/>
  <c r="D10" i="7"/>
  <c r="D11" i="7"/>
  <c r="A4" i="4"/>
  <c r="A6" i="4"/>
  <c r="A7" i="4"/>
  <c r="A8" i="4"/>
  <c r="A2" i="4"/>
  <c r="A3" i="4"/>
  <c r="A5" i="4"/>
  <c r="A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8D8CF-312E-4830-B5ED-79B1FEDD7C4D}" keepAlive="1" name="Query - HuntingPyjaks" description="Connection to the 'HuntingPyjaks' query in the workbook." type="5" refreshedVersion="6" background="1" saveData="1">
    <dbPr connection="Provider=Microsoft.Mashup.OleDb.1;Data Source=$Workbook$;Location=HuntingPyjaks;Extended Properties=&quot;&quot;" command="SELECT * FROM [HuntingPyjaks]"/>
  </connection>
  <connection id="2" xr16:uid="{AA2048C7-0756-4D0C-A223-F33429BFAE8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3" xr16:uid="{138F5E2F-5BC3-48B4-8D19-12FC6DEA898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4" xr16:uid="{A7100922-BE3F-49BD-83D3-43672B315342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CA1F9A57-98B7-47D7-BEE8-9176ED4FACA3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6" xr16:uid="{6C99FB71-C159-48C5-B782-8C5C97796C3F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7" xr16:uid="{34760535-E198-4971-A40B-18ED052037F7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8" xr16:uid="{B664F7E8-F036-47C7-96F3-3704ECECFC70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9" xr16:uid="{389ED296-0A30-4B14-891D-9A00C12CC0C3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0" xr16:uid="{06F037B3-B7C0-4FB4-AEE9-3888ACFAC4D8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1" xr16:uid="{029B2C2C-49CC-48CD-9BE1-766E4AC015B6}" keepAlive="1" name="Query - RiteOfPassageGold" description="Connection to the 'RiteOfPassageGold' query in the workbook." type="5" refreshedVersion="6" background="1" saveData="1">
    <dbPr connection="Provider=Microsoft.Mashup.OleDb.1;Data Source=$Workbook$;Location=RiteOfPassageGold;Extended Properties=&quot;&quot;" command="SELECT * FROM [RiteOfPassageGold]"/>
  </connection>
  <connection id="12" xr16:uid="{6C392FE4-5AD8-44FA-B6BC-422915E14CA7}" keepAlive="1" name="Query - RiteOfPassagePlat" description="Connection to the 'RiteOfPassagePlat' query in the workbook." type="5" refreshedVersion="6" background="1" saveData="1">
    <dbPr connection="Provider=Microsoft.Mashup.OleDb.1;Data Source=$Workbook$;Location=RiteOfPassagePlat;Extended Properties=&quot;&quot;" command="SELECT * FROM [RiteOfPassagePlat]"/>
  </connection>
  <connection id="13" xr16:uid="{3B7CEBDB-B013-4A3A-9A86-16C7B111BC51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4" xr16:uid="{FDC4F8CB-7516-4236-93C7-1DE38162768A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5" xr16:uid="{8A8850E8-1042-48AE-887F-A5A3864869FC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6" xr16:uid="{78929661-5B71-4FC4-BB91-23B82C720F1D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7" xr16:uid="{24FA4ED8-5C30-4F50-9E5B-809C52864E80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8" xr16:uid="{4BDAA0F3-ADD5-46C7-993B-F50C2471CEF2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9" xr16:uid="{ADDE1033-A84D-40CB-9670-B4F7205013BB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20" xr16:uid="{C77B3333-0DDD-4BFE-B247-12CC010332F4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<sst xmlns="http://schemas.openxmlformats.org/spreadsheetml/2006/main" count="499" uniqueCount="91">
  <si>
    <t>Player</t>
  </si>
  <si>
    <t>Alfonsedode</t>
  </si>
  <si>
    <t>Team</t>
  </si>
  <si>
    <t>Team Challenge I</t>
  </si>
  <si>
    <t>TheNightSlasher</t>
  </si>
  <si>
    <t>Duo Challenge I</t>
  </si>
  <si>
    <t>TheTechnoTurian</t>
  </si>
  <si>
    <t>AGCeyx</t>
  </si>
  <si>
    <t>ex-Clusum</t>
  </si>
  <si>
    <t>Team Challenge II</t>
  </si>
  <si>
    <t>ClydeInTheShell</t>
  </si>
  <si>
    <t>Team Challenge III</t>
  </si>
  <si>
    <t>Team Challenge IV</t>
  </si>
  <si>
    <t>AW_FC_1986</t>
  </si>
  <si>
    <t>Trio Challenge I</t>
  </si>
  <si>
    <t>ark_ryv_</t>
  </si>
  <si>
    <t>x3lander</t>
  </si>
  <si>
    <t>Trio Challenge II</t>
  </si>
  <si>
    <t>Trio Challenge III</t>
  </si>
  <si>
    <t>Trio Challenge IV</t>
  </si>
  <si>
    <t>Duo Challenge II</t>
  </si>
  <si>
    <t>frank_is_crank</t>
  </si>
  <si>
    <t>Smehur</t>
  </si>
  <si>
    <t>Emexxia</t>
  </si>
  <si>
    <t>MeroNoir</t>
  </si>
  <si>
    <t>Alquinn</t>
  </si>
  <si>
    <t>Duo Challenge III</t>
  </si>
  <si>
    <t>Duo Challenge IV</t>
  </si>
  <si>
    <t>The_Doctor46N7</t>
  </si>
  <si>
    <t>Solo Challenge IV</t>
  </si>
  <si>
    <t>Sonashii</t>
  </si>
  <si>
    <t>Juh0M</t>
  </si>
  <si>
    <t>Solo Challenge I</t>
  </si>
  <si>
    <t>HamleticTortoise</t>
  </si>
  <si>
    <t>Solo Challenge II</t>
  </si>
  <si>
    <t>Solo Challenge III</t>
  </si>
  <si>
    <t>DocSteely</t>
  </si>
  <si>
    <t>null2008</t>
  </si>
  <si>
    <t>LightRobot</t>
  </si>
  <si>
    <t>TsukuyomiSusanoo</t>
  </si>
  <si>
    <t>XAN1_95</t>
  </si>
  <si>
    <t>nat_in_the_hat</t>
  </si>
  <si>
    <t>filippopotame_FR</t>
  </si>
  <si>
    <t>SalInfMR</t>
  </si>
  <si>
    <t>archon_shepard</t>
  </si>
  <si>
    <t>VeeDahb</t>
  </si>
  <si>
    <t>ToastTheKnowing</t>
  </si>
  <si>
    <t>dtkart</t>
  </si>
  <si>
    <t>lyq3r</t>
  </si>
  <si>
    <t>justinman114</t>
  </si>
  <si>
    <t>Alfonsedode | Juh0M | LightRobot | XAN1_95</t>
  </si>
  <si>
    <t>TheNightSlasher | The_Doctor46N7</t>
  </si>
  <si>
    <t>ex-Clusum | Smehur | TheNightSlasher | TheTechnoTurian</t>
  </si>
  <si>
    <t>AGCeyx | Alfonsedode | archon_shepard | XAN1_95</t>
  </si>
  <si>
    <t>AW_FC_1986 | TheNightSlasher | The_Doctor46N7 | x3lander</t>
  </si>
  <si>
    <t>AW_FC_1986 | ex-Clusum | Smehur | The_Doctor46N7</t>
  </si>
  <si>
    <t>ClydeInTheShell | justinman114 | null2008 | VeeDahb</t>
  </si>
  <si>
    <t>Alfonsedode | LightRobot | ToastTheKnowing | XAN1_95</t>
  </si>
  <si>
    <t>AW_FC_1986 | The_Doctor46N7</t>
  </si>
  <si>
    <t>Alfonsedode | AW_FC_1986 | TheNightSlasher</t>
  </si>
  <si>
    <t>ark_ryv_ | Juh0M | XAN1_95</t>
  </si>
  <si>
    <t>AW_FC_1986 | The_Doctor46N7 | x3lander</t>
  </si>
  <si>
    <t>AW_FC_1986 | dtkart | TsukuyomiSusanoo</t>
  </si>
  <si>
    <t>Alfonsedode | The_Doctor46N7</t>
  </si>
  <si>
    <t>Alfonsedode | AW_FC_1986 | lyq3r</t>
  </si>
  <si>
    <t>AW_FC_1986 | TheNightSlasher | The_Doctor46N7</t>
  </si>
  <si>
    <t>Alfonsedode | Juh0M | XAN1_95</t>
  </si>
  <si>
    <t>ark_ryv_ | Juh0M</t>
  </si>
  <si>
    <t>ark_ryv_ | XAN1_95</t>
  </si>
  <si>
    <t>ClydeInTheShell | nat_in_the_hat</t>
  </si>
  <si>
    <t>AW_FC_1986 | frank_is_crank</t>
  </si>
  <si>
    <t>HamleticTortoise | Smehur</t>
  </si>
  <si>
    <t>Emexxia | HamleticTortoise</t>
  </si>
  <si>
    <t>HamleticTortoise | MeroNoir</t>
  </si>
  <si>
    <t>The_Doctor46N7 | x3lander</t>
  </si>
  <si>
    <t>ex-Clusum | Smehur</t>
  </si>
  <si>
    <t>Alquinn | TheNightSlasher</t>
  </si>
  <si>
    <t>Alfonsedode | AW_FC_1986 | frank_is_crank | The_Doctor46N7</t>
  </si>
  <si>
    <t>Alfonsedode | filippopotame_FR</t>
  </si>
  <si>
    <t>Alfonsedode | SalInfMR</t>
  </si>
  <si>
    <t>AW_FC_1986 | DocSteely | Sonashii | The_Doctor46N7</t>
  </si>
  <si>
    <t>Alfonsedode | Juh0M</t>
  </si>
  <si>
    <t>ex-Clusum | TheTechnoTurian</t>
  </si>
  <si>
    <t>DocSteely | The_Doctor46N7</t>
  </si>
  <si>
    <t>Alfonsedode | AW_FC_1986 | The_Doctor46N7</t>
  </si>
  <si>
    <t>Time</t>
  </si>
  <si>
    <t xml:space="preserve"> - </t>
  </si>
  <si>
    <t>Count</t>
  </si>
  <si>
    <t>fraggle</t>
  </si>
  <si>
    <t>Balbock</t>
  </si>
  <si>
    <t>Balbock | 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</si>
</sst>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4"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6" xr16:uid="{519937A0-7FE2-4E20-925F-C9E7214029C8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Solo Challenge I" tableColumnId="2"/>
      <queryTableField id="3" name="Solo Challenge II" tableColumnId="3"/>
      <queryTableField id="4" name="Solo Challenge III" tableColumnId="4"/>
      <queryTableField id="5" name="Solo Challenge IV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4288C248-7689-489E-8574-AA35BF2A52DE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8" xr16:uid="{212C71B0-102B-42D0-AA1C-57AC3113F4FA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1B42DACB-C0E0-4BEC-8081-8A99340F0C79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A0510462-7BA0-4971-81CE-8EEA7F754D3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4A0CD0D-5B31-4332-A45D-5BE2882D0F83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70BFB136-E9DD-4115-AFE6-C955ABBF28B2}" autoFormatId="16" applyNumberFormats="0" applyBorderFormats="0" applyFontFormats="0" applyPatternFormats="0" applyAlignmentFormats="0" applyWidthHeightFormats="0">
  <queryTableRefresh nextId="35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14" name="Solo Challenge I" tableColumnId="14"/>
      <queryTableField id="15" name="Solo Challenge II" tableColumnId="15"/>
      <queryTableField id="16" name="Solo Challenge III" tableColumnId="16"/>
      <queryTableField id="17" name="Solo Challenge IV" tableColumnId="17"/>
      <queryTableField id="10" name="Duo Challenge I" tableColumnId="10"/>
      <queryTableField id="11" name="Duo Challenge II" tableColumnId="11"/>
      <queryTableField id="12" name="Duo Challenge III" tableColumnId="12"/>
      <queryTableField id="13" name="Duo Challenge IV" tableColumnId="13"/>
      <queryTableField id="6" name="Trio Challenge I" tableColumnId="6"/>
      <queryTableField id="7" name="Trio Challenge II" tableColumnId="7"/>
      <queryTableField id="8" name="Trio Challenge III" tableColumnId="8"/>
      <queryTableField id="9" name="Trio Challenge IV" tableColumnId="9"/>
      <queryTableField id="2" name="Team Challenge I" tableColumnId="2"/>
      <queryTableField id="3" name="Team Challenge II" tableColumnId="3"/>
      <queryTableField id="4" name="Team Challenge III" tableColumnId="4"/>
      <queryTableField id="5" name="Team Challenge IV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6355312A-E195-4465-A2EE-46CFE85EFF40}" autoFormatId="16" applyNumberFormats="0" applyBorderFormats="0" applyFontFormats="0" applyPatternFormats="0" applyAlignmentFormats="0" applyWidthHeightFormats="0">
  <queryTableRefresh nextId="35" unboundColumnsLeft="2">
    <queryTableFields count="20">
      <queryTableField id="20" dataBound="0" tableColumnId="18"/>
      <queryTableField id="19" dataBound="0" tableColumnId="19"/>
      <queryTableField id="1" name="Player" tableColumnId="1"/>
      <queryTableField id="18" dataBound="0" tableColumnId="20"/>
      <queryTableField id="15" name="Solo Challenge I" tableColumnId="15"/>
      <queryTableField id="16" name="Solo Challenge II" tableColumnId="16"/>
      <queryTableField id="17" name="Solo Challenge III" tableColumnId="17"/>
      <queryTableField id="14" name="Solo Challenge IV" tableColumnId="14"/>
      <queryTableField id="3" name="Duo Challenge I" tableColumnId="3"/>
      <queryTableField id="11" name="Duo Challenge II" tableColumnId="11"/>
      <queryTableField id="12" name="Duo Challenge III" tableColumnId="12"/>
      <queryTableField id="13" name="Duo Challenge IV" tableColumnId="13"/>
      <queryTableField id="7" name="Trio Challenge I" tableColumnId="7"/>
      <queryTableField id="8" name="Trio Challenge II" tableColumnId="8"/>
      <queryTableField id="9" name="Trio Challenge III" tableColumnId="9"/>
      <queryTableField id="10" name="Trio Challenge IV" tableColumnId="10"/>
      <queryTableField id="2" name="Team Challenge I" tableColumnId="2"/>
      <queryTableField id="4" name="Team Challenge II" tableColumnId="4"/>
      <queryTableField id="5" name="Team Challenge III" tableColumnId="5"/>
      <queryTableField id="6" name="Team Challenge IV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C9C3754-326D-424B-9F50-F2CD43C9EAB2}" autoFormatId="16" applyNumberFormats="0" applyBorderFormats="0" applyFontFormats="0" applyPatternFormats="0" applyAlignmentFormats="0" applyWidthHeightFormats="0">
  <queryTableRefresh nextId="19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7" name="Solo Challenge I" tableColumnId="7"/>
      <queryTableField id="8" name="Solo Challenge II" tableColumnId="8"/>
      <queryTableField id="9" name="Solo Challenge III" tableColumnId="9"/>
      <queryTableField id="6" name="Solo Challenge IV" tableColumnId="6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5" xr16:uid="{6A5E7081-471E-42CC-9822-7B98A4836BFE}" autoFormatId="16" applyNumberFormats="0" applyBorderFormats="0" applyFontFormats="0" applyPatternFormats="0" applyAlignmentFormats="0" applyWidthHeightFormats="0">
  <queryTableRefresh nextId="15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3" name="Solo Challenge I" tableColumnId="3"/>
      <queryTableField id="4" name="Solo Challenge II" tableColumnId="4"/>
      <queryTableField id="5" name="Solo Challenge III" tableColumnId="5"/>
      <queryTableField id="2" name="Solo Challenge IV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5" xr16:uid="{824F71BE-20B9-42FA-AE5B-323EB56816CB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4" xr16:uid="{7BB9CD96-7C30-4C3D-8C5C-EBA090C196D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608B1C04-3539-493C-818F-D957AA20CDC0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33B19346-A0F4-488A-B34E-B20B841B39DD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Duo Challenge I" tableColumnId="2"/>
      <queryTableField id="3" name="Duo Challenge II" tableColumnId="3"/>
      <queryTableField id="4" name="Duo Challenge III" tableColumnId="4"/>
      <queryTableField id="5" name="Duo Challenge IV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0" xr16:uid="{B7E39E72-B6F1-436D-BCE6-F2232E0E4EB2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9" xr16:uid="{5669377D-12F7-44CE-9FDF-FC1CBD429AAC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Team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AD66789F-7F68-416D-8544-824DAD95E7DD}" autoFormatId="16" applyNumberFormats="0" applyBorderFormats="0" applyFontFormats="0" applyPatternFormats="0" applyAlignmentFormats="0" applyWidthHeightFormats="0">
  <queryTableRefresh nextId="12" unboundColumnsLeft="2">
    <queryTableFields count="8">
      <queryTableField id="6" dataBound="0" tableColumnId="6"/>
      <queryTableField id="8" dataBound="0" tableColumnId="8"/>
      <queryTableField id="1" name="Player" tableColumnId="1"/>
      <queryTableField id="7" dataBound="0" tableColumnId="7"/>
      <queryTableField id="2" name="Trio Challenge I" tableColumnId="2"/>
      <queryTableField id="3" name="Trio Challenge II" tableColumnId="3"/>
      <queryTableField id="4" name="Trio Challenge III" tableColumnId="4"/>
      <queryTableField id="5" name="Trio Challenge IV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C1CBC5-0562-4AAB-A750-379B1D0F082B}" name="PlayerSoloPlat" displayName="PlayerSoloPlat" ref="A1:H3" tableType="queryTable" totalsRowShown="0">
  <autoFilter ref="A1:H3" xr:uid="{005B28C9-0192-472E-8993-0D36C9767D52}"/>
  <sortState xmlns:xlrd2="http://schemas.microsoft.com/office/spreadsheetml/2017/richdata2" ref="A2:H3">
    <sortCondition ref="A1:A3"/>
  </sortState>
  <tableColumns count="8">
    <tableColumn id="6" xr3:uid="{4FA2AC27-B4CC-41E7-BF2D-237FDBA17CE2}" uniqueName="6" name="Time" queryTableFieldId="6" dataDxfId="8">
      <calculatedColumnFormula>SUM(PlayerSoloPlat[[#This Row],[Solo Challenge I]:[Solo Challenge IV]])</calculatedColumnFormula>
    </tableColumn>
    <tableColumn id="8" xr3:uid="{89FE0387-12CB-4E3C-B9B2-BCA4EA1A4B5F}" uniqueName="8" name=" - " queryTableFieldId="8"/>
    <tableColumn id="1" xr3:uid="{4DA23EBE-C1D9-4B37-BE23-727F01C5B7F2}" uniqueName="1" name="Player" queryTableFieldId="1" dataDxfId="7"/>
    <tableColumn id="7" xr3:uid="{0BBAE823-66EA-4DC9-B3AB-B07CAEC51BFE}" uniqueName="7" name="Count" queryTableFieldId="7" dataDxfId="53">
      <calculatedColumnFormula>COUNT(PlayerSoloPlat[[#This Row],[Solo Challenge I]:[Solo Challenge IV]])</calculatedColumnFormula>
    </tableColumn>
    <tableColumn id="2" xr3:uid="{00467344-0B69-4D99-86DB-120F62F63B30}" uniqueName="2" name="Solo Challenge I" queryTableFieldId="2"/>
    <tableColumn id="3" xr3:uid="{A4C17ECB-8BF6-44E8-9344-065F8C30C75A}" uniqueName="3" name="Solo Challenge II" queryTableFieldId="3"/>
    <tableColumn id="4" xr3:uid="{48E2F7A3-6B6B-499D-836B-5C7A5A0633D7}" uniqueName="4" name="Solo Challenge III" queryTableFieldId="4"/>
    <tableColumn id="5" xr3:uid="{8F46486A-BB8C-4548-B520-30594829D256}" uniqueName="5" name="Solo Challenge IV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625056-ABDB-4ABB-B4D7-4B9D8751EC89}" name="PlayerTrioGold" displayName="PlayerTrioGold" ref="A1:H10" tableType="queryTable" totalsRowShown="0">
  <autoFilter ref="A1:H10" xr:uid="{AD59BE77-04B0-4363-B950-FE25905727AF}">
    <filterColumn colId="3">
      <filters>
        <filter val="4"/>
      </filters>
    </filterColumn>
  </autoFilter>
  <tableColumns count="8">
    <tableColumn id="6" xr3:uid="{07DF4227-3AA8-4F73-ACDB-D4F7AA178A17}" uniqueName="6" name="Time" queryTableFieldId="6" dataDxfId="27">
      <calculatedColumnFormula>SUM(PlayerTrioGold[[#This Row],[Trio Challenge I]:[Trio Challenge IV]])</calculatedColumnFormula>
    </tableColumn>
    <tableColumn id="8" xr3:uid="{5A84868F-FDEE-4FC6-AFED-D3BD12A14361}" uniqueName="8" name=" - " queryTableFieldId="8"/>
    <tableColumn id="1" xr3:uid="{EE29CE9B-6D81-4139-BA48-69D2DA95A807}" uniqueName="1" name="Player" queryTableFieldId="1" dataDxfId="26"/>
    <tableColumn id="7" xr3:uid="{6D3A731E-5A85-4AE9-9A33-F6FC3883E52E}" uniqueName="7" name="Count" queryTableFieldId="7" dataDxfId="47">
      <calculatedColumnFormula>COUNT(PlayerTrioGold[[#This Row],[Trio Challenge I]:[Trio Challenge IV]])</calculatedColumnFormula>
    </tableColumn>
    <tableColumn id="2" xr3:uid="{B5D86796-1C16-4980-A3C7-314BB163D5C8}" uniqueName="2" name="Trio Challenge I" queryTableFieldId="2"/>
    <tableColumn id="3" xr3:uid="{7A6DAB23-3B3E-4EDB-880D-9A4033C55C9B}" uniqueName="3" name="Trio Challenge II" queryTableFieldId="3"/>
    <tableColumn id="4" xr3:uid="{0B82D875-3EA8-4DBC-BB99-23A0F65DBBEC}" uniqueName="4" name="Trio Challenge III" queryTableFieldId="4"/>
    <tableColumn id="5" xr3:uid="{DB84EC9B-8767-493C-9669-BC883328AAA0}" uniqueName="5" name="Trio Challenge IV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8FC978-8836-4059-BF62-02FBDCB678E2}" name="TeamTeamPlat" displayName="TeamTeamPlat" ref="A1:H4" tableType="queryTable" totalsRowShown="0">
  <autoFilter ref="A1:H4" xr:uid="{EA9EDBA8-3F28-4EDF-89E3-C26F989FE250}">
    <filterColumn colId="3">
      <filters>
        <filter val="4"/>
      </filters>
    </filterColumn>
  </autoFilter>
  <sortState xmlns:xlrd2="http://schemas.microsoft.com/office/spreadsheetml/2017/richdata2" ref="A2:H4">
    <sortCondition ref="A1:A4"/>
  </sortState>
  <tableColumns count="8">
    <tableColumn id="6" xr3:uid="{32ACB178-6D77-4C0D-B32E-75CF752ADB26}" uniqueName="6" name="Time" queryTableFieldId="6" dataDxfId="29">
      <calculatedColumnFormula>SUM(TeamTeamPlat[[#This Row],[Team Challenge I]:[Team Challenge IV]])</calculatedColumnFormula>
    </tableColumn>
    <tableColumn id="8" xr3:uid="{3A435935-D175-4B70-B360-FE992E0C6C11}" uniqueName="8" name=" - " queryTableFieldId="8"/>
    <tableColumn id="1" xr3:uid="{6A2D5035-4C14-4D76-AA05-4896A3172DB8}" uniqueName="1" name="Team" queryTableFieldId="1" dataDxfId="28"/>
    <tableColumn id="7" xr3:uid="{FB319FBF-CE20-44B1-9D2C-DD3BFA81CEF8}" uniqueName="7" name="Count" queryTableFieldId="7" dataDxfId="46">
      <calculatedColumnFormula>COUNT(TeamTeamPlat[[#This Row],[Team Challenge I]:[Team Challenge IV]])</calculatedColumnFormula>
    </tableColumn>
    <tableColumn id="2" xr3:uid="{53BE48F7-94DF-4649-8992-B28FA4230E87}" uniqueName="2" name="Team Challenge I" queryTableFieldId="2"/>
    <tableColumn id="3" xr3:uid="{EDFF9B3D-77D6-4E13-8CB9-E0FDA70E8BC5}" uniqueName="3" name="Team Challenge II" queryTableFieldId="3"/>
    <tableColumn id="4" xr3:uid="{4F6DFC27-9A34-4B99-9218-8E91A3506C0A}" uniqueName="4" name="Team Challenge III" queryTableFieldId="4"/>
    <tableColumn id="5" xr3:uid="{3AA98751-6018-4880-8CB5-DD50CEA58C62}" uniqueName="5" name="Team Challenge IV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593D57-DEAF-4D4A-9D6F-3F8450DBD9DF}" name="TeamTeamGold" displayName="TeamTeamGold" ref="A1:H8" tableType="queryTable" totalsRowShown="0">
  <autoFilter ref="A1:H8" xr:uid="{6C57CB23-88BC-4825-8F74-8E52DE2AAF67}"/>
  <sortState xmlns:xlrd2="http://schemas.microsoft.com/office/spreadsheetml/2017/richdata2" ref="A2:H8">
    <sortCondition descending="1" ref="D1:D8"/>
  </sortState>
  <tableColumns count="8">
    <tableColumn id="6" xr3:uid="{D5B26016-83A9-4D50-9991-0F5AF0806162}" uniqueName="6" name="Time" queryTableFieldId="6" dataDxfId="31">
      <calculatedColumnFormula>SUM(TeamTeamGold[[#This Row],[Team Challenge I]:[Team Challenge IV]])</calculatedColumnFormula>
    </tableColumn>
    <tableColumn id="8" xr3:uid="{6D7191B9-5D05-4196-BC3B-1E1875A0E0F3}" uniqueName="8" name=" - " queryTableFieldId="8"/>
    <tableColumn id="1" xr3:uid="{14F9C269-5E18-48D3-B9F1-67ABA66CBEF2}" uniqueName="1" name="Team" queryTableFieldId="1" dataDxfId="30"/>
    <tableColumn id="7" xr3:uid="{7CDBA670-0783-438F-8C6A-1EE6E1BC00DA}" uniqueName="7" name="Count" queryTableFieldId="7" dataDxfId="45">
      <calculatedColumnFormula>COUNT(TeamTeamGold[[#This Row],[Team Challenge I]:[Team Challenge IV]])</calculatedColumnFormula>
    </tableColumn>
    <tableColumn id="2" xr3:uid="{4881F6A0-75D2-4CEA-807D-C91BD62ABD31}" uniqueName="2" name="Team Challenge I" queryTableFieldId="2"/>
    <tableColumn id="3" xr3:uid="{7C47EFA1-ACB5-40A5-AA67-4839DD260046}" uniqueName="3" name="Team Challenge II" queryTableFieldId="3"/>
    <tableColumn id="4" xr3:uid="{20D7C23A-FC19-466E-93D3-F747187A25F5}" uniqueName="4" name="Team Challenge III" queryTableFieldId="4"/>
    <tableColumn id="5" xr3:uid="{36C69312-3111-4052-86C0-2AE19C5EB664}" uniqueName="5" name="Team Challenge IV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BA9A52-538B-47DE-A5F9-30CCA4C3C7BC}" name="PlayerTeamPlat" displayName="PlayerTeamPlat" ref="A1:H8" tableType="queryTable" totalsRowShown="0">
  <autoFilter ref="A1:H8" xr:uid="{DECE912C-9335-41F9-B29A-3C215FE1E335}">
    <filterColumn colId="3">
      <filters>
        <filter val="4"/>
      </filters>
    </filterColumn>
  </autoFilter>
  <sortState xmlns:xlrd2="http://schemas.microsoft.com/office/spreadsheetml/2017/richdata2" ref="A2:H8">
    <sortCondition ref="A2:A8"/>
    <sortCondition ref="C2:C8"/>
  </sortState>
  <tableColumns count="8">
    <tableColumn id="6" xr3:uid="{CD933E07-29B2-4AFD-ACF5-0583D42BE64B}" uniqueName="6" name="Time" queryTableFieldId="6" dataDxfId="33">
      <calculatedColumnFormula>SUM(PlayerTeamPlat[[#This Row],[Team Challenge I]:[Team Challenge IV]])</calculatedColumnFormula>
    </tableColumn>
    <tableColumn id="8" xr3:uid="{E86F17A7-7FB1-42BD-A378-0669C92BCA28}" uniqueName="8" name=" - " queryTableFieldId="8"/>
    <tableColumn id="1" xr3:uid="{2A26C0D2-8D8E-4FA5-9C08-2342631F2221}" uniqueName="1" name="Player" queryTableFieldId="1" dataDxfId="32"/>
    <tableColumn id="7" xr3:uid="{6DA188C5-8034-4E20-9988-17877D5D98E7}" uniqueName="7" name="Count" queryTableFieldId="7" dataDxfId="44">
      <calculatedColumnFormula>COUNT(PlayerTeamPlat[[#This Row],[Team Challenge I]:[Team Challenge IV]])</calculatedColumnFormula>
    </tableColumn>
    <tableColumn id="2" xr3:uid="{761EB0FF-F99D-41DE-B52D-1225067A0AD6}" uniqueName="2" name="Team Challenge I" queryTableFieldId="2"/>
    <tableColumn id="3" xr3:uid="{30920177-D8FC-433B-8E45-654C4CE74C5C}" uniqueName="3" name="Team Challenge II" queryTableFieldId="3"/>
    <tableColumn id="4" xr3:uid="{D4384E21-DC07-4CC1-B304-9CC9897800B8}" uniqueName="4" name="Team Challenge III" queryTableFieldId="4"/>
    <tableColumn id="5" xr3:uid="{BDC865B3-07AC-48F1-B827-01A686D664DA}" uniqueName="5" name="Team Challenge IV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D02804-F1C5-4D89-9B0D-05B3B65FE498}" name="PlayerTeamGold" displayName="PlayerTeamGold" ref="A1:H21" tableType="queryTable" totalsRowShown="0">
  <autoFilter ref="A1:H21" xr:uid="{F8AFF6A6-FA40-427C-ACCD-33E7979BE023}">
    <filterColumn colId="3">
      <filters>
        <filter val="4"/>
      </filters>
    </filterColumn>
  </autoFilter>
  <sortState xmlns:xlrd2="http://schemas.microsoft.com/office/spreadsheetml/2017/richdata2" ref="A2:H21">
    <sortCondition ref="A2:A21"/>
    <sortCondition ref="C2:C21"/>
  </sortState>
  <tableColumns count="8">
    <tableColumn id="6" xr3:uid="{570A5846-67F3-40FE-B5D2-0E77D9F565E5}" uniqueName="6" name="Time" queryTableFieldId="6" dataDxfId="35">
      <calculatedColumnFormula>SUM(PlayerTeamGold[[#This Row],[Team Challenge I]:[Team Challenge IV]])</calculatedColumnFormula>
    </tableColumn>
    <tableColumn id="8" xr3:uid="{50941DFB-7776-4A60-8233-EE4183EB6DB6}" uniqueName="8" name=" - " queryTableFieldId="8"/>
    <tableColumn id="1" xr3:uid="{755EEF54-1CD6-431D-AB1C-0FB2BC7BFF7F}" uniqueName="1" name="Player" queryTableFieldId="1" dataDxfId="34"/>
    <tableColumn id="7" xr3:uid="{692F7170-0B74-4664-81DE-10124E56F6B7}" uniqueName="7" name="Count" queryTableFieldId="7" dataDxfId="43">
      <calculatedColumnFormula>COUNT(PlayerTeamGold[[#This Row],[Team Challenge I]:[Team Challenge IV]])</calculatedColumnFormula>
    </tableColumn>
    <tableColumn id="2" xr3:uid="{5BE0F8E8-53FA-440D-B528-C9A915BACA3D}" uniqueName="2" name="Team Challenge I" queryTableFieldId="2"/>
    <tableColumn id="3" xr3:uid="{BC80E269-DC7D-494D-BC57-45C5CBDA5116}" uniqueName="3" name="Team Challenge II" queryTableFieldId="3"/>
    <tableColumn id="4" xr3:uid="{31F19B20-90C9-4986-B232-FE681A7D02D4}" uniqueName="4" name="Team Challenge III" queryTableFieldId="4"/>
    <tableColumn id="5" xr3:uid="{D619A1FE-D15D-40BE-9B17-AA52A50FEA76}" uniqueName="5" name="Team Challenge IV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F23FE3-119C-4F0D-9110-11AD52EFE84E}" name="RiteOfPassagePlat" displayName="RiteOfPassagePlat" ref="A1:T11" tableType="queryTable" totalsRowShown="0">
  <autoFilter ref="A1:T11" xr:uid="{360A7F44-D19D-41D6-9FF4-AC4C6C0A7696}">
    <filterColumn colId="3">
      <filters>
        <filter val="16"/>
      </filters>
    </filterColumn>
  </autoFilter>
  <sortState xmlns:xlrd2="http://schemas.microsoft.com/office/spreadsheetml/2017/richdata2" ref="A2:T3">
    <sortCondition ref="A1:A11"/>
  </sortState>
  <tableColumns count="20">
    <tableColumn id="18" xr3:uid="{D079FE2B-6FF8-4C3A-8556-C6A2DE0CA406}" uniqueName="18" name="Time" queryTableFieldId="20" dataDxfId="3">
      <calculatedColumnFormula>SUM(RiteOfPassagePlat[[#This Row],[Solo Challenge I]:[Team Challenge IV]])</calculatedColumnFormula>
    </tableColumn>
    <tableColumn id="19" xr3:uid="{661D7FD2-8314-484E-8147-CA652AAB08A6}" uniqueName="19" name=" - " queryTableFieldId="19" dataDxfId="37"/>
    <tableColumn id="1" xr3:uid="{41E6ECE0-CB24-4F3C-811B-181A97201E9D}" uniqueName="1" name="Player" queryTableFieldId="1" dataDxfId="36"/>
    <tableColumn id="20" xr3:uid="{851028F0-E823-492E-9623-000B83BB889D}" uniqueName="20" name="Count" queryTableFieldId="18" dataDxfId="4">
      <calculatedColumnFormula>COUNT(RiteOfPassagePlat[[#This Row],[Solo Challenge I]:[Team Challenge IV]])</calculatedColumnFormula>
    </tableColumn>
    <tableColumn id="14" xr3:uid="{4B50C163-3128-4473-B845-BB4143226EE5}" uniqueName="14" name="Solo Challenge I" queryTableFieldId="14"/>
    <tableColumn id="15" xr3:uid="{BF1F5A38-CBA6-43D8-AC24-17BB26F849A9}" uniqueName="15" name="Solo Challenge II" queryTableFieldId="15"/>
    <tableColumn id="16" xr3:uid="{B00CBB73-2CC3-4653-BA2A-D89EEE0C9C7B}" uniqueName="16" name="Solo Challenge III" queryTableFieldId="16"/>
    <tableColumn id="17" xr3:uid="{B9E59C52-2447-4405-B89B-4AEF08CD9486}" uniqueName="17" name="Solo Challenge IV" queryTableFieldId="17"/>
    <tableColumn id="10" xr3:uid="{1175C427-E77A-4A11-BF1A-5DFEBD9808C0}" uniqueName="10" name="Duo Challenge I" queryTableFieldId="10"/>
    <tableColumn id="11" xr3:uid="{A514E0DF-58F4-4A3A-B581-E8B8AC5FD82A}" uniqueName="11" name="Duo Challenge II" queryTableFieldId="11"/>
    <tableColumn id="12" xr3:uid="{EB2E443B-B81F-4A0B-92F2-D9E7F1FA7427}" uniqueName="12" name="Duo Challenge III" queryTableFieldId="12"/>
    <tableColumn id="13" xr3:uid="{2E75C74F-E42A-4465-BA32-D79F4351CC63}" uniqueName="13" name="Duo Challenge IV" queryTableFieldId="13"/>
    <tableColumn id="6" xr3:uid="{F5E727C3-B54B-4ADF-ABDD-B2A2C6E25D80}" uniqueName="6" name="Trio Challenge I" queryTableFieldId="6"/>
    <tableColumn id="7" xr3:uid="{8929C8D0-43D8-4BA2-9454-796B334DE7C4}" uniqueName="7" name="Trio Challenge II" queryTableFieldId="7"/>
    <tableColumn id="8" xr3:uid="{97E8D15F-31B6-48F2-8A7B-E41B7977161E}" uniqueName="8" name="Trio Challenge III" queryTableFieldId="8"/>
    <tableColumn id="9" xr3:uid="{75354C93-82D5-4D94-8A7C-4367BB9C9CE8}" uniqueName="9" name="Trio Challenge IV" queryTableFieldId="9"/>
    <tableColumn id="2" xr3:uid="{B716B6B5-8BC9-48C7-8E37-A7253EAD4952}" uniqueName="2" name="Team Challenge I" queryTableFieldId="2"/>
    <tableColumn id="3" xr3:uid="{C21777BD-6B32-40E4-85F8-E063F1738616}" uniqueName="3" name="Team Challenge II" queryTableFieldId="3"/>
    <tableColumn id="4" xr3:uid="{ECAD5CBA-FA7D-4D80-B29F-ED9DD2A2D49F}" uniqueName="4" name="Team Challenge III" queryTableFieldId="4"/>
    <tableColumn id="5" xr3:uid="{F23E3C87-0E3E-4F12-86B7-0F6DC09A6998}" uniqueName="5" name="Team Challenge IV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BE807-1A89-4D94-A616-876C8434F735}" name="RiteOfPassageGold" displayName="RiteOfPassageGold" ref="A1:T33" tableType="queryTable" totalsRowShown="0">
  <autoFilter ref="A1:T33" xr:uid="{06C951BB-26C4-4440-A6CB-D8E59292A9C5}">
    <filterColumn colId="3">
      <filters>
        <filter val="16"/>
      </filters>
    </filterColumn>
  </autoFilter>
  <tableColumns count="20">
    <tableColumn id="18" xr3:uid="{787F3C03-CBC6-4899-BD9D-1B117FEBD38E}" uniqueName="18" name="Time" queryTableFieldId="20" dataDxfId="1">
      <calculatedColumnFormula>SUM(RiteOfPassageGold[[#This Row],[Solo Challenge I]:[Team Challenge IV]])</calculatedColumnFormula>
    </tableColumn>
    <tableColumn id="19" xr3:uid="{0C4715E8-C0A4-48C0-AC76-1F039FAA00BA}" uniqueName="19" name=" - " queryTableFieldId="19" dataDxfId="39"/>
    <tableColumn id="1" xr3:uid="{25872011-1B41-4536-B723-600AADC03D0F}" uniqueName="1" name="Player" queryTableFieldId="1" dataDxfId="38"/>
    <tableColumn id="20" xr3:uid="{7835CFAA-F691-4AF6-9E9D-902164943B78}" uniqueName="20" name="Count" queryTableFieldId="18" dataDxfId="2">
      <calculatedColumnFormula>COUNT(RiteOfPassageGold[[#This Row],[Solo Challenge I]:[Team Challenge IV]])</calculatedColumnFormula>
    </tableColumn>
    <tableColumn id="15" xr3:uid="{BA91B6B1-3025-401D-A386-6CEC1ACD6B39}" uniqueName="15" name="Solo Challenge I" queryTableFieldId="15"/>
    <tableColumn id="16" xr3:uid="{0F318946-E8D1-4AE6-BE20-474E9FB69FCF}" uniqueName="16" name="Solo Challenge II" queryTableFieldId="16"/>
    <tableColumn id="17" xr3:uid="{08EE6985-1CA4-4ED9-8CC0-A28CDC2813BD}" uniqueName="17" name="Solo Challenge III" queryTableFieldId="17"/>
    <tableColumn id="14" xr3:uid="{6A8137F6-E5A4-46ED-BC76-C8A80280AD27}" uniqueName="14" name="Solo Challenge IV" queryTableFieldId="14"/>
    <tableColumn id="3" xr3:uid="{3CB5C01C-883C-4CD8-ADB1-E16E89BD92B4}" uniqueName="3" name="Duo Challenge I" queryTableFieldId="3"/>
    <tableColumn id="11" xr3:uid="{EE2AA240-1968-4002-87D2-AEEA29155282}" uniqueName="11" name="Duo Challenge II" queryTableFieldId="11"/>
    <tableColumn id="12" xr3:uid="{D0044D62-3680-4FAA-B7AB-9849D32736ED}" uniqueName="12" name="Duo Challenge III" queryTableFieldId="12"/>
    <tableColumn id="13" xr3:uid="{AFED6C99-63AB-4748-A015-81B34B0441DD}" uniqueName="13" name="Duo Challenge IV" queryTableFieldId="13"/>
    <tableColumn id="7" xr3:uid="{E15C5E5C-F0CA-478B-81AB-6A6433C99486}" uniqueName="7" name="Trio Challenge I" queryTableFieldId="7"/>
    <tableColumn id="8" xr3:uid="{493C5B14-5D59-4E76-BB29-2DEC5581A369}" uniqueName="8" name="Trio Challenge II" queryTableFieldId="8"/>
    <tableColumn id="9" xr3:uid="{9841E23C-AA7B-4797-9D5E-469736F52516}" uniqueName="9" name="Trio Challenge III" queryTableFieldId="9"/>
    <tableColumn id="10" xr3:uid="{F1C314D6-1DB2-4AC5-A925-3D821434C5B1}" uniqueName="10" name="Trio Challenge IV" queryTableFieldId="10"/>
    <tableColumn id="2" xr3:uid="{2ECA8E6C-72E3-41A0-852A-D51B6588E80D}" uniqueName="2" name="Team Challenge I" queryTableFieldId="2"/>
    <tableColumn id="4" xr3:uid="{34B52887-4D3F-445B-8C4B-385E99778599}" uniqueName="4" name="Team Challenge II" queryTableFieldId="4"/>
    <tableColumn id="5" xr3:uid="{63D2BAC5-F546-4830-AB7E-A79943603D02}" uniqueName="5" name="Team Challenge III" queryTableFieldId="5"/>
    <tableColumn id="6" xr3:uid="{76AB5A9B-B37D-478F-8F21-3AA723069A89}" uniqueName="6" name="Team Challenge IV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10DED-50EA-4826-9687-305ACAA8EB15}" name="HuntingPyjaks" displayName="HuntingPyjaks" ref="A1:L9" tableType="queryTable" totalsRowShown="0">
  <autoFilter ref="A1:L9" xr:uid="{65C2E1E9-4AD5-4CD5-AA03-0B1457D1D39C}"/>
  <sortState xmlns:xlrd2="http://schemas.microsoft.com/office/spreadsheetml/2017/richdata2" ref="A2:L9">
    <sortCondition descending="1" ref="D1:D9"/>
  </sortState>
  <tableColumns count="12">
    <tableColumn id="10" xr3:uid="{CE37ED63-A25B-4022-8BDF-24FACCB9C9DA}" uniqueName="10" name="Time" queryTableFieldId="12" dataDxfId="42">
      <calculatedColumnFormula>SUM(HuntingPyjaks[[#This Row],[Duo Challenge I]:[Solo Challenge III]])</calculatedColumnFormula>
    </tableColumn>
    <tableColumn id="11" xr3:uid="{64278785-4A75-4710-AB21-A25D526142DB}" uniqueName="11" name=" - " queryTableFieldId="11" dataDxfId="41"/>
    <tableColumn id="1" xr3:uid="{184B932E-C565-410B-AC9A-4853FDD2F2AC}" uniqueName="1" name="Player" queryTableFieldId="1" dataDxfId="40"/>
    <tableColumn id="12" xr3:uid="{99B8B9FA-07D5-4DB9-B2D9-8E973967FE44}" uniqueName="12" name="Count" queryTableFieldId="10" dataDxfId="0">
      <calculatedColumnFormula>COUNT(HuntingPyjaks[[#This Row],[Solo Challenge I]:[Duo Challenge IV]])</calculatedColumnFormula>
    </tableColumn>
    <tableColumn id="7" xr3:uid="{6BA3D695-0271-4B27-BB08-7CB20698338C}" uniqueName="7" name="Solo Challenge I" queryTableFieldId="7"/>
    <tableColumn id="8" xr3:uid="{30FD728B-9BA5-4AB3-897F-0A062C822B3F}" uniqueName="8" name="Solo Challenge II" queryTableFieldId="8"/>
    <tableColumn id="9" xr3:uid="{206EC797-29D0-4C61-8439-AA945C31BFF0}" uniqueName="9" name="Solo Challenge III" queryTableFieldId="9"/>
    <tableColumn id="6" xr3:uid="{284DA420-366F-4877-AA96-C378AA9D397A}" uniqueName="6" name="Solo Challenge IV" queryTableFieldId="6"/>
    <tableColumn id="2" xr3:uid="{45952CF3-1FA7-40CC-93DB-3DA1FF5F3AD7}" uniqueName="2" name="Duo Challenge I" queryTableFieldId="2"/>
    <tableColumn id="3" xr3:uid="{16878A4A-E2A7-4754-87DE-AAFE19AAC21A}" uniqueName="3" name="Duo Challenge II" queryTableFieldId="3"/>
    <tableColumn id="4" xr3:uid="{E7D4020F-4595-48F3-8D79-43677CAD2327}" uniqueName="4" name="Duo Challenge III" queryTableFieldId="4"/>
    <tableColumn id="5" xr3:uid="{B1AA1B95-9884-48F0-97EC-BBD4E3CFD2D6}" uniqueName="5" name="Duo Challenge IV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FBDBC6-A159-409E-B13E-78B759276ED0}" name="PlayerSoloGold" displayName="PlayerSoloGold" ref="A1:H10" tableType="queryTable" totalsRowShown="0">
  <autoFilter ref="A1:H10" xr:uid="{E23E1255-CBD0-4F45-B33B-D02560CA0415}">
    <filterColumn colId="3">
      <filters>
        <filter val="4"/>
      </filters>
    </filterColumn>
  </autoFilter>
  <sortState xmlns:xlrd2="http://schemas.microsoft.com/office/spreadsheetml/2017/richdata2" ref="A2:H7">
    <sortCondition ref="A1:A10"/>
  </sortState>
  <tableColumns count="8">
    <tableColumn id="6" xr3:uid="{1B304A1F-0479-46F2-BFFC-467ACF787F7B}" uniqueName="6" name="Time" queryTableFieldId="6" dataDxfId="5">
      <calculatedColumnFormula>SUM(PlayerSoloGold[[#This Row],[Solo Challenge I]:[Solo Challenge IV]])</calculatedColumnFormula>
    </tableColumn>
    <tableColumn id="8" xr3:uid="{059AEE2D-8103-4650-A176-7D08624672FB}" uniqueName="8" name=" - " queryTableFieldId="8"/>
    <tableColumn id="1" xr3:uid="{B0BB4290-2E2F-4E03-9C0B-EEF180040D2D}" uniqueName="1" name="Player" queryTableFieldId="1" dataDxfId="9"/>
    <tableColumn id="7" xr3:uid="{81CB84EA-1460-4B19-A44A-42686CDDD351}" uniqueName="7" name="Count" queryTableFieldId="7" dataDxfId="6">
      <calculatedColumnFormula>COUNT(PlayerSoloGold[[#This Row],[Solo Challenge I]:[Solo Challenge IV]])</calculatedColumnFormula>
    </tableColumn>
    <tableColumn id="3" xr3:uid="{ECE47BF2-7C84-40D6-B0B8-843BF6DE7F1F}" uniqueName="3" name="Solo Challenge I" queryTableFieldId="3"/>
    <tableColumn id="4" xr3:uid="{EE53D0E4-AA7F-43A8-ADCE-40FE6624AFD4}" uniqueName="4" name="Solo Challenge II" queryTableFieldId="4"/>
    <tableColumn id="5" xr3:uid="{EAB6A1F5-2F24-4AFB-864A-4A4F2ACB339E}" uniqueName="5" name="Solo Challenge III" queryTableFieldId="5"/>
    <tableColumn id="2" xr3:uid="{1F584E26-A224-4BF4-885A-AC3BE74B48E6}" uniqueName="2" name="Solo Challenge IV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5CB0486-6CAD-41EC-82DF-52C533088B62}" name="TeamDuoPlat" displayName="TeamDuoPlat" ref="A1:H7" tableType="queryTable" totalsRowShown="0">
  <autoFilter ref="A1:H7" xr:uid="{05219170-16B6-4715-B469-9B3AF10D85F2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53700E62-0CFA-46F5-9841-C98155020A67}" uniqueName="6" name="Time" queryTableFieldId="6" dataDxfId="11">
      <calculatedColumnFormula>SUM(TeamDuoPlat[[#This Row],[Duo Challenge I]:[Duo Challenge IV]])</calculatedColumnFormula>
    </tableColumn>
    <tableColumn id="8" xr3:uid="{7ED23F57-64DA-447B-8342-CE0998A8F385}" uniqueName="8" name=" - " queryTableFieldId="8"/>
    <tableColumn id="1" xr3:uid="{9D672831-E35F-4FB7-95CA-D9DB6AFC86B0}" uniqueName="1" name="Team" queryTableFieldId="1" dataDxfId="10"/>
    <tableColumn id="7" xr3:uid="{770115DC-55F4-4713-A2E7-9DD600970405}" uniqueName="7" name="Count" queryTableFieldId="7" dataDxfId="52">
      <calculatedColumnFormula>COUNT(TeamDuoPlat[[#This Row],[Duo Challenge I]:[Duo Challenge IV]])</calculatedColumnFormula>
    </tableColumn>
    <tableColumn id="2" xr3:uid="{03DE3C9A-681E-4B93-8E36-C746D08279BA}" uniqueName="2" name="Duo Challenge I" queryTableFieldId="2"/>
    <tableColumn id="3" xr3:uid="{E0980A58-CCA8-4323-A947-A8C09EA3045C}" uniqueName="3" name="Duo Challenge II" queryTableFieldId="3"/>
    <tableColumn id="4" xr3:uid="{C280AAD9-8655-43A6-A525-F197B514C58B}" uniqueName="4" name="Duo Challenge III" queryTableFieldId="4"/>
    <tableColumn id="5" xr3:uid="{430F49D2-0D67-4643-A312-457ED43D1EEA}" uniqueName="5" name="Duo Challenge IV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756FA3-98F3-4A59-8C5B-24813E861788}" name="TeamDuoGold" displayName="TeamDuoGold" ref="A1:H16" tableType="queryTable" totalsRowShown="0">
  <autoFilter ref="A1:H16" xr:uid="{5CED1ADD-B0C9-4AF4-8DD7-0531F08447C5}">
    <filterColumn colId="3">
      <filters>
        <filter val="4"/>
      </filters>
    </filterColumn>
  </autoFilter>
  <sortState xmlns:xlrd2="http://schemas.microsoft.com/office/spreadsheetml/2017/richdata2" ref="A2:H16">
    <sortCondition ref="A1:A16"/>
  </sortState>
  <tableColumns count="8">
    <tableColumn id="6" xr3:uid="{EF51FE68-309A-495F-B2A8-051530BC0197}" uniqueName="6" name="Time" queryTableFieldId="6" dataDxfId="14">
      <calculatedColumnFormula>SUM(TeamDuoGold[[#This Row],[Duo Challenge I]:[Duo Challenge IV]])</calculatedColumnFormula>
    </tableColumn>
    <tableColumn id="8" xr3:uid="{E2A6CE99-2224-4198-AE3C-FFAFF56446BE}" uniqueName="8" name=" - " queryTableFieldId="8"/>
    <tableColumn id="1" xr3:uid="{B2923394-5BD5-4A1F-93D6-89D78EC5D434}" uniqueName="1" name="Team" queryTableFieldId="1" dataDxfId="13"/>
    <tableColumn id="7" xr3:uid="{CC08522F-4C5E-4A2E-ACB3-26C7F91706D2}" uniqueName="7" name="Count" queryTableFieldId="7" dataDxfId="12">
      <calculatedColumnFormula>COUNT(TeamDuoGold[[#This Row],[Duo Challenge I]:[Duo Challenge IV]])</calculatedColumnFormula>
    </tableColumn>
    <tableColumn id="2" xr3:uid="{827BD956-B972-4CCF-9A56-88295B6B2BD4}" uniqueName="2" name="Duo Challenge I" queryTableFieldId="2"/>
    <tableColumn id="3" xr3:uid="{B95D4208-F117-4008-931D-978A0E90CB9D}" uniqueName="3" name="Duo Challenge II" queryTableFieldId="3"/>
    <tableColumn id="4" xr3:uid="{A8DF1176-2AC8-4A6D-BD2C-9BDE51D9FE13}" uniqueName="4" name="Duo Challenge III" queryTableFieldId="4"/>
    <tableColumn id="5" xr3:uid="{98693DD7-7674-4638-97E5-F6E7BECE32BB}" uniqueName="5" name="Duo Challenge IV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173225-6EB0-4BF7-8B55-1AE828E30EAD}" name="PlayerDuoPlat" displayName="PlayerDuoPlat" ref="A1:H9" tableType="queryTable" totalsRowShown="0">
  <autoFilter ref="A1:H9" xr:uid="{A8CDC7A3-7F3D-42D7-866F-A29794C5E4D2}">
    <filterColumn colId="3">
      <filters>
        <filter val="4"/>
      </filters>
    </filterColumn>
  </autoFilter>
  <sortState xmlns:xlrd2="http://schemas.microsoft.com/office/spreadsheetml/2017/richdata2" ref="A2:H9">
    <sortCondition ref="A2:A9"/>
    <sortCondition ref="C2:C9"/>
  </sortState>
  <tableColumns count="8">
    <tableColumn id="6" xr3:uid="{52BBD4D4-C921-4F6D-B8F1-4C60BE3BB6B1}" uniqueName="6" name="Time" queryTableFieldId="6" dataDxfId="16">
      <calculatedColumnFormula>SUM(PlayerDuoPlat[[#This Row],[Duo Challenge I]:[Duo Challenge IV]])</calculatedColumnFormula>
    </tableColumn>
    <tableColumn id="8" xr3:uid="{245D7861-CA23-4813-B96E-11312F076F10}" uniqueName="8" name=" - " queryTableFieldId="8"/>
    <tableColumn id="1" xr3:uid="{BF503FF2-9733-499E-9907-988EEFDB01B6}" uniqueName="1" name="Player" queryTableFieldId="1" dataDxfId="15"/>
    <tableColumn id="7" xr3:uid="{72C96020-DDA5-425A-A7ED-504B1C2A142D}" uniqueName="7" name="Count" queryTableFieldId="7" dataDxfId="51">
      <calculatedColumnFormula>COUNT(PlayerDuoPlat[[#This Row],[Duo Challenge I]:[Duo Challenge IV]])</calculatedColumnFormula>
    </tableColumn>
    <tableColumn id="2" xr3:uid="{6D6EEC48-F366-4114-8344-DB20AC9A0D55}" uniqueName="2" name="Duo Challenge I" queryTableFieldId="2"/>
    <tableColumn id="3" xr3:uid="{297FE332-2BCA-49BA-B5EA-F267D8977423}" uniqueName="3" name="Duo Challenge II" queryTableFieldId="3"/>
    <tableColumn id="4" xr3:uid="{1EB18E9D-7404-427D-A01D-1FEE4D3E82DE}" uniqueName="4" name="Duo Challenge III" queryTableFieldId="4"/>
    <tableColumn id="5" xr3:uid="{6B37F8B3-F496-4C58-8AF6-9BC4605C1D1A}" uniqueName="5" name="Duo Challenge IV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E8F21C-6EF6-4AB2-98E1-7E00FC177398}" name="PlayerDuoGold" displayName="PlayerDuoGold" ref="A1:H20" tableType="queryTable" totalsRowShown="0">
  <autoFilter ref="A1:H20" xr:uid="{24DC122F-47F8-40C8-9D28-919F31F252DA}">
    <filterColumn colId="3">
      <filters>
        <filter val="4"/>
      </filters>
    </filterColumn>
  </autoFilter>
  <sortState xmlns:xlrd2="http://schemas.microsoft.com/office/spreadsheetml/2017/richdata2" ref="A2:H20">
    <sortCondition ref="A2:A20"/>
    <sortCondition ref="C2:C20"/>
  </sortState>
  <tableColumns count="8">
    <tableColumn id="6" xr3:uid="{6D567E29-CD61-40B3-A8CB-629110380B2F}" uniqueName="6" name="Time" queryTableFieldId="6" dataDxfId="19">
      <calculatedColumnFormula>SUM(PlayerDuoGold[[#This Row],[Duo Challenge I]:[Duo Challenge IV]])</calculatedColumnFormula>
    </tableColumn>
    <tableColumn id="8" xr3:uid="{BA59F108-FBF5-4169-B1DF-1E3D3E189AE8}" uniqueName="8" name=" - " queryTableFieldId="8"/>
    <tableColumn id="1" xr3:uid="{7EDA2BFA-4FC4-426C-A09C-71CE2C984401}" uniqueName="1" name="Player" queryTableFieldId="1" dataDxfId="18"/>
    <tableColumn id="7" xr3:uid="{6B190812-139B-4CB6-A0AF-FC75593DD647}" uniqueName="7" name="Count" queryTableFieldId="7" dataDxfId="17">
      <calculatedColumnFormula>COUNT(PlayerDuoGold[[#This Row],[Duo Challenge I]:[Duo Challenge IV]])</calculatedColumnFormula>
    </tableColumn>
    <tableColumn id="2" xr3:uid="{9D63B322-97A1-4A4B-991C-BEEF025B5BE1}" uniqueName="2" name="Duo Challenge I" queryTableFieldId="2"/>
    <tableColumn id="3" xr3:uid="{1D860790-39EA-4D2E-A345-485CBA93345A}" uniqueName="3" name="Duo Challenge II" queryTableFieldId="3"/>
    <tableColumn id="4" xr3:uid="{0B9B0CCB-7616-4B56-AF10-C6C53EA4D54A}" uniqueName="4" name="Duo Challenge III" queryTableFieldId="4"/>
    <tableColumn id="5" xr3:uid="{F8F5C99A-5B78-4E07-9C59-C5BFE8DA5F86}" uniqueName="5" name="Duo Challenge IV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50D872-05EF-4B35-8FA5-212BCBCE76CC}" name="TeamTrioPlat" displayName="TeamTrioPlat" ref="A1:H4" tableType="queryTable" totalsRowShown="0">
  <autoFilter ref="A1:H4" xr:uid="{4DD99A68-7B1C-4013-AE8B-26A232E84EBE}">
    <filterColumn colId="3">
      <filters>
        <filter val="4"/>
      </filters>
    </filterColumn>
  </autoFilter>
  <tableColumns count="8">
    <tableColumn id="6" xr3:uid="{89C42D7C-48B9-4816-BCBC-7666D7770374}" uniqueName="6" name="Time" queryTableFieldId="6" dataDxfId="21">
      <calculatedColumnFormula>SUM(TeamTrioPlat[[#This Row],[Trio Challenge I]:[Trio Challenge IV]])</calculatedColumnFormula>
    </tableColumn>
    <tableColumn id="8" xr3:uid="{4465E908-F39F-4634-8F47-F975F7E30F85}" uniqueName="8" name=" - " queryTableFieldId="8"/>
    <tableColumn id="1" xr3:uid="{3F4EC7AF-20A6-436D-A39C-AEF20E909071}" uniqueName="1" name="Team" queryTableFieldId="1" dataDxfId="20"/>
    <tableColumn id="7" xr3:uid="{3F8C02CA-D0E7-4830-8F4B-55668055BBB4}" uniqueName="7" name="Count" queryTableFieldId="7" dataDxfId="50">
      <calculatedColumnFormula>COUNT(TeamTrioPlat[[#This Row],[Trio Challenge I]:[Trio Challenge IV]])</calculatedColumnFormula>
    </tableColumn>
    <tableColumn id="2" xr3:uid="{FCC24F84-C3DB-4849-BDD1-FDEA741F1A4B}" uniqueName="2" name="Trio Challenge I" queryTableFieldId="2"/>
    <tableColumn id="3" xr3:uid="{6B6756AA-27B1-4CFE-AEBF-DEF760236E09}" uniqueName="3" name="Trio Challenge II" queryTableFieldId="3"/>
    <tableColumn id="4" xr3:uid="{670B566C-0B75-4B1C-B53D-B26B7F2CB43E}" uniqueName="4" name="Trio Challenge III" queryTableFieldId="4"/>
    <tableColumn id="5" xr3:uid="{D2F09A03-0D69-4912-8231-6BEB0275F4AE}" uniqueName="5" name="Trio Challenge IV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C139DC-6168-4FDC-B141-85B6CAEFFE79}" name="TeamTrioGold" displayName="TeamTrioGold" ref="A1:H8" tableType="queryTable" totalsRowShown="0">
  <autoFilter ref="A1:H8" xr:uid="{8F1B9BBC-E70A-4B87-B314-504628922C60}"/>
  <tableColumns count="8">
    <tableColumn id="6" xr3:uid="{4E314222-0608-465C-981E-5AC00326CCFF}" uniqueName="6" name="Time" queryTableFieldId="6" dataDxfId="23">
      <calculatedColumnFormula>SUM(TeamTrioGold[[#This Row],[Trio Challenge I]:[Trio Challenge IV]])</calculatedColumnFormula>
    </tableColumn>
    <tableColumn id="8" xr3:uid="{622FDB13-C7E9-4F82-9449-485F6FF4FD46}" uniqueName="8" name=" - " queryTableFieldId="8"/>
    <tableColumn id="1" xr3:uid="{8C85B613-A3CB-47E1-8456-EA1953C09709}" uniqueName="1" name="Team" queryTableFieldId="1" dataDxfId="22"/>
    <tableColumn id="7" xr3:uid="{94AF6F05-7BA9-4934-8576-F11A1758DCA5}" uniqueName="7" name="Count" queryTableFieldId="7" dataDxfId="49">
      <calculatedColumnFormula>COUNT(TeamTrioGold[[#This Row],[Trio Challenge I]:[Trio Challenge IV]])</calculatedColumnFormula>
    </tableColumn>
    <tableColumn id="2" xr3:uid="{DC9DB1AA-7B10-4B21-B68A-A5BF6C1395E7}" uniqueName="2" name="Trio Challenge I" queryTableFieldId="2"/>
    <tableColumn id="3" xr3:uid="{C7DC3B9F-3B2F-4B35-8C62-87D5F57C94A7}" uniqueName="3" name="Trio Challenge II" queryTableFieldId="3"/>
    <tableColumn id="4" xr3:uid="{5C096309-74F7-4416-B2C3-29FB1C17ADF3}" uniqueName="4" name="Trio Challenge III" queryTableFieldId="4"/>
    <tableColumn id="5" xr3:uid="{F1C764BF-7BB5-4D31-955A-E4D02770FCD2}" uniqueName="5" name="Trio Challenge IV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051BE2-1CF8-46B5-9401-1568D3DCB1C4}" name="PlayerTrioPlat" displayName="PlayerTrioPlat" ref="A1:H7" tableType="queryTable" totalsRowShown="0">
  <autoFilter ref="A1:H7" xr:uid="{9B9A5641-6AB8-43B4-93D1-712D66951630}">
    <filterColumn colId="3">
      <filters>
        <filter val="4"/>
      </filters>
    </filterColumn>
  </autoFilter>
  <sortState xmlns:xlrd2="http://schemas.microsoft.com/office/spreadsheetml/2017/richdata2" ref="A2:H7">
    <sortCondition ref="A2:A7"/>
    <sortCondition ref="C2:C7"/>
  </sortState>
  <tableColumns count="8">
    <tableColumn id="6" xr3:uid="{303D6FC9-4240-4025-ADAC-D558A44B334B}" uniqueName="6" name="Time" queryTableFieldId="6" dataDxfId="25">
      <calculatedColumnFormula>SUM(PlayerTrioPlat[[#This Row],[Trio Challenge I]:[Trio Challenge IV]])</calculatedColumnFormula>
    </tableColumn>
    <tableColumn id="8" xr3:uid="{234A7F38-136B-4C9B-9D70-E50B1307D7EE}" uniqueName="8" name=" - " queryTableFieldId="8"/>
    <tableColumn id="1" xr3:uid="{9FCD367C-460D-4645-A2DB-F03D79D2B1B5}" uniqueName="1" name="Player" queryTableFieldId="1" dataDxfId="24"/>
    <tableColumn id="7" xr3:uid="{D193D942-8537-4109-96F1-DD123F5E5B6F}" uniqueName="7" name="Count" queryTableFieldId="7" dataDxfId="48">
      <calculatedColumnFormula>COUNT(PlayerTrioPlat[[#This Row],[Trio Challenge I]:[Trio Challenge IV]])</calculatedColumnFormula>
    </tableColumn>
    <tableColumn id="2" xr3:uid="{38ED1610-DAE6-46CC-A7B6-73A7E0652EA6}" uniqueName="2" name="Trio Challenge I" queryTableFieldId="2"/>
    <tableColumn id="3" xr3:uid="{517E575B-D5D0-4CD1-B6AE-B5FC7A686DD5}" uniqueName="3" name="Trio Challenge II" queryTableFieldId="3"/>
    <tableColumn id="4" xr3:uid="{8EBC0DB5-DD05-46C1-AC6D-EDBB2D422DF7}" uniqueName="4" name="Trio Challenge III" queryTableFieldId="4"/>
    <tableColumn id="5" xr3:uid="{62519592-A424-49C1-9992-8062963F6B6F}" uniqueName="5" name="Trio Challenge IV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A1B-E599-4F2C-B331-1BCD7D0A69AE}">
  <dimension ref="A1:H3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x14ac:dyDescent="0.25">
      <c r="A2" s="2">
        <f>SUM(PlayerSoloPlat[[#This Row],[Solo Challenge I]:[Solo Challenge IV]])</f>
        <v>0.13883101851851853</v>
      </c>
      <c r="B2" t="s">
        <v>86</v>
      </c>
      <c r="C2" s="1" t="s">
        <v>13</v>
      </c>
      <c r="D2">
        <f>COUNT(PlayerSoloPlat[[#This Row],[Solo Challenge I]:[Solo Challenge IV]])</f>
        <v>4</v>
      </c>
      <c r="E2">
        <v>2.9108796296296296E-2</v>
      </c>
      <c r="F2">
        <v>3.5520833333333328E-2</v>
      </c>
      <c r="G2">
        <v>4.3449074074074077E-2</v>
      </c>
      <c r="H2">
        <v>3.0752314814814816E-2</v>
      </c>
    </row>
    <row r="3" spans="1:8" x14ac:dyDescent="0.25">
      <c r="A3" s="2">
        <f>SUM(PlayerSoloPlat[[#This Row],[Solo Challenge I]:[Solo Challenge IV]])</f>
        <v>0.13996527777777779</v>
      </c>
      <c r="B3" t="s">
        <v>86</v>
      </c>
      <c r="C3" s="1" t="s">
        <v>28</v>
      </c>
      <c r="D3">
        <f>COUNT(PlayerSoloPlat[[#This Row],[Solo Challenge I]:[Solo Challenge IV]])</f>
        <v>4</v>
      </c>
      <c r="E3">
        <v>2.7858796296296298E-2</v>
      </c>
      <c r="F3">
        <v>4.0810185185185185E-2</v>
      </c>
      <c r="G3">
        <v>4.1655092592592598E-2</v>
      </c>
      <c r="H3">
        <v>2.9641203703703701E-2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AEF3-560F-46B6-9896-F5E5D0DDD999}">
  <dimension ref="A1:H10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SUM(PlayerTrioGold[[#This Row],[Trio Challenge I]:[Trio Challenge IV]])</f>
        <v>3.5706018518518519E-2</v>
      </c>
      <c r="B2" t="s">
        <v>86</v>
      </c>
      <c r="C2" s="1" t="s">
        <v>13</v>
      </c>
      <c r="D2">
        <f>COUNT(PlayerTrioGold[[#This Row],[Trio Challenge I]:[Trio Challenge IV]])</f>
        <v>3</v>
      </c>
      <c r="E2">
        <v>1.1886574074074075E-2</v>
      </c>
      <c r="F2">
        <v>1.2337962962962962E-2</v>
      </c>
      <c r="G2">
        <v>1.1481481481481483E-2</v>
      </c>
    </row>
    <row r="3" spans="1:8" x14ac:dyDescent="0.25">
      <c r="A3" s="2">
        <f>SUM(PlayerTrioGold[[#This Row],[Trio Challenge I]:[Trio Challenge IV]])</f>
        <v>5.755787037037037E-2</v>
      </c>
      <c r="B3" t="s">
        <v>86</v>
      </c>
      <c r="C3" s="1" t="s">
        <v>1</v>
      </c>
      <c r="D3">
        <f>COUNT(PlayerTrioGold[[#This Row],[Trio Challenge I]:[Trio Challenge IV]])</f>
        <v>4</v>
      </c>
      <c r="E3">
        <v>1.5092592592592593E-2</v>
      </c>
      <c r="F3">
        <v>1.4525462962962964E-2</v>
      </c>
      <c r="G3">
        <v>1.1481481481481483E-2</v>
      </c>
      <c r="H3">
        <v>1.6458333333333332E-2</v>
      </c>
    </row>
    <row r="4" spans="1:8" hidden="1" x14ac:dyDescent="0.25">
      <c r="A4" s="2">
        <f>SUM(PlayerTrioGold[[#This Row],[Trio Challenge I]:[Trio Challenge IV]])</f>
        <v>4.4375000000000005E-2</v>
      </c>
      <c r="B4" t="s">
        <v>86</v>
      </c>
      <c r="C4" s="1" t="s">
        <v>31</v>
      </c>
      <c r="D4">
        <f>COUNT(PlayerTrioGold[[#This Row],[Trio Challenge I]:[Trio Challenge IV]])</f>
        <v>3</v>
      </c>
      <c r="E4">
        <v>1.6435185185185188E-2</v>
      </c>
      <c r="G4">
        <v>1.1481481481481483E-2</v>
      </c>
      <c r="H4">
        <v>1.6458333333333332E-2</v>
      </c>
    </row>
    <row r="5" spans="1:8" hidden="1" x14ac:dyDescent="0.25">
      <c r="A5" s="2">
        <f>SUM(PlayerTrioGold[[#This Row],[Trio Challenge I]:[Trio Challenge IV]])</f>
        <v>2.7430555555555555E-2</v>
      </c>
      <c r="B5" t="s">
        <v>86</v>
      </c>
      <c r="C5" s="1" t="s">
        <v>4</v>
      </c>
      <c r="D5">
        <f>COUNT(PlayerTrioGold[[#This Row],[Trio Challenge I]:[Trio Challenge IV]])</f>
        <v>2</v>
      </c>
      <c r="E5">
        <v>1.5092592592592593E-2</v>
      </c>
      <c r="F5">
        <v>1.2337962962962962E-2</v>
      </c>
    </row>
    <row r="6" spans="1:8" hidden="1" x14ac:dyDescent="0.25">
      <c r="A6" s="2">
        <f>SUM(PlayerTrioGold[[#This Row],[Trio Challenge I]:[Trio Challenge IV]])</f>
        <v>3.5706018518518519E-2</v>
      </c>
      <c r="B6" t="s">
        <v>86</v>
      </c>
      <c r="C6" s="1" t="s">
        <v>28</v>
      </c>
      <c r="D6">
        <f>COUNT(PlayerTrioGold[[#This Row],[Trio Challenge I]:[Trio Challenge IV]])</f>
        <v>3</v>
      </c>
      <c r="E6">
        <v>1.1886574074074075E-2</v>
      </c>
      <c r="F6">
        <v>1.2337962962962962E-2</v>
      </c>
      <c r="G6">
        <v>1.1481481481481483E-2</v>
      </c>
    </row>
    <row r="7" spans="1:8" hidden="1" x14ac:dyDescent="0.25">
      <c r="A7" s="2">
        <f>SUM(PlayerTrioGold[[#This Row],[Trio Challenge I]:[Trio Challenge IV]])</f>
        <v>4.4375000000000005E-2</v>
      </c>
      <c r="B7" t="s">
        <v>86</v>
      </c>
      <c r="C7" s="1" t="s">
        <v>40</v>
      </c>
      <c r="D7">
        <f>COUNT(PlayerTrioGold[[#This Row],[Trio Challenge I]:[Trio Challenge IV]])</f>
        <v>3</v>
      </c>
      <c r="E7">
        <v>1.6435185185185188E-2</v>
      </c>
      <c r="G7">
        <v>1.1481481481481483E-2</v>
      </c>
      <c r="H7">
        <v>1.6458333333333332E-2</v>
      </c>
    </row>
    <row r="8" spans="1:8" hidden="1" x14ac:dyDescent="0.25">
      <c r="A8" s="2">
        <f>SUM(PlayerTrioGold[[#This Row],[Trio Challenge I]:[Trio Challenge IV]])</f>
        <v>1.6435185185185188E-2</v>
      </c>
      <c r="B8" t="s">
        <v>86</v>
      </c>
      <c r="C8" s="1" t="s">
        <v>15</v>
      </c>
      <c r="D8">
        <f>COUNT(PlayerTrioGold[[#This Row],[Trio Challenge I]:[Trio Challenge IV]])</f>
        <v>1</v>
      </c>
      <c r="E8">
        <v>1.6435185185185188E-2</v>
      </c>
    </row>
    <row r="9" spans="1:8" hidden="1" x14ac:dyDescent="0.25">
      <c r="A9" s="2">
        <f>SUM(PlayerTrioGold[[#This Row],[Trio Challenge I]:[Trio Challenge IV]])</f>
        <v>1.4525462962962964E-2</v>
      </c>
      <c r="B9" t="s">
        <v>86</v>
      </c>
      <c r="C9" s="1" t="s">
        <v>48</v>
      </c>
      <c r="D9">
        <f>COUNT(PlayerTrioGold[[#This Row],[Trio Challenge I]:[Trio Challenge IV]])</f>
        <v>1</v>
      </c>
      <c r="F9">
        <v>1.4525462962962964E-2</v>
      </c>
    </row>
    <row r="10" spans="1:8" hidden="1" x14ac:dyDescent="0.25">
      <c r="A10" s="2">
        <f>SUM(PlayerTrioGold[[#This Row],[Trio Challenge I]:[Trio Challenge IV]])</f>
        <v>1.1886574074074075E-2</v>
      </c>
      <c r="B10" t="s">
        <v>86</v>
      </c>
      <c r="C10" s="1" t="s">
        <v>16</v>
      </c>
      <c r="D10">
        <f>COUNT(PlayerTrioGold[[#This Row],[Trio Challenge I]:[Trio Challenge IV]])</f>
        <v>1</v>
      </c>
      <c r="E10">
        <v>1.1886574074074075E-2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C20D-CE0F-40EB-B2C3-6F5E9D1F6078}">
  <dimension ref="A1:H4"/>
  <sheetViews>
    <sheetView workbookViewId="0">
      <selection activeCell="A4" sqref="A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6.28515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SUM(TeamTeamPlat[[#This Row],[Team Challenge I]:[Team Challenge IV]])</f>
        <v>2.0486111111111111E-2</v>
      </c>
      <c r="B2" t="s">
        <v>86</v>
      </c>
      <c r="C2" s="1" t="s">
        <v>55</v>
      </c>
      <c r="D2">
        <f>COUNT(TeamTeamPlat[[#This Row],[Team Challenge I]:[Team Challenge IV]])</f>
        <v>1</v>
      </c>
      <c r="E2">
        <v>2.0486111111111111E-2</v>
      </c>
    </row>
    <row r="3" spans="1:8" hidden="1" x14ac:dyDescent="0.25">
      <c r="A3" s="2">
        <f>SUM(TeamTeamPlat[[#This Row],[Team Challenge I]:[Team Challenge IV]])</f>
        <v>2.642361111111111E-2</v>
      </c>
      <c r="B3" t="s">
        <v>86</v>
      </c>
      <c r="C3" s="1" t="s">
        <v>52</v>
      </c>
      <c r="D3">
        <f>COUNT(TeamTeamPlat[[#This Row],[Team Challenge I]:[Team Challenge IV]])</f>
        <v>1</v>
      </c>
      <c r="E3">
        <v>2.642361111111111E-2</v>
      </c>
    </row>
    <row r="4" spans="1:8" x14ac:dyDescent="0.25">
      <c r="A4" s="2">
        <f>SUM(TeamTeamPlat[[#This Row],[Team Challenge I]:[Team Challenge IV]])</f>
        <v>6.4247685185185185E-2</v>
      </c>
      <c r="B4" t="s">
        <v>86</v>
      </c>
      <c r="C4" s="1" t="s">
        <v>54</v>
      </c>
      <c r="D4">
        <f>COUNT(TeamTeamPlat[[#This Row],[Team Challenge I]:[Team Challenge IV]])</f>
        <v>4</v>
      </c>
      <c r="E4">
        <v>1.9895833333333331E-2</v>
      </c>
      <c r="F4">
        <v>1.6145833333333335E-2</v>
      </c>
      <c r="G4">
        <v>1.5555555555555553E-2</v>
      </c>
      <c r="H4">
        <v>1.2650462962962962E-2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BD20-5236-47C0-8FF4-EB0DDBC058BA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.1406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x14ac:dyDescent="0.25">
      <c r="A2" s="2">
        <f>SUM(TeamTeamGold[[#This Row],[Team Challenge I]:[Team Challenge IV]])</f>
        <v>2.3796296296296298E-2</v>
      </c>
      <c r="B2" t="s">
        <v>86</v>
      </c>
      <c r="C2" s="1" t="s">
        <v>50</v>
      </c>
      <c r="D2">
        <f>COUNT(TeamTeamGold[[#This Row],[Team Challenge I]:[Team Challenge IV]])</f>
        <v>2</v>
      </c>
      <c r="E2">
        <v>1.1898148148148149E-2</v>
      </c>
      <c r="F2">
        <v>1.1898148148148149E-2</v>
      </c>
    </row>
    <row r="3" spans="1:8" x14ac:dyDescent="0.25">
      <c r="A3" s="2">
        <f>SUM(TeamTeamGold[[#This Row],[Team Challenge I]:[Team Challenge IV]])</f>
        <v>2.3807870370370375E-2</v>
      </c>
      <c r="B3" t="s">
        <v>86</v>
      </c>
      <c r="C3" s="1" t="s">
        <v>57</v>
      </c>
      <c r="D3">
        <f>COUNT(TeamTeamGold[[#This Row],[Team Challenge I]:[Team Challenge IV]])</f>
        <v>2</v>
      </c>
      <c r="G3">
        <v>1.2094907407407408E-2</v>
      </c>
      <c r="H3">
        <v>1.1712962962962965E-2</v>
      </c>
    </row>
    <row r="4" spans="1:8" x14ac:dyDescent="0.25">
      <c r="A4" s="2">
        <f>SUM(TeamTeamGold[[#This Row],[Team Challenge I]:[Team Challenge IV]])</f>
        <v>1.7453703703703704E-2</v>
      </c>
      <c r="B4" t="s">
        <v>86</v>
      </c>
      <c r="C4" s="1" t="s">
        <v>53</v>
      </c>
      <c r="D4">
        <f>COUNT(TeamTeamGold[[#This Row],[Team Challenge I]:[Team Challenge IV]])</f>
        <v>1</v>
      </c>
      <c r="E4">
        <v>1.7453703703703704E-2</v>
      </c>
    </row>
    <row r="5" spans="1:8" x14ac:dyDescent="0.25">
      <c r="A5" s="2">
        <f>SUM(TeamTeamGold[[#This Row],[Team Challenge I]:[Team Challenge IV]])</f>
        <v>1.3194444444444444E-2</v>
      </c>
      <c r="B5" t="s">
        <v>86</v>
      </c>
      <c r="C5" s="1" t="s">
        <v>80</v>
      </c>
      <c r="D5">
        <f>COUNT(TeamTeamGold[[#This Row],[Team Challenge I]:[Team Challenge IV]])</f>
        <v>1</v>
      </c>
      <c r="F5">
        <v>1.3194444444444444E-2</v>
      </c>
    </row>
    <row r="6" spans="1:8" x14ac:dyDescent="0.25">
      <c r="A6" s="2">
        <f>SUM(TeamTeamGold[[#This Row],[Team Challenge I]:[Team Challenge IV]])</f>
        <v>1.5219907407407409E-2</v>
      </c>
      <c r="B6" t="s">
        <v>86</v>
      </c>
      <c r="C6" s="1" t="s">
        <v>77</v>
      </c>
      <c r="D6">
        <f>COUNT(TeamTeamGold[[#This Row],[Team Challenge I]:[Team Challenge IV]])</f>
        <v>1</v>
      </c>
      <c r="E6">
        <v>1.5219907407407409E-2</v>
      </c>
    </row>
    <row r="7" spans="1:8" x14ac:dyDescent="0.25">
      <c r="A7" s="2">
        <f>SUM(TeamTeamGold[[#This Row],[Team Challenge I]:[Team Challenge IV]])</f>
        <v>1.7245370370370369E-2</v>
      </c>
      <c r="B7" t="s">
        <v>86</v>
      </c>
      <c r="C7" s="1" t="s">
        <v>56</v>
      </c>
      <c r="D7">
        <f>COUNT(TeamTeamGold[[#This Row],[Team Challenge I]:[Team Challenge IV]])</f>
        <v>1</v>
      </c>
      <c r="F7">
        <v>1.7245370370370369E-2</v>
      </c>
    </row>
    <row r="8" spans="1:8" x14ac:dyDescent="0.25">
      <c r="A8" s="2">
        <f>SUM(TeamTeamGold[[#This Row],[Team Challenge I]:[Team Challenge IV]])</f>
        <v>1.6238425925925924E-2</v>
      </c>
      <c r="B8" t="s">
        <v>86</v>
      </c>
      <c r="C8" s="1" t="s">
        <v>52</v>
      </c>
      <c r="D8">
        <f>COUNT(TeamTeamGold[[#This Row],[Team Challenge I]:[Team Challenge IV]])</f>
        <v>1</v>
      </c>
      <c r="E8">
        <v>1.6238425925925924E-2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E65-0FC2-4093-A8EF-8429B1233CBF}">
  <dimension ref="A1:H8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SUM(PlayerTeamPlat[[#This Row],[Team Challenge I]:[Team Challenge IV]])</f>
        <v>2.0486111111111111E-2</v>
      </c>
      <c r="B2" t="s">
        <v>86</v>
      </c>
      <c r="C2" s="1" t="s">
        <v>8</v>
      </c>
      <c r="D2">
        <f>COUNT(PlayerTeamPlat[[#This Row],[Team Challenge I]:[Team Challenge IV]])</f>
        <v>1</v>
      </c>
      <c r="E2">
        <v>2.0486111111111111E-2</v>
      </c>
    </row>
    <row r="3" spans="1:8" hidden="1" x14ac:dyDescent="0.25">
      <c r="A3" s="2">
        <f>SUM(PlayerTeamPlat[[#This Row],[Team Challenge I]:[Team Challenge IV]])</f>
        <v>2.0486111111111111E-2</v>
      </c>
      <c r="B3" t="s">
        <v>86</v>
      </c>
      <c r="C3" s="1" t="s">
        <v>22</v>
      </c>
      <c r="D3">
        <f>COUNT(PlayerTeamPlat[[#This Row],[Team Challenge I]:[Team Challenge IV]])</f>
        <v>1</v>
      </c>
      <c r="E3">
        <v>2.0486111111111111E-2</v>
      </c>
    </row>
    <row r="4" spans="1:8" hidden="1" x14ac:dyDescent="0.25">
      <c r="A4" s="2">
        <f>SUM(PlayerTeamPlat[[#This Row],[Team Challenge I]:[Team Challenge IV]])</f>
        <v>2.642361111111111E-2</v>
      </c>
      <c r="B4" t="s">
        <v>86</v>
      </c>
      <c r="C4" s="1" t="s">
        <v>6</v>
      </c>
      <c r="D4">
        <f>COUNT(PlayerTeamPlat[[#This Row],[Team Challenge I]:[Team Challenge IV]])</f>
        <v>1</v>
      </c>
      <c r="E4">
        <v>2.642361111111111E-2</v>
      </c>
    </row>
    <row r="5" spans="1:8" x14ac:dyDescent="0.25">
      <c r="A5" s="2">
        <f>SUM(PlayerTeamPlat[[#This Row],[Team Challenge I]:[Team Challenge IV]])</f>
        <v>6.4247685185185185E-2</v>
      </c>
      <c r="B5" t="s">
        <v>86</v>
      </c>
      <c r="C5" s="1" t="s">
        <v>13</v>
      </c>
      <c r="D5">
        <f>COUNT(PlayerTeamPlat[[#This Row],[Team Challenge I]:[Team Challenge IV]])</f>
        <v>4</v>
      </c>
      <c r="E5">
        <v>1.9895833333333331E-2</v>
      </c>
      <c r="F5">
        <v>1.6145833333333335E-2</v>
      </c>
      <c r="G5">
        <v>1.5555555555555553E-2</v>
      </c>
      <c r="H5">
        <v>1.2650462962962962E-2</v>
      </c>
    </row>
    <row r="6" spans="1:8" x14ac:dyDescent="0.25">
      <c r="A6" s="2">
        <f>SUM(PlayerTeamPlat[[#This Row],[Team Challenge I]:[Team Challenge IV]])</f>
        <v>6.4247685185185185E-2</v>
      </c>
      <c r="B6" t="s">
        <v>86</v>
      </c>
      <c r="C6" s="1" t="s">
        <v>28</v>
      </c>
      <c r="D6">
        <f>COUNT(PlayerTeamPlat[[#This Row],[Team Challenge I]:[Team Challenge IV]])</f>
        <v>4</v>
      </c>
      <c r="E6">
        <v>1.9895833333333331E-2</v>
      </c>
      <c r="F6">
        <v>1.6145833333333335E-2</v>
      </c>
      <c r="G6">
        <v>1.5555555555555553E-2</v>
      </c>
      <c r="H6">
        <v>1.2650462962962962E-2</v>
      </c>
    </row>
    <row r="7" spans="1:8" x14ac:dyDescent="0.25">
      <c r="A7" s="2">
        <f>SUM(PlayerTeamPlat[[#This Row],[Team Challenge I]:[Team Challenge IV]])</f>
        <v>6.4247685185185185E-2</v>
      </c>
      <c r="B7" t="s">
        <v>86</v>
      </c>
      <c r="C7" s="1" t="s">
        <v>4</v>
      </c>
      <c r="D7">
        <f>COUNT(PlayerTeamPlat[[#This Row],[Team Challenge I]:[Team Challenge IV]])</f>
        <v>4</v>
      </c>
      <c r="E7">
        <v>1.9895833333333331E-2</v>
      </c>
      <c r="F7">
        <v>1.6145833333333335E-2</v>
      </c>
      <c r="G7">
        <v>1.5555555555555553E-2</v>
      </c>
      <c r="H7">
        <v>1.2650462962962962E-2</v>
      </c>
    </row>
    <row r="8" spans="1:8" x14ac:dyDescent="0.25">
      <c r="A8" s="2">
        <f>SUM(PlayerTeamPlat[[#This Row],[Team Challenge I]:[Team Challenge IV]])</f>
        <v>6.4247685185185185E-2</v>
      </c>
      <c r="B8" t="s">
        <v>86</v>
      </c>
      <c r="C8" s="1" t="s">
        <v>16</v>
      </c>
      <c r="D8">
        <f>COUNT(PlayerTeamPlat[[#This Row],[Team Challenge I]:[Team Challenge IV]])</f>
        <v>4</v>
      </c>
      <c r="E8">
        <v>1.9895833333333331E-2</v>
      </c>
      <c r="F8">
        <v>1.6145833333333335E-2</v>
      </c>
      <c r="G8">
        <v>1.5555555555555553E-2</v>
      </c>
      <c r="H8">
        <v>1.2650462962962962E-2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66A6-9EB5-4DE1-9145-9D762201E725}">
  <dimension ref="A1:H21"/>
  <sheetViews>
    <sheetView workbookViewId="0">
      <selection activeCell="A19" sqref="A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85546875" bestFit="1" customWidth="1"/>
    <col min="4" max="4" width="8.5703125" bestFit="1" customWidth="1"/>
    <col min="5" max="5" width="18.5703125" bestFit="1" customWidth="1"/>
    <col min="6" max="6" width="19.140625" bestFit="1" customWidth="1"/>
    <col min="7" max="7" width="19.85546875" bestFit="1" customWidth="1"/>
    <col min="8" max="8" width="20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</v>
      </c>
      <c r="F1" t="s">
        <v>9</v>
      </c>
      <c r="G1" t="s">
        <v>11</v>
      </c>
      <c r="H1" t="s">
        <v>12</v>
      </c>
    </row>
    <row r="2" spans="1:8" hidden="1" x14ac:dyDescent="0.25">
      <c r="A2" s="2">
        <f>SUM(PlayerTeamGold[[#This Row],[Team Challenge I]:[Team Challenge IV]])</f>
        <v>1.3194444444444444E-2</v>
      </c>
      <c r="B2" t="s">
        <v>86</v>
      </c>
      <c r="C2" s="1" t="s">
        <v>36</v>
      </c>
      <c r="D2">
        <f>COUNT(PlayerTeamGold[[#This Row],[Team Challenge I]:[Team Challenge IV]])</f>
        <v>1</v>
      </c>
      <c r="F2">
        <v>1.3194444444444444E-2</v>
      </c>
    </row>
    <row r="3" spans="1:8" hidden="1" x14ac:dyDescent="0.25">
      <c r="A3" s="2">
        <f>SUM(PlayerTeamGold[[#This Row],[Team Challenge I]:[Team Challenge IV]])</f>
        <v>1.3194444444444444E-2</v>
      </c>
      <c r="B3" t="s">
        <v>86</v>
      </c>
      <c r="C3" s="1" t="s">
        <v>30</v>
      </c>
      <c r="D3">
        <f>COUNT(PlayerTeamGold[[#This Row],[Team Challenge I]:[Team Challenge IV]])</f>
        <v>1</v>
      </c>
      <c r="F3">
        <v>1.3194444444444444E-2</v>
      </c>
    </row>
    <row r="4" spans="1:8" hidden="1" x14ac:dyDescent="0.25">
      <c r="A4" s="2">
        <f>SUM(PlayerTeamGold[[#This Row],[Team Challenge I]:[Team Challenge IV]])</f>
        <v>1.5219907407407409E-2</v>
      </c>
      <c r="B4" t="s">
        <v>86</v>
      </c>
      <c r="C4" s="1" t="s">
        <v>21</v>
      </c>
      <c r="D4">
        <f>COUNT(PlayerTeamGold[[#This Row],[Team Challenge I]:[Team Challenge IV]])</f>
        <v>1</v>
      </c>
      <c r="E4">
        <v>1.5219907407407409E-2</v>
      </c>
    </row>
    <row r="5" spans="1:8" hidden="1" x14ac:dyDescent="0.25">
      <c r="A5" s="2">
        <f>SUM(PlayerTeamGold[[#This Row],[Team Challenge I]:[Team Challenge IV]])</f>
        <v>1.6238425925925924E-2</v>
      </c>
      <c r="B5" t="s">
        <v>86</v>
      </c>
      <c r="C5" s="1" t="s">
        <v>8</v>
      </c>
      <c r="D5">
        <f>COUNT(PlayerTeamGold[[#This Row],[Team Challenge I]:[Team Challenge IV]])</f>
        <v>1</v>
      </c>
      <c r="E5">
        <v>1.6238425925925924E-2</v>
      </c>
    </row>
    <row r="6" spans="1:8" hidden="1" x14ac:dyDescent="0.25">
      <c r="A6" s="2">
        <f>SUM(PlayerTeamGold[[#This Row],[Team Challenge I]:[Team Challenge IV]])</f>
        <v>1.6238425925925924E-2</v>
      </c>
      <c r="B6" t="s">
        <v>86</v>
      </c>
      <c r="C6" s="1" t="s">
        <v>22</v>
      </c>
      <c r="D6">
        <f>COUNT(PlayerTeamGold[[#This Row],[Team Challenge I]:[Team Challenge IV]])</f>
        <v>1</v>
      </c>
      <c r="E6">
        <v>1.6238425925925924E-2</v>
      </c>
    </row>
    <row r="7" spans="1:8" hidden="1" x14ac:dyDescent="0.25">
      <c r="A7" s="2">
        <f>SUM(PlayerTeamGold[[#This Row],[Team Challenge I]:[Team Challenge IV]])</f>
        <v>1.6238425925925924E-2</v>
      </c>
      <c r="B7" t="s">
        <v>86</v>
      </c>
      <c r="C7" s="1" t="s">
        <v>4</v>
      </c>
      <c r="D7">
        <f>COUNT(PlayerTeamGold[[#This Row],[Team Challenge I]:[Team Challenge IV]])</f>
        <v>1</v>
      </c>
      <c r="E7">
        <v>1.6238425925925924E-2</v>
      </c>
    </row>
    <row r="8" spans="1:8" hidden="1" x14ac:dyDescent="0.25">
      <c r="A8" s="2">
        <f>SUM(PlayerTeamGold[[#This Row],[Team Challenge I]:[Team Challenge IV]])</f>
        <v>1.6238425925925924E-2</v>
      </c>
      <c r="B8" t="s">
        <v>86</v>
      </c>
      <c r="C8" s="1" t="s">
        <v>6</v>
      </c>
      <c r="D8">
        <f>COUNT(PlayerTeamGold[[#This Row],[Team Challenge I]:[Team Challenge IV]])</f>
        <v>1</v>
      </c>
      <c r="E8">
        <v>1.6238425925925924E-2</v>
      </c>
    </row>
    <row r="9" spans="1:8" hidden="1" x14ac:dyDescent="0.25">
      <c r="A9" s="2">
        <f>SUM(PlayerTeamGold[[#This Row],[Team Challenge I]:[Team Challenge IV]])</f>
        <v>1.7245370370370369E-2</v>
      </c>
      <c r="B9" t="s">
        <v>86</v>
      </c>
      <c r="C9" s="1" t="s">
        <v>10</v>
      </c>
      <c r="D9">
        <f>COUNT(PlayerTeamGold[[#This Row],[Team Challenge I]:[Team Challenge IV]])</f>
        <v>1</v>
      </c>
      <c r="F9">
        <v>1.7245370370370369E-2</v>
      </c>
    </row>
    <row r="10" spans="1:8" hidden="1" x14ac:dyDescent="0.25">
      <c r="A10" s="2">
        <f>SUM(PlayerTeamGold[[#This Row],[Team Challenge I]:[Team Challenge IV]])</f>
        <v>1.7245370370370369E-2</v>
      </c>
      <c r="B10" t="s">
        <v>86</v>
      </c>
      <c r="C10" s="1" t="s">
        <v>49</v>
      </c>
      <c r="D10">
        <f>COUNT(PlayerTeamGold[[#This Row],[Team Challenge I]:[Team Challenge IV]])</f>
        <v>1</v>
      </c>
      <c r="F10">
        <v>1.7245370370370369E-2</v>
      </c>
    </row>
    <row r="11" spans="1:8" hidden="1" x14ac:dyDescent="0.25">
      <c r="A11" s="2">
        <f>SUM(PlayerTeamGold[[#This Row],[Team Challenge I]:[Team Challenge IV]])</f>
        <v>1.7245370370370369E-2</v>
      </c>
      <c r="B11" t="s">
        <v>86</v>
      </c>
      <c r="C11" s="1" t="s">
        <v>37</v>
      </c>
      <c r="D11">
        <f>COUNT(PlayerTeamGold[[#This Row],[Team Challenge I]:[Team Challenge IV]])</f>
        <v>1</v>
      </c>
      <c r="F11">
        <v>1.7245370370370369E-2</v>
      </c>
    </row>
    <row r="12" spans="1:8" hidden="1" x14ac:dyDescent="0.25">
      <c r="A12" s="2">
        <f>SUM(PlayerTeamGold[[#This Row],[Team Challenge I]:[Team Challenge IV]])</f>
        <v>1.7245370370370369E-2</v>
      </c>
      <c r="B12" t="s">
        <v>86</v>
      </c>
      <c r="C12" s="1" t="s">
        <v>45</v>
      </c>
      <c r="D12">
        <f>COUNT(PlayerTeamGold[[#This Row],[Team Challenge I]:[Team Challenge IV]])</f>
        <v>1</v>
      </c>
      <c r="F12">
        <v>1.7245370370370369E-2</v>
      </c>
    </row>
    <row r="13" spans="1:8" hidden="1" x14ac:dyDescent="0.25">
      <c r="A13" s="2">
        <f>SUM(PlayerTeamGold[[#This Row],[Team Challenge I]:[Team Challenge IV]])</f>
        <v>1.7453703703703704E-2</v>
      </c>
      <c r="B13" t="s">
        <v>86</v>
      </c>
      <c r="C13" s="1" t="s">
        <v>7</v>
      </c>
      <c r="D13">
        <f>COUNT(PlayerTeamGold[[#This Row],[Team Challenge I]:[Team Challenge IV]])</f>
        <v>1</v>
      </c>
      <c r="E13">
        <v>1.7453703703703704E-2</v>
      </c>
    </row>
    <row r="14" spans="1:8" hidden="1" x14ac:dyDescent="0.25">
      <c r="A14" s="2">
        <f>SUM(PlayerTeamGold[[#This Row],[Team Challenge I]:[Team Challenge IV]])</f>
        <v>1.7453703703703704E-2</v>
      </c>
      <c r="B14" t="s">
        <v>86</v>
      </c>
      <c r="C14" s="1" t="s">
        <v>44</v>
      </c>
      <c r="D14">
        <f>COUNT(PlayerTeamGold[[#This Row],[Team Challenge I]:[Team Challenge IV]])</f>
        <v>1</v>
      </c>
      <c r="E14">
        <v>1.7453703703703704E-2</v>
      </c>
    </row>
    <row r="15" spans="1:8" hidden="1" x14ac:dyDescent="0.25">
      <c r="A15" s="2">
        <f>SUM(PlayerTeamGold[[#This Row],[Team Challenge I]:[Team Challenge IV]])</f>
        <v>2.3796296296296298E-2</v>
      </c>
      <c r="B15" t="s">
        <v>86</v>
      </c>
      <c r="C15" s="1" t="s">
        <v>31</v>
      </c>
      <c r="D15">
        <f>COUNT(PlayerTeamGold[[#This Row],[Team Challenge I]:[Team Challenge IV]])</f>
        <v>2</v>
      </c>
      <c r="E15">
        <v>1.1898148148148149E-2</v>
      </c>
      <c r="F15">
        <v>1.1898148148148149E-2</v>
      </c>
    </row>
    <row r="16" spans="1:8" hidden="1" x14ac:dyDescent="0.25">
      <c r="A16" s="2">
        <f>SUM(PlayerTeamGold[[#This Row],[Team Challenge I]:[Team Challenge IV]])</f>
        <v>2.3807870370370375E-2</v>
      </c>
      <c r="B16" t="s">
        <v>86</v>
      </c>
      <c r="C16" s="1" t="s">
        <v>46</v>
      </c>
      <c r="D16">
        <f>COUNT(PlayerTeamGold[[#This Row],[Team Challenge I]:[Team Challenge IV]])</f>
        <v>2</v>
      </c>
      <c r="G16">
        <v>1.2094907407407408E-2</v>
      </c>
      <c r="H16">
        <v>1.1712962962962965E-2</v>
      </c>
    </row>
    <row r="17" spans="1:8" hidden="1" x14ac:dyDescent="0.25">
      <c r="A17" s="2">
        <f>SUM(PlayerTeamGold[[#This Row],[Team Challenge I]:[Team Challenge IV]])</f>
        <v>2.8414351851851854E-2</v>
      </c>
      <c r="B17" t="s">
        <v>86</v>
      </c>
      <c r="C17" s="1" t="s">
        <v>13</v>
      </c>
      <c r="D17">
        <f>COUNT(PlayerTeamGold[[#This Row],[Team Challenge I]:[Team Challenge IV]])</f>
        <v>2</v>
      </c>
      <c r="E17">
        <v>1.5219907407407409E-2</v>
      </c>
      <c r="F17">
        <v>1.3194444444444444E-2</v>
      </c>
    </row>
    <row r="18" spans="1:8" hidden="1" x14ac:dyDescent="0.25">
      <c r="A18" s="2">
        <f>SUM(PlayerTeamGold[[#This Row],[Team Challenge I]:[Team Challenge IV]])</f>
        <v>2.8414351851851854E-2</v>
      </c>
      <c r="B18" t="s">
        <v>86</v>
      </c>
      <c r="C18" s="1" t="s">
        <v>28</v>
      </c>
      <c r="D18">
        <f>COUNT(PlayerTeamGold[[#This Row],[Team Challenge I]:[Team Challenge IV]])</f>
        <v>2</v>
      </c>
      <c r="E18">
        <v>1.5219907407407409E-2</v>
      </c>
      <c r="F18">
        <v>1.3194444444444444E-2</v>
      </c>
    </row>
    <row r="19" spans="1:8" x14ac:dyDescent="0.25">
      <c r="A19" s="2">
        <f>SUM(PlayerTeamGold[[#This Row],[Team Challenge I]:[Team Challenge IV]])</f>
        <v>4.760416666666667E-2</v>
      </c>
      <c r="B19" t="s">
        <v>86</v>
      </c>
      <c r="C19" s="1" t="s">
        <v>1</v>
      </c>
      <c r="D19">
        <f>COUNT(PlayerTeamGold[[#This Row],[Team Challenge I]:[Team Challenge IV]])</f>
        <v>4</v>
      </c>
      <c r="E19">
        <v>1.1898148148148149E-2</v>
      </c>
      <c r="F19">
        <v>1.1898148148148149E-2</v>
      </c>
      <c r="G19">
        <v>1.2094907407407408E-2</v>
      </c>
      <c r="H19">
        <v>1.1712962962962965E-2</v>
      </c>
    </row>
    <row r="20" spans="1:8" x14ac:dyDescent="0.25">
      <c r="A20" s="2">
        <f>SUM(PlayerTeamGold[[#This Row],[Team Challenge I]:[Team Challenge IV]])</f>
        <v>4.760416666666667E-2</v>
      </c>
      <c r="B20" t="s">
        <v>86</v>
      </c>
      <c r="C20" s="1" t="s">
        <v>38</v>
      </c>
      <c r="D20">
        <f>COUNT(PlayerTeamGold[[#This Row],[Team Challenge I]:[Team Challenge IV]])</f>
        <v>4</v>
      </c>
      <c r="E20">
        <v>1.1898148148148149E-2</v>
      </c>
      <c r="F20">
        <v>1.1898148148148149E-2</v>
      </c>
      <c r="G20">
        <v>1.2094907407407408E-2</v>
      </c>
      <c r="H20">
        <v>1.1712962962962965E-2</v>
      </c>
    </row>
    <row r="21" spans="1:8" x14ac:dyDescent="0.25">
      <c r="A21" s="2">
        <f>SUM(PlayerTeamGold[[#This Row],[Team Challenge I]:[Team Challenge IV]])</f>
        <v>4.760416666666667E-2</v>
      </c>
      <c r="B21" t="s">
        <v>86</v>
      </c>
      <c r="C21" s="1" t="s">
        <v>40</v>
      </c>
      <c r="D21">
        <f>COUNT(PlayerTeamGold[[#This Row],[Team Challenge I]:[Team Challenge IV]])</f>
        <v>4</v>
      </c>
      <c r="E21">
        <v>1.1898148148148149E-2</v>
      </c>
      <c r="F21">
        <v>1.1898148148148149E-2</v>
      </c>
      <c r="G21">
        <v>1.2094907407407408E-2</v>
      </c>
      <c r="H21">
        <v>1.1712962962962965E-2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DE5-E61B-45E0-80DD-1A786D260B99}">
  <dimension ref="A1:T11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7109375" bestFit="1" customWidth="1"/>
    <col min="22" max="22" width="18.855468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x14ac:dyDescent="0.25">
      <c r="A2" s="2">
        <f>SUM(RiteOfPassagePlat[[#This Row],[Solo Challenge I]:[Team Challenge IV]])</f>
        <v>0.34854166666666669</v>
      </c>
      <c r="B2" s="1" t="s">
        <v>86</v>
      </c>
      <c r="C2" s="1" t="s">
        <v>28</v>
      </c>
      <c r="D2" s="1">
        <f>COUNT(RiteOfPassagePlat[[#This Row],[Solo Challenge I]:[Team Challenge IV]])</f>
        <v>16</v>
      </c>
      <c r="E2">
        <v>2.7858796296296298E-2</v>
      </c>
      <c r="F2">
        <v>4.0810185185185185E-2</v>
      </c>
      <c r="G2">
        <v>4.1655092592592598E-2</v>
      </c>
      <c r="H2">
        <v>2.9641203703703701E-2</v>
      </c>
      <c r="I2">
        <v>1.5659722222222224E-2</v>
      </c>
      <c r="J2">
        <v>1.7037037037037038E-2</v>
      </c>
      <c r="K2">
        <v>2.1851851851851848E-2</v>
      </c>
      <c r="L2">
        <v>1.8796296296296297E-2</v>
      </c>
      <c r="M2">
        <v>1.681712962962963E-2</v>
      </c>
      <c r="N2">
        <v>1.8310185185185186E-2</v>
      </c>
      <c r="O2">
        <v>1.4305555555555557E-2</v>
      </c>
      <c r="P2">
        <v>2.1550925925925928E-2</v>
      </c>
      <c r="Q2">
        <v>1.9895833333333331E-2</v>
      </c>
      <c r="R2">
        <v>1.6145833333333335E-2</v>
      </c>
      <c r="S2">
        <v>1.5555555555555553E-2</v>
      </c>
      <c r="T2">
        <v>1.2650462962962962E-2</v>
      </c>
    </row>
    <row r="3" spans="1:20" x14ac:dyDescent="0.25">
      <c r="A3" s="2">
        <f>SUM(RiteOfPassagePlat[[#This Row],[Solo Challenge I]:[Team Challenge IV]])</f>
        <v>0.35434027777777788</v>
      </c>
      <c r="B3" s="1" t="s">
        <v>86</v>
      </c>
      <c r="C3" s="1" t="s">
        <v>13</v>
      </c>
      <c r="D3" s="1">
        <f>COUNT(RiteOfPassagePlat[[#This Row],[Solo Challenge I]:[Team Challenge IV]])</f>
        <v>16</v>
      </c>
      <c r="E3">
        <v>2.9108796296296296E-2</v>
      </c>
      <c r="F3">
        <v>3.5520833333333328E-2</v>
      </c>
      <c r="G3">
        <v>4.3449074074074077E-2</v>
      </c>
      <c r="H3">
        <v>3.0752314814814816E-2</v>
      </c>
      <c r="I3">
        <v>2.1412037037037035E-2</v>
      </c>
      <c r="J3">
        <v>1.8217592592592594E-2</v>
      </c>
      <c r="K3">
        <v>2.1851851851851848E-2</v>
      </c>
      <c r="L3">
        <v>1.8796296296296297E-2</v>
      </c>
      <c r="M3">
        <v>1.681712962962963E-2</v>
      </c>
      <c r="N3">
        <v>1.8310185185185186E-2</v>
      </c>
      <c r="O3">
        <v>1.4305555555555557E-2</v>
      </c>
      <c r="P3">
        <v>2.1550925925925928E-2</v>
      </c>
      <c r="Q3">
        <v>1.9895833333333331E-2</v>
      </c>
      <c r="R3">
        <v>1.6145833333333335E-2</v>
      </c>
      <c r="S3">
        <v>1.5555555555555553E-2</v>
      </c>
      <c r="T3">
        <v>1.2650462962962962E-2</v>
      </c>
    </row>
    <row r="4" spans="1:20" hidden="1" x14ac:dyDescent="0.25">
      <c r="A4" s="2">
        <f>SUM(RiteOfPassagePlat[[#This Row],[Solo Challenge I]:[Team Challenge IV]])</f>
        <v>0.21781249999999996</v>
      </c>
      <c r="B4" s="1" t="s">
        <v>86</v>
      </c>
      <c r="C4" s="1" t="s">
        <v>16</v>
      </c>
      <c r="D4" s="1">
        <f>COUNT(RiteOfPassagePlat[[#This Row],[Solo Challenge I]:[Team Challenge IV]])</f>
        <v>12</v>
      </c>
      <c r="I4">
        <v>1.9953703703703706E-2</v>
      </c>
      <c r="J4">
        <v>1.7245370370370369E-2</v>
      </c>
      <c r="K4">
        <v>2.4988425925925928E-2</v>
      </c>
      <c r="L4">
        <v>2.0393518518518519E-2</v>
      </c>
      <c r="M4">
        <v>1.681712962962963E-2</v>
      </c>
      <c r="N4">
        <v>1.8310185185185186E-2</v>
      </c>
      <c r="O4">
        <v>1.4305555555555557E-2</v>
      </c>
      <c r="P4">
        <v>2.1550925925925928E-2</v>
      </c>
      <c r="Q4">
        <v>1.9895833333333331E-2</v>
      </c>
      <c r="R4">
        <v>1.6145833333333335E-2</v>
      </c>
      <c r="S4">
        <v>1.5555555555555553E-2</v>
      </c>
      <c r="T4">
        <v>1.2650462962962962E-2</v>
      </c>
    </row>
    <row r="5" spans="1:20" hidden="1" x14ac:dyDescent="0.25">
      <c r="A5" s="2">
        <f>SUM(RiteOfPassagePlat[[#This Row],[Solo Challenge I]:[Team Challenge IV]])</f>
        <v>0.11635416666666666</v>
      </c>
      <c r="B5" s="1" t="s">
        <v>86</v>
      </c>
      <c r="C5" s="1" t="s">
        <v>4</v>
      </c>
      <c r="D5" s="1">
        <f>COUNT(RiteOfPassagePlat[[#This Row],[Solo Challenge I]:[Team Challenge IV]])</f>
        <v>7</v>
      </c>
      <c r="I5">
        <v>1.5659722222222224E-2</v>
      </c>
      <c r="J5">
        <v>1.7037037037037038E-2</v>
      </c>
      <c r="N5">
        <v>1.9409722222222221E-2</v>
      </c>
      <c r="Q5">
        <v>1.9895833333333331E-2</v>
      </c>
      <c r="R5">
        <v>1.6145833333333335E-2</v>
      </c>
      <c r="S5">
        <v>1.5555555555555553E-2</v>
      </c>
      <c r="T5">
        <v>1.2650462962962962E-2</v>
      </c>
    </row>
    <row r="6" spans="1:20" hidden="1" x14ac:dyDescent="0.25">
      <c r="A6" s="2">
        <f>SUM(RiteOfPassagePlat[[#This Row],[Solo Challenge I]:[Team Challenge IV]])</f>
        <v>8.520833333333333E-2</v>
      </c>
      <c r="B6" s="1" t="s">
        <v>86</v>
      </c>
      <c r="C6" s="1" t="s">
        <v>8</v>
      </c>
      <c r="D6" s="1">
        <f>COUNT(RiteOfPassagePlat[[#This Row],[Solo Challenge I]:[Team Challenge IV]])</f>
        <v>5</v>
      </c>
      <c r="I6">
        <v>1.5428240740740741E-2</v>
      </c>
      <c r="J6">
        <v>1.5601851851851851E-2</v>
      </c>
      <c r="K6">
        <v>1.8645833333333334E-2</v>
      </c>
      <c r="L6">
        <v>1.5046296296296295E-2</v>
      </c>
      <c r="Q6">
        <v>2.0486111111111111E-2</v>
      </c>
    </row>
    <row r="7" spans="1:20" hidden="1" x14ac:dyDescent="0.25">
      <c r="A7" s="2">
        <f>SUM(RiteOfPassagePlat[[#This Row],[Solo Challenge I]:[Team Challenge IV]])</f>
        <v>9.1145833333333329E-2</v>
      </c>
      <c r="B7" s="1" t="s">
        <v>86</v>
      </c>
      <c r="C7" s="1" t="s">
        <v>6</v>
      </c>
      <c r="D7" s="1">
        <f>COUNT(RiteOfPassagePlat[[#This Row],[Solo Challenge I]:[Team Challenge IV]])</f>
        <v>5</v>
      </c>
      <c r="I7">
        <v>1.5428240740740741E-2</v>
      </c>
      <c r="J7">
        <v>1.5601851851851851E-2</v>
      </c>
      <c r="K7">
        <v>1.8645833333333334E-2</v>
      </c>
      <c r="L7">
        <v>1.5046296296296295E-2</v>
      </c>
      <c r="Q7">
        <v>2.642361111111111E-2</v>
      </c>
    </row>
    <row r="8" spans="1:20" hidden="1" x14ac:dyDescent="0.25">
      <c r="A8" s="2">
        <f>SUM(RiteOfPassagePlat[[#This Row],[Solo Challenge I]:[Team Challenge IV]])</f>
        <v>0.10195601851851852</v>
      </c>
      <c r="B8" s="1" t="s">
        <v>86</v>
      </c>
      <c r="C8" s="1" t="s">
        <v>22</v>
      </c>
      <c r="D8" s="1">
        <f>COUNT(RiteOfPassagePlat[[#This Row],[Solo Challenge I]:[Team Challenge IV]])</f>
        <v>5</v>
      </c>
      <c r="I8">
        <v>2.0868055555555556E-2</v>
      </c>
      <c r="J8">
        <v>1.9004629629629632E-2</v>
      </c>
      <c r="K8">
        <v>2.2233796296296297E-2</v>
      </c>
      <c r="L8">
        <v>1.9363425925925926E-2</v>
      </c>
      <c r="Q8">
        <v>2.0486111111111111E-2</v>
      </c>
    </row>
    <row r="9" spans="1:20" hidden="1" x14ac:dyDescent="0.25">
      <c r="A9" s="2">
        <f>SUM(RiteOfPassagePlat[[#This Row],[Solo Challenge I]:[Team Challenge IV]])</f>
        <v>8.7928240740740737E-2</v>
      </c>
      <c r="B9" s="1" t="s">
        <v>86</v>
      </c>
      <c r="C9" s="1" t="s">
        <v>36</v>
      </c>
      <c r="D9" s="1">
        <f>COUNT(RiteOfPassagePlat[[#This Row],[Solo Challenge I]:[Team Challenge IV]])</f>
        <v>4</v>
      </c>
      <c r="I9">
        <v>2.2754629629629628E-2</v>
      </c>
      <c r="J9">
        <v>1.9745370370370371E-2</v>
      </c>
      <c r="K9">
        <v>2.5706018518518517E-2</v>
      </c>
      <c r="L9">
        <v>1.9722222222222221E-2</v>
      </c>
    </row>
    <row r="10" spans="1:20" hidden="1" x14ac:dyDescent="0.25">
      <c r="A10" s="2">
        <f>SUM(RiteOfPassagePlat[[#This Row],[Solo Challenge I]:[Team Challenge IV]])</f>
        <v>2.7708333333333331E-2</v>
      </c>
      <c r="B10" s="1" t="s">
        <v>86</v>
      </c>
      <c r="C10" s="1" t="s">
        <v>39</v>
      </c>
      <c r="D10" s="1">
        <f>COUNT(RiteOfPassagePlat[[#This Row],[Solo Challenge I]:[Team Challenge IV]])</f>
        <v>1</v>
      </c>
      <c r="M10">
        <v>2.7708333333333331E-2</v>
      </c>
    </row>
    <row r="11" spans="1:20" hidden="1" x14ac:dyDescent="0.25">
      <c r="A11" s="2">
        <f>SUM(RiteOfPassagePlat[[#This Row],[Solo Challenge I]:[Team Challenge IV]])</f>
        <v>2.7708333333333331E-2</v>
      </c>
      <c r="B11" s="1" t="s">
        <v>86</v>
      </c>
      <c r="C11" s="1" t="s">
        <v>47</v>
      </c>
      <c r="D11" s="1">
        <f>COUNT(RiteOfPassagePlat[[#This Row],[Solo Challenge I]:[Team Challenge IV]])</f>
        <v>1</v>
      </c>
      <c r="M11">
        <v>2.7708333333333331E-2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B243-CA1C-4718-B004-7544BE9D14E5}">
  <dimension ref="A1:T33"/>
  <sheetViews>
    <sheetView workbookViewId="0">
      <selection activeCell="L47" sqref="L4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7.140625" bestFit="1" customWidth="1"/>
    <col min="14" max="14" width="17.7109375" bestFit="1" customWidth="1"/>
    <col min="15" max="15" width="18.28515625" bestFit="1" customWidth="1"/>
    <col min="16" max="16" width="18.42578125" bestFit="1" customWidth="1"/>
    <col min="17" max="17" width="18.5703125" bestFit="1" customWidth="1"/>
    <col min="18" max="18" width="19.140625" bestFit="1" customWidth="1"/>
    <col min="19" max="19" width="19.85546875" bestFit="1" customWidth="1"/>
    <col min="20" max="20" width="20" bestFit="1" customWidth="1"/>
    <col min="21" max="21" width="18.140625" bestFit="1" customWidth="1"/>
    <col min="22" max="22" width="18.7109375" bestFit="1" customWidth="1"/>
  </cols>
  <sheetData>
    <row r="1" spans="1:20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  <c r="M1" t="s">
        <v>14</v>
      </c>
      <c r="N1" t="s">
        <v>17</v>
      </c>
      <c r="O1" t="s">
        <v>18</v>
      </c>
      <c r="P1" t="s">
        <v>19</v>
      </c>
      <c r="Q1" t="s">
        <v>3</v>
      </c>
      <c r="R1" t="s">
        <v>9</v>
      </c>
      <c r="S1" t="s">
        <v>11</v>
      </c>
      <c r="T1" t="s">
        <v>12</v>
      </c>
    </row>
    <row r="2" spans="1:20" hidden="1" x14ac:dyDescent="0.25">
      <c r="A2" s="2">
        <f>SUM(RiteOfPassageGold[[#This Row],[Solo Challenge I]:[Team Challenge IV]])</f>
        <v>1.7453703703703704E-2</v>
      </c>
      <c r="B2" s="1" t="s">
        <v>86</v>
      </c>
      <c r="C2" s="1" t="s">
        <v>7</v>
      </c>
      <c r="D2" s="1">
        <f>COUNT(RiteOfPassageGold[[#This Row],[Solo Challenge I]:[Team Challenge IV]])</f>
        <v>1</v>
      </c>
      <c r="Q2">
        <v>1.7453703703703704E-2</v>
      </c>
    </row>
    <row r="3" spans="1:20" hidden="1" x14ac:dyDescent="0.25">
      <c r="A3" s="2">
        <f>SUM(RiteOfPassageGold[[#This Row],[Solo Challenge I]:[Team Challenge IV]])</f>
        <v>0.19730324074074077</v>
      </c>
      <c r="B3" s="1" t="s">
        <v>86</v>
      </c>
      <c r="C3" s="1" t="s">
        <v>13</v>
      </c>
      <c r="D3" s="1">
        <f>COUNT(RiteOfPassageGold[[#This Row],[Solo Challenge I]:[Team Challenge IV]])</f>
        <v>13</v>
      </c>
      <c r="E3">
        <v>2.0219907407407409E-2</v>
      </c>
      <c r="F3">
        <v>1.9733796296296298E-2</v>
      </c>
      <c r="G3">
        <v>1.7175925925925924E-2</v>
      </c>
      <c r="H3">
        <v>1.7627314814814814E-2</v>
      </c>
      <c r="I3">
        <v>1.4432870370370372E-2</v>
      </c>
      <c r="J3">
        <v>1.3402777777777777E-2</v>
      </c>
      <c r="K3">
        <v>1.6157407407407409E-2</v>
      </c>
      <c r="L3">
        <v>1.4432870370370372E-2</v>
      </c>
      <c r="M3">
        <v>1.1886574074074075E-2</v>
      </c>
      <c r="N3">
        <v>1.2337962962962962E-2</v>
      </c>
      <c r="O3">
        <v>1.1481481481481483E-2</v>
      </c>
      <c r="Q3">
        <v>1.5219907407407409E-2</v>
      </c>
      <c r="R3">
        <v>1.3194444444444444E-2</v>
      </c>
    </row>
    <row r="4" spans="1:20" x14ac:dyDescent="0.25">
      <c r="A4" s="2">
        <f>SUM(RiteOfPassageGold[[#This Row],[Solo Challenge I]:[Team Challenge IV]])</f>
        <v>0.27116898148148155</v>
      </c>
      <c r="B4" s="1" t="s">
        <v>86</v>
      </c>
      <c r="C4" s="1" t="s">
        <v>1</v>
      </c>
      <c r="D4" s="1">
        <f>COUNT(RiteOfPassageGold[[#This Row],[Solo Challenge I]:[Team Challenge IV]])</f>
        <v>16</v>
      </c>
      <c r="E4">
        <v>2.7766203703703706E-2</v>
      </c>
      <c r="F4">
        <v>2.6678240740740738E-2</v>
      </c>
      <c r="G4">
        <v>2.417824074074074E-2</v>
      </c>
      <c r="H4">
        <v>2.2662037037037036E-2</v>
      </c>
      <c r="I4">
        <v>1.4618055555555556E-2</v>
      </c>
      <c r="J4">
        <v>1.4328703703703703E-2</v>
      </c>
      <c r="K4">
        <v>1.8553240740740742E-2</v>
      </c>
      <c r="L4">
        <v>1.7222222222222222E-2</v>
      </c>
      <c r="M4">
        <v>1.5092592592592593E-2</v>
      </c>
      <c r="N4">
        <v>1.4525462962962964E-2</v>
      </c>
      <c r="O4">
        <v>1.1481481481481483E-2</v>
      </c>
      <c r="P4">
        <v>1.6458333333333332E-2</v>
      </c>
      <c r="Q4">
        <v>1.1898148148148149E-2</v>
      </c>
      <c r="R4">
        <v>1.1898148148148149E-2</v>
      </c>
      <c r="S4">
        <v>1.2094907407407408E-2</v>
      </c>
      <c r="T4">
        <v>1.1712962962962965E-2</v>
      </c>
    </row>
    <row r="5" spans="1:20" hidden="1" x14ac:dyDescent="0.25">
      <c r="A5" s="2">
        <f>SUM(RiteOfPassageGold[[#This Row],[Solo Challenge I]:[Team Challenge IV]])</f>
        <v>1.0405092592592593E-2</v>
      </c>
      <c r="B5" s="1" t="s">
        <v>86</v>
      </c>
      <c r="C5" s="1" t="s">
        <v>25</v>
      </c>
      <c r="D5" s="1">
        <f>COUNT(RiteOfPassageGold[[#This Row],[Solo Challenge I]:[Team Challenge IV]])</f>
        <v>1</v>
      </c>
      <c r="J5">
        <v>1.0405092592592593E-2</v>
      </c>
    </row>
    <row r="6" spans="1:20" hidden="1" x14ac:dyDescent="0.25">
      <c r="A6" s="2">
        <f>SUM(RiteOfPassageGold[[#This Row],[Solo Challenge I]:[Team Challenge IV]])</f>
        <v>8.038194444444445E-2</v>
      </c>
      <c r="B6" s="1" t="s">
        <v>86</v>
      </c>
      <c r="C6" s="1" t="s">
        <v>89</v>
      </c>
      <c r="D6" s="1">
        <f>COUNT(RiteOfPassageGold[[#This Row],[Solo Challenge I]:[Team Challenge IV]])</f>
        <v>4</v>
      </c>
      <c r="I6">
        <v>1.9259259259259261E-2</v>
      </c>
      <c r="J6">
        <v>1.9293981481481485E-2</v>
      </c>
      <c r="K6">
        <v>2.0659722222222222E-2</v>
      </c>
      <c r="L6">
        <v>2.1168981481481483E-2</v>
      </c>
    </row>
    <row r="7" spans="1:20" hidden="1" x14ac:dyDescent="0.25">
      <c r="A7" s="2">
        <f>SUM(RiteOfPassageGold[[#This Row],[Solo Challenge I]:[Team Challenge IV]])</f>
        <v>0.19814814814814813</v>
      </c>
      <c r="B7" s="1" t="s">
        <v>86</v>
      </c>
      <c r="C7" s="1" t="s">
        <v>10</v>
      </c>
      <c r="D7" s="1">
        <f>COUNT(RiteOfPassageGold[[#This Row],[Solo Challenge I]:[Team Challenge IV]])</f>
        <v>9</v>
      </c>
      <c r="E7">
        <v>2.4675925925925924E-2</v>
      </c>
      <c r="F7">
        <v>2.974537037037037E-2</v>
      </c>
      <c r="G7">
        <v>2.8622685185185185E-2</v>
      </c>
      <c r="H7">
        <v>2.5335648148148149E-2</v>
      </c>
      <c r="I7">
        <v>1.6006944444444445E-2</v>
      </c>
      <c r="J7">
        <v>1.8101851851851852E-2</v>
      </c>
      <c r="K7">
        <v>2.0868055555555556E-2</v>
      </c>
      <c r="L7">
        <v>1.7546296296296296E-2</v>
      </c>
      <c r="R7">
        <v>1.7245370370370369E-2</v>
      </c>
    </row>
    <row r="8" spans="1:20" hidden="1" x14ac:dyDescent="0.25">
      <c r="A8" s="2">
        <f>SUM(RiteOfPassageGold[[#This Row],[Solo Challenge I]:[Team Challenge IV]])</f>
        <v>1.3194444444444444E-2</v>
      </c>
      <c r="B8" s="1" t="s">
        <v>86</v>
      </c>
      <c r="C8" s="1" t="s">
        <v>36</v>
      </c>
      <c r="D8" s="1">
        <f>COUNT(RiteOfPassageGold[[#This Row],[Solo Challenge I]:[Team Challenge IV]])</f>
        <v>1</v>
      </c>
      <c r="R8">
        <v>1.3194444444444444E-2</v>
      </c>
    </row>
    <row r="9" spans="1:20" hidden="1" x14ac:dyDescent="0.25">
      <c r="A9" s="2">
        <f>SUM(RiteOfPassageGold[[#This Row],[Solo Challenge I]:[Team Challenge IV]])</f>
        <v>7.4699074074074071E-2</v>
      </c>
      <c r="B9" s="1" t="s">
        <v>86</v>
      </c>
      <c r="C9" s="1" t="s">
        <v>23</v>
      </c>
      <c r="D9" s="1">
        <f>COUNT(RiteOfPassageGold[[#This Row],[Solo Challenge I]:[Team Challenge IV]])</f>
        <v>4</v>
      </c>
      <c r="I9">
        <v>1.9421296296296294E-2</v>
      </c>
      <c r="J9">
        <v>1.7013888888888887E-2</v>
      </c>
      <c r="K9">
        <v>2.0925925925925928E-2</v>
      </c>
      <c r="L9">
        <v>1.7337962962962961E-2</v>
      </c>
    </row>
    <row r="10" spans="1:20" hidden="1" x14ac:dyDescent="0.25">
      <c r="A10" s="2">
        <f>SUM(RiteOfPassageGold[[#This Row],[Solo Challenge I]:[Team Challenge IV]])</f>
        <v>0.13500000000000001</v>
      </c>
      <c r="B10" s="1" t="s">
        <v>86</v>
      </c>
      <c r="C10" s="1" t="s">
        <v>33</v>
      </c>
      <c r="D10" s="1">
        <f>COUNT(RiteOfPassageGold[[#This Row],[Solo Challenge I]:[Team Challenge IV]])</f>
        <v>6</v>
      </c>
      <c r="E10">
        <v>3.7615740740740741E-2</v>
      </c>
      <c r="H10">
        <v>2.3738425925925923E-2</v>
      </c>
      <c r="I10">
        <v>1.8368055555555554E-2</v>
      </c>
      <c r="J10">
        <v>1.7013888888888887E-2</v>
      </c>
      <c r="K10">
        <v>2.0925925925925928E-2</v>
      </c>
      <c r="L10">
        <v>1.7337962962962961E-2</v>
      </c>
    </row>
    <row r="11" spans="1:20" hidden="1" x14ac:dyDescent="0.25">
      <c r="A11" s="2">
        <f>SUM(RiteOfPassageGold[[#This Row],[Solo Challenge I]:[Team Challenge IV]])</f>
        <v>0.19457175925925929</v>
      </c>
      <c r="B11" s="1" t="s">
        <v>86</v>
      </c>
      <c r="C11" s="1" t="s">
        <v>31</v>
      </c>
      <c r="D11" s="1">
        <f>COUNT(RiteOfPassageGold[[#This Row],[Solo Challenge I]:[Team Challenge IV]])</f>
        <v>13</v>
      </c>
      <c r="E11">
        <v>1.7326388888888888E-2</v>
      </c>
      <c r="F11">
        <v>1.9016203703703705E-2</v>
      </c>
      <c r="G11">
        <v>1.6828703703703703E-2</v>
      </c>
      <c r="H11">
        <v>1.545138888888889E-2</v>
      </c>
      <c r="I11">
        <v>1.3912037037037037E-2</v>
      </c>
      <c r="J11">
        <v>1.2951388888888887E-2</v>
      </c>
      <c r="K11">
        <v>1.5844907407407408E-2</v>
      </c>
      <c r="L11">
        <v>1.5069444444444443E-2</v>
      </c>
      <c r="M11">
        <v>1.6435185185185188E-2</v>
      </c>
      <c r="O11">
        <v>1.1481481481481483E-2</v>
      </c>
      <c r="P11">
        <v>1.6458333333333332E-2</v>
      </c>
      <c r="Q11">
        <v>1.1898148148148149E-2</v>
      </c>
      <c r="R11">
        <v>1.1898148148148149E-2</v>
      </c>
    </row>
    <row r="12" spans="1:20" hidden="1" x14ac:dyDescent="0.25">
      <c r="A12" s="2">
        <f>SUM(RiteOfPassageGold[[#This Row],[Solo Challenge I]:[Team Challenge IV]])</f>
        <v>4.760416666666667E-2</v>
      </c>
      <c r="B12" s="1" t="s">
        <v>86</v>
      </c>
      <c r="C12" s="1" t="s">
        <v>38</v>
      </c>
      <c r="D12" s="1">
        <f>COUNT(RiteOfPassageGold[[#This Row],[Solo Challenge I]:[Team Challenge IV]])</f>
        <v>4</v>
      </c>
      <c r="Q12">
        <v>1.1898148148148149E-2</v>
      </c>
      <c r="R12">
        <v>1.1898148148148149E-2</v>
      </c>
      <c r="S12">
        <v>1.2094907407407408E-2</v>
      </c>
      <c r="T12">
        <v>1.1712962962962965E-2</v>
      </c>
    </row>
    <row r="13" spans="1:20" hidden="1" x14ac:dyDescent="0.25">
      <c r="A13" s="2">
        <f>SUM(RiteOfPassageGold[[#This Row],[Solo Challenge I]:[Team Challenge IV]])</f>
        <v>2.2141203703703705E-2</v>
      </c>
      <c r="B13" s="1" t="s">
        <v>86</v>
      </c>
      <c r="C13" s="1" t="s">
        <v>24</v>
      </c>
      <c r="D13" s="1">
        <f>COUNT(RiteOfPassageGold[[#This Row],[Solo Challenge I]:[Team Challenge IV]])</f>
        <v>1</v>
      </c>
      <c r="I13">
        <v>2.2141203703703705E-2</v>
      </c>
    </row>
    <row r="14" spans="1:20" hidden="1" x14ac:dyDescent="0.25">
      <c r="A14" s="2">
        <f>SUM(RiteOfPassageGold[[#This Row],[Solo Challenge I]:[Team Challenge IV]])</f>
        <v>1.8587962962962962E-2</v>
      </c>
      <c r="B14" s="1" t="s">
        <v>86</v>
      </c>
      <c r="C14" s="1" t="s">
        <v>43</v>
      </c>
      <c r="D14" s="1">
        <f>COUNT(RiteOfPassageGold[[#This Row],[Solo Challenge I]:[Team Challenge IV]])</f>
        <v>1</v>
      </c>
      <c r="K14">
        <v>1.8587962962962962E-2</v>
      </c>
    </row>
    <row r="15" spans="1:20" hidden="1" x14ac:dyDescent="0.25">
      <c r="A15" s="2">
        <f>SUM(RiteOfPassageGold[[#This Row],[Solo Challenge I]:[Team Challenge IV]])</f>
        <v>9.4456018518518509E-2</v>
      </c>
      <c r="B15" s="1" t="s">
        <v>86</v>
      </c>
      <c r="C15" s="1" t="s">
        <v>22</v>
      </c>
      <c r="D15" s="1">
        <f>COUNT(RiteOfPassageGold[[#This Row],[Solo Challenge I]:[Team Challenge IV]])</f>
        <v>5</v>
      </c>
      <c r="I15">
        <v>1.8368055555555554E-2</v>
      </c>
      <c r="J15">
        <v>1.7488425925925925E-2</v>
      </c>
      <c r="K15">
        <v>2.1967592592592594E-2</v>
      </c>
      <c r="L15">
        <v>2.0393518518518519E-2</v>
      </c>
      <c r="Q15">
        <v>1.6238425925925924E-2</v>
      </c>
    </row>
    <row r="16" spans="1:20" hidden="1" x14ac:dyDescent="0.25">
      <c r="A16" s="2">
        <f>SUM(RiteOfPassageGold[[#This Row],[Solo Challenge I]:[Team Challenge IV]])</f>
        <v>1.3194444444444444E-2</v>
      </c>
      <c r="B16" s="1" t="s">
        <v>86</v>
      </c>
      <c r="C16" s="1" t="s">
        <v>30</v>
      </c>
      <c r="D16" s="1">
        <f>COUNT(RiteOfPassageGold[[#This Row],[Solo Challenge I]:[Team Challenge IV]])</f>
        <v>1</v>
      </c>
      <c r="R16">
        <v>1.3194444444444444E-2</v>
      </c>
    </row>
    <row r="17" spans="1:20" hidden="1" x14ac:dyDescent="0.25">
      <c r="A17" s="2">
        <f>SUM(RiteOfPassageGold[[#This Row],[Solo Challenge I]:[Team Challenge IV]])</f>
        <v>0.15628472222222223</v>
      </c>
      <c r="B17" s="1" t="s">
        <v>86</v>
      </c>
      <c r="C17" s="1" t="s">
        <v>4</v>
      </c>
      <c r="D17" s="1">
        <f>COUNT(RiteOfPassageGold[[#This Row],[Solo Challenge I]:[Team Challenge IV]])</f>
        <v>10</v>
      </c>
      <c r="E17">
        <v>1.9837962962962963E-2</v>
      </c>
      <c r="F17">
        <v>2.0844907407407406E-2</v>
      </c>
      <c r="G17">
        <v>1.6689814814814817E-2</v>
      </c>
      <c r="H17">
        <v>1.726851851851852E-2</v>
      </c>
      <c r="I17">
        <v>1.2407407407407409E-2</v>
      </c>
      <c r="J17">
        <v>1.0405092592592593E-2</v>
      </c>
      <c r="K17">
        <v>1.5162037037037036E-2</v>
      </c>
      <c r="M17">
        <v>1.5092592592592593E-2</v>
      </c>
      <c r="N17">
        <v>1.2337962962962962E-2</v>
      </c>
      <c r="Q17">
        <v>1.6238425925925924E-2</v>
      </c>
    </row>
    <row r="18" spans="1:20" hidden="1" x14ac:dyDescent="0.25">
      <c r="A18" s="2">
        <f>SUM(RiteOfPassageGold[[#This Row],[Solo Challenge I]:[Team Challenge IV]])</f>
        <v>3.2939814814814811E-2</v>
      </c>
      <c r="B18" s="1" t="s">
        <v>86</v>
      </c>
      <c r="C18" s="1" t="s">
        <v>6</v>
      </c>
      <c r="D18" s="1">
        <f>COUNT(RiteOfPassageGold[[#This Row],[Solo Challenge I]:[Team Challenge IV]])</f>
        <v>2</v>
      </c>
      <c r="G18">
        <v>1.6701388888888887E-2</v>
      </c>
      <c r="Q18">
        <v>1.6238425925925924E-2</v>
      </c>
    </row>
    <row r="19" spans="1:20" hidden="1" x14ac:dyDescent="0.25">
      <c r="A19" s="2">
        <f>SUM(RiteOfPassageGold[[#This Row],[Solo Challenge I]:[Team Challenge IV]])</f>
        <v>0.1330787037037037</v>
      </c>
      <c r="B19" s="1" t="s">
        <v>86</v>
      </c>
      <c r="C19" s="1" t="s">
        <v>28</v>
      </c>
      <c r="D19" s="1">
        <f>COUNT(RiteOfPassageGold[[#This Row],[Solo Challenge I]:[Team Challenge IV]])</f>
        <v>10</v>
      </c>
      <c r="H19">
        <v>1.3692129629629629E-2</v>
      </c>
      <c r="I19">
        <v>1.2407407407407409E-2</v>
      </c>
      <c r="J19">
        <v>1.3263888888888889E-2</v>
      </c>
      <c r="K19">
        <v>1.5162037037037036E-2</v>
      </c>
      <c r="L19">
        <v>1.4432870370370372E-2</v>
      </c>
      <c r="M19">
        <v>1.1886574074074075E-2</v>
      </c>
      <c r="N19">
        <v>1.2337962962962962E-2</v>
      </c>
      <c r="O19">
        <v>1.1481481481481483E-2</v>
      </c>
      <c r="Q19">
        <v>1.5219907407407409E-2</v>
      </c>
      <c r="R19">
        <v>1.3194444444444444E-2</v>
      </c>
    </row>
    <row r="20" spans="1:20" hidden="1" x14ac:dyDescent="0.25">
      <c r="A20" s="2">
        <f>SUM(RiteOfPassageGold[[#This Row],[Solo Challenge I]:[Team Challenge IV]])</f>
        <v>2.3807870370370375E-2</v>
      </c>
      <c r="B20" s="1" t="s">
        <v>86</v>
      </c>
      <c r="C20" s="1" t="s">
        <v>46</v>
      </c>
      <c r="D20" s="1">
        <f>COUNT(RiteOfPassageGold[[#This Row],[Solo Challenge I]:[Team Challenge IV]])</f>
        <v>2</v>
      </c>
      <c r="S20">
        <v>1.2094907407407408E-2</v>
      </c>
      <c r="T20">
        <v>1.1712962962962965E-2</v>
      </c>
    </row>
    <row r="21" spans="1:20" hidden="1" x14ac:dyDescent="0.25">
      <c r="A21" s="2">
        <f>SUM(RiteOfPassageGold[[#This Row],[Solo Challenge I]:[Team Challenge IV]])</f>
        <v>1.7245370370370369E-2</v>
      </c>
      <c r="B21" s="1" t="s">
        <v>86</v>
      </c>
      <c r="C21" s="1" t="s">
        <v>45</v>
      </c>
      <c r="D21" s="1">
        <f>COUNT(RiteOfPassageGold[[#This Row],[Solo Challenge I]:[Team Challenge IV]])</f>
        <v>1</v>
      </c>
      <c r="R21">
        <v>1.7245370370370369E-2</v>
      </c>
    </row>
    <row r="22" spans="1:20" hidden="1" x14ac:dyDescent="0.25">
      <c r="A22" s="2">
        <f>SUM(RiteOfPassageGold[[#This Row],[Solo Challenge I]:[Team Challenge IV]])</f>
        <v>0.14310185185185184</v>
      </c>
      <c r="B22" s="1" t="s">
        <v>86</v>
      </c>
      <c r="C22" s="1" t="s">
        <v>40</v>
      </c>
      <c r="D22" s="1">
        <f>COUNT(RiteOfPassageGold[[#This Row],[Solo Challenge I]:[Team Challenge IV]])</f>
        <v>10</v>
      </c>
      <c r="I22">
        <v>1.5752314814814813E-2</v>
      </c>
      <c r="J22">
        <v>1.8171296296296297E-2</v>
      </c>
      <c r="L22">
        <v>1.7199074074074071E-2</v>
      </c>
      <c r="M22">
        <v>1.6435185185185188E-2</v>
      </c>
      <c r="O22">
        <v>1.1481481481481483E-2</v>
      </c>
      <c r="P22">
        <v>1.6458333333333332E-2</v>
      </c>
      <c r="Q22">
        <v>1.1898148148148149E-2</v>
      </c>
      <c r="R22">
        <v>1.1898148148148149E-2</v>
      </c>
      <c r="S22">
        <v>1.2094907407407408E-2</v>
      </c>
      <c r="T22">
        <v>1.1712962962962965E-2</v>
      </c>
    </row>
    <row r="23" spans="1:20" hidden="1" x14ac:dyDescent="0.25">
      <c r="A23" s="2">
        <f>SUM(RiteOfPassageGold[[#This Row],[Solo Challenge I]:[Team Challenge IV]])</f>
        <v>1.7453703703703704E-2</v>
      </c>
      <c r="B23" s="1" t="s">
        <v>86</v>
      </c>
      <c r="C23" s="1" t="s">
        <v>44</v>
      </c>
      <c r="D23" s="1">
        <f>COUNT(RiteOfPassageGold[[#This Row],[Solo Challenge I]:[Team Challenge IV]])</f>
        <v>1</v>
      </c>
      <c r="Q23">
        <v>1.7453703703703704E-2</v>
      </c>
    </row>
    <row r="24" spans="1:20" hidden="1" x14ac:dyDescent="0.25">
      <c r="A24" s="2">
        <f>SUM(RiteOfPassageGold[[#This Row],[Solo Challenge I]:[Team Challenge IV]])</f>
        <v>7.4212962962962967E-2</v>
      </c>
      <c r="B24" s="1" t="s">
        <v>86</v>
      </c>
      <c r="C24" s="1" t="s">
        <v>15</v>
      </c>
      <c r="D24" s="1">
        <f>COUNT(RiteOfPassageGold[[#This Row],[Solo Challenge I]:[Team Challenge IV]])</f>
        <v>5</v>
      </c>
      <c r="I24">
        <v>1.3912037037037037E-2</v>
      </c>
      <c r="J24">
        <v>1.2951388888888887E-2</v>
      </c>
      <c r="K24">
        <v>1.5844907407407408E-2</v>
      </c>
      <c r="L24">
        <v>1.5069444444444443E-2</v>
      </c>
      <c r="M24">
        <v>1.6435185185185188E-2</v>
      </c>
    </row>
    <row r="25" spans="1:20" hidden="1" x14ac:dyDescent="0.25">
      <c r="A25" s="2">
        <f>SUM(RiteOfPassageGold[[#This Row],[Solo Challenge I]:[Team Challenge IV]])</f>
        <v>1.6238425925925924E-2</v>
      </c>
      <c r="B25" s="1" t="s">
        <v>86</v>
      </c>
      <c r="C25" s="1" t="s">
        <v>8</v>
      </c>
      <c r="D25" s="1">
        <f>COUNT(RiteOfPassageGold[[#This Row],[Solo Challenge I]:[Team Challenge IV]])</f>
        <v>1</v>
      </c>
      <c r="Q25">
        <v>1.6238425925925924E-2</v>
      </c>
    </row>
    <row r="26" spans="1:20" hidden="1" x14ac:dyDescent="0.25">
      <c r="A26" s="2">
        <f>SUM(RiteOfPassageGold[[#This Row],[Solo Challenge I]:[Team Challenge IV]])</f>
        <v>1.8553240740740742E-2</v>
      </c>
      <c r="B26" s="1" t="s">
        <v>86</v>
      </c>
      <c r="C26" s="1" t="s">
        <v>42</v>
      </c>
      <c r="D26" s="1">
        <f>COUNT(RiteOfPassageGold[[#This Row],[Solo Challenge I]:[Team Challenge IV]])</f>
        <v>1</v>
      </c>
      <c r="K26">
        <v>1.8553240740740742E-2</v>
      </c>
    </row>
    <row r="27" spans="1:20" hidden="1" x14ac:dyDescent="0.25">
      <c r="A27" s="2">
        <f>SUM(RiteOfPassageGold[[#This Row],[Solo Challenge I]:[Team Challenge IV]])</f>
        <v>8.038194444444445E-2</v>
      </c>
      <c r="B27" s="1" t="s">
        <v>86</v>
      </c>
      <c r="C27" s="1" t="s">
        <v>88</v>
      </c>
      <c r="D27" s="1">
        <f>COUNT(RiteOfPassageGold[[#This Row],[Solo Challenge I]:[Team Challenge IV]])</f>
        <v>4</v>
      </c>
      <c r="I27">
        <v>1.9259259259259261E-2</v>
      </c>
      <c r="J27">
        <v>1.9293981481481485E-2</v>
      </c>
      <c r="K27">
        <v>2.0659722222222222E-2</v>
      </c>
      <c r="L27">
        <v>2.1168981481481483E-2</v>
      </c>
    </row>
    <row r="28" spans="1:20" hidden="1" x14ac:dyDescent="0.25">
      <c r="A28" s="2">
        <f>SUM(RiteOfPassageGold[[#This Row],[Solo Challenge I]:[Team Challenge IV]])</f>
        <v>0.12181712962962962</v>
      </c>
      <c r="B28" s="1" t="s">
        <v>86</v>
      </c>
      <c r="C28" s="1" t="s">
        <v>21</v>
      </c>
      <c r="D28" s="1">
        <f>COUNT(RiteOfPassageGold[[#This Row],[Solo Challenge I]:[Team Challenge IV]])</f>
        <v>6</v>
      </c>
      <c r="E28">
        <v>2.2291666666666668E-2</v>
      </c>
      <c r="F28">
        <v>2.6238425925925925E-2</v>
      </c>
      <c r="G28">
        <v>2.3564814814814813E-2</v>
      </c>
      <c r="H28">
        <v>1.8263888888888889E-2</v>
      </c>
      <c r="I28">
        <v>1.6238425925925924E-2</v>
      </c>
      <c r="Q28">
        <v>1.5219907407407409E-2</v>
      </c>
    </row>
    <row r="29" spans="1:20" hidden="1" x14ac:dyDescent="0.25">
      <c r="A29" s="2">
        <f>SUM(RiteOfPassageGold[[#This Row],[Solo Challenge I]:[Team Challenge IV]])</f>
        <v>1.7245370370370369E-2</v>
      </c>
      <c r="B29" s="1" t="s">
        <v>86</v>
      </c>
      <c r="C29" s="1" t="s">
        <v>49</v>
      </c>
      <c r="D29" s="1">
        <f>COUNT(RiteOfPassageGold[[#This Row],[Solo Challenge I]:[Team Challenge IV]])</f>
        <v>1</v>
      </c>
      <c r="R29">
        <v>1.7245370370370369E-2</v>
      </c>
    </row>
    <row r="30" spans="1:20" hidden="1" x14ac:dyDescent="0.25">
      <c r="A30" s="2">
        <f>SUM(RiteOfPassageGold[[#This Row],[Solo Challenge I]:[Team Challenge IV]])</f>
        <v>1.4525462962962964E-2</v>
      </c>
      <c r="B30" s="1" t="s">
        <v>86</v>
      </c>
      <c r="C30" s="1" t="s">
        <v>48</v>
      </c>
      <c r="D30" s="1">
        <f>COUNT(RiteOfPassageGold[[#This Row],[Solo Challenge I]:[Team Challenge IV]])</f>
        <v>1</v>
      </c>
      <c r="N30">
        <v>1.4525462962962964E-2</v>
      </c>
    </row>
    <row r="31" spans="1:20" hidden="1" x14ac:dyDescent="0.25">
      <c r="A31" s="2">
        <f>SUM(RiteOfPassageGold[[#This Row],[Solo Challenge I]:[Team Challenge IV]])</f>
        <v>7.2523148148148142E-2</v>
      </c>
      <c r="B31" s="1"/>
      <c r="C31" s="1" t="s">
        <v>41</v>
      </c>
      <c r="D31" s="1">
        <f>COUNT(RiteOfPassageGold[[#This Row],[Solo Challenge I]:[Team Challenge IV]])</f>
        <v>4</v>
      </c>
      <c r="I31">
        <v>1.6006944444444445E-2</v>
      </c>
      <c r="J31">
        <v>1.8101851851851852E-2</v>
      </c>
      <c r="K31">
        <v>2.0868055555555556E-2</v>
      </c>
      <c r="L31">
        <v>1.7546296296296296E-2</v>
      </c>
    </row>
    <row r="32" spans="1:20" hidden="1" x14ac:dyDescent="0.25">
      <c r="A32" s="2">
        <f>SUM(RiteOfPassageGold[[#This Row],[Solo Challenge I]:[Team Challenge IV]])</f>
        <v>1.7245370370370369E-2</v>
      </c>
      <c r="B32" s="1"/>
      <c r="C32" s="1" t="s">
        <v>37</v>
      </c>
      <c r="D32" s="1">
        <f>COUNT(RiteOfPassageGold[[#This Row],[Solo Challenge I]:[Team Challenge IV]])</f>
        <v>1</v>
      </c>
      <c r="R32">
        <v>1.7245370370370369E-2</v>
      </c>
    </row>
    <row r="33" spans="1:13" hidden="1" x14ac:dyDescent="0.25">
      <c r="A33" s="2">
        <f>SUM(RiteOfPassageGold[[#This Row],[Solo Challenge I]:[Team Challenge IV]])</f>
        <v>1.1886574074074075E-2</v>
      </c>
      <c r="B33" s="1" t="s">
        <v>86</v>
      </c>
      <c r="C33" s="1" t="s">
        <v>16</v>
      </c>
      <c r="D33" s="1">
        <f>COUNT(RiteOfPassageGold[[#This Row],[Solo Challenge I]:[Team Challenge IV]])</f>
        <v>1</v>
      </c>
      <c r="M33">
        <v>1.1886574074074075E-2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B3AA-F0D7-49CB-8064-CE59666A259E}">
  <dimension ref="A1:L9"/>
  <sheetViews>
    <sheetView workbookViewId="0">
      <selection activeCell="E5" sqref="E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  <col min="9" max="9" width="17.28515625" bestFit="1" customWidth="1"/>
    <col min="10" max="10" width="17.85546875" bestFit="1" customWidth="1"/>
    <col min="11" max="11" width="18.42578125" bestFit="1" customWidth="1"/>
    <col min="12" max="12" width="18.5703125" bestFit="1" customWidth="1"/>
    <col min="13" max="13" width="18.140625" bestFit="1" customWidth="1"/>
    <col min="14" max="14" width="18.7109375" bestFit="1" customWidth="1"/>
  </cols>
  <sheetData>
    <row r="1" spans="1:12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  <c r="I1" t="s">
        <v>5</v>
      </c>
      <c r="J1" t="s">
        <v>20</v>
      </c>
      <c r="K1" t="s">
        <v>26</v>
      </c>
      <c r="L1" t="s">
        <v>27</v>
      </c>
    </row>
    <row r="2" spans="1:12" x14ac:dyDescent="0.25">
      <c r="A2" s="2">
        <f>SUM(HuntingPyjaks[[#This Row],[Duo Challenge I]:[Solo Challenge III]])</f>
        <v>3.395833333333334E-2</v>
      </c>
      <c r="B2" s="1" t="s">
        <v>86</v>
      </c>
      <c r="C2" s="1" t="s">
        <v>4</v>
      </c>
      <c r="D2" s="1">
        <f>COUNT(HuntingPyjaks[[#This Row],[Solo Challenge I]:[Duo Challenge IV]])</f>
        <v>5</v>
      </c>
      <c r="E2">
        <v>1.9837962962962963E-2</v>
      </c>
      <c r="F2">
        <v>2.0844907407407406E-2</v>
      </c>
      <c r="G2">
        <v>1.6689814814814817E-2</v>
      </c>
      <c r="H2">
        <v>1.726851851851852E-2</v>
      </c>
      <c r="J2">
        <v>1.3263888888888889E-2</v>
      </c>
    </row>
    <row r="3" spans="1:12" x14ac:dyDescent="0.25">
      <c r="A3" s="2">
        <f>SUM(HuntingPyjaks[[#This Row],[Duo Challenge I]:[Solo Challenge III]])</f>
        <v>2.8125000000000001E-2</v>
      </c>
      <c r="B3" s="1" t="s">
        <v>86</v>
      </c>
      <c r="C3" s="1" t="s">
        <v>28</v>
      </c>
      <c r="D3" s="1">
        <f>COUNT(HuntingPyjaks[[#This Row],[Solo Challenge I]:[Duo Challenge IV]])</f>
        <v>5</v>
      </c>
      <c r="H3">
        <v>1.3692129629629629E-2</v>
      </c>
      <c r="I3">
        <v>1.4432870370370372E-2</v>
      </c>
      <c r="J3">
        <v>1.3263888888888889E-2</v>
      </c>
      <c r="K3">
        <v>1.6157407407407409E-2</v>
      </c>
      <c r="L3">
        <v>1.4432870370370372E-2</v>
      </c>
    </row>
    <row r="4" spans="1:12" x14ac:dyDescent="0.25">
      <c r="A4" s="2">
        <f>SUM(HuntingPyjaks[[#This Row],[Duo Challenge I]:[Solo Challenge III]])</f>
        <v>1.4432870370370372E-2</v>
      </c>
      <c r="B4" s="1" t="s">
        <v>86</v>
      </c>
      <c r="C4" s="1" t="s">
        <v>13</v>
      </c>
      <c r="D4" s="1">
        <f>COUNT(HuntingPyjaks[[#This Row],[Solo Challenge I]:[Duo Challenge IV]])</f>
        <v>4</v>
      </c>
      <c r="I4">
        <v>1.4432870370370372E-2</v>
      </c>
      <c r="J4">
        <v>1.3402777777777777E-2</v>
      </c>
      <c r="K4">
        <v>1.6157407407407409E-2</v>
      </c>
      <c r="L4">
        <v>1.4432870370370372E-2</v>
      </c>
    </row>
    <row r="5" spans="1:12" x14ac:dyDescent="0.25">
      <c r="A5" s="2">
        <f>SUM(HuntingPyjaks[[#This Row],[Duo Challenge I]:[Solo Challenge III]])</f>
        <v>2.3564814814814813E-2</v>
      </c>
      <c r="B5" s="1"/>
      <c r="C5" s="1" t="s">
        <v>21</v>
      </c>
      <c r="D5" s="1">
        <f>COUNT(HuntingPyjaks[[#This Row],[Solo Challenge I]:[Duo Challenge IV]])</f>
        <v>3</v>
      </c>
      <c r="E5">
        <v>2.2291666666666668E-2</v>
      </c>
      <c r="F5">
        <v>2.6238425925925925E-2</v>
      </c>
      <c r="G5">
        <v>2.3564814814814813E-2</v>
      </c>
    </row>
    <row r="6" spans="1:12" x14ac:dyDescent="0.25">
      <c r="A6" s="2">
        <f>SUM(HuntingPyjaks[[#This Row],[Duo Challenge I]:[Solo Challenge III]])</f>
        <v>0</v>
      </c>
      <c r="B6" s="1" t="s">
        <v>86</v>
      </c>
      <c r="C6" s="1" t="s">
        <v>10</v>
      </c>
      <c r="D6" s="1">
        <f>COUNT(HuntingPyjaks[[#This Row],[Solo Challenge I]:[Duo Challenge IV]])</f>
        <v>2</v>
      </c>
      <c r="E6">
        <v>2.4675925925925924E-2</v>
      </c>
      <c r="J6">
        <v>1.8101851851851852E-2</v>
      </c>
    </row>
    <row r="7" spans="1:12" x14ac:dyDescent="0.25">
      <c r="A7" s="2">
        <f>SUM(HuntingPyjaks[[#This Row],[Duo Challenge I]:[Solo Challenge III]])</f>
        <v>0</v>
      </c>
      <c r="B7" s="1" t="s">
        <v>86</v>
      </c>
      <c r="C7" s="1" t="s">
        <v>33</v>
      </c>
      <c r="D7" s="1">
        <f>COUNT(HuntingPyjaks[[#This Row],[Solo Challenge I]:[Duo Challenge IV]])</f>
        <v>1</v>
      </c>
      <c r="J7">
        <v>1.7488425925925925E-2</v>
      </c>
    </row>
    <row r="8" spans="1:12" x14ac:dyDescent="0.25">
      <c r="A8" s="2">
        <f>SUM(HuntingPyjaks[[#This Row],[Duo Challenge I]:[Solo Challenge III]])</f>
        <v>0</v>
      </c>
      <c r="B8" s="1" t="s">
        <v>86</v>
      </c>
      <c r="C8" s="1" t="s">
        <v>22</v>
      </c>
      <c r="D8" s="1">
        <f>COUNT(HuntingPyjaks[[#This Row],[Solo Challenge I]:[Duo Challenge IV]])</f>
        <v>1</v>
      </c>
      <c r="J8">
        <v>1.7488425925925925E-2</v>
      </c>
    </row>
    <row r="9" spans="1:12" x14ac:dyDescent="0.25">
      <c r="A9" s="2">
        <f>SUM(HuntingPyjaks[[#This Row],[Duo Challenge I]:[Solo Challenge III]])</f>
        <v>0</v>
      </c>
      <c r="B9" s="1" t="s">
        <v>86</v>
      </c>
      <c r="C9" s="1" t="s">
        <v>41</v>
      </c>
      <c r="D9" s="1">
        <f>COUNT(HuntingPyjaks[[#This Row],[Solo Challenge I]:[Duo Challenge IV]])</f>
        <v>1</v>
      </c>
      <c r="J9">
        <v>1.8101851851851852E-2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F6BB-AACF-4D86-A332-CAE9CE5F165B}">
  <dimension ref="A1:H10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5703125" bestFit="1" customWidth="1"/>
    <col min="6" max="6" width="18.140625" bestFit="1" customWidth="1"/>
    <col min="7" max="7" width="18.7109375" bestFit="1" customWidth="1"/>
    <col min="8" max="8" width="18.8554687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32</v>
      </c>
      <c r="F1" t="s">
        <v>34</v>
      </c>
      <c r="G1" t="s">
        <v>35</v>
      </c>
      <c r="H1" t="s">
        <v>29</v>
      </c>
    </row>
    <row r="2" spans="1:8" x14ac:dyDescent="0.25">
      <c r="A2" s="2">
        <f>SUM(PlayerSoloGold[[#This Row],[Solo Challenge I]:[Solo Challenge IV]])</f>
        <v>6.8622685185185189E-2</v>
      </c>
      <c r="B2" t="s">
        <v>86</v>
      </c>
      <c r="C2" s="1" t="s">
        <v>31</v>
      </c>
      <c r="D2" s="1">
        <f>COUNT(PlayerSoloGold[[#This Row],[Solo Challenge I]:[Solo Challenge IV]])</f>
        <v>4</v>
      </c>
      <c r="E2">
        <v>1.7326388888888888E-2</v>
      </c>
      <c r="F2">
        <v>1.9016203703703705E-2</v>
      </c>
      <c r="G2">
        <v>1.6828703703703703E-2</v>
      </c>
      <c r="H2">
        <v>1.545138888888889E-2</v>
      </c>
    </row>
    <row r="3" spans="1:8" x14ac:dyDescent="0.25">
      <c r="A3" s="2">
        <f>SUM(PlayerSoloGold[[#This Row],[Solo Challenge I]:[Solo Challenge IV]])</f>
        <v>7.464120370370371E-2</v>
      </c>
      <c r="B3" t="s">
        <v>86</v>
      </c>
      <c r="C3" s="1" t="s">
        <v>4</v>
      </c>
      <c r="D3" s="1">
        <f>COUNT(PlayerSoloGold[[#This Row],[Solo Challenge I]:[Solo Challenge IV]])</f>
        <v>4</v>
      </c>
      <c r="E3">
        <v>1.9837962962962963E-2</v>
      </c>
      <c r="F3">
        <v>2.0844907407407406E-2</v>
      </c>
      <c r="G3">
        <v>1.6689814814814817E-2</v>
      </c>
      <c r="H3">
        <v>1.726851851851852E-2</v>
      </c>
    </row>
    <row r="4" spans="1:8" x14ac:dyDescent="0.25">
      <c r="A4" s="2">
        <f>SUM(PlayerSoloGold[[#This Row],[Solo Challenge I]:[Solo Challenge IV]])</f>
        <v>7.4756944444444445E-2</v>
      </c>
      <c r="B4" t="s">
        <v>86</v>
      </c>
      <c r="C4" s="1" t="s">
        <v>13</v>
      </c>
      <c r="D4" s="1">
        <f>COUNT(PlayerSoloGold[[#This Row],[Solo Challenge I]:[Solo Challenge IV]])</f>
        <v>4</v>
      </c>
      <c r="E4">
        <v>2.0219907407407409E-2</v>
      </c>
      <c r="F4">
        <v>1.9733796296296298E-2</v>
      </c>
      <c r="G4">
        <v>1.7175925925925924E-2</v>
      </c>
      <c r="H4">
        <v>1.7627314814814814E-2</v>
      </c>
    </row>
    <row r="5" spans="1:8" x14ac:dyDescent="0.25">
      <c r="A5" s="2">
        <f>SUM(PlayerSoloGold[[#This Row],[Solo Challenge I]:[Solo Challenge IV]])</f>
        <v>9.0358796296296298E-2</v>
      </c>
      <c r="B5" t="s">
        <v>86</v>
      </c>
      <c r="C5" s="1" t="s">
        <v>21</v>
      </c>
      <c r="D5" s="1">
        <f>COUNT(PlayerSoloGold[[#This Row],[Solo Challenge I]:[Solo Challenge IV]])</f>
        <v>4</v>
      </c>
      <c r="E5">
        <v>2.2291666666666668E-2</v>
      </c>
      <c r="F5">
        <v>2.6238425925925925E-2</v>
      </c>
      <c r="G5">
        <v>2.3564814814814813E-2</v>
      </c>
      <c r="H5">
        <v>1.8263888888888889E-2</v>
      </c>
    </row>
    <row r="6" spans="1:8" x14ac:dyDescent="0.25">
      <c r="A6" s="2">
        <f>SUM(PlayerSoloGold[[#This Row],[Solo Challenge I]:[Solo Challenge IV]])</f>
        <v>0.10128472222222222</v>
      </c>
      <c r="B6" t="s">
        <v>86</v>
      </c>
      <c r="C6" s="1" t="s">
        <v>1</v>
      </c>
      <c r="D6" s="1">
        <f>COUNT(PlayerSoloGold[[#This Row],[Solo Challenge I]:[Solo Challenge IV]])</f>
        <v>4</v>
      </c>
      <c r="E6">
        <v>2.7766203703703706E-2</v>
      </c>
      <c r="F6">
        <v>2.6678240740740738E-2</v>
      </c>
      <c r="G6">
        <v>2.417824074074074E-2</v>
      </c>
      <c r="H6">
        <v>2.2662037037037036E-2</v>
      </c>
    </row>
    <row r="7" spans="1:8" x14ac:dyDescent="0.25">
      <c r="A7" s="2">
        <f>SUM(PlayerSoloGold[[#This Row],[Solo Challenge I]:[Solo Challenge IV]])</f>
        <v>0.10837962962962963</v>
      </c>
      <c r="B7" t="s">
        <v>86</v>
      </c>
      <c r="C7" s="1" t="s">
        <v>10</v>
      </c>
      <c r="D7" s="1">
        <f>COUNT(PlayerSoloGold[[#This Row],[Solo Challenge I]:[Solo Challenge IV]])</f>
        <v>4</v>
      </c>
      <c r="E7">
        <v>2.4675925925925924E-2</v>
      </c>
      <c r="F7">
        <v>2.974537037037037E-2</v>
      </c>
      <c r="G7">
        <v>2.8622685185185185E-2</v>
      </c>
      <c r="H7">
        <v>2.5335648148148149E-2</v>
      </c>
    </row>
    <row r="8" spans="1:8" hidden="1" x14ac:dyDescent="0.25">
      <c r="A8" s="2">
        <f>SUM(PlayerSoloGold[[#This Row],[Solo Challenge I]:[Solo Challenge IV]])</f>
        <v>6.1354166666666668E-2</v>
      </c>
      <c r="B8" t="s">
        <v>86</v>
      </c>
      <c r="C8" s="1" t="s">
        <v>33</v>
      </c>
      <c r="D8" s="1">
        <f>COUNT(PlayerSoloGold[[#This Row],[Solo Challenge I]:[Solo Challenge IV]])</f>
        <v>2</v>
      </c>
      <c r="E8">
        <v>3.7615740740740741E-2</v>
      </c>
      <c r="H8">
        <v>2.3738425925925923E-2</v>
      </c>
    </row>
    <row r="9" spans="1:8" hidden="1" x14ac:dyDescent="0.25">
      <c r="A9" s="2">
        <f>SUM(PlayerSoloGold[[#This Row],[Solo Challenge I]:[Solo Challenge IV]])</f>
        <v>1.3692129629629629E-2</v>
      </c>
      <c r="C9" s="1" t="s">
        <v>28</v>
      </c>
      <c r="D9" s="1">
        <f>COUNT(PlayerSoloGold[[#This Row],[Solo Challenge I]:[Solo Challenge IV]])</f>
        <v>1</v>
      </c>
      <c r="H9">
        <v>1.3692129629629629E-2</v>
      </c>
    </row>
    <row r="10" spans="1:8" hidden="1" x14ac:dyDescent="0.25">
      <c r="A10" s="2">
        <f>SUM(PlayerSoloGold[[#This Row],[Solo Challenge I]:[Solo Challenge IV]])</f>
        <v>1.6701388888888887E-2</v>
      </c>
      <c r="B10" t="s">
        <v>86</v>
      </c>
      <c r="C10" s="1" t="s">
        <v>6</v>
      </c>
      <c r="D10" s="1">
        <f>COUNT(PlayerSoloGold[[#This Row],[Solo Challenge I]:[Solo Challenge IV]])</f>
        <v>1</v>
      </c>
      <c r="G10">
        <v>1.6701388888888887E-2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DEED-1C48-45DB-9D77-8297C7C3D975}">
  <dimension ref="A1:H7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SUM(TeamDuoPlat[[#This Row],[Duo Challenge I]:[Duo Challenge IV]])</f>
        <v>3.2696759259259259E-2</v>
      </c>
      <c r="B2" t="s">
        <v>86</v>
      </c>
      <c r="C2" s="1" t="s">
        <v>51</v>
      </c>
      <c r="D2">
        <f>COUNT(TeamDuoPlat[[#This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SUM(TeamDuoPlat[[#This Row],[Duo Challenge I]:[Duo Challenge IV]])</f>
        <v>6.4722222222222223E-2</v>
      </c>
      <c r="B3" t="s">
        <v>86</v>
      </c>
      <c r="C3" s="1" t="s">
        <v>82</v>
      </c>
      <c r="D3">
        <f>COUNT(TeamDuoPlat[[#This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SUM(TeamDuoPlat[[#This Row],[Duo Challenge I]:[Duo Challenge IV]])</f>
        <v>8.0277777777777767E-2</v>
      </c>
      <c r="B4" t="s">
        <v>86</v>
      </c>
      <c r="C4" s="1" t="s">
        <v>58</v>
      </c>
      <c r="D4">
        <f>COUNT(TeamDuoPlat[[#This Row],[Duo Challenge I]:[Duo Challenge IV]])</f>
        <v>4</v>
      </c>
      <c r="E4">
        <v>2.1412037037037035E-2</v>
      </c>
      <c r="F4">
        <v>1.8217592592592594E-2</v>
      </c>
      <c r="G4">
        <v>2.1851851851851848E-2</v>
      </c>
      <c r="H4">
        <v>1.8796296296296297E-2</v>
      </c>
    </row>
    <row r="5" spans="1:8" x14ac:dyDescent="0.25">
      <c r="A5" s="2">
        <f>SUM(TeamDuoPlat[[#This Row],[Duo Challenge I]:[Duo Challenge IV]])</f>
        <v>8.1469907407407408E-2</v>
      </c>
      <c r="B5" t="s">
        <v>86</v>
      </c>
      <c r="C5" s="1" t="s">
        <v>75</v>
      </c>
      <c r="D5">
        <f>COUNT(TeamDuoPlat[[#This Row],[Duo Challenge I]:[Duo Challenge IV]])</f>
        <v>4</v>
      </c>
      <c r="E5">
        <v>2.0868055555555556E-2</v>
      </c>
      <c r="F5">
        <v>1.9004629629629632E-2</v>
      </c>
      <c r="G5">
        <v>2.2233796296296297E-2</v>
      </c>
      <c r="H5">
        <v>1.9363425925925926E-2</v>
      </c>
    </row>
    <row r="6" spans="1:8" x14ac:dyDescent="0.25">
      <c r="A6" s="2">
        <f>SUM(TeamDuoPlat[[#This Row],[Duo Challenge I]:[Duo Challenge IV]])</f>
        <v>8.2581018518518526E-2</v>
      </c>
      <c r="B6" t="s">
        <v>86</v>
      </c>
      <c r="C6" s="1" t="s">
        <v>74</v>
      </c>
      <c r="D6">
        <f>COUNT(TeamDuoPlat[[#This Row],[Duo Challenge I]:[Duo Challenge IV]])</f>
        <v>4</v>
      </c>
      <c r="E6">
        <v>1.9953703703703706E-2</v>
      </c>
      <c r="F6">
        <v>1.7245370370370369E-2</v>
      </c>
      <c r="G6">
        <v>2.4988425925925928E-2</v>
      </c>
      <c r="H6">
        <v>2.0393518518518519E-2</v>
      </c>
    </row>
    <row r="7" spans="1:8" x14ac:dyDescent="0.25">
      <c r="A7" s="2">
        <f>SUM(TeamDuoPlat[[#This Row],[Duo Challenge I]:[Duo Challenge IV]])</f>
        <v>8.7928240740740737E-2</v>
      </c>
      <c r="B7" t="s">
        <v>86</v>
      </c>
      <c r="C7" s="1" t="s">
        <v>83</v>
      </c>
      <c r="D7">
        <f>COUNT(TeamDuoPlat[[#This Row],[Duo Challenge I]:[Duo Challenge IV]])</f>
        <v>4</v>
      </c>
      <c r="E7">
        <v>2.2754629629629628E-2</v>
      </c>
      <c r="F7">
        <v>1.9745370370370371E-2</v>
      </c>
      <c r="G7">
        <v>2.5706018518518517E-2</v>
      </c>
      <c r="H7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6C13-080B-496B-BB28-22FF1DD596A6}">
  <dimension ref="A1:H16"/>
  <sheetViews>
    <sheetView workbookViewId="0">
      <selection activeCell="A16" sqref="A16: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SUM(TeamDuoGold[[#This Row],[Duo Challenge I]:[Duo Challenge IV]])</f>
        <v>1.0405092592592593E-2</v>
      </c>
      <c r="B2" t="s">
        <v>86</v>
      </c>
      <c r="C2" s="1" t="s">
        <v>76</v>
      </c>
      <c r="D2" s="1">
        <f>COUNT(TeamDuoGold[[#This Row],[Duo Challenge I]:[Duo Challenge IV]])</f>
        <v>1</v>
      </c>
      <c r="F2">
        <v>1.0405092592592593E-2</v>
      </c>
    </row>
    <row r="3" spans="1:8" hidden="1" x14ac:dyDescent="0.25">
      <c r="A3" s="2">
        <f>SUM(TeamDuoGold[[#This Row],[Duo Challenge I]:[Duo Challenge IV]])</f>
        <v>1.6238425925925924E-2</v>
      </c>
      <c r="B3" t="s">
        <v>86</v>
      </c>
      <c r="C3" s="1" t="s">
        <v>70</v>
      </c>
      <c r="D3" s="1">
        <f>COUNT(TeamDuoGold[[#This Row],[Duo Challenge I]:[Duo Challenge IV]])</f>
        <v>1</v>
      </c>
      <c r="E3">
        <v>1.6238425925925924E-2</v>
      </c>
    </row>
    <row r="4" spans="1:8" hidden="1" x14ac:dyDescent="0.25">
      <c r="A4" s="2">
        <f>SUM(TeamDuoGold[[#This Row],[Duo Challenge I]:[Duo Challenge IV]])</f>
        <v>1.7222222222222222E-2</v>
      </c>
      <c r="B4" t="s">
        <v>86</v>
      </c>
      <c r="C4" s="1" t="s">
        <v>81</v>
      </c>
      <c r="D4" s="1">
        <f>COUNT(TeamDuoGold[[#This Row],[Duo Challenge I]:[Duo Challenge IV]])</f>
        <v>1</v>
      </c>
      <c r="H4">
        <v>1.7222222222222222E-2</v>
      </c>
    </row>
    <row r="5" spans="1:8" hidden="1" x14ac:dyDescent="0.25">
      <c r="A5" s="2">
        <f>SUM(TeamDuoGold[[#This Row],[Duo Challenge I]:[Duo Challenge IV]])</f>
        <v>1.8553240740740742E-2</v>
      </c>
      <c r="B5" t="s">
        <v>86</v>
      </c>
      <c r="C5" s="1" t="s">
        <v>78</v>
      </c>
      <c r="D5" s="1">
        <f>COUNT(TeamDuoGold[[#This Row],[Duo Challenge I]:[Duo Challenge IV]])</f>
        <v>1</v>
      </c>
      <c r="G5">
        <v>1.8553240740740742E-2</v>
      </c>
    </row>
    <row r="6" spans="1:8" hidden="1" x14ac:dyDescent="0.25">
      <c r="A6" s="2">
        <f>SUM(TeamDuoGold[[#This Row],[Duo Challenge I]:[Duo Challenge IV]])</f>
        <v>1.8587962962962962E-2</v>
      </c>
      <c r="B6" t="s">
        <v>86</v>
      </c>
      <c r="C6" s="1" t="s">
        <v>79</v>
      </c>
      <c r="D6" s="1">
        <f>COUNT(TeamDuoGold[[#This Row],[Duo Challenge I]:[Duo Challenge IV]])</f>
        <v>1</v>
      </c>
      <c r="G6">
        <v>1.8587962962962962E-2</v>
      </c>
    </row>
    <row r="7" spans="1:8" hidden="1" x14ac:dyDescent="0.25">
      <c r="A7" s="2">
        <f>SUM(TeamDuoGold[[#This Row],[Duo Challenge I]:[Duo Challenge IV]])</f>
        <v>2.2141203703703705E-2</v>
      </c>
      <c r="B7" t="s">
        <v>86</v>
      </c>
      <c r="C7" s="1" t="s">
        <v>73</v>
      </c>
      <c r="D7" s="1">
        <f>COUNT(TeamDuoGold[[#This Row],[Duo Challenge I]:[Duo Challenge IV]])</f>
        <v>1</v>
      </c>
      <c r="E7">
        <v>2.2141203703703705E-2</v>
      </c>
    </row>
    <row r="8" spans="1:8" hidden="1" x14ac:dyDescent="0.25">
      <c r="A8" s="2">
        <f>SUM(TeamDuoGold[[#This Row],[Duo Challenge I]:[Duo Challenge IV]])</f>
        <v>2.8946759259259259E-2</v>
      </c>
      <c r="B8" t="s">
        <v>86</v>
      </c>
      <c r="C8" s="1" t="s">
        <v>63</v>
      </c>
      <c r="D8" s="1">
        <f>COUNT(TeamDuoGold[[#This Row],[Duo Challenge I]:[Duo Challenge IV]])</f>
        <v>2</v>
      </c>
      <c r="E8">
        <v>1.4618055555555556E-2</v>
      </c>
      <c r="F8">
        <v>1.4328703703703703E-2</v>
      </c>
    </row>
    <row r="9" spans="1:8" hidden="1" x14ac:dyDescent="0.25">
      <c r="A9" s="2">
        <f>SUM(TeamDuoGold[[#This Row],[Duo Challenge I]:[Duo Challenge IV]])</f>
        <v>4.0833333333333333E-2</v>
      </c>
      <c r="B9" t="s">
        <v>86</v>
      </c>
      <c r="C9" s="1" t="s">
        <v>51</v>
      </c>
      <c r="D9" s="1">
        <f>COUNT(TeamDuoGold[[#This Row],[Duo Challenge I]:[Duo Challenge IV]])</f>
        <v>3</v>
      </c>
      <c r="E9">
        <v>1.2407407407407409E-2</v>
      </c>
      <c r="F9">
        <v>1.3263888888888889E-2</v>
      </c>
      <c r="G9">
        <v>1.5162037037037036E-2</v>
      </c>
    </row>
    <row r="10" spans="1:8" hidden="1" x14ac:dyDescent="0.25">
      <c r="A10" s="2">
        <f>SUM(TeamDuoGold[[#This Row],[Duo Challenge I]:[Duo Challenge IV]])</f>
        <v>5.1122685185185188E-2</v>
      </c>
      <c r="B10" t="s">
        <v>86</v>
      </c>
      <c r="C10" s="1" t="s">
        <v>68</v>
      </c>
      <c r="D10" s="1">
        <f>COUNT(TeamDuoGold[[#This Row],[Duo Challenge I]:[Duo Challenge IV]])</f>
        <v>3</v>
      </c>
      <c r="E10">
        <v>1.5752314814814813E-2</v>
      </c>
      <c r="F10">
        <v>1.8171296296296297E-2</v>
      </c>
      <c r="H10">
        <v>1.7199074074074071E-2</v>
      </c>
    </row>
    <row r="11" spans="1:8" x14ac:dyDescent="0.25">
      <c r="A11" s="2">
        <f>SUM(TeamDuoGold[[#This Row],[Duo Challenge I]:[Duo Challenge IV]])</f>
        <v>5.7777777777777775E-2</v>
      </c>
      <c r="C11" s="1" t="s">
        <v>67</v>
      </c>
      <c r="D11" s="1">
        <f>COUNT(TeamDuoGold[[#This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SUM(TeamDuoGold[[#This Row],[Duo Challenge I]:[Duo Challenge IV]])</f>
        <v>5.8425925925925937E-2</v>
      </c>
      <c r="B12" t="s">
        <v>86</v>
      </c>
      <c r="C12" s="1" t="s">
        <v>58</v>
      </c>
      <c r="D12" s="1">
        <f>COUNT(TeamDuoGold[[#This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SUM(TeamDuoGold[[#This Row],[Duo Challenge I]:[Duo Challenge IV]])</f>
        <v>7.2523148148148142E-2</v>
      </c>
      <c r="B13" t="s">
        <v>86</v>
      </c>
      <c r="C13" s="1" t="s">
        <v>69</v>
      </c>
      <c r="D13" s="1">
        <f>COUNT(TeamDuoGold[[#This Row],[Duo Challenge I]:[Duo Challenge IV]])</f>
        <v>4</v>
      </c>
      <c r="E13">
        <v>1.6006944444444445E-2</v>
      </c>
      <c r="F13">
        <v>1.8101851851851852E-2</v>
      </c>
      <c r="G13">
        <v>2.0868055555555556E-2</v>
      </c>
      <c r="H13">
        <v>1.7546296296296296E-2</v>
      </c>
    </row>
    <row r="14" spans="1:8" x14ac:dyDescent="0.25">
      <c r="A14" s="2">
        <f>SUM(TeamDuoGold[[#This Row],[Duo Challenge I]:[Duo Challenge IV]])</f>
        <v>7.4699074074074071E-2</v>
      </c>
      <c r="B14" t="s">
        <v>86</v>
      </c>
      <c r="C14" s="1" t="s">
        <v>72</v>
      </c>
      <c r="D14" s="1">
        <f>COUNT(TeamDuoGold[[#This Row],[Duo Challenge I]:[Duo Challenge IV]])</f>
        <v>4</v>
      </c>
      <c r="E14">
        <v>1.9421296296296294E-2</v>
      </c>
      <c r="F14">
        <v>1.7013888888888887E-2</v>
      </c>
      <c r="G14">
        <v>2.0925925925925928E-2</v>
      </c>
      <c r="H14">
        <v>1.7337962962962961E-2</v>
      </c>
    </row>
    <row r="15" spans="1:8" x14ac:dyDescent="0.25">
      <c r="A15" s="2">
        <f>SUM(TeamDuoGold[[#This Row],[Duo Challenge I]:[Duo Challenge IV]])</f>
        <v>7.8217592592592589E-2</v>
      </c>
      <c r="B15" t="s">
        <v>86</v>
      </c>
      <c r="C15" s="1" t="s">
        <v>71</v>
      </c>
      <c r="D15" s="1">
        <f>COUNT(TeamDuoGold[[#This Row],[Duo Challenge I]:[Duo Challenge IV]])</f>
        <v>4</v>
      </c>
      <c r="E15">
        <v>1.8368055555555554E-2</v>
      </c>
      <c r="F15">
        <v>1.7488425925925925E-2</v>
      </c>
      <c r="G15">
        <v>2.1967592592592594E-2</v>
      </c>
      <c r="H15">
        <v>2.0393518518518519E-2</v>
      </c>
    </row>
    <row r="16" spans="1:8" x14ac:dyDescent="0.25">
      <c r="A16" s="2">
        <f>SUM(TeamDuoGold[[#This Row],[Duo Challenge I]:[Duo Challenge IV]])</f>
        <v>8.038194444444445E-2</v>
      </c>
      <c r="B16" t="s">
        <v>86</v>
      </c>
      <c r="C16" s="1" t="s">
        <v>90</v>
      </c>
      <c r="D16" s="1">
        <f>COUNT(TeamDuoGold[[#This Row],[Duo Challenge I]:[Duo Challenge IV]])</f>
        <v>4</v>
      </c>
      <c r="E16">
        <v>1.9259259259259261E-2</v>
      </c>
      <c r="F16">
        <v>1.9293981481481485E-2</v>
      </c>
      <c r="G16">
        <v>2.0659722222222222E-2</v>
      </c>
      <c r="H16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457-A3E5-4FF6-8B67-5C80696840C9}">
  <dimension ref="A1:H9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SUM(PlayerDuoPlat[[#This Row],[Duo Challenge I]:[Duo Challenge IV]])</f>
        <v>3.2696759259259259E-2</v>
      </c>
      <c r="B2" t="s">
        <v>86</v>
      </c>
      <c r="C2" s="1" t="s">
        <v>4</v>
      </c>
      <c r="D2">
        <f>COUNT(PlayerDuoPlat[[#This Row],[Duo Challenge I]:[Duo Challenge IV]])</f>
        <v>2</v>
      </c>
      <c r="E2">
        <v>1.5659722222222224E-2</v>
      </c>
      <c r="F2">
        <v>1.7037037037037038E-2</v>
      </c>
    </row>
    <row r="3" spans="1:8" x14ac:dyDescent="0.25">
      <c r="A3" s="2">
        <f>SUM(PlayerDuoPlat[[#This Row],[Duo Challenge I]:[Duo Challenge IV]])</f>
        <v>6.4722222222222223E-2</v>
      </c>
      <c r="B3" t="s">
        <v>86</v>
      </c>
      <c r="C3" s="1" t="s">
        <v>8</v>
      </c>
      <c r="D3">
        <f>COUNT(PlayerDuoPlat[[#This Row],[Duo Challenge I]:[Duo Challenge IV]])</f>
        <v>4</v>
      </c>
      <c r="E3">
        <v>1.5428240740740741E-2</v>
      </c>
      <c r="F3">
        <v>1.5601851851851851E-2</v>
      </c>
      <c r="G3">
        <v>1.8645833333333334E-2</v>
      </c>
      <c r="H3">
        <v>1.5046296296296295E-2</v>
      </c>
    </row>
    <row r="4" spans="1:8" x14ac:dyDescent="0.25">
      <c r="A4" s="2">
        <f>SUM(PlayerDuoPlat[[#This Row],[Duo Challenge I]:[Duo Challenge IV]])</f>
        <v>6.4722222222222223E-2</v>
      </c>
      <c r="B4" t="s">
        <v>86</v>
      </c>
      <c r="C4" s="1" t="s">
        <v>6</v>
      </c>
      <c r="D4">
        <f>COUNT(PlayerDuoPlat[[#This Row],[Duo Challenge I]:[Duo Challenge IV]])</f>
        <v>4</v>
      </c>
      <c r="E4">
        <v>1.5428240740740741E-2</v>
      </c>
      <c r="F4">
        <v>1.5601851851851851E-2</v>
      </c>
      <c r="G4">
        <v>1.8645833333333334E-2</v>
      </c>
      <c r="H4">
        <v>1.5046296296296295E-2</v>
      </c>
    </row>
    <row r="5" spans="1:8" x14ac:dyDescent="0.25">
      <c r="A5" s="2">
        <f>SUM(PlayerDuoPlat[[#This Row],[Duo Challenge I]:[Duo Challenge IV]])</f>
        <v>7.33449074074074E-2</v>
      </c>
      <c r="B5" t="s">
        <v>86</v>
      </c>
      <c r="C5" s="1" t="s">
        <v>28</v>
      </c>
      <c r="D5">
        <f>COUNT(PlayerDuoPlat[[#This Row],[Duo Challenge I]:[Duo Challenge IV]])</f>
        <v>4</v>
      </c>
      <c r="E5">
        <v>1.5659722222222224E-2</v>
      </c>
      <c r="F5">
        <v>1.7037037037037038E-2</v>
      </c>
      <c r="G5">
        <v>2.1851851851851848E-2</v>
      </c>
      <c r="H5">
        <v>1.8796296296296297E-2</v>
      </c>
    </row>
    <row r="6" spans="1:8" x14ac:dyDescent="0.25">
      <c r="A6" s="2">
        <f>SUM(PlayerDuoPlat[[#This Row],[Duo Challenge I]:[Duo Challenge IV]])</f>
        <v>8.0277777777777767E-2</v>
      </c>
      <c r="B6" t="s">
        <v>86</v>
      </c>
      <c r="C6" s="1" t="s">
        <v>13</v>
      </c>
      <c r="D6">
        <f>COUNT(PlayerDuoPlat[[#This Row],[Duo Challenge I]:[Duo Challenge IV]])</f>
        <v>4</v>
      </c>
      <c r="E6">
        <v>2.1412037037037035E-2</v>
      </c>
      <c r="F6">
        <v>1.8217592592592594E-2</v>
      </c>
      <c r="G6">
        <v>2.1851851851851848E-2</v>
      </c>
      <c r="H6">
        <v>1.8796296296296297E-2</v>
      </c>
    </row>
    <row r="7" spans="1:8" x14ac:dyDescent="0.25">
      <c r="A7" s="2">
        <f>SUM(PlayerDuoPlat[[#This Row],[Duo Challenge I]:[Duo Challenge IV]])</f>
        <v>8.1469907407407408E-2</v>
      </c>
      <c r="B7" t="s">
        <v>86</v>
      </c>
      <c r="C7" s="1" t="s">
        <v>22</v>
      </c>
      <c r="D7">
        <f>COUNT(PlayerDuoPlat[[#This Row],[Duo Challenge I]:[Duo Challenge IV]])</f>
        <v>4</v>
      </c>
      <c r="E7">
        <v>2.0868055555555556E-2</v>
      </c>
      <c r="F7">
        <v>1.9004629629629632E-2</v>
      </c>
      <c r="G7">
        <v>2.2233796296296297E-2</v>
      </c>
      <c r="H7">
        <v>1.9363425925925926E-2</v>
      </c>
    </row>
    <row r="8" spans="1:8" x14ac:dyDescent="0.25">
      <c r="A8" s="2">
        <f>SUM(PlayerDuoPlat[[#This Row],[Duo Challenge I]:[Duo Challenge IV]])</f>
        <v>8.2581018518518526E-2</v>
      </c>
      <c r="B8" t="s">
        <v>86</v>
      </c>
      <c r="C8" s="1" t="s">
        <v>16</v>
      </c>
      <c r="D8">
        <f>COUNT(PlayerDuoPlat[[#This Row],[Duo Challenge I]:[Duo Challenge IV]])</f>
        <v>4</v>
      </c>
      <c r="E8">
        <v>1.9953703703703706E-2</v>
      </c>
      <c r="F8">
        <v>1.7245370370370369E-2</v>
      </c>
      <c r="G8">
        <v>2.4988425925925928E-2</v>
      </c>
      <c r="H8">
        <v>2.0393518518518519E-2</v>
      </c>
    </row>
    <row r="9" spans="1:8" x14ac:dyDescent="0.25">
      <c r="A9" s="2">
        <f>SUM(PlayerDuoPlat[[#This Row],[Duo Challenge I]:[Duo Challenge IV]])</f>
        <v>8.7928240740740737E-2</v>
      </c>
      <c r="B9" t="s">
        <v>86</v>
      </c>
      <c r="C9" s="1" t="s">
        <v>36</v>
      </c>
      <c r="D9">
        <f>COUNT(PlayerDuoPlat[[#This Row],[Duo Challenge I]:[Duo Challenge IV]])</f>
        <v>4</v>
      </c>
      <c r="E9">
        <v>2.2754629629629628E-2</v>
      </c>
      <c r="F9">
        <v>1.9745370370370371E-2</v>
      </c>
      <c r="G9">
        <v>2.5706018518518517E-2</v>
      </c>
      <c r="H9">
        <v>1.9722222222222221E-2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4365-BD73-412A-8E59-7603612F5FB7}">
  <dimension ref="A1:H20"/>
  <sheetViews>
    <sheetView tabSelected="1" workbookViewId="0">
      <selection activeCell="L12" sqref="L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" bestFit="1" customWidth="1"/>
    <col min="4" max="4" width="8.5703125" bestFit="1" customWidth="1"/>
    <col min="5" max="5" width="17.28515625" bestFit="1" customWidth="1"/>
    <col min="6" max="6" width="17.85546875" bestFit="1" customWidth="1"/>
    <col min="7" max="7" width="18.42578125" bestFit="1" customWidth="1"/>
    <col min="8" max="8" width="18.5703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5</v>
      </c>
      <c r="F1" t="s">
        <v>20</v>
      </c>
      <c r="G1" t="s">
        <v>26</v>
      </c>
      <c r="H1" t="s">
        <v>27</v>
      </c>
    </row>
    <row r="2" spans="1:8" hidden="1" x14ac:dyDescent="0.25">
      <c r="A2" s="2">
        <f>SUM(PlayerDuoGold[[#This Row],[Duo Challenge I]:[Duo Challenge IV]])</f>
        <v>1.0405092592592593E-2</v>
      </c>
      <c r="B2" t="s">
        <v>86</v>
      </c>
      <c r="C2" s="1" t="s">
        <v>25</v>
      </c>
      <c r="D2" s="1">
        <f>COUNT(PlayerDuoGold[[#This Row],[Duo Challenge I]:[Duo Challenge IV]])</f>
        <v>1</v>
      </c>
      <c r="F2">
        <v>1.0405092592592593E-2</v>
      </c>
    </row>
    <row r="3" spans="1:8" hidden="1" x14ac:dyDescent="0.25">
      <c r="A3" s="2">
        <f>SUM(PlayerDuoGold[[#This Row],[Duo Challenge I]:[Duo Challenge IV]])</f>
        <v>1.6238425925925924E-2</v>
      </c>
      <c r="C3" s="1" t="s">
        <v>21</v>
      </c>
      <c r="D3" s="1">
        <f>COUNT(PlayerDuoGold[[#This Row],[Duo Challenge I]:[Duo Challenge IV]])</f>
        <v>1</v>
      </c>
      <c r="E3">
        <v>1.6238425925925924E-2</v>
      </c>
    </row>
    <row r="4" spans="1:8" hidden="1" x14ac:dyDescent="0.25">
      <c r="A4" s="2">
        <f>SUM(PlayerDuoGold[[#This Row],[Duo Challenge I]:[Duo Challenge IV]])</f>
        <v>1.8553240740740742E-2</v>
      </c>
      <c r="B4" t="s">
        <v>86</v>
      </c>
      <c r="C4" s="1" t="s">
        <v>42</v>
      </c>
      <c r="D4" s="1">
        <f>COUNT(PlayerDuoGold[[#This Row],[Duo Challenge I]:[Duo Challenge IV]])</f>
        <v>1</v>
      </c>
      <c r="G4">
        <v>1.8553240740740742E-2</v>
      </c>
    </row>
    <row r="5" spans="1:8" hidden="1" x14ac:dyDescent="0.25">
      <c r="A5" s="2">
        <f>SUM(PlayerDuoGold[[#This Row],[Duo Challenge I]:[Duo Challenge IV]])</f>
        <v>1.8587962962962962E-2</v>
      </c>
      <c r="B5" t="s">
        <v>86</v>
      </c>
      <c r="C5" s="1" t="s">
        <v>43</v>
      </c>
      <c r="D5" s="1">
        <f>COUNT(PlayerDuoGold[[#This Row],[Duo Challenge I]:[Duo Challenge IV]])</f>
        <v>1</v>
      </c>
      <c r="G5">
        <v>1.8587962962962962E-2</v>
      </c>
    </row>
    <row r="6" spans="1:8" hidden="1" x14ac:dyDescent="0.25">
      <c r="A6" s="2">
        <f>SUM(PlayerDuoGold[[#This Row],[Duo Challenge I]:[Duo Challenge IV]])</f>
        <v>2.2141203703703705E-2</v>
      </c>
      <c r="B6" t="s">
        <v>86</v>
      </c>
      <c r="C6" s="1" t="s">
        <v>24</v>
      </c>
      <c r="D6" s="1">
        <f>COUNT(PlayerDuoGold[[#This Row],[Duo Challenge I]:[Duo Challenge IV]])</f>
        <v>1</v>
      </c>
      <c r="E6">
        <v>2.2141203703703705E-2</v>
      </c>
    </row>
    <row r="7" spans="1:8" hidden="1" x14ac:dyDescent="0.25">
      <c r="A7" s="2">
        <f>SUM(PlayerDuoGold[[#This Row],[Duo Challenge I]:[Duo Challenge IV]])</f>
        <v>3.7974537037037036E-2</v>
      </c>
      <c r="B7" t="s">
        <v>86</v>
      </c>
      <c r="C7" s="1" t="s">
        <v>4</v>
      </c>
      <c r="D7" s="1">
        <f>COUNT(PlayerDuoGold[[#This Row],[Duo Challenge I]:[Duo Challenge IV]])</f>
        <v>3</v>
      </c>
      <c r="E7">
        <v>1.2407407407407409E-2</v>
      </c>
      <c r="F7">
        <v>1.0405092592592593E-2</v>
      </c>
      <c r="G7">
        <v>1.5162037037037036E-2</v>
      </c>
    </row>
    <row r="8" spans="1:8" hidden="1" x14ac:dyDescent="0.25">
      <c r="A8" s="2">
        <f>SUM(PlayerDuoGold[[#This Row],[Duo Challenge I]:[Duo Challenge IV]])</f>
        <v>5.1122685185185188E-2</v>
      </c>
      <c r="B8" t="s">
        <v>86</v>
      </c>
      <c r="C8" s="1" t="s">
        <v>40</v>
      </c>
      <c r="D8" s="1">
        <f>COUNT(PlayerDuoGold[[#This Row],[Duo Challenge I]:[Duo Challenge IV]])</f>
        <v>3</v>
      </c>
      <c r="E8">
        <v>1.5752314814814813E-2</v>
      </c>
      <c r="F8">
        <v>1.8171296296296297E-2</v>
      </c>
      <c r="H8">
        <v>1.7199074074074071E-2</v>
      </c>
    </row>
    <row r="9" spans="1:8" x14ac:dyDescent="0.25">
      <c r="A9" s="2">
        <f>SUM(PlayerDuoGold[[#This Row],[Duo Challenge I]:[Duo Challenge IV]])</f>
        <v>5.5266203703703706E-2</v>
      </c>
      <c r="B9" t="s">
        <v>86</v>
      </c>
      <c r="C9" s="1" t="s">
        <v>28</v>
      </c>
      <c r="D9" s="1">
        <f>COUNT(PlayerDuoGold[[#This Row],[Duo Challenge I]:[Duo Challenge IV]])</f>
        <v>4</v>
      </c>
      <c r="E9">
        <v>1.2407407407407409E-2</v>
      </c>
      <c r="F9">
        <v>1.3263888888888889E-2</v>
      </c>
      <c r="G9">
        <v>1.5162037037037036E-2</v>
      </c>
      <c r="H9">
        <v>1.4432870370370372E-2</v>
      </c>
    </row>
    <row r="10" spans="1:8" x14ac:dyDescent="0.25">
      <c r="A10" s="2">
        <f>SUM(PlayerDuoGold[[#This Row],[Duo Challenge I]:[Duo Challenge IV]])</f>
        <v>5.7777777777777775E-2</v>
      </c>
      <c r="B10" t="s">
        <v>86</v>
      </c>
      <c r="C10" s="1" t="s">
        <v>15</v>
      </c>
      <c r="D10" s="1">
        <f>COUNT(PlayerDuoGold[[#This Row],[Duo Challenge I]:[Duo Challenge IV]])</f>
        <v>4</v>
      </c>
      <c r="E10">
        <v>1.3912037037037037E-2</v>
      </c>
      <c r="F10">
        <v>1.2951388888888887E-2</v>
      </c>
      <c r="G10">
        <v>1.5844907407407408E-2</v>
      </c>
      <c r="H10">
        <v>1.5069444444444443E-2</v>
      </c>
    </row>
    <row r="11" spans="1:8" x14ac:dyDescent="0.25">
      <c r="A11" s="2">
        <f>SUM(PlayerDuoGold[[#This Row],[Duo Challenge I]:[Duo Challenge IV]])</f>
        <v>5.7777777777777775E-2</v>
      </c>
      <c r="B11" t="s">
        <v>86</v>
      </c>
      <c r="C11" s="1" t="s">
        <v>31</v>
      </c>
      <c r="D11" s="1">
        <f>COUNT(PlayerDuoGold[[#This Row],[Duo Challenge I]:[Duo Challenge IV]])</f>
        <v>4</v>
      </c>
      <c r="E11">
        <v>1.3912037037037037E-2</v>
      </c>
      <c r="F11">
        <v>1.2951388888888887E-2</v>
      </c>
      <c r="G11">
        <v>1.5844907407407408E-2</v>
      </c>
      <c r="H11">
        <v>1.5069444444444443E-2</v>
      </c>
    </row>
    <row r="12" spans="1:8" x14ac:dyDescent="0.25">
      <c r="A12" s="2">
        <f>SUM(PlayerDuoGold[[#This Row],[Duo Challenge I]:[Duo Challenge IV]])</f>
        <v>5.8425925925925937E-2</v>
      </c>
      <c r="B12" t="s">
        <v>86</v>
      </c>
      <c r="C12" s="1" t="s">
        <v>13</v>
      </c>
      <c r="D12" s="1">
        <f>COUNT(PlayerDuoGold[[#This Row],[Duo Challenge I]:[Duo Challenge IV]])</f>
        <v>4</v>
      </c>
      <c r="E12">
        <v>1.4432870370370372E-2</v>
      </c>
      <c r="F12">
        <v>1.3402777777777777E-2</v>
      </c>
      <c r="G12">
        <v>1.6157407407407409E-2</v>
      </c>
      <c r="H12">
        <v>1.4432870370370372E-2</v>
      </c>
    </row>
    <row r="13" spans="1:8" x14ac:dyDescent="0.25">
      <c r="A13" s="2">
        <f>SUM(PlayerDuoGold[[#This Row],[Duo Challenge I]:[Duo Challenge IV]])</f>
        <v>6.4722222222222223E-2</v>
      </c>
      <c r="B13" t="s">
        <v>86</v>
      </c>
      <c r="C13" s="1" t="s">
        <v>1</v>
      </c>
      <c r="D13" s="1">
        <f>COUNT(PlayerDuoGold[[#This Row],[Duo Challenge I]:[Duo Challenge IV]])</f>
        <v>4</v>
      </c>
      <c r="E13">
        <v>1.4618055555555556E-2</v>
      </c>
      <c r="F13">
        <v>1.4328703703703703E-2</v>
      </c>
      <c r="G13">
        <v>1.8553240740740742E-2</v>
      </c>
      <c r="H13">
        <v>1.7222222222222222E-2</v>
      </c>
    </row>
    <row r="14" spans="1:8" x14ac:dyDescent="0.25">
      <c r="A14" s="2">
        <f>SUM(PlayerDuoGold[[#This Row],[Duo Challenge I]:[Duo Challenge IV]])</f>
        <v>7.2523148148148142E-2</v>
      </c>
      <c r="B14" t="s">
        <v>86</v>
      </c>
      <c r="C14" s="1" t="s">
        <v>10</v>
      </c>
      <c r="D14" s="1">
        <f>COUNT(PlayerDuoGold[[#This Row],[Duo Challenge I]:[Duo Challenge IV]])</f>
        <v>4</v>
      </c>
      <c r="E14">
        <v>1.6006944444444445E-2</v>
      </c>
      <c r="F14">
        <v>1.8101851851851852E-2</v>
      </c>
      <c r="G14">
        <v>2.0868055555555556E-2</v>
      </c>
      <c r="H14">
        <v>1.7546296296296296E-2</v>
      </c>
    </row>
    <row r="15" spans="1:8" x14ac:dyDescent="0.25">
      <c r="A15" s="2">
        <f>SUM(PlayerDuoGold[[#This Row],[Duo Challenge I]:[Duo Challenge IV]])</f>
        <v>7.2523148148148142E-2</v>
      </c>
      <c r="B15" t="s">
        <v>86</v>
      </c>
      <c r="C15" s="1" t="s">
        <v>41</v>
      </c>
      <c r="D15" s="1">
        <f>COUNT(PlayerDuoGold[[#This Row],[Duo Challenge I]:[Duo Challenge IV]])</f>
        <v>4</v>
      </c>
      <c r="E15">
        <v>1.6006944444444445E-2</v>
      </c>
      <c r="F15">
        <v>1.8101851851851852E-2</v>
      </c>
      <c r="G15">
        <v>2.0868055555555556E-2</v>
      </c>
      <c r="H15">
        <v>1.7546296296296296E-2</v>
      </c>
    </row>
    <row r="16" spans="1:8" x14ac:dyDescent="0.25">
      <c r="A16" s="2">
        <f>SUM(PlayerDuoGold[[#This Row],[Duo Challenge I]:[Duo Challenge IV]])</f>
        <v>7.3645833333333327E-2</v>
      </c>
      <c r="B16" t="s">
        <v>86</v>
      </c>
      <c r="C16" s="1" t="s">
        <v>33</v>
      </c>
      <c r="D16" s="1">
        <f>COUNT(PlayerDuoGold[[#This Row],[Duo Challenge I]:[Duo Challenge IV]])</f>
        <v>4</v>
      </c>
      <c r="E16">
        <v>1.8368055555555554E-2</v>
      </c>
      <c r="F16">
        <v>1.7013888888888887E-2</v>
      </c>
      <c r="G16">
        <v>2.0925925925925928E-2</v>
      </c>
      <c r="H16">
        <v>1.7337962962962961E-2</v>
      </c>
    </row>
    <row r="17" spans="1:8" x14ac:dyDescent="0.25">
      <c r="A17" s="2">
        <f>SUM(PlayerDuoGold[[#This Row],[Duo Challenge I]:[Duo Challenge IV]])</f>
        <v>7.4699074074074071E-2</v>
      </c>
      <c r="B17" t="s">
        <v>86</v>
      </c>
      <c r="C17" s="1" t="s">
        <v>23</v>
      </c>
      <c r="D17" s="1">
        <f>COUNT(PlayerDuoGold[[#This Row],[Duo Challenge I]:[Duo Challenge IV]])</f>
        <v>4</v>
      </c>
      <c r="E17">
        <v>1.9421296296296294E-2</v>
      </c>
      <c r="F17">
        <v>1.7013888888888887E-2</v>
      </c>
      <c r="G17">
        <v>2.0925925925925928E-2</v>
      </c>
      <c r="H17">
        <v>1.7337962962962961E-2</v>
      </c>
    </row>
    <row r="18" spans="1:8" x14ac:dyDescent="0.25">
      <c r="A18" s="2">
        <f>SUM(PlayerDuoGold[[#This Row],[Duo Challenge I]:[Duo Challenge IV]])</f>
        <v>7.8217592592592589E-2</v>
      </c>
      <c r="B18" t="s">
        <v>86</v>
      </c>
      <c r="C18" s="1" t="s">
        <v>22</v>
      </c>
      <c r="D18" s="1">
        <f>COUNT(PlayerDuoGold[[#This Row],[Duo Challenge I]:[Duo Challenge IV]])</f>
        <v>4</v>
      </c>
      <c r="E18">
        <v>1.8368055555555554E-2</v>
      </c>
      <c r="F18">
        <v>1.7488425925925925E-2</v>
      </c>
      <c r="G18">
        <v>2.1967592592592594E-2</v>
      </c>
      <c r="H18">
        <v>2.0393518518518519E-2</v>
      </c>
    </row>
    <row r="19" spans="1:8" x14ac:dyDescent="0.25">
      <c r="A19" s="2">
        <f>SUM(PlayerDuoGold[[#This Row],[Duo Challenge I]:[Duo Challenge IV]])</f>
        <v>8.038194444444445E-2</v>
      </c>
      <c r="B19" t="s">
        <v>86</v>
      </c>
      <c r="C19" s="1" t="s">
        <v>89</v>
      </c>
      <c r="D19" s="1">
        <f>COUNT(PlayerDuoGold[[#This Row],[Duo Challenge I]:[Duo Challenge IV]])</f>
        <v>4</v>
      </c>
      <c r="E19">
        <v>1.9259259259259261E-2</v>
      </c>
      <c r="F19">
        <v>1.9293981481481485E-2</v>
      </c>
      <c r="G19">
        <v>2.0659722222222222E-2</v>
      </c>
      <c r="H19">
        <v>2.1168981481481483E-2</v>
      </c>
    </row>
    <row r="20" spans="1:8" x14ac:dyDescent="0.25">
      <c r="A20" s="2">
        <f>SUM(PlayerDuoGold[[#This Row],[Duo Challenge I]:[Duo Challenge IV]])</f>
        <v>8.038194444444445E-2</v>
      </c>
      <c r="C20" s="1" t="s">
        <v>88</v>
      </c>
      <c r="D20" s="1">
        <f>COUNT(PlayerDuoGold[[#This Row],[Duo Challenge I]:[Duo Challenge IV]])</f>
        <v>4</v>
      </c>
      <c r="E20">
        <v>1.9259259259259261E-2</v>
      </c>
      <c r="F20">
        <v>1.9293981481481485E-2</v>
      </c>
      <c r="G20">
        <v>2.0659722222222222E-2</v>
      </c>
      <c r="H20">
        <v>2.1168981481481483E-2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04F-9095-4D86-9409-CB3C10D0D1C6}">
  <dimension ref="A1:H4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SUM(TeamTrioPlat[[#This Row],[Trio Challenge I]:[Trio Challenge IV]])</f>
        <v>1.9409722222222221E-2</v>
      </c>
      <c r="B2" t="s">
        <v>86</v>
      </c>
      <c r="C2" s="1" t="s">
        <v>65</v>
      </c>
      <c r="D2">
        <f>COUNT(TeamTrioPlat[[#This Row],[Trio Challenge I]:[Trio Challenge IV]])</f>
        <v>1</v>
      </c>
      <c r="F2">
        <v>1.9409722222222221E-2</v>
      </c>
    </row>
    <row r="3" spans="1:8" x14ac:dyDescent="0.25">
      <c r="A3" s="2">
        <f>SUM(TeamTrioPlat[[#This Row],[Trio Challenge I]:[Trio Challenge IV]])</f>
        <v>7.0983796296296309E-2</v>
      </c>
      <c r="B3" t="s">
        <v>86</v>
      </c>
      <c r="C3" s="1" t="s">
        <v>61</v>
      </c>
      <c r="D3">
        <f>COUNT(TeamTrioPlat[[#This Row],[Trio Challenge I]:[Trio Challenge IV]])</f>
        <v>4</v>
      </c>
      <c r="E3">
        <v>1.681712962962963E-2</v>
      </c>
      <c r="F3">
        <v>1.8310185185185186E-2</v>
      </c>
      <c r="G3">
        <v>1.4305555555555557E-2</v>
      </c>
      <c r="H3">
        <v>2.1550925925925928E-2</v>
      </c>
    </row>
    <row r="4" spans="1:8" hidden="1" x14ac:dyDescent="0.25">
      <c r="A4" s="2">
        <f>SUM(TeamTrioPlat[[#This Row],[Trio Challenge I]:[Trio Challenge IV]])</f>
        <v>2.7708333333333331E-2</v>
      </c>
      <c r="B4" t="s">
        <v>86</v>
      </c>
      <c r="C4" s="1" t="s">
        <v>62</v>
      </c>
      <c r="D4">
        <f>COUNT(TeamTrioPlat[[#This Row],[Trio Challenge I]:[Trio Challenge IV]])</f>
        <v>1</v>
      </c>
      <c r="E4">
        <v>2.7708333333333331E-2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E997-9614-4C51-8DD8-8E41F53C9432}">
  <dimension ref="A1:H8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.425781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2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x14ac:dyDescent="0.25">
      <c r="A2" s="2">
        <f>SUM(TeamTrioGold[[#This Row],[Trio Challenge I]:[Trio Challenge IV]])</f>
        <v>1.2337962962962962E-2</v>
      </c>
      <c r="B2" t="s">
        <v>86</v>
      </c>
      <c r="C2" s="1" t="s">
        <v>65</v>
      </c>
      <c r="D2">
        <f>COUNT(TeamTrioGold[[#This Row],[Trio Challenge I]:[Trio Challenge IV]])</f>
        <v>1</v>
      </c>
      <c r="F2">
        <v>1.2337962962962962E-2</v>
      </c>
    </row>
    <row r="3" spans="1:8" x14ac:dyDescent="0.25">
      <c r="A3" s="2">
        <f>SUM(TeamTrioGold[[#This Row],[Trio Challenge I]:[Trio Challenge IV]])</f>
        <v>1.1886574074074075E-2</v>
      </c>
      <c r="B3" t="s">
        <v>86</v>
      </c>
      <c r="C3" s="1" t="s">
        <v>61</v>
      </c>
      <c r="D3">
        <f>COUNT(TeamTrioGold[[#This Row],[Trio Challenge I]:[Trio Challenge IV]])</f>
        <v>1</v>
      </c>
      <c r="E3">
        <v>1.1886574074074075E-2</v>
      </c>
    </row>
    <row r="4" spans="1:8" x14ac:dyDescent="0.25">
      <c r="A4" s="2">
        <f>SUM(TeamTrioGold[[#This Row],[Trio Challenge I]:[Trio Challenge IV]])</f>
        <v>1.5092592592592593E-2</v>
      </c>
      <c r="B4" t="s">
        <v>86</v>
      </c>
      <c r="C4" s="1" t="s">
        <v>59</v>
      </c>
      <c r="D4">
        <f>COUNT(TeamTrioGold[[#This Row],[Trio Challenge I]:[Trio Challenge IV]])</f>
        <v>1</v>
      </c>
      <c r="E4">
        <v>1.5092592592592593E-2</v>
      </c>
    </row>
    <row r="5" spans="1:8" x14ac:dyDescent="0.25">
      <c r="A5" s="2">
        <f>SUM(TeamTrioGold[[#This Row],[Trio Challenge I]:[Trio Challenge IV]])</f>
        <v>1.1481481481481483E-2</v>
      </c>
      <c r="B5" t="s">
        <v>86</v>
      </c>
      <c r="C5" s="1" t="s">
        <v>84</v>
      </c>
      <c r="D5">
        <f>COUNT(TeamTrioGold[[#This Row],[Trio Challenge I]:[Trio Challenge IV]])</f>
        <v>1</v>
      </c>
      <c r="G5">
        <v>1.1481481481481483E-2</v>
      </c>
    </row>
    <row r="6" spans="1:8" x14ac:dyDescent="0.25">
      <c r="A6" s="2">
        <f>SUM(TeamTrioGold[[#This Row],[Trio Challenge I]:[Trio Challenge IV]])</f>
        <v>1.4525462962962964E-2</v>
      </c>
      <c r="B6" t="s">
        <v>86</v>
      </c>
      <c r="C6" s="1" t="s">
        <v>64</v>
      </c>
      <c r="D6">
        <f>COUNT(TeamTrioGold[[#This Row],[Trio Challenge I]:[Trio Challenge IV]])</f>
        <v>1</v>
      </c>
      <c r="F6">
        <v>1.4525462962962964E-2</v>
      </c>
    </row>
    <row r="7" spans="1:8" x14ac:dyDescent="0.25">
      <c r="A7" s="2">
        <f>SUM(TeamTrioGold[[#This Row],[Trio Challenge I]:[Trio Challenge IV]])</f>
        <v>2.7939814814814813E-2</v>
      </c>
      <c r="B7" t="s">
        <v>86</v>
      </c>
      <c r="C7" s="1" t="s">
        <v>66</v>
      </c>
      <c r="D7">
        <f>COUNT(TeamTrioGold[[#This Row],[Trio Challenge I]:[Trio Challenge IV]])</f>
        <v>2</v>
      </c>
      <c r="G7">
        <v>1.1481481481481483E-2</v>
      </c>
      <c r="H7">
        <v>1.6458333333333332E-2</v>
      </c>
    </row>
    <row r="8" spans="1:8" x14ac:dyDescent="0.25">
      <c r="A8" s="2">
        <f>SUM(TeamTrioGold[[#This Row],[Trio Challenge I]:[Trio Challenge IV]])</f>
        <v>1.6435185185185188E-2</v>
      </c>
      <c r="B8" t="s">
        <v>86</v>
      </c>
      <c r="C8" s="1" t="s">
        <v>60</v>
      </c>
      <c r="D8">
        <f>COUNT(TeamTrioGold[[#This Row],[Trio Challenge I]:[Trio Challenge IV]])</f>
        <v>1</v>
      </c>
      <c r="E8">
        <v>1.6435185185185188E-2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89DD-3E8C-4694-8227-DF5A870C1F9F}">
  <dimension ref="A1:H7"/>
  <sheetViews>
    <sheetView workbookViewId="0">
      <selection activeCell="A5" sqref="A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17.140625" bestFit="1" customWidth="1"/>
    <col min="6" max="6" width="17.7109375" bestFit="1" customWidth="1"/>
    <col min="7" max="7" width="18.28515625" bestFit="1" customWidth="1"/>
    <col min="8" max="8" width="18.42578125" bestFit="1" customWidth="1"/>
  </cols>
  <sheetData>
    <row r="1" spans="1:8" x14ac:dyDescent="0.25">
      <c r="A1" t="s">
        <v>85</v>
      </c>
      <c r="B1" t="s">
        <v>86</v>
      </c>
      <c r="C1" t="s">
        <v>0</v>
      </c>
      <c r="D1" t="s">
        <v>87</v>
      </c>
      <c r="E1" t="s">
        <v>14</v>
      </c>
      <c r="F1" t="s">
        <v>17</v>
      </c>
      <c r="G1" t="s">
        <v>18</v>
      </c>
      <c r="H1" t="s">
        <v>19</v>
      </c>
    </row>
    <row r="2" spans="1:8" hidden="1" x14ac:dyDescent="0.25">
      <c r="A2" s="2">
        <f>SUM(PlayerTrioPlat[[#This Row],[Trio Challenge I]:[Trio Challenge IV]])</f>
        <v>1.9409722222222221E-2</v>
      </c>
      <c r="B2" t="s">
        <v>86</v>
      </c>
      <c r="C2" s="1" t="s">
        <v>4</v>
      </c>
      <c r="D2">
        <f>COUNT(PlayerTrioPlat[[#This Row],[Trio Challenge I]:[Trio Challenge IV]])</f>
        <v>1</v>
      </c>
      <c r="F2">
        <v>1.9409722222222221E-2</v>
      </c>
    </row>
    <row r="3" spans="1:8" hidden="1" x14ac:dyDescent="0.25">
      <c r="A3" s="2">
        <f>SUM(PlayerTrioPlat[[#This Row],[Trio Challenge I]:[Trio Challenge IV]])</f>
        <v>2.7708333333333331E-2</v>
      </c>
      <c r="B3" t="s">
        <v>86</v>
      </c>
      <c r="C3" s="1" t="s">
        <v>47</v>
      </c>
      <c r="D3">
        <f>COUNT(PlayerTrioPlat[[#This Row],[Trio Challenge I]:[Trio Challenge IV]])</f>
        <v>1</v>
      </c>
      <c r="E3">
        <v>2.7708333333333331E-2</v>
      </c>
    </row>
    <row r="4" spans="1:8" hidden="1" x14ac:dyDescent="0.25">
      <c r="A4" s="2">
        <f>SUM(PlayerTrioPlat[[#This Row],[Trio Challenge I]:[Trio Challenge IV]])</f>
        <v>2.7708333333333331E-2</v>
      </c>
      <c r="B4" t="s">
        <v>86</v>
      </c>
      <c r="C4" s="1" t="s">
        <v>39</v>
      </c>
      <c r="D4">
        <f>COUNT(PlayerTrioPlat[[#This Row],[Trio Challenge I]:[Trio Challenge IV]])</f>
        <v>1</v>
      </c>
      <c r="E4">
        <v>2.7708333333333331E-2</v>
      </c>
    </row>
    <row r="5" spans="1:8" x14ac:dyDescent="0.25">
      <c r="A5" s="2">
        <f>SUM(PlayerTrioPlat[[#This Row],[Trio Challenge I]:[Trio Challenge IV]])</f>
        <v>7.0983796296296309E-2</v>
      </c>
      <c r="B5" t="s">
        <v>86</v>
      </c>
      <c r="C5" s="1" t="s">
        <v>13</v>
      </c>
      <c r="D5">
        <f>COUNT(PlayerTrioPlat[[#This Row],[Trio Challenge I]:[Trio Challenge IV]])</f>
        <v>4</v>
      </c>
      <c r="E5">
        <v>1.681712962962963E-2</v>
      </c>
      <c r="F5">
        <v>1.8310185185185186E-2</v>
      </c>
      <c r="G5">
        <v>1.4305555555555557E-2</v>
      </c>
      <c r="H5">
        <v>2.1550925925925928E-2</v>
      </c>
    </row>
    <row r="6" spans="1:8" x14ac:dyDescent="0.25">
      <c r="A6" s="2">
        <f>SUM(PlayerTrioPlat[[#This Row],[Trio Challenge I]:[Trio Challenge IV]])</f>
        <v>7.0983796296296309E-2</v>
      </c>
      <c r="B6" t="s">
        <v>86</v>
      </c>
      <c r="C6" s="1" t="s">
        <v>28</v>
      </c>
      <c r="D6">
        <f>COUNT(PlayerTrioPlat[[#This Row],[Trio Challenge I]:[Trio Challenge IV]])</f>
        <v>4</v>
      </c>
      <c r="E6">
        <v>1.681712962962963E-2</v>
      </c>
      <c r="F6">
        <v>1.8310185185185186E-2</v>
      </c>
      <c r="G6">
        <v>1.4305555555555557E-2</v>
      </c>
      <c r="H6">
        <v>2.1550925925925928E-2</v>
      </c>
    </row>
    <row r="7" spans="1:8" x14ac:dyDescent="0.25">
      <c r="A7" s="2">
        <f>SUM(PlayerTrioPlat[[#This Row],[Trio Challenge I]:[Trio Challenge IV]])</f>
        <v>7.0983796296296309E-2</v>
      </c>
      <c r="B7" t="s">
        <v>86</v>
      </c>
      <c r="C7" s="1" t="s">
        <v>16</v>
      </c>
      <c r="D7">
        <f>COUNT(PlayerTrioPlat[[#This Row],[Trio Challenge I]:[Trio Challenge IV]])</f>
        <v>4</v>
      </c>
      <c r="E7">
        <v>1.681712962962963E-2</v>
      </c>
      <c r="F7">
        <v>1.8310185185185186E-2</v>
      </c>
      <c r="G7">
        <v>1.4305555555555557E-2</v>
      </c>
      <c r="H7">
        <v>2.1550925925925928E-2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4 3 b 3 8 0 - c 0 e e - 4 0 5 1 - b 1 3 e - 7 7 4 0 e f 6 3 5 d b d "   x m l n s = " h t t p : / / s c h e m a s . m i c r o s o f t . c o m / D a t a M a s h u p " > A A A A A O 8 G A A B Q S w M E F A A C A A g A T m A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O Y D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A 2 T 5 E J o U H n A w A A c D I A A B M A H A B G b 3 J t d W x h c y 9 T Z W N 0 a W 9 u M S 5 t I K I Y A C i g F A A A A A A A A A A A A A A A A A A A A A A A A A A A A O 1 a T U 8 b M R C 9 I / E f r O 1 l I y 1 R o 1 Y 9 F O X A N 6 i g p k k E h x B V J j F g 8 N r U a 9 N E i P 9 e f 2 y y m 1 0 H C K Q h Q e Y A 0 f N 4 P L b f v B l 2 k 6 C e w I y C l v 1 b 2 1 x f W 1 9 L r i F H f d A g c I h 4 U 9 I E 1 A F B Y n 0 N q J 8 W k 7 y H F L I 3 6 C F S P W P 8 9 o K x 2 3 A f E 1 T d Y V Q g K p J Q z 9 o e W g 9 6 p A H F d S U C V B I S A c E l q k T W X b b I 7 z a 8 I N q x X e G h c y R Q X A 8 y g y D 6 g W m / H h i 7 o P v Y 2 Y U C d l M / n 4 K d a 0 i v V N j t 4 R 0 K l B t j V m 1 z S J N L x u M d R m R M 9 W A S F h e N H h 7 S d Q I V n T I B A g 3 E Y w Q e g j a C c Q n c l R z q 4 x o N U B l f I G 6 H 8 O U l 7 k k i h q V Z 2 z B B J b C F O E Z J C d 4 i o j y f U a k t j 6 j 4 9 r W q d 2 I j 1 P s t u b 1 D P Q z J B P 5 Y G Z + V u h K B 9 B 0 3 2 d 8 k O 6 w W I o o H G g s L 5 x k B B H v X I O z Y e L t q S r D P O G j L n j K 7 h U E l c 3 7 A m b w r + T Z o W F w 6 d y 6 T R z e 6 D 7 0 b Z Y I S A d o 4 H g d y j B N R P c E 0 7 I z u o l s p X 0 Y + 9 G y G R s f W h R M v m C p w 0 v K x s r 6 G q X O n + d T R r P G J 4 x P n P R L H H P x q p s 2 h p A L T q 8 b w B t 7 6 3 P G 5 Y 3 k 1 N X U A p H 0 1 a l c 1 w 7 X P 4 K y V 4 t m h m K E D R v r B 2 3 N t W c v S e G N N F L N 7 F b m l X m 5 v d i C F w 8 I J R O O o 7 E 5 z D h v 4 n o m x w 8 y f w c P y g p E N d F f 9 w r T n s h j F n 2 5 u 4 h j N 3 J a M 8 x t i v G 8 u w 7 E l M 5 T t q R B r l M u w o M U I A 4 p f h C B F M X D k w t y g E z 0 1 y i t L L g u Q E 3 O B p 8 G k S J a 3 n V f K J h b o 5 2 U D J g m 8 Q p r a T r X M J G d W e l g X I 1 b M m M R l R q Q 1 0 J m S U 6 l b m 8 7 d Q n 4 W F P C t F K 4 9 z + G a J 7 G b x L o B 4 b j k s I i 5 Q S d 6 O m p q S j 4 L m B t 0 o m 9 I N n U X Y g W S r Z h r O m y s a l D g 0 8 2 n 2 3 K n m z 1 + 7 W O W w v Z 8 r q R p N i p G p t / S q W G 6 7 Y p p G m c t U a 9 O m Y / e b C 0 J g W Y R 6 x k J V O C P 8 3 + O 5 0 X X E 2 g Z C a R n P 6 k / o + d 7 X n 2 W i D z p U 5 P l o M 5 U 5 X k r d b z u f F T q p G V L 9 W P / s e / J 0 U c t 9 K J H Z Z 4 6 L y x Z 8 2 7 E X 0 e e x f Q 8 U 8 n j t W c 1 C W Q K 1 1 P a M 8 f C 5 Z V n r k V r G W i z i H 7 H a 8 6 H o o 4 V v l 2 5 m H Z H r e M 1 Z 4 7 F 6 t 1 e f Y 1 p s 5 B G Z y p t v O a s H n W 0 7 D 2 l N / O r V V 5 t 5 l m m 3 p s w C 2 h u v M 5 8 G N J Y o d P v / h b S 2 O i F v N Y s 8 0 v f 1 5 F n I e 3 N d P J 4 3 V l N A r m + B G s K z P f z B m c 3 i g / J + c n e 4 c / 9 8 2 M E l Z s L B n l f Q 1 9 O G h v t H T W w k X d R H Z B k E I A Y C Q g 6 R 0 k D c q g + I / 5 L I j 6 s 6 y / V R u b L m v V g i + r L L Z o 0 0 R + J V V z G t L v 5 D 1 B L A Q I t A B Q A A g A I A E 5 g N k 9 U w Q x r p g A A A P g A A A A S A A A A A A A A A A A A A A A A A A A A A A B D b 2 5 m a W c v U G F j a 2 F n Z S 5 4 b W x Q S w E C L Q A U A A I A C A B O Y D Z P D 8 r p q 6 Q A A A D p A A A A E w A A A A A A A A A A A A A A A A D y A A A A W 0 N v b n R l b n R f V H l w Z X N d L n h t b F B L A Q I t A B Q A A g A I A E 5 g N k + R C a F B 5 w M A A H A y A A A T A A A A A A A A A A A A A A A A A O M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j 3 A A A A A A A A F v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L C Z x d W 9 0 O 0 F s d C Z x d W 9 0 O 1 0 i I C 8 + P E V u d H J 5 I F R 5 c G U 9 I k Z p b G x D b 2 x 1 b W 5 U e X B l c y I g V m F s d W U 9 I n N C Z 1 l H Q l F Z R y I g L z 4 8 R W 5 0 c n k g V H l w Z T 0 i R m l s b E x h c 3 R V c G R h d G V k I i B W Y W x 1 Z T 0 i Z D I w M T k t M D k t M j J U M T A 6 M D E 6 N T A u N z c 3 M j A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M y I g L z 4 8 R W 5 0 c n k g V H l w Z T 0 i Q W R k Z W R U b 0 R h d G F N b 2 R l b C I g V m F s d W U 9 I m w w I i A v P j x F b n R y e S B U e X B l P S J R d W V y e U l E I i B W Y W x 1 Z T 0 i c 2 E 0 M 2 Y w M W I 0 L T l l M m Q t N G J j N S 0 5 N W U x L W E 4 N W R k Y T A 4 O G E 5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m F z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y w m c X V v d D t T Z W N 0 a W 9 u M S 9 Q b G F 5 Z X J S d W 5 z L 0 d y b 3 V w Z W Q g U m 9 3 c y 5 7 Q W x 0 L D V 9 J n F 1 b 3 Q 7 X S w m c X V v d D t D b 2 x 1 b W 5 D b 3 V u d C Z x d W 9 0 O z o 2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s s J n F 1 b 3 Q 7 U 2 V j d G l v b j E v U G x h e W V y U n V u c y 9 H c m 9 1 c G V k I F J v d 3 M u e 0 F s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w O j A x O j U w L j g w M D I x M D V a I i A v P j x F b n R y e S B U e X B l P S J G a W x s Q 2 9 s d W 1 u V H l w Z X M i I F Z h b H V l P S J z Q m d Z R 0 J R W U c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s s J n F 1 b 3 Q 7 Q W x 0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I 3 Y z V m Z W E t O T I 1 Z C 0 0 Z T Y 0 L T l j N j k t Z D M 5 M m J j M D g x N j M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y w m c X V v d D t T Z W N 0 a W 9 u M S 9 U Z W F t U n V u c y 9 H c m 9 1 c G V k I F J v d 3 M u e 0 F s d C w 1 f S Z x d W 9 0 O 1 0 s J n F 1 b 3 Q 7 Q 2 9 s d W 1 u Q 2 9 1 b n Q m c X V v d D s 6 N i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y w m c X V v d D t T Z W N 0 a W 9 u M S 9 U Z W F t U n V u c y 9 H c m 9 1 c G V k I F J v d 3 M u e 0 F s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h 1 b n R p b m d Q e W p h a 3 M i I C 8 + P E V u d H J 5 I F R 5 c G U 9 I k x v Y W R l Z F R v Q W 5 h b H l z a X N T Z X J 2 a W N l c y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T o 1 N i 4 y N D g 3 N T I 0 W i I g L z 4 8 R W 5 0 c n k g V H l w Z T 0 i R m l s b E N v b H V t b l R 5 c G V z I i B W Y W x 1 Z T 0 i c 0 J n V U Z C U V V G Q l F V R i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d j M 2 I y N T U 4 L T Z j M m Y t N G I 5 Z C 0 5 Y 2 Q 5 L W F h N j Q 5 Z j R l M j U 4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H V u d G l u Z 1 B 5 a m F r c y 9 Q a X Z v d G V k I E N v b H V t b i 5 7 U G x h e W V y L D B 9 J n F 1 b 3 Q 7 L C Z x d W 9 0 O 1 N l Y 3 R p b 2 4 x L 0 h 1 b n R p b m d Q e W p h a 3 M v U G l 2 b 3 R l Z C B D b 2 x 1 b W 4 u e 1 N v b G 8 g Q 2 h h b G x l b m d l I E k s N n 0 m c X V v d D s s J n F 1 b 3 Q 7 U 2 V j d G l v b j E v S H V u d G l u Z 1 B 5 a m F r c y 9 Q a X Z v d G V k I E N v b H V t b i 5 7 U 2 9 s b y B D a G F s b G V u Z 2 U g S U k s N 3 0 m c X V v d D s s J n F 1 b 3 Q 7 U 2 V j d G l v b j E v S H V u d G l u Z 1 B 5 a m F r c y 9 Q a X Z v d G V k I E N v b H V t b i 5 7 U 2 9 s b y B D a G F s b G V u Z 2 U g S U l J L D h 9 J n F 1 b 3 Q 7 L C Z x d W 9 0 O 1 N l Y 3 R p b 2 4 x L 0 h 1 b n R p b m d Q e W p h a 3 M v U G l 2 b 3 R l Z C B D b 2 x 1 b W 4 u e 1 N v b G 8 g Q 2 h h b G x l b m d l I E l W L D V 9 J n F 1 b 3 Q 7 L C Z x d W 9 0 O 1 N l Y 3 R p b 2 4 x L 0 h 1 b n R p b m d Q e W p h a 3 M v U G l 2 b 3 R l Z C B D b 2 x 1 b W 4 u e 0 R 1 b y B D a G F s b G V u Z 2 U g S S w x f S Z x d W 9 0 O y w m c X V v d D t T Z W N 0 a W 9 u M S 9 I d W 5 0 a W 5 n U H l q Y W t z L 1 B p d m 9 0 Z W Q g Q 2 9 s d W 1 u L n t E d W 8 g Q 2 h h b G x l b m d l I E l J L D J 9 J n F 1 b 3 Q 7 L C Z x d W 9 0 O 1 N l Y 3 R p b 2 4 x L 0 h 1 b n R p b m d Q e W p h a 3 M v U G l 2 b 3 R l Z C B D b 2 x 1 b W 4 u e 0 R 1 b y B D a G F s b G V u Z 2 U g S U l J L D N 9 J n F 1 b 3 Q 7 L C Z x d W 9 0 O 1 N l Y 3 R p b 2 4 x L 0 h 1 b n R p b m d Q e W p h a 3 M v U G l 2 b 3 R l Z C B D b 2 x 1 b W 4 u e 0 R 1 b y B D a G F s b G V u Z 2 U g S V Y s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H V u d G l u Z 1 B 5 a m F r c y 9 Q a X Z v d G V k I E N v b H V t b i 5 7 U G x h e W V y L D B 9 J n F 1 b 3 Q 7 L C Z x d W 9 0 O 1 N l Y 3 R p b 2 4 x L 0 h 1 b n R p b m d Q e W p h a 3 M v U G l 2 b 3 R l Z C B D b 2 x 1 b W 4 u e 1 N v b G 8 g Q 2 h h b G x l b m d l I E k s N n 0 m c X V v d D s s J n F 1 b 3 Q 7 U 2 V j d G l v b j E v S H V u d G l u Z 1 B 5 a m F r c y 9 Q a X Z v d G V k I E N v b H V t b i 5 7 U 2 9 s b y B D a G F s b G V u Z 2 U g S U k s N 3 0 m c X V v d D s s J n F 1 b 3 Q 7 U 2 V j d G l v b j E v S H V u d G l u Z 1 B 5 a m F r c y 9 Q a X Z v d G V k I E N v b H V t b i 5 7 U 2 9 s b y B D a G F s b G V u Z 2 U g S U l J L D h 9 J n F 1 b 3 Q 7 L C Z x d W 9 0 O 1 N l Y 3 R p b 2 4 x L 0 h 1 b n R p b m d Q e W p h a 3 M v U G l 2 b 3 R l Z C B D b 2 x 1 b W 4 u e 1 N v b G 8 g Q 2 h h b G x l b m d l I E l W L D V 9 J n F 1 b 3 Q 7 L C Z x d W 9 0 O 1 N l Y 3 R p b 2 4 x L 0 h 1 b n R p b m d Q e W p h a 3 M v U G l 2 b 3 R l Z C B D b 2 x 1 b W 4 u e 0 R 1 b y B D a G F s b G V u Z 2 U g S S w x f S Z x d W 9 0 O y w m c X V v d D t T Z W N 0 a W 9 u M S 9 I d W 5 0 a W 5 n U H l q Y W t z L 1 B p d m 9 0 Z W Q g Q 2 9 s d W 1 u L n t E d W 8 g Q 2 h h b G x l b m d l I E l J L D J 9 J n F 1 b 3 Q 7 L C Z x d W 9 0 O 1 N l Y 3 R p b 2 4 x L 0 h 1 b n R p b m d Q e W p h a 3 M v U G l 2 b 3 R l Z C B D b 2 x 1 b W 4 u e 0 R 1 b y B D a G F s b G V u Z 2 U g S U l J L D N 9 J n F 1 b 3 Q 7 L C Z x d W 9 0 O 1 N l Y 3 R p b 2 4 x L 0 h 1 b n R p b m d Q e W p h a 3 M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1 b n R p b m d Q e W p h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d G l u Z 1 B 5 a m F r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n R p b m d Q e W p h a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0 a W 5 n U H l q Y W t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a X R l T 2 Z Q Y X N z Y W d l R 2 9 s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b 2 x v I E N o Y W x s Z W 5 n Z S B J J n F 1 b 3 Q 7 L C Z x d W 9 0 O 1 N v b G 8 g Q 2 h h b G x l b m d l I E l J J n F 1 b 3 Q 7 L C Z x d W 9 0 O 1 N v b G 8 g Q 2 h h b G x l b m d l I E l J S S Z x d W 9 0 O y w m c X V v d D t T b 2 x v I E N o Y W x s Z W 5 n Z S B J V i Z x d W 9 0 O y w m c X V v d D t E d W 8 g Q 2 h h b G x l b m d l I E k m c X V v d D s s J n F 1 b 3 Q 7 R H V v I E N o Y W x s Z W 5 n Z S B J S S Z x d W 9 0 O y w m c X V v d D t E d W 8 g Q 2 h h b G x l b m d l I E l J S S Z x d W 9 0 O y w m c X V v d D t E d W 8 g Q 2 h h b G x l b m d l I E l W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T k t M D k t M j J U M T A 6 M D E 6 N T Y u M j E 1 N z Q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Z T E y Y 2 E 5 M z g t Y W U y O C 0 0 M z I 1 L T k 4 N z c t N D k 2 M 2 R k Y z J h O D I y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0 Z U 9 m U G F z c 2 F n Z U d v b G Q v U G l 2 b 3 R l Z C B D b 2 x 1 b W 4 u e 1 B s Y X l l c i w w f S Z x d W 9 0 O y w m c X V v d D t T Z W N 0 a W 9 u M S 9 S a X R l T 2 Z Q Y X N z Y W d l R 2 9 s Z C 9 Q a X Z v d G V k I E N v b H V t b i 5 7 U 2 9 s b y B D a G F s b G V u Z 2 U g S S w x N H 0 m c X V v d D s s J n F 1 b 3 Q 7 U 2 V j d G l v b j E v U m l 0 Z U 9 m U G F z c 2 F n Z U d v b G Q v U G l 2 b 3 R l Z C B D b 2 x 1 b W 4 u e 1 N v b G 8 g Q 2 h h b G x l b m d l I E l J L D E 1 f S Z x d W 9 0 O y w m c X V v d D t T Z W N 0 a W 9 u M S 9 S a X R l T 2 Z Q Y X N z Y W d l R 2 9 s Z C 9 Q a X Z v d G V k I E N v b H V t b i 5 7 U 2 9 s b y B D a G F s b G V u Z 2 U g S U l J L D E 2 f S Z x d W 9 0 O y w m c X V v d D t T Z W N 0 a W 9 u M S 9 S a X R l T 2 Z Q Y X N z Y W d l R 2 9 s Z C 9 Q a X Z v d G V k I E N v b H V t b i 5 7 U 2 9 s b y B D a G F s b G V u Z 2 U g S V Y s M T N 9 J n F 1 b 3 Q 7 L C Z x d W 9 0 O 1 N l Y 3 R p b 2 4 x L 1 J p d G V P Z l B h c 3 N h Z 2 V H b 2 x k L 1 B p d m 9 0 Z W Q g Q 2 9 s d W 1 u L n t E d W 8 g Q 2 h h b G x l b m d l I E k s M n 0 m c X V v d D s s J n F 1 b 3 Q 7 U 2 V j d G l v b j E v U m l 0 Z U 9 m U G F z c 2 F n Z U d v b G Q v U G l 2 b 3 R l Z C B D b 2 x 1 b W 4 u e 0 R 1 b y B D a G F s b G V u Z 2 U g S U k s M T B 9 J n F 1 b 3 Q 7 L C Z x d W 9 0 O 1 N l Y 3 R p b 2 4 x L 1 J p d G V P Z l B h c 3 N h Z 2 V H b 2 x k L 1 B p d m 9 0 Z W Q g Q 2 9 s d W 1 u L n t E d W 8 g Q 2 h h b G x l b m d l I E l J S S w x M X 0 m c X V v d D s s J n F 1 b 3 Q 7 U 2 V j d G l v b j E v U m l 0 Z U 9 m U G F z c 2 F n Z U d v b G Q v U G l 2 b 3 R l Z C B D b 2 x 1 b W 4 u e 0 R 1 b y B D a G F s b G V u Z 2 U g S V Y s M T J 9 J n F 1 b 3 Q 7 L C Z x d W 9 0 O 1 N l Y 3 R p b 2 4 x L 1 J p d G V P Z l B h c 3 N h Z 2 V H b 2 x k L 1 B p d m 9 0 Z W Q g Q 2 9 s d W 1 u L n t U c m l v I E N o Y W x s Z W 5 n Z S B J L D Z 9 J n F 1 b 3 Q 7 L C Z x d W 9 0 O 1 N l Y 3 R p b 2 4 x L 1 J p d G V P Z l B h c 3 N h Z 2 V H b 2 x k L 1 B p d m 9 0 Z W Q g Q 2 9 s d W 1 u L n t U c m l v I E N o Y W x s Z W 5 n Z S B J S S w 3 f S Z x d W 9 0 O y w m c X V v d D t T Z W N 0 a W 9 u M S 9 S a X R l T 2 Z Q Y X N z Y W d l R 2 9 s Z C 9 Q a X Z v d G V k I E N v b H V t b i 5 7 V H J p b y B D a G F s b G V u Z 2 U g S U l J L D h 9 J n F 1 b 3 Q 7 L C Z x d W 9 0 O 1 N l Y 3 R p b 2 4 x L 1 J p d G V P Z l B h c 3 N h Z 2 V H b 2 x k L 1 B p d m 9 0 Z W Q g Q 2 9 s d W 1 u L n t U c m l v I E N o Y W x s Z W 5 n Z S B J V i w 5 f S Z x d W 9 0 O y w m c X V v d D t T Z W N 0 a W 9 u M S 9 S a X R l T 2 Z Q Y X N z Y W d l R 2 9 s Z C 9 Q a X Z v d G V k I E N v b H V t b i 5 7 V G V h b S B D a G F s b G V u Z 2 U g S S w x f S Z x d W 9 0 O y w m c X V v d D t T Z W N 0 a W 9 u M S 9 S a X R l T 2 Z Q Y X N z Y W d l R 2 9 s Z C 9 Q a X Z v d G V k I E N v b H V t b i 5 7 V G V h b S B D a G F s b G V u Z 2 U g S U k s M 3 0 m c X V v d D s s J n F 1 b 3 Q 7 U 2 V j d G l v b j E v U m l 0 Z U 9 m U G F z c 2 F n Z U d v b G Q v U G l 2 b 3 R l Z C B D b 2 x 1 b W 4 u e 1 R l Y W 0 g Q 2 h h b G x l b m d l I E l J S S w 0 f S Z x d W 9 0 O y w m c X V v d D t T Z W N 0 a W 9 u M S 9 S a X R l T 2 Z Q Y X N z Y W d l R 2 9 s Z C 9 Q a X Z v d G V k I E N v b H V t b i 5 7 V G V h b S B D a G F s b G V u Z 2 U g S V Y s N X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p d G V P Z l B h c 3 N h Z 2 V H b 2 x k L 1 B p d m 9 0 Z W Q g Q 2 9 s d W 1 u L n t Q b G F 5 Z X I s M H 0 m c X V v d D s s J n F 1 b 3 Q 7 U 2 V j d G l v b j E v U m l 0 Z U 9 m U G F z c 2 F n Z U d v b G Q v U G l 2 b 3 R l Z C B D b 2 x 1 b W 4 u e 1 N v b G 8 g Q 2 h h b G x l b m d l I E k s M T R 9 J n F 1 b 3 Q 7 L C Z x d W 9 0 O 1 N l Y 3 R p b 2 4 x L 1 J p d G V P Z l B h c 3 N h Z 2 V H b 2 x k L 1 B p d m 9 0 Z W Q g Q 2 9 s d W 1 u L n t T b 2 x v I E N o Y W x s Z W 5 n Z S B J S S w x N X 0 m c X V v d D s s J n F 1 b 3 Q 7 U 2 V j d G l v b j E v U m l 0 Z U 9 m U G F z c 2 F n Z U d v b G Q v U G l 2 b 3 R l Z C B D b 2 x 1 b W 4 u e 1 N v b G 8 g Q 2 h h b G x l b m d l I E l J S S w x N n 0 m c X V v d D s s J n F 1 b 3 Q 7 U 2 V j d G l v b j E v U m l 0 Z U 9 m U G F z c 2 F n Z U d v b G Q v U G l 2 b 3 R l Z C B D b 2 x 1 b W 4 u e 1 N v b G 8 g Q 2 h h b G x l b m d l I E l W L D E z f S Z x d W 9 0 O y w m c X V v d D t T Z W N 0 a W 9 u M S 9 S a X R l T 2 Z Q Y X N z Y W d l R 2 9 s Z C 9 Q a X Z v d G V k I E N v b H V t b i 5 7 R H V v I E N o Y W x s Z W 5 n Z S B J L D J 9 J n F 1 b 3 Q 7 L C Z x d W 9 0 O 1 N l Y 3 R p b 2 4 x L 1 J p d G V P Z l B h c 3 N h Z 2 V H b 2 x k L 1 B p d m 9 0 Z W Q g Q 2 9 s d W 1 u L n t E d W 8 g Q 2 h h b G x l b m d l I E l J L D E w f S Z x d W 9 0 O y w m c X V v d D t T Z W N 0 a W 9 u M S 9 S a X R l T 2 Z Q Y X N z Y W d l R 2 9 s Z C 9 Q a X Z v d G V k I E N v b H V t b i 5 7 R H V v I E N o Y W x s Z W 5 n Z S B J S U k s M T F 9 J n F 1 b 3 Q 7 L C Z x d W 9 0 O 1 N l Y 3 R p b 2 4 x L 1 J p d G V P Z l B h c 3 N h Z 2 V H b 2 x k L 1 B p d m 9 0 Z W Q g Q 2 9 s d W 1 u L n t E d W 8 g Q 2 h h b G x l b m d l I E l W L D E y f S Z x d W 9 0 O y w m c X V v d D t T Z W N 0 a W 9 u M S 9 S a X R l T 2 Z Q Y X N z Y W d l R 2 9 s Z C 9 Q a X Z v d G V k I E N v b H V t b i 5 7 V H J p b y B D a G F s b G V u Z 2 U g S S w 2 f S Z x d W 9 0 O y w m c X V v d D t T Z W N 0 a W 9 u M S 9 S a X R l T 2 Z Q Y X N z Y W d l R 2 9 s Z C 9 Q a X Z v d G V k I E N v b H V t b i 5 7 V H J p b y B D a G F s b G V u Z 2 U g S U k s N 3 0 m c X V v d D s s J n F 1 b 3 Q 7 U 2 V j d G l v b j E v U m l 0 Z U 9 m U G F z c 2 F n Z U d v b G Q v U G l 2 b 3 R l Z C B D b 2 x 1 b W 4 u e 1 R y a W 8 g Q 2 h h b G x l b m d l I E l J S S w 4 f S Z x d W 9 0 O y w m c X V v d D t T Z W N 0 a W 9 u M S 9 S a X R l T 2 Z Q Y X N z Y W d l R 2 9 s Z C 9 Q a X Z v d G V k I E N v b H V t b i 5 7 V H J p b y B D a G F s b G V u Z 2 U g S V Y s O X 0 m c X V v d D s s J n F 1 b 3 Q 7 U 2 V j d G l v b j E v U m l 0 Z U 9 m U G F z c 2 F n Z U d v b G Q v U G l 2 b 3 R l Z C B D b 2 x 1 b W 4 u e 1 R l Y W 0 g Q 2 h h b G x l b m d l I E k s M X 0 m c X V v d D s s J n F 1 b 3 Q 7 U 2 V j d G l v b j E v U m l 0 Z U 9 m U G F z c 2 F n Z U d v b G Q v U G l 2 b 3 R l Z C B D b 2 x 1 b W 4 u e 1 R l Y W 0 g Q 2 h h b G x l b m d l I E l J L D N 9 J n F 1 b 3 Q 7 L C Z x d W 9 0 O 1 N l Y 3 R p b 2 4 x L 1 J p d G V P Z l B h c 3 N h Z 2 V H b 2 x k L 1 B p d m 9 0 Z W Q g Q 2 9 s d W 1 u L n t U Z W F t I E N o Y W x s Z W 5 n Z S B J S U k s N H 0 m c X V v d D s s J n F 1 b 3 Q 7 U 2 V j d G l v b j E v U m l 0 Z U 9 m U G F z c 2 F n Z U d v b G Q v U G l 2 b 3 R l Z C B D b 2 x 1 b W 4 u e 1 R l Y W 0 g Q 2 h h b G x l b m d l I E l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R l T 2 Z Q Y X N z Y W d l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H b 2 x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d G V P Z l B h c 3 N h Z 2 V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D w v S X R l b V B h d G g + P C 9 J d G V t T G 9 j Y X R p b 2 4 + P F N 0 Y W J s Z U V u d H J p Z X M + P E V u d H J 5 I F R 5 c G U 9 I k Z p b G x U Y X J n Z X Q i I F Z h b H V l P S J z U m l 0 Z U 9 m U G F z c 2 F n Z V B s Y X Q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A 6 M D I 6 M D A u N D c 0 N D k 2 M l o i I C 8 + P E V u d H J 5 I F R 5 c G U 9 I k Z p b G x D b 2 x 1 b W 5 U e X B l c y I g V m F s d W U 9 I n N C Z 1 V G Q l F V R k J R V U Z C U V V G Q l F V R k J R V T 0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s s J n F 1 b 3 Q 7 V G V h b S B D a G F s b G V u Z 2 U g S S Z x d W 9 0 O y w m c X V v d D t U Z W F t I E N o Y W x s Z W 5 n Z S B J S S Z x d W 9 0 O y w m c X V v d D t U Z W F t I E N o Y W x s Z W 5 n Z S B J S U k m c X V v d D s s J n F 1 b 3 Q 7 V G V h b S B D a G F s b G V u Z 2 U g S V Y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M x Z G Q 3 Z W Y 4 L T Y 1 O D g t N G J h Y y 1 h M m R m L W U y O T M w N D V m M T M 2 Y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d G V P Z l B h c 3 N h Z 2 V Q b G F 0 L 1 B p d m 9 0 Z W Q g Q 2 9 s d W 1 u L n t Q b G F 5 Z X I s M H 0 m c X V v d D s s J n F 1 b 3 Q 7 U 2 V j d G l v b j E v U m l 0 Z U 9 m U G F z c 2 F n Z V B s Y X Q v U G l 2 b 3 R l Z C B D b 2 x 1 b W 4 u e 1 N v b G 8 g Q 2 h h b G x l b m d l I E k s M T N 9 J n F 1 b 3 Q 7 L C Z x d W 9 0 O 1 N l Y 3 R p b 2 4 x L 1 J p d G V P Z l B h c 3 N h Z 2 V Q b G F 0 L 1 B p d m 9 0 Z W Q g Q 2 9 s d W 1 u L n t T b 2 x v I E N o Y W x s Z W 5 n Z S B J S S w x N H 0 m c X V v d D s s J n F 1 b 3 Q 7 U 2 V j d G l v b j E v U m l 0 Z U 9 m U G F z c 2 F n Z V B s Y X Q v U G l 2 b 3 R l Z C B D b 2 x 1 b W 4 u e 1 N v b G 8 g Q 2 h h b G x l b m d l I E l J S S w x N X 0 m c X V v d D s s J n F 1 b 3 Q 7 U 2 V j d G l v b j E v U m l 0 Z U 9 m U G F z c 2 F n Z V B s Y X Q v U G l 2 b 3 R l Z C B D b 2 x 1 b W 4 u e 1 N v b G 8 g Q 2 h h b G x l b m d l I E l W L D E 2 f S Z x d W 9 0 O y w m c X V v d D t T Z W N 0 a W 9 u M S 9 S a X R l T 2 Z Q Y X N z Y W d l U G x h d C 9 Q a X Z v d G V k I E N v b H V t b i 5 7 R H V v I E N o Y W x s Z W 5 n Z S B J L D l 9 J n F 1 b 3 Q 7 L C Z x d W 9 0 O 1 N l Y 3 R p b 2 4 x L 1 J p d G V P Z l B h c 3 N h Z 2 V Q b G F 0 L 1 B p d m 9 0 Z W Q g Q 2 9 s d W 1 u L n t E d W 8 g Q 2 h h b G x l b m d l I E l J L D E w f S Z x d W 9 0 O y w m c X V v d D t T Z W N 0 a W 9 u M S 9 S a X R l T 2 Z Q Y X N z Y W d l U G x h d C 9 Q a X Z v d G V k I E N v b H V t b i 5 7 R H V v I E N o Y W x s Z W 5 n Z S B J S U k s M T F 9 J n F 1 b 3 Q 7 L C Z x d W 9 0 O 1 N l Y 3 R p b 2 4 x L 1 J p d G V P Z l B h c 3 N h Z 2 V Q b G F 0 L 1 B p d m 9 0 Z W Q g Q 2 9 s d W 1 u L n t E d W 8 g Q 2 h h b G x l b m d l I E l W L D E y f S Z x d W 9 0 O y w m c X V v d D t T Z W N 0 a W 9 u M S 9 S a X R l T 2 Z Q Y X N z Y W d l U G x h d C 9 Q a X Z v d G V k I E N v b H V t b i 5 7 V H J p b y B D a G F s b G V u Z 2 U g S S w 1 f S Z x d W 9 0 O y w m c X V v d D t T Z W N 0 a W 9 u M S 9 S a X R l T 2 Z Q Y X N z Y W d l U G x h d C 9 Q a X Z v d G V k I E N v b H V t b i 5 7 V H J p b y B D a G F s b G V u Z 2 U g S U k s N n 0 m c X V v d D s s J n F 1 b 3 Q 7 U 2 V j d G l v b j E v U m l 0 Z U 9 m U G F z c 2 F n Z V B s Y X Q v U G l 2 b 3 R l Z C B D b 2 x 1 b W 4 u e 1 R y a W 8 g Q 2 h h b G x l b m d l I E l J S S w 3 f S Z x d W 9 0 O y w m c X V v d D t T Z W N 0 a W 9 u M S 9 S a X R l T 2 Z Q Y X N z Y W d l U G x h d C 9 Q a X Z v d G V k I E N v b H V t b i 5 7 V H J p b y B D a G F s b G V u Z 2 U g S V Y s O H 0 m c X V v d D s s J n F 1 b 3 Q 7 U 2 V j d G l v b j E v U m l 0 Z U 9 m U G F z c 2 F n Z V B s Y X Q v U G l 2 b 3 R l Z C B D b 2 x 1 b W 4 u e 1 R l Y W 0 g Q 2 h h b G x l b m d l I E k s M X 0 m c X V v d D s s J n F 1 b 3 Q 7 U 2 V j d G l v b j E v U m l 0 Z U 9 m U G F z c 2 F n Z V B s Y X Q v U G l 2 b 3 R l Z C B D b 2 x 1 b W 4 u e 1 R l Y W 0 g Q 2 h h b G x l b m d l I E l J L D J 9 J n F 1 b 3 Q 7 L C Z x d W 9 0 O 1 N l Y 3 R p b 2 4 x L 1 J p d G V P Z l B h c 3 N h Z 2 V Q b G F 0 L 1 B p d m 9 0 Z W Q g Q 2 9 s d W 1 u L n t U Z W F t I E N o Y W x s Z W 5 n Z S B J S U k s M 3 0 m c X V v d D s s J n F 1 b 3 Q 7 U 2 V j d G l v b j E v U m l 0 Z U 9 m U G F z c 2 F n Z V B s Y X Q v U G l 2 b 3 R l Z C B D b 2 x 1 b W 4 u e 1 R l Y W 0 g Q 2 h h b G x l b m d l I E l W L D R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R l T 2 Z Q Y X N z Y W d l U G x h d C 9 Q a X Z v d G V k I E N v b H V t b i 5 7 U G x h e W V y L D B 9 J n F 1 b 3 Q 7 L C Z x d W 9 0 O 1 N l Y 3 R p b 2 4 x L 1 J p d G V P Z l B h c 3 N h Z 2 V Q b G F 0 L 1 B p d m 9 0 Z W Q g Q 2 9 s d W 1 u L n t T b 2 x v I E N o Y W x s Z W 5 n Z S B J L D E z f S Z x d W 9 0 O y w m c X V v d D t T Z W N 0 a W 9 u M S 9 S a X R l T 2 Z Q Y X N z Y W d l U G x h d C 9 Q a X Z v d G V k I E N v b H V t b i 5 7 U 2 9 s b y B D a G F s b G V u Z 2 U g S U k s M T R 9 J n F 1 b 3 Q 7 L C Z x d W 9 0 O 1 N l Y 3 R p b 2 4 x L 1 J p d G V P Z l B h c 3 N h Z 2 V Q b G F 0 L 1 B p d m 9 0 Z W Q g Q 2 9 s d W 1 u L n t T b 2 x v I E N o Y W x s Z W 5 n Z S B J S U k s M T V 9 J n F 1 b 3 Q 7 L C Z x d W 9 0 O 1 N l Y 3 R p b 2 4 x L 1 J p d G V P Z l B h c 3 N h Z 2 V Q b G F 0 L 1 B p d m 9 0 Z W Q g Q 2 9 s d W 1 u L n t T b 2 x v I E N o Y W x s Z W 5 n Z S B J V i w x N n 0 m c X V v d D s s J n F 1 b 3 Q 7 U 2 V j d G l v b j E v U m l 0 Z U 9 m U G F z c 2 F n Z V B s Y X Q v U G l 2 b 3 R l Z C B D b 2 x 1 b W 4 u e 0 R 1 b y B D a G F s b G V u Z 2 U g S S w 5 f S Z x d W 9 0 O y w m c X V v d D t T Z W N 0 a W 9 u M S 9 S a X R l T 2 Z Q Y X N z Y W d l U G x h d C 9 Q a X Z v d G V k I E N v b H V t b i 5 7 R H V v I E N o Y W x s Z W 5 n Z S B J S S w x M H 0 m c X V v d D s s J n F 1 b 3 Q 7 U 2 V j d G l v b j E v U m l 0 Z U 9 m U G F z c 2 F n Z V B s Y X Q v U G l 2 b 3 R l Z C B D b 2 x 1 b W 4 u e 0 R 1 b y B D a G F s b G V u Z 2 U g S U l J L D E x f S Z x d W 9 0 O y w m c X V v d D t T Z W N 0 a W 9 u M S 9 S a X R l T 2 Z Q Y X N z Y W d l U G x h d C 9 Q a X Z v d G V k I E N v b H V t b i 5 7 R H V v I E N o Y W x s Z W 5 n Z S B J V i w x M n 0 m c X V v d D s s J n F 1 b 3 Q 7 U 2 V j d G l v b j E v U m l 0 Z U 9 m U G F z c 2 F n Z V B s Y X Q v U G l 2 b 3 R l Z C B D b 2 x 1 b W 4 u e 1 R y a W 8 g Q 2 h h b G x l b m d l I E k s N X 0 m c X V v d D s s J n F 1 b 3 Q 7 U 2 V j d G l v b j E v U m l 0 Z U 9 m U G F z c 2 F n Z V B s Y X Q v U G l 2 b 3 R l Z C B D b 2 x 1 b W 4 u e 1 R y a W 8 g Q 2 h h b G x l b m d l I E l J L D Z 9 J n F 1 b 3 Q 7 L C Z x d W 9 0 O 1 N l Y 3 R p b 2 4 x L 1 J p d G V P Z l B h c 3 N h Z 2 V Q b G F 0 L 1 B p d m 9 0 Z W Q g Q 2 9 s d W 1 u L n t U c m l v I E N o Y W x s Z W 5 n Z S B J S U k s N 3 0 m c X V v d D s s J n F 1 b 3 Q 7 U 2 V j d G l v b j E v U m l 0 Z U 9 m U G F z c 2 F n Z V B s Y X Q v U G l 2 b 3 R l Z C B D b 2 x 1 b W 4 u e 1 R y a W 8 g Q 2 h h b G x l b m d l I E l W L D h 9 J n F 1 b 3 Q 7 L C Z x d W 9 0 O 1 N l Y 3 R p b 2 4 x L 1 J p d G V P Z l B h c 3 N h Z 2 V Q b G F 0 L 1 B p d m 9 0 Z W Q g Q 2 9 s d W 1 u L n t U Z W F t I E N o Y W x s Z W 5 n Z S B J L D F 9 J n F 1 b 3 Q 7 L C Z x d W 9 0 O 1 N l Y 3 R p b 2 4 x L 1 J p d G V P Z l B h c 3 N h Z 2 V Q b G F 0 L 1 B p d m 9 0 Z W Q g Q 2 9 s d W 1 u L n t U Z W F t I E N o Y W x s Z W 5 n Z S B J S S w y f S Z x d W 9 0 O y w m c X V v d D t T Z W N 0 a W 9 u M S 9 S a X R l T 2 Z Q Y X N z Y W d l U G x h d C 9 Q a X Z v d G V k I E N v b H V t b i 5 7 V G V h b S B D a G F s b G V u Z 2 U g S U l J L D N 9 J n F 1 b 3 Q 7 L C Z x d W 9 0 O 1 N l Y 3 R p b 2 4 x L 1 J p d G V P Z l B h c 3 N h Z 2 V Q b G F 0 L 1 B p d m 9 0 Z W Q g Q 2 9 s d W 1 u L n t U Z W F t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0 Z U 9 m U G F z c 2 F n Z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V G V h b U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G V h b S B D a G F s b G V u Z 2 U g S S Z x d W 9 0 O y w m c X V v d D t U Z W F t I E N o Y W x s Z W 5 n Z S B J S S Z x d W 9 0 O y w m c X V v d D t U Z W F t I E N o Y W x s Z W 5 n Z S B J S U k m c X V v d D s s J n F 1 b 3 Q 7 V G V h b S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5 L T I y V D E w O j A y O j A w L j U w O T U w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R d W V y e U l E I i B W Y W x 1 Z T 0 i c 2 M z M 2 J l M W V j L W R m Z T M t N D k 4 M i 1 i N j E 5 L W U 0 Y T k x M j Q 5 N G I 2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V G V h b S B D a G F s b G V u Z 2 U g S S w x f S Z x d W 9 0 O y w m c X V v d D t T Z W N 0 a W 9 u M S 9 Q b G F 5 Z X J U Z W F t R 2 9 s Z C 9 Q a X Z v d G V k I E N v b H V t b i 5 7 V G V h b S B D a G F s b G V u Z 2 U g S U k s M n 0 m c X V v d D s s J n F 1 b 3 Q 7 U 2 V j d G l v b j E v U G x h e W V y V G V h b U d v b G Q v U G l 2 b 3 R l Z C B D b 2 x 1 b W 4 u e 1 R l Y W 0 g Q 2 h h b G x l b m d l I E l J S S w z f S Z x d W 9 0 O y w m c X V v d D t T Z W N 0 a W 9 u M S 9 Q b G F 5 Z X J U Z W F t R 2 9 s Z C 9 Q a X Z v d G V k I E N v b H V t b i 5 7 V G V h b S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V G V h b S B D a G F s b G V u Z 2 U g S S w x f S Z x d W 9 0 O y w m c X V v d D t T Z W N 0 a W 9 u M S 9 Q b G F 5 Z X J U Z W F t R 2 9 s Z C 9 Q a X Z v d G V k I E N v b H V t b i 5 7 V G V h b S B D a G F s b G V u Z 2 U g S U k s M n 0 m c X V v d D s s J n F 1 b 3 Q 7 U 2 V j d G l v b j E v U G x h e W V y V G V h b U d v b G Q v U G l 2 b 3 R l Z C B D b 2 x 1 b W 4 u e 1 R l Y W 0 g Q 2 h h b G x l b m d l I E l J S S w z f S Z x d W 9 0 O y w m c X V v d D t T Z W N 0 a W 9 u M S 9 Q b G F 5 Z X J U Z W F t R 2 9 s Z C 9 Q a X Z v d G V k I E N v b H V t b i 5 7 V G V h b S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P C 9 J d G V t U G F 0 a D 4 8 L 0 l 0 Z W 1 M b 2 N h d G l v b j 4 8 U 3 R h Y m x l R W 5 0 c m l l c z 4 8 R W 5 0 c n k g V H l w Z T 0 i R m l s b F R h c m d l d C I g V m F s d W U 9 I n N Q b G F 5 Z X J U Z W F t U G x h d C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w O j A y O j A x L j Y y N T M 2 M D B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l Y W 0 g Q 2 h h b G x l b m d l I E k m c X V v d D s s J n F 1 b 3 Q 7 V G V h b S B D a G F s b G V u Z 2 U g S U k m c X V v d D s s J n F 1 b 3 Q 7 V G V h b S B D a G F s b G V u Z 2 U g S U l J J n F 1 b 3 Q 7 L C Z x d W 9 0 O 1 R l Y W 0 g Q 2 h h b G x l b m d l I E l W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z N T E 5 M D Y w N y 1 h N m V m L T Q 0 O D Y t Y T A 5 M C 1 m M j h k N W E 5 O D N m Z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1 R l Y W 0 g Q 2 h h b G x l b m d l I E k s M X 0 m c X V v d D s s J n F 1 b 3 Q 7 U 2 V j d G l v b j E v U G x h e W V y V G V h b V B s Y X Q v U G l 2 b 3 R l Z C B D b 2 x 1 b W 4 u e 1 R l Y W 0 g Q 2 h h b G x l b m d l I E l J L D J 9 J n F 1 b 3 Q 7 L C Z x d W 9 0 O 1 N l Y 3 R p b 2 4 x L 1 B s Y X l l c l R l Y W 1 Q b G F 0 L 1 B p d m 9 0 Z W Q g Q 2 9 s d W 1 u L n t U Z W F t I E N o Y W x s Z W 5 n Z S B J S U k s M 3 0 m c X V v d D s s J n F 1 b 3 Q 7 U 2 V j d G l v b j E v U G x h e W V y V G V h b V B s Y X Q v U G l 2 b 3 R l Z C B D b 2 x 1 b W 4 u e 1 R l Y W 0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1 R l Y W 0 g Q 2 h h b G x l b m d l I E k s M X 0 m c X V v d D s s J n F 1 b 3 Q 7 U 2 V j d G l v b j E v U G x h e W V y V G V h b V B s Y X Q v U G l 2 b 3 R l Z C B D b 2 x 1 b W 4 u e 1 R l Y W 0 g Q 2 h h b G x l b m d l I E l J L D J 9 J n F 1 b 3 Q 7 L C Z x d W 9 0 O 1 N l Y 3 R p b 2 4 x L 1 B s Y X l l c l R l Y W 1 Q b G F 0 L 1 B p d m 9 0 Z W Q g Q 2 9 s d W 1 u L n t U Z W F t I E N o Y W x s Z W 5 n Z S B J S U k s M 3 0 m c X V v d D s s J n F 1 b 3 Q 7 U 2 V j d G l v b j E v U G x h e W V y V G V h b V B s Y X Q v U G l 2 b 3 R l Z C B D b 2 x 1 b W 4 u e 1 R l Y W 0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h b V R l Y W 1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U Z W F t I E N o Y W x s Z W 5 n Z S B J J n F 1 b 3 Q 7 L C Z x d W 9 0 O 1 R l Y W 0 g Q 2 h h b G x l b m d l I E l J J n F 1 b 3 Q 7 L C Z x d W 9 0 O 1 R l Y W 0 g Q 2 h h b G x l b m d l I E l J S S Z x d W 9 0 O y w m c X V v d D t U Z W F t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k t M j J U M T A 6 M D I 6 M D E u N j Y 4 M z g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X V l c n l J R C I g V m F s d W U 9 I n M x O W I 0 N T c 4 Z i 0 4 M W E 3 L T Q 1 M z k t O T Q 3 O C 1 k Z j F h Z D A 4 M D c 4 Z j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1 R l Y W 0 g Q 2 h h b G x l b m d l I E k s M X 0 m c X V v d D s s J n F 1 b 3 Q 7 U 2 V j d G l v b j E v V G V h b V R l Y W 1 H b 2 x k L 1 B p d m 9 0 Z W Q g Q 2 9 s d W 1 u L n t U Z W F t I E N o Y W x s Z W 5 n Z S B J S S w y f S Z x d W 9 0 O y w m c X V v d D t T Z W N 0 a W 9 u M S 9 U Z W F t V G V h b U d v b G Q v U G l 2 b 3 R l Z C B D b 2 x 1 b W 4 u e 1 R l Y W 0 g Q 2 h h b G x l b m d l I E l J S S w z f S Z x d W 9 0 O y w m c X V v d D t T Z W N 0 a W 9 u M S 9 U Z W F t V G V h b U d v b G Q v U G l 2 b 3 R l Z C B D b 2 x 1 b W 4 u e 1 R l Y W 0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1 R l Y W 0 g Q 2 h h b G x l b m d l I E k s M X 0 m c X V v d D s s J n F 1 b 3 Q 7 U 2 V j d G l v b j E v V G V h b V R l Y W 1 H b 2 x k L 1 B p d m 9 0 Z W Q g Q 2 9 s d W 1 u L n t U Z W F t I E N o Y W x s Z W 5 n Z S B J S S w y f S Z x d W 9 0 O y w m c X V v d D t T Z W N 0 a W 9 u M S 9 U Z W F t V G V h b U d v b G Q v U G l 2 b 3 R l Z C B D b 2 x 1 b W 4 u e 1 R l Y W 0 g Q 2 h h b G x l b m d l I E l J S S w z f S Z x d W 9 0 O y w m c X V v d D t T Z W N 0 a W 9 u M S 9 U Z W F t V G V h b U d v b G Q v U G l 2 b 3 R l Z C B D b 2 x 1 b W 4 u e 1 R l Y W 0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P C 9 J d G V t U G F 0 a D 4 8 L 0 l 0 Z W 1 M b 2 N h d G l v b j 4 8 U 3 R h Y m x l R W 5 0 c m l l c z 4 8 R W 5 0 c n k g V H l w Z T 0 i R m l s b F R h c m d l d C I g V m F s d W U 9 I n N U Z W F t V G V h b V B s Y X Q i I C 8 + P E V u d H J 5 I F R 5 c G U 9 I k x v Y W R l Z F R v Q W 5 h b H l z a X N T Z X J 2 a W N l c y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j o w M S 4 2 O D I z O D c 4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V G V h b S B D a G F s b G V u Z 2 U g S S Z x d W 9 0 O y w m c X V v d D t U Z W F t I E N o Y W x s Z W 5 n Z S B J S S Z x d W 9 0 O y w m c X V v d D t U Z W F t I E N o Y W x s Z W 5 n Z S B J S U k m c X V v d D s s J n F 1 b 3 Q 7 V G V h b S B D a G F s b G V u Z 2 U g S V Y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I 5 O D I 3 O W Y w L T M x M j g t N G U 4 Y i 0 4 N T B j L T I x M m I z O T R i O W F m N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Q b G F 0 L 1 B p d m 9 0 Z W Q g Q 2 9 s d W 1 u L n t U Z W F t L D B 9 J n F 1 b 3 Q 7 L C Z x d W 9 0 O 1 N l Y 3 R p b 2 4 x L 1 R l Y W 1 U Z W F t U G x h d C 9 Q a X Z v d G V k I E N v b H V t b i 5 7 V G V h b S B D a G F s b G V u Z 2 U g S S w x f S Z x d W 9 0 O y w m c X V v d D t T Z W N 0 a W 9 u M S 9 U Z W F t V G V h b V B s Y X Q v U G l 2 b 3 R l Z C B D b 2 x 1 b W 4 u e 1 R l Y W 0 g Q 2 h h b G x l b m d l I E l J L D J 9 J n F 1 b 3 Q 7 L C Z x d W 9 0 O 1 N l Y 3 R p b 2 4 x L 1 R l Y W 1 U Z W F t U G x h d C 9 Q a X Z v d G V k I E N v b H V t b i 5 7 V G V h b S B D a G F s b G V u Z 2 U g S U l J L D N 9 J n F 1 b 3 Q 7 L C Z x d W 9 0 O 1 N l Y 3 R p b 2 4 x L 1 R l Y W 1 U Z W F t U G x h d C 9 Q a X Z v d G V k I E N v b H V t b i 5 7 V G V h b S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l Y W 1 Q b G F 0 L 1 B p d m 9 0 Z W Q g Q 2 9 s d W 1 u L n t U Z W F t L D B 9 J n F 1 b 3 Q 7 L C Z x d W 9 0 O 1 N l Y 3 R p b 2 4 x L 1 R l Y W 1 U Z W F t U G x h d C 9 Q a X Z v d G V k I E N v b H V t b i 5 7 V G V h b S B D a G F s b G V u Z 2 U g S S w x f S Z x d W 9 0 O y w m c X V v d D t T Z W N 0 a W 9 u M S 9 U Z W F t V G V h b V B s Y X Q v U G l 2 b 3 R l Z C B D b 2 x 1 b W 4 u e 1 R l Y W 0 g Q 2 h h b G x l b m d l I E l J L D J 9 J n F 1 b 3 Q 7 L C Z x d W 9 0 O 1 N l Y 3 R p b 2 4 x L 1 R l Y W 1 U Z W F t U G x h d C 9 Q a X Z v d G V k I E N v b H V t b i 5 7 V G V h b S B D a G F s b G V u Z 2 U g S U l J L D N 9 J n F 1 b 3 Q 7 L C Z x d W 9 0 O 1 N l Y 3 R p b 2 4 x L 1 R l Y W 1 U Z W F t U G x h d C 9 Q a X Z v d G V k I E N v b H V t b i 5 7 V G V h b S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D w v S X R l b V B h d G g + P C 9 J d G V t T G 9 j Y X R p b 2 4 + P F N 0 Y W J s Z U V u d H J p Z X M + P E V u d H J 5 I F R 5 c G U 9 I k Z p b G x U Y X J n Z X Q i I F Z h b H V l P S J z U G x h e W V y V H J p b 0 d v b G Q i I C 8 + P E V u d H J 5 I F R 5 c G U 9 I k x v Y W R l Z F R v Q W 5 h b H l z a X N T Z X J 2 a W N l c y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j o w M S 4 2 O T g z O T E x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c m l v I E N o Y W x s Z W 5 n Z S B J J n F 1 b 3 Q 7 L C Z x d W 9 0 O 1 R y a W 8 g Q 2 h h b G x l b m d l I E l J J n F 1 b 3 Q 7 L C Z x d W 9 0 O 1 R y a W 8 g Q 2 h h b G x l b m d l I E l J S S Z x d W 9 0 O y w m c X V v d D t U c m l v I E N o Y W x s Z W 5 n Z S B J V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Y W M 5 N z d j O D c t M T g 0 M i 0 0 Y z Y 1 L T l h O T Q t Z T d k Z D g y M j Q x Z j k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c m l v I E N o Y W x s Z W 5 n Z S B J L D F 9 J n F 1 b 3 Q 7 L C Z x d W 9 0 O 1 N l Y 3 R p b 2 4 x L 1 B s Y X l l c l R y a W 9 H b 2 x k L 1 B p d m 9 0 Z W Q g Q 2 9 s d W 1 u L n t U c m l v I E N o Y W x s Z W 5 n Z S B J S S w y f S Z x d W 9 0 O y w m c X V v d D t T Z W N 0 a W 9 u M S 9 Q b G F 5 Z X J U c m l v R 2 9 s Z C 9 Q a X Z v d G V k I E N v b H V t b i 5 7 V H J p b y B D a G F s b G V u Z 2 U g S U l J L D N 9 J n F 1 b 3 Q 7 L C Z x d W 9 0 O 1 N l Y 3 R p b 2 4 x L 1 B s Y X l l c l R y a W 9 H b 2 x k L 1 B p d m 9 0 Z W Q g Q 2 9 s d W 1 u L n t U c m l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c m l v I E N o Y W x s Z W 5 n Z S B J L D F 9 J n F 1 b 3 Q 7 L C Z x d W 9 0 O 1 N l Y 3 R p b 2 4 x L 1 B s Y X l l c l R y a W 9 H b 2 x k L 1 B p d m 9 0 Z W Q g Q 2 9 s d W 1 u L n t U c m l v I E N o Y W x s Z W 5 n Z S B J S S w y f S Z x d W 9 0 O y w m c X V v d D t T Z W N 0 a W 9 u M S 9 Q b G F 5 Z X J U c m l v R 2 9 s Z C 9 Q a X Z v d G V k I E N v b H V t b i 5 7 V H J p b y B D a G F s b G V u Z 2 U g S U l J L D N 9 J n F 1 b 3 Q 7 L C Z x d W 9 0 O 1 N l Y 3 R p b 2 4 x L 1 B s Y X l l c l R y a W 9 H b 2 x k L 1 B p d m 9 0 Z W Q g Q 2 9 s d W 1 u L n t U c m l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5 L T I y V D E w O j A y O j A y L j k 3 O D Y 4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U y Z D Y w Y T h m L T Y 0 M D U t N G U z O C 1 i N 2 M 0 L T J l M D Q y Y j N h M 2 R j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D a G F s b G V u Z 2 U g S S w x f S Z x d W 9 0 O y w m c X V v d D t T Z W N 0 a W 9 u M S 9 Q b G F 5 Z X J U c m l v U G x h d C 9 Q a X Z v d G V k I E N v b H V t b i 5 7 V H J p b y B D a G F s b G V u Z 2 U g S U k s M n 0 m c X V v d D s s J n F 1 b 3 Q 7 U 2 V j d G l v b j E v U G x h e W V y V H J p b 1 B s Y X Q v U G l 2 b 3 R l Z C B D b 2 x 1 b W 4 u e 1 R y a W 8 g Q 2 h h b G x l b m d l I E l J S S w z f S Z x d W 9 0 O y w m c X V v d D t T Z W N 0 a W 9 u M S 9 Q b G F 5 Z X J U c m l v U G x h d C 9 Q a X Z v d G V k I E N v b H V t b i 5 7 V H J p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D a G F s b G V u Z 2 U g S S w x f S Z x d W 9 0 O y w m c X V v d D t T Z W N 0 a W 9 u M S 9 Q b G F 5 Z X J U c m l v U G x h d C 9 Q a X Z v d G V k I E N v b H V t b i 5 7 V H J p b y B D a G F s b G V u Z 2 U g S U k s M n 0 m c X V v d D s s J n F 1 b 3 Q 7 U 2 V j d G l v b j E v U G x h e W V y V H J p b 1 B s Y X Q v U G l 2 b 3 R l Z C B D b 2 x 1 b W 4 u e 1 R y a W 8 g Q 2 h h b G x l b m d l I E l J S S w z f S Z x d W 9 0 O y w m c X V v d D t T Z W N 0 a W 9 u M S 9 Q b G F 5 Z X J U c m l v U G x h d C 9 Q a X Z v d G V k I E N v b H V t b i 5 7 V H J p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U Y X J n Z X Q i I F Z h b H V l P S J z V G V h b V R y a W 9 H b 2 x k I i A v P j x F b n R y e S B U e X B l P S J M b 2 F k Z W R U b 0 F u Y W x 5 c 2 l z U 2 V y d m l j Z X M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A 6 M D I 6 M D M u M D M 4 N j k 1 M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y a W 8 g Q 2 h h b G x l b m d l I E k m c X V v d D s s J n F 1 b 3 Q 7 V H J p b y B D a G F s b G V u Z 2 U g S U k m c X V v d D s s J n F 1 b 3 Q 7 V H J p b y B D a G F s b G V u Z 2 U g S U l J J n F 1 b 3 Q 7 L C Z x d W 9 0 O 1 R y a W 8 g Q 2 h h b G x l b m d l I E l W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M W Z k O T B k O S 0 3 Z T Y 2 L T Q x M D E t O W V i Y i 0 2 M G I x Z m Q 4 Z T k 1 M T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y a W 8 g Q 2 h h b G x l b m d l I E k s M X 0 m c X V v d D s s J n F 1 b 3 Q 7 U 2 V j d G l v b j E v V G V h b V R y a W 9 H b 2 x k L 1 B p d m 9 0 Z W Q g Q 2 9 s d W 1 u L n t U c m l v I E N o Y W x s Z W 5 n Z S B J S S w y f S Z x d W 9 0 O y w m c X V v d D t T Z W N 0 a W 9 u M S 9 U Z W F t V H J p b 0 d v b G Q v U G l 2 b 3 R l Z C B D b 2 x 1 b W 4 u e 1 R y a W 8 g Q 2 h h b G x l b m d l I E l J S S w z f S Z x d W 9 0 O y w m c X V v d D t T Z W N 0 a W 9 u M S 9 U Z W F t V H J p b 0 d v b G Q v U G l 2 b 3 R l Z C B D b 2 x 1 b W 4 u e 1 R y a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y a W 8 g Q 2 h h b G x l b m d l I E k s M X 0 m c X V v d D s s J n F 1 b 3 Q 7 U 2 V j d G l v b j E v V G V h b V R y a W 9 H b 2 x k L 1 B p d m 9 0 Z W Q g Q 2 9 s d W 1 u L n t U c m l v I E N o Y W x s Z W 5 n Z S B J S S w y f S Z x d W 9 0 O y w m c X V v d D t T Z W N 0 a W 9 u M S 9 U Z W F t V H J p b 0 d v b G Q v U G l 2 b 3 R l Z C B D b 2 x 1 b W 4 u e 1 R y a W 8 g Q 2 h h b G x l b m d l I E l J S S w z f S Z x d W 9 0 O y w m c X V v d D t T Z W N 0 a W 9 u M S 9 U Z W F t V H J p b 0 d v b G Q v U G l 2 b 3 R l Z C B D b 2 x 1 b W 4 u e 1 R y a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H J p b y B D a G F s b G V u Z 2 U g S S Z x d W 9 0 O y w m c X V v d D t U c m l v I E N o Y W x s Z W 5 n Z S B J S S Z x d W 9 0 O y w m c X V v d D t U c m l v I E N o Y W x s Z W 5 n Z S B J S U k m c X V v d D s s J n F 1 b 3 Q 7 V H J p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5 L T I y V D E w O j A y O j A z L j A 2 M D c w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E 5 Z m Q 3 Y T R m L T U 3 M D U t N D Q x Y y 0 4 M m Q 5 L T A 2 Z j g w Y 2 V h Z G I y Y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D a G F s b G V u Z 2 U g S S w x f S Z x d W 9 0 O y w m c X V v d D t T Z W N 0 a W 9 u M S 9 U Z W F t V H J p b 1 B s Y X Q v U G l 2 b 3 R l Z C B D b 2 x 1 b W 4 u e 1 R y a W 8 g Q 2 h h b G x l b m d l I E l J L D J 9 J n F 1 b 3 Q 7 L C Z x d W 9 0 O 1 N l Y 3 R p b 2 4 x L 1 R l Y W 1 U c m l v U G x h d C 9 Q a X Z v d G V k I E N v b H V t b i 5 7 V H J p b y B D a G F s b G V u Z 2 U g S U l J L D N 9 J n F 1 b 3 Q 7 L C Z x d W 9 0 O 1 N l Y 3 R p b 2 4 x L 1 R l Y W 1 U c m l v U G x h d C 9 Q a X Z v d G V k I E N v b H V t b i 5 7 V H J p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D a G F s b G V u Z 2 U g S S w x f S Z x d W 9 0 O y w m c X V v d D t T Z W N 0 a W 9 u M S 9 U Z W F t V H J p b 1 B s Y X Q v U G l 2 b 3 R l Z C B D b 2 x 1 b W 4 u e 1 R y a W 8 g Q 2 h h b G x l b m d l I E l J L D J 9 J n F 1 b 3 Q 7 L C Z x d W 9 0 O 1 N l Y 3 R p b 2 4 x L 1 R l Y W 1 U c m l v U G x h d C 9 Q a X Z v d G V k I E N v b H V t b i 5 7 V H J p b y B D a G F s b G V u Z 2 U g S U l J L D N 9 J n F 1 b 3 Q 7 L C Z x d W 9 0 O 1 N l Y 3 R p b 2 4 x L 1 R l Y W 1 U c m l v U G x h d C 9 Q a X Z v d G V k I E N v b H V t b i 5 7 V H J p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k t M j J U M T A 6 M D I 6 M D M u M D g 2 N z I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U z N j Y 3 M j I 2 L W U x M D k t N D J h O C 0 4 N W E w L T A 5 M z R l M z I w Y z F l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R 1 b y B D a G F s b G V u Z 2 U g S S w x f S Z x d W 9 0 O y w m c X V v d D t T Z W N 0 a W 9 u M S 9 Q b G F 5 Z X J E d W 9 H b 2 x k L 1 B p d m 9 0 Z W Q g Q 2 9 s d W 1 u L n t E d W 8 g Q 2 h h b G x l b m d l I E l J L D J 9 J n F 1 b 3 Q 7 L C Z x d W 9 0 O 1 N l Y 3 R p b 2 4 x L 1 B s Y X l l c k R 1 b 0 d v b G Q v U G l 2 b 3 R l Z C B D b 2 x 1 b W 4 u e 0 R 1 b y B D a G F s b G V u Z 2 U g S U l J L D N 9 J n F 1 b 3 Q 7 L C Z x d W 9 0 O 1 N l Y 3 R p b 2 4 x L 1 B s Y X l l c k R 1 b 0 d v b G Q v U G l 2 b 3 R l Z C B D b 2 x 1 b W 4 u e 0 R 1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R 1 b y B D a G F s b G V u Z 2 U g S S w x f S Z x d W 9 0 O y w m c X V v d D t T Z W N 0 a W 9 u M S 9 Q b G F 5 Z X J E d W 9 H b 2 x k L 1 B p d m 9 0 Z W Q g Q 2 9 s d W 1 u L n t E d W 8 g Q 2 h h b G x l b m d l I E l J L D J 9 J n F 1 b 3 Q 7 L C Z x d W 9 0 O 1 N l Y 3 R p b 2 4 x L 1 B s Y X l l c k R 1 b 0 d v b G Q v U G l 2 b 3 R l Z C B D b 2 x 1 b W 4 u e 0 R 1 b y B D a G F s b G V u Z 2 U g S U l J L D N 9 J n F 1 b 3 Q 7 L C Z x d W 9 0 O 1 N l Y 3 R p b 2 4 x L 1 B s Y X l l c k R 1 b 0 d v b G Q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D w v S X R l b V B h d G g + P C 9 J d G V t T G 9 j Y X R p b 2 4 + P F N 0 Y W J s Z U V u d H J p Z X M + P E V u d H J 5 I F R 5 c G U 9 I k Z p b G x U Y X J n Z X Q i I F Z h b H V l P S J z U G x h e W V y R H V v U G x h d C I g L z 4 8 R W 5 0 c n k g V H l w Z T 0 i T G 9 h Z G V k V G 9 B b m F s e X N p c 1 N l c n Z p Y 2 V z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w O j A y O j A 0 L j E 2 O T g x M T V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E 3 N j g 3 Y z A 0 L T A z O T Y t N D Z j M C 1 i Z W J j L T E 0 Z j I z Z W M y Y T B h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R 1 b y B D a G F s b G V u Z 2 U g S S w x f S Z x d W 9 0 O y w m c X V v d D t T Z W N 0 a W 9 u M S 9 Q b G F 5 Z X J E d W 9 Q b G F 0 L 1 B p d m 9 0 Z W Q g Q 2 9 s d W 1 u L n t E d W 8 g Q 2 h h b G x l b m d l I E l J L D J 9 J n F 1 b 3 Q 7 L C Z x d W 9 0 O 1 N l Y 3 R p b 2 4 x L 1 B s Y X l l c k R 1 b 1 B s Y X Q v U G l 2 b 3 R l Z C B D b 2 x 1 b W 4 u e 0 R 1 b y B D a G F s b G V u Z 2 U g S U l J L D N 9 J n F 1 b 3 Q 7 L C Z x d W 9 0 O 1 N l Y 3 R p b 2 4 x L 1 B s Y X l l c k R 1 b 1 B s Y X Q v U G l 2 b 3 R l Z C B D b 2 x 1 b W 4 u e 0 R 1 b y B D a G F s b G V u Z 2 U g S V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R 1 b y B D a G F s b G V u Z 2 U g S S w x f S Z x d W 9 0 O y w m c X V v d D t T Z W N 0 a W 9 u M S 9 Q b G F 5 Z X J E d W 9 Q b G F 0 L 1 B p d m 9 0 Z W Q g Q 2 9 s d W 1 u L n t E d W 8 g Q 2 h h b G x l b m d l I E l J L D J 9 J n F 1 b 3 Q 7 L C Z x d W 9 0 O 1 N l Y 3 R p b 2 4 x L 1 B s Y X l l c k R 1 b 1 B s Y X Q v U G l 2 b 3 R l Z C B D b 2 x 1 b W 4 u e 0 R 1 b y B D a G F s b G V u Z 2 U g S U l J L D N 9 J n F 1 b 3 Q 7 L C Z x d W 9 0 O 1 N l Y 3 R p b 2 4 x L 1 B s Y X l l c k R 1 b 1 B s Y X Q v U G l 2 b 3 R l Z C B D b 2 x 1 b W 4 u e 0 R 1 b y B D a G F s b G V u Z 2 U g S V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R 1 b y B D a G F s b G V u Z 2 U g S S Z x d W 9 0 O y w m c X V v d D t E d W 8 g Q 2 h h b G x l b m d l I E l J J n F 1 b 3 Q 7 L C Z x d W 9 0 O 0 R 1 b y B D a G F s b G V u Z 2 U g S U l J J n F 1 b 3 Q 7 L C Z x d W 9 0 O 0 R 1 b y B D a G F s b G V u Z 2 U g S V Y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5 L T I y V D E w O j A y O j A 0 L j I y O D Q w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0 O T A w Z G F k M y 0 3 O D I 4 L T R j M W Y t Y W Y 5 N i 0 4 O W Q 1 Y m Q 2 N z k 3 N z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E d W 8 g Q 2 h h b G x l b m d l I E k s M X 0 m c X V v d D s s J n F 1 b 3 Q 7 U 2 V j d G l v b j E v V G V h b U R 1 b 0 d v b G Q v U G l 2 b 3 R l Z C B D b 2 x 1 b W 4 u e 0 R 1 b y B D a G F s b G V u Z 2 U g S U k s M n 0 m c X V v d D s s J n F 1 b 3 Q 7 U 2 V j d G l v b j E v V G V h b U R 1 b 0 d v b G Q v U G l 2 b 3 R l Z C B D b 2 x 1 b W 4 u e 0 R 1 b y B D a G F s b G V u Z 2 U g S U l J L D N 9 J n F 1 b 3 Q 7 L C Z x d W 9 0 O 1 N l Y 3 R p b 2 4 x L 1 R l Y W 1 E d W 9 H b 2 x k L 1 B p d m 9 0 Z W Q g Q 2 9 s d W 1 u L n t E d W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E d W 8 g Q 2 h h b G x l b m d l I E k s M X 0 m c X V v d D s s J n F 1 b 3 Q 7 U 2 V j d G l v b j E v V G V h b U R 1 b 0 d v b G Q v U G l 2 b 3 R l Z C B D b 2 x 1 b W 4 u e 0 R 1 b y B D a G F s b G V u Z 2 U g S U k s M n 0 m c X V v d D s s J n F 1 b 3 Q 7 U 2 V j d G l v b j E v V G V h b U R 1 b 0 d v b G Q v U G l 2 b 3 R l Z C B D b 2 x 1 b W 4 u e 0 R 1 b y B D a G F s b G V u Z 2 U g S U l J L D N 9 J n F 1 b 3 Q 7 L C Z x d W 9 0 O 1 N l Y 3 R p b 2 4 x L 1 R l Y W 1 E d W 9 H b 2 x k L 1 B p d m 9 0 Z W Q g Q 2 9 s d W 1 u L n t E d W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k x v Y W R l Z F R v Q W 5 h b H l z a X N T Z X J 2 a W N l c y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D o w M j o w N C 4 y N T E x M D M 0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R H V v I E N o Y W x s Z W 5 n Z S B J J n F 1 b 3 Q 7 L C Z x d W 9 0 O 0 R 1 b y B D a G F s b G V u Z 2 U g S U k m c X V v d D s s J n F 1 b 3 Q 7 R H V v I E N o Y W x s Z W 5 n Z S B J S U k m c X V v d D s s J n F 1 b 3 Q 7 R H V v I E N o Y W x s Z W 5 n Z S B J V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z E 1 Z D B m Y j I t Y j F k Z C 0 0 Y T A z L W I w M j E t Y z M y Z G N j M D U x Z m N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G x h d C 9 Q a X Z v d G V k I E N v b H V t b i 5 7 V G V h b S w w f S Z x d W 9 0 O y w m c X V v d D t T Z W N 0 a W 9 u M S 9 U Z W F t R H V v U G x h d C 9 Q a X Z v d G V k I E N v b H V t b i 5 7 R H V v I E N o Y W x s Z W 5 n Z S B J L D F 9 J n F 1 b 3 Q 7 L C Z x d W 9 0 O 1 N l Y 3 R p b 2 4 x L 1 R l Y W 1 E d W 9 Q b G F 0 L 1 B p d m 9 0 Z W Q g Q 2 9 s d W 1 u L n t E d W 8 g Q 2 h h b G x l b m d l I E l J L D J 9 J n F 1 b 3 Q 7 L C Z x d W 9 0 O 1 N l Y 3 R p b 2 4 x L 1 R l Y W 1 E d W 9 Q b G F 0 L 1 B p d m 9 0 Z W Q g Q 2 9 s d W 1 u L n t E d W 8 g Q 2 h h b G x l b m d l I E l J S S w z f S Z x d W 9 0 O y w m c X V v d D t T Z W N 0 a W 9 u M S 9 U Z W F t R H V v U G x h d C 9 Q a X Z v d G V k I E N v b H V t b i 5 7 R H V v I E N o Y W x s Z W 5 n Z S B J V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U G x h d C 9 Q a X Z v d G V k I E N v b H V t b i 5 7 V G V h b S w w f S Z x d W 9 0 O y w m c X V v d D t T Z W N 0 a W 9 u M S 9 U Z W F t R H V v U G x h d C 9 Q a X Z v d G V k I E N v b H V t b i 5 7 R H V v I E N o Y W x s Z W 5 n Z S B J L D F 9 J n F 1 b 3 Q 7 L C Z x d W 9 0 O 1 N l Y 3 R p b 2 4 x L 1 R l Y W 1 E d W 9 Q b G F 0 L 1 B p d m 9 0 Z W Q g Q 2 9 s d W 1 u L n t E d W 8 g Q 2 h h b G x l b m d l I E l J L D J 9 J n F 1 b 3 Q 7 L C Z x d W 9 0 O 1 N l Y 3 R p b 2 4 x L 1 R l Y W 1 E d W 9 Q b G F 0 L 1 B p d m 9 0 Z W Q g Q 2 9 s d W 1 u L n t E d W 8 g Q 2 h h b G x l b m d l I E l J S S w z f S Z x d W 9 0 O y w m c X V v d D t T Z W N 0 a W 9 u M S 9 U Z W F t R H V v U G x h d C 9 Q a X Z v d G V k I E N v b H V t b i 5 7 R H V v I E N o Y W x s Z W 5 n Z S B J V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U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M b 2 F k Z W R U b 0 F u Y W x 5 c 2 l z U 2 V y d m l j Z X M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A 6 M D I 6 M D Y u M z Y y O T A 2 M F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U 2 9 s b y B D a G F s b G V u Z 2 U g S S Z x d W 9 0 O y w m c X V v d D t T b 2 x v I E N o Y W x s Z W 5 n Z S B J S S Z x d W 9 0 O y w m c X V v d D t T b 2 x v I E N o Y W x s Z W 5 n Z S B J S U k m c X V v d D s s J n F 1 b 3 Q 7 U 2 9 s b y B D a G F s b G V u Z 2 U g S V Y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U 2 N T c 0 N j V i L W M x M 2 M t N D d i M C 1 i M j Y x L W Y x N D Q z N W F l Y m E z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D a G F s b G V u Z 2 U g S S w y f S Z x d W 9 0 O y w m c X V v d D t T Z W N 0 a W 9 u M S 9 Q b G F 5 Z X J T b 2 x v R 2 9 s Z C 9 Q a X Z v d G V k I E N v b H V t b i 5 7 U 2 9 s b y B D a G F s b G V u Z 2 U g S U k s M 3 0 m c X V v d D s s J n F 1 b 3 Q 7 U 2 V j d G l v b j E v U G x h e W V y U 2 9 s b 0 d v b G Q v U G l 2 b 3 R l Z C B D b 2 x 1 b W 4 u e 1 N v b G 8 g Q 2 h h b G x l b m d l I E l J S S w 0 f S Z x d W 9 0 O y w m c X V v d D t T Z W N 0 a W 9 u M S 9 Q b G F 5 Z X J T b 2 x v R 2 9 s Z C 9 Q a X Z v d G V k I E N v b H V t b i 5 7 U 2 9 s b y B D a G F s b G V u Z 2 U g S V Y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D a G F s b G V u Z 2 U g S S w y f S Z x d W 9 0 O y w m c X V v d D t T Z W N 0 a W 9 u M S 9 Q b G F 5 Z X J T b 2 x v R 2 9 s Z C 9 Q a X Z v d G V k I E N v b H V t b i 5 7 U 2 9 s b y B D a G F s b G V u Z 2 U g S U k s M 3 0 m c X V v d D s s J n F 1 b 3 Q 7 U 2 V j d G l v b j E v U G x h e W V y U 2 9 s b 0 d v b G Q v U G l 2 b 3 R l Z C B D b 2 x 1 b W 4 u e 1 N v b G 8 g Q 2 h h b G x l b m d l I E l J S S w 0 f S Z x d W 9 0 O y w m c X V v d D t T Z W N 0 a W 9 u M S 9 Q b G F 5 Z X J T b 2 x v R 2 9 s Z C 9 Q a X Z v d G V k I E N v b H V t b i 5 7 U 2 9 s b y B D a G F s b G V u Z 2 U g S V Y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N v b G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N v b G 8 g Q 2 h h b G x l b m d l I E k m c X V v d D s s J n F 1 b 3 Q 7 U 2 9 s b y B D a G F s b G V u Z 2 U g S U k m c X V v d D s s J n F 1 b 3 Q 7 U 2 9 s b y B D a G F s b G V u Z 2 U g S U l J J n F 1 b 3 Q 7 L C Z x d W 9 0 O 1 N v b G 8 g Q 2 h h b G x l b m d l I E l W J n F 1 b 3 Q 7 X S I g L z 4 8 R W 5 0 c n k g V H l w Z T 0 i R m l s b E N v b H V t b l R 5 c G V z I i B W Y W x 1 Z T 0 i c 0 J n V U Z C U V U 9 I i A v P j x F b n R y e S B U e X B l P S J G a W x s T G F z d F V w Z G F 0 Z W Q i I F Z h b H V l P S J k M j A x O S 0 w O S 0 y M l Q x M D o w M j o w N i 4 0 M D Y 5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N 2 E 3 Z G I 5 N y 0 2 M j Y 3 L T Q w Z j k t Y j k z M y 1 i N j Z h N 2 I x M T N m N G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Q 2 h h b G x l b m d l I E k s M X 0 m c X V v d D s s J n F 1 b 3 Q 7 U 2 V j d G l v b j E v U G x h e W V y U 2 9 s b 1 B s Y X Q v U G l 2 b 3 R l Z C B D b 2 x 1 b W 4 u e 1 N v b G 8 g Q 2 h h b G x l b m d l I E l J L D J 9 J n F 1 b 3 Q 7 L C Z x d W 9 0 O 1 N l Y 3 R p b 2 4 x L 1 B s Y X l l c l N v b G 9 Q b G F 0 L 1 B p d m 9 0 Z W Q g Q 2 9 s d W 1 u L n t T b 2 x v I E N o Y W x s Z W 5 n Z S B J S U k s M 3 0 m c X V v d D s s J n F 1 b 3 Q 7 U 2 V j d G l v b j E v U G x h e W V y U 2 9 s b 1 B s Y X Q v U G l 2 b 3 R l Z C B D b 2 x 1 b W 4 u e 1 N v b G 8 g Q 2 h h b G x l b m d l I E l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Q 2 h h b G x l b m d l I E k s M X 0 m c X V v d D s s J n F 1 b 3 Q 7 U 2 V j d G l v b j E v U G x h e W V y U 2 9 s b 1 B s Y X Q v U G l 2 b 3 R l Z C B D b 2 x 1 b W 4 u e 1 N v b G 8 g Q 2 h h b G x l b m d l I E l J L D J 9 J n F 1 b 3 Q 7 L C Z x d W 9 0 O 1 N l Y 3 R p b 2 4 x L 1 B s Y X l l c l N v b G 9 Q b G F 0 L 1 B p d m 9 0 Z W Q g Q 2 9 s d W 1 u L n t T b 2 x v I E N o Y W x s Z W 5 n Z S B J S U k s M 3 0 m c X V v d D s s J n F 1 b 3 Q 7 U 2 V j d G l v b j E v U G x h e W V y U 2 9 s b 1 B s Y X Q v U G l 2 b 3 R l Z C B D b 2 x 1 b W 4 u e 1 N v b G 8 g Q 2 h h b G x l b m d l I E l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M l Q w O T o 1 N j o 0 N C 4 x M j g 0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d W 5 0 a W 5 n U H l q Y W t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R l T 2 Z Q Y X N z Y W d l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0 Z U 9 m U G F z c 2 F n Z V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J O 2 B c a U y g z + B N H F f c h r V b 2 u 3 A z Z M 4 Y q z / l u o W N D V t U A A A A A A O g A A A A A I A A C A A A A D C q e 6 X W s t T T 0 2 p y / b N b C l V 1 O 1 6 8 y C Q O T 4 u m q g M m k c v Y l A A A A A m 7 g 3 B Z 1 b + 4 d B 1 f y n O N b b Y V P a 9 z h N 9 T R 9 d e 3 l K b W F M T x 5 5 p o o P J U G j A N x H 2 v R C c x X v k F n G K f G m C d E 9 q H 0 c 2 G K t b C w r r W O x I S j L z O P K i 8 t 2 + 0 A A A A B B Z R x t V w I o E W p 3 T c n S s A c f s 9 X M M D H q p I 7 O h Q x M M 4 a 6 u d s i C D T e D H D d w I 1 9 / 5 S C L m w 4 K 5 / y L r D 9 6 N r S B x X R S a F F < / D a t a M a s h u p > 
</file>

<file path=customXml/itemProps1.xml><?xml version="1.0" encoding="utf-8"?>
<ds:datastoreItem xmlns:ds="http://schemas.openxmlformats.org/officeDocument/2006/customXml" ds:itemID="{14168155-D925-47CF-909B-7E98C5E2F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PlayerSoloPlat</vt:lpstr>
      <vt:lpstr>PlayerSoloGold</vt:lpstr>
      <vt:lpstr>TeamDuoPlat</vt:lpstr>
      <vt:lpstr>TeamDuoGold</vt:lpstr>
      <vt:lpstr>PlayeDuoPlat</vt:lpstr>
      <vt:lpstr>PlayerDuoGold</vt:lpstr>
      <vt:lpstr>TeamTrioPlat</vt:lpstr>
      <vt:lpstr>TeamTrioGold</vt:lpstr>
      <vt:lpstr>PlayerTrioPlat</vt:lpstr>
      <vt:lpstr>PlayerTrioGold</vt:lpstr>
      <vt:lpstr>TeamTeamPlat</vt:lpstr>
      <vt:lpstr>TeamTeamGold</vt:lpstr>
      <vt:lpstr>PlayerTeamPlat</vt:lpstr>
      <vt:lpstr>PlayerTeamGold</vt:lpstr>
      <vt:lpstr>RitePlat</vt:lpstr>
      <vt:lpstr>RiteGold</vt:lpstr>
      <vt:lpstr>HuntingPyjaks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2018-07-16T06:07:31Z</dcterms:created>
  <dcterms:modified xsi:type="dcterms:W3CDTF">2019-09-22T10:11:03Z</dcterms:modified>
</cp:coreProperties>
</file>