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F38D069C-0D3F-4BFC-877C-B9EC0E827BC5}" xr6:coauthVersionLast="45" xr6:coauthVersionMax="45" xr10:uidLastSave="{00000000-0000-0000-0000-000000000000}"/>
  <bookViews>
    <workbookView xWindow="-120" yWindow="-120" windowWidth="27870" windowHeight="18240" tabRatio="630" activeTab="1" xr2:uid="{16EED3F3-2B9D-482C-84EB-45908B21F99F}"/>
  </bookViews>
  <sheets>
    <sheet name="PlayerSoloPlat" sheetId="20" r:id="rId1"/>
    <sheet name="PlayerSoloGold" sheetId="19" r:id="rId2"/>
    <sheet name="TeamDuoPlat" sheetId="18" r:id="rId3"/>
    <sheet name="TeamDuoGold" sheetId="17" r:id="rId4"/>
    <sheet name="PlayeDuoPlat" sheetId="16" r:id="rId5"/>
    <sheet name="PlayerDuoGold" sheetId="15" r:id="rId6"/>
    <sheet name="TeamTrioPlat" sheetId="14" r:id="rId7"/>
    <sheet name="TeamTrioGold" sheetId="13" r:id="rId8"/>
    <sheet name="PlayerTrioPlat" sheetId="12" r:id="rId9"/>
    <sheet name="PlayerTrioGold" sheetId="11" r:id="rId10"/>
    <sheet name="TeamTeamPlat" sheetId="10" r:id="rId11"/>
    <sheet name="TeamTeamGold" sheetId="9" r:id="rId12"/>
    <sheet name="PlayerTeamPlat" sheetId="8" r:id="rId13"/>
    <sheet name="PlayerTeamGold" sheetId="7" r:id="rId14"/>
    <sheet name="RitePlat" sheetId="6" r:id="rId15"/>
    <sheet name="RiteGold" sheetId="5" r:id="rId16"/>
    <sheet name="HuntingPyjaks" sheetId="4" r:id="rId17"/>
  </sheets>
  <definedNames>
    <definedName name="ExternalData_10" localSheetId="9" hidden="1">PlayerTrioGold!$C$1:$H$10</definedName>
    <definedName name="ExternalData_11" localSheetId="8" hidden="1">PlayerTrioPlat!$C$1:$H$7</definedName>
    <definedName name="ExternalData_12" localSheetId="7" hidden="1">TeamTrioGold!$C$1:$H$8</definedName>
    <definedName name="ExternalData_13" localSheetId="6" hidden="1">TeamTrioPlat!$C$1:$H$4</definedName>
    <definedName name="ExternalData_14" localSheetId="5" hidden="1">PlayerDuoGold!$C$1:$H$20</definedName>
    <definedName name="ExternalData_15" localSheetId="4" hidden="1">PlayeDuoPlat!$C$1:$H$9</definedName>
    <definedName name="ExternalData_16" localSheetId="3" hidden="1">TeamDuoGold!$C$1:$H$16</definedName>
    <definedName name="ExternalData_17" localSheetId="2" hidden="1">TeamDuoPlat!$C$1:$H$7</definedName>
    <definedName name="ExternalData_19" localSheetId="0" hidden="1">PlayerSoloPlat!$C$1:$H$3</definedName>
    <definedName name="ExternalData_3" localSheetId="16" hidden="1">HuntingPyjaks!$C$1:$L$10</definedName>
    <definedName name="ExternalData_4" localSheetId="15" hidden="1">RiteGold!$C$1:$T$34</definedName>
    <definedName name="ExternalData_5" localSheetId="14" hidden="1">RitePlat!$C$1:$T$11</definedName>
    <definedName name="ExternalData_6" localSheetId="13" hidden="1">PlayerTeamGold!$C$1:$H$21</definedName>
    <definedName name="ExternalData_7" localSheetId="12" hidden="1">PlayerTeamPlat!$C$1:$H$8</definedName>
    <definedName name="ExternalData_8" localSheetId="11" hidden="1">TeamTeamGold!$C$1:$H$8</definedName>
    <definedName name="ExternalData_9" localSheetId="10" hidden="1">TeamTeamPlat!$C$1:$H$4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7" i="4"/>
  <c r="A8" i="4"/>
  <c r="A9" i="4"/>
  <c r="A2" i="4"/>
  <c r="A3" i="4"/>
  <c r="A5" i="4"/>
  <c r="A6" i="4"/>
  <c r="A10" i="4"/>
  <c r="D4" i="4"/>
  <c r="D7" i="4"/>
  <c r="D8" i="4"/>
  <c r="D9" i="4"/>
  <c r="D2" i="4"/>
  <c r="D3" i="4"/>
  <c r="D5" i="4"/>
  <c r="D6" i="4"/>
  <c r="D10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A11" i="6"/>
  <c r="A5" i="6"/>
  <c r="A7" i="6"/>
  <c r="A8" i="6"/>
  <c r="A6" i="6"/>
  <c r="A10" i="6"/>
  <c r="A2" i="6"/>
  <c r="A3" i="6"/>
  <c r="A4" i="6"/>
  <c r="A9" i="6"/>
  <c r="D11" i="6"/>
  <c r="D5" i="6"/>
  <c r="D7" i="6"/>
  <c r="D8" i="6"/>
  <c r="D6" i="6"/>
  <c r="D10" i="6"/>
  <c r="D2" i="6"/>
  <c r="D3" i="6"/>
  <c r="D4" i="6"/>
  <c r="D9" i="6"/>
  <c r="A13" i="7"/>
  <c r="A17" i="7"/>
  <c r="A19" i="7"/>
  <c r="A9" i="7"/>
  <c r="A2" i="7"/>
  <c r="A15" i="7"/>
  <c r="A20" i="7"/>
  <c r="A6" i="7"/>
  <c r="A3" i="7"/>
  <c r="A7" i="7"/>
  <c r="A8" i="7"/>
  <c r="A18" i="7"/>
  <c r="A16" i="7"/>
  <c r="A12" i="7"/>
  <c r="A21" i="7"/>
  <c r="A14" i="7"/>
  <c r="A5" i="7"/>
  <c r="A4" i="7"/>
  <c r="A10" i="7"/>
  <c r="A11" i="7"/>
  <c r="D13" i="7"/>
  <c r="D17" i="7"/>
  <c r="D19" i="7"/>
  <c r="D9" i="7"/>
  <c r="D2" i="7"/>
  <c r="D15" i="7"/>
  <c r="D20" i="7"/>
  <c r="D6" i="7"/>
  <c r="D3" i="7"/>
  <c r="D7" i="7"/>
  <c r="D8" i="7"/>
  <c r="D18" i="7"/>
  <c r="D16" i="7"/>
  <c r="D12" i="7"/>
  <c r="D21" i="7"/>
  <c r="D14" i="7"/>
  <c r="D5" i="7"/>
  <c r="D4" i="7"/>
  <c r="D10" i="7"/>
  <c r="D11" i="7"/>
  <c r="A5" i="8"/>
  <c r="A3" i="8"/>
  <c r="A7" i="8"/>
  <c r="A4" i="8"/>
  <c r="A6" i="8"/>
  <c r="A2" i="8"/>
  <c r="A8" i="8"/>
  <c r="D5" i="8"/>
  <c r="D3" i="8"/>
  <c r="D7" i="8"/>
  <c r="D4" i="8"/>
  <c r="D6" i="8"/>
  <c r="D2" i="8"/>
  <c r="D8" i="8"/>
  <c r="A4" i="9"/>
  <c r="A5" i="9"/>
  <c r="A6" i="9"/>
  <c r="A2" i="9"/>
  <c r="A3" i="9"/>
  <c r="A7" i="9"/>
  <c r="A8" i="9"/>
  <c r="D4" i="9"/>
  <c r="D5" i="9"/>
  <c r="D6" i="9"/>
  <c r="D2" i="9"/>
  <c r="D3" i="9"/>
  <c r="D7" i="9"/>
  <c r="D8" i="9"/>
  <c r="A2" i="14"/>
  <c r="A3" i="14"/>
  <c r="A4" i="14"/>
  <c r="D2" i="14"/>
  <c r="D3" i="14"/>
  <c r="D4" i="14"/>
  <c r="A4" i="10"/>
  <c r="A2" i="10"/>
  <c r="A3" i="10"/>
  <c r="D4" i="10"/>
  <c r="D2" i="10"/>
  <c r="D3" i="10"/>
  <c r="A12" i="15"/>
  <c r="A13" i="15"/>
  <c r="A2" i="15"/>
  <c r="A19" i="15"/>
  <c r="A14" i="15"/>
  <c r="A17" i="15"/>
  <c r="A16" i="15"/>
  <c r="A11" i="15"/>
  <c r="A6" i="15"/>
  <c r="A5" i="15"/>
  <c r="A18" i="15"/>
  <c r="A7" i="15"/>
  <c r="A9" i="15"/>
  <c r="A8" i="15"/>
  <c r="A10" i="15"/>
  <c r="A4" i="15"/>
  <c r="A20" i="15"/>
  <c r="A3" i="15"/>
  <c r="A15" i="15"/>
  <c r="D12" i="15"/>
  <c r="D13" i="15"/>
  <c r="D2" i="15"/>
  <c r="D19" i="15"/>
  <c r="D14" i="15"/>
  <c r="D17" i="15"/>
  <c r="D16" i="15"/>
  <c r="D11" i="15"/>
  <c r="D6" i="15"/>
  <c r="D5" i="15"/>
  <c r="D18" i="15"/>
  <c r="D7" i="15"/>
  <c r="D9" i="15"/>
  <c r="D8" i="15"/>
  <c r="D10" i="15"/>
  <c r="D4" i="15"/>
  <c r="D20" i="15"/>
  <c r="D3" i="15"/>
  <c r="D15" i="15"/>
  <c r="A2" i="11"/>
  <c r="A3" i="11"/>
  <c r="A4" i="11"/>
  <c r="A5" i="11"/>
  <c r="A6" i="11"/>
  <c r="A7" i="11"/>
  <c r="A8" i="11"/>
  <c r="A9" i="11"/>
  <c r="A10" i="11"/>
  <c r="D2" i="11"/>
  <c r="D3" i="11"/>
  <c r="D4" i="11"/>
  <c r="D5" i="11"/>
  <c r="D6" i="11"/>
  <c r="D7" i="11"/>
  <c r="D8" i="11"/>
  <c r="D9" i="11"/>
  <c r="D10" i="11"/>
  <c r="A6" i="16"/>
  <c r="A9" i="16"/>
  <c r="A7" i="16"/>
  <c r="A2" i="16"/>
  <c r="A4" i="16"/>
  <c r="A5" i="16"/>
  <c r="A3" i="16"/>
  <c r="A8" i="16"/>
  <c r="D6" i="16"/>
  <c r="D9" i="16"/>
  <c r="D7" i="16"/>
  <c r="D2" i="16"/>
  <c r="D4" i="16"/>
  <c r="D5" i="16"/>
  <c r="D3" i="16"/>
  <c r="D8" i="16"/>
  <c r="A5" i="12"/>
  <c r="A2" i="12"/>
  <c r="A6" i="12"/>
  <c r="A4" i="12"/>
  <c r="A3" i="12"/>
  <c r="A7" i="12"/>
  <c r="D5" i="12"/>
  <c r="D2" i="12"/>
  <c r="D6" i="12"/>
  <c r="D4" i="12"/>
  <c r="D3" i="12"/>
  <c r="D7" i="12"/>
  <c r="A12" i="17"/>
  <c r="A3" i="17"/>
  <c r="A4" i="17"/>
  <c r="A6" i="17"/>
  <c r="A8" i="17"/>
  <c r="A5" i="17"/>
  <c r="A2" i="17"/>
  <c r="A16" i="17"/>
  <c r="A13" i="17"/>
  <c r="A14" i="17"/>
  <c r="A7" i="17"/>
  <c r="A15" i="17"/>
  <c r="A9" i="17"/>
  <c r="A11" i="17"/>
  <c r="A10" i="17"/>
  <c r="D12" i="17"/>
  <c r="D3" i="17"/>
  <c r="D4" i="17"/>
  <c r="D6" i="17"/>
  <c r="D8" i="17"/>
  <c r="D5" i="17"/>
  <c r="D2" i="17"/>
  <c r="D16" i="17"/>
  <c r="D13" i="17"/>
  <c r="D14" i="17"/>
  <c r="D7" i="17"/>
  <c r="D15" i="17"/>
  <c r="D9" i="17"/>
  <c r="D11" i="17"/>
  <c r="D10" i="17"/>
  <c r="A2" i="13"/>
  <c r="A3" i="13"/>
  <c r="A4" i="13"/>
  <c r="A5" i="13"/>
  <c r="A6" i="13"/>
  <c r="A7" i="13"/>
  <c r="A8" i="13"/>
  <c r="D2" i="13"/>
  <c r="D3" i="13"/>
  <c r="D4" i="13"/>
  <c r="D5" i="13"/>
  <c r="D6" i="13"/>
  <c r="D7" i="13"/>
  <c r="D8" i="13"/>
  <c r="A4" i="18"/>
  <c r="A7" i="18"/>
  <c r="A2" i="18"/>
  <c r="A6" i="18"/>
  <c r="A5" i="18"/>
  <c r="A3" i="18"/>
  <c r="D4" i="18"/>
  <c r="D7" i="18"/>
  <c r="D2" i="18"/>
  <c r="D6" i="18"/>
  <c r="D5" i="18"/>
  <c r="D3" i="18"/>
  <c r="A8" i="19"/>
  <c r="A10" i="19"/>
  <c r="A11" i="19"/>
  <c r="A4" i="19"/>
  <c r="A5" i="19"/>
  <c r="A7" i="19"/>
  <c r="A3" i="19"/>
  <c r="A2" i="19"/>
  <c r="A6" i="19"/>
  <c r="A9" i="19"/>
  <c r="D8" i="19"/>
  <c r="D10" i="19"/>
  <c r="D11" i="19"/>
  <c r="D4" i="19"/>
  <c r="D5" i="19"/>
  <c r="D7" i="19"/>
  <c r="D3" i="19"/>
  <c r="D2" i="19"/>
  <c r="D6" i="19"/>
  <c r="D9" i="19"/>
  <c r="A2" i="20"/>
  <c r="A3" i="20"/>
  <c r="D2" i="20"/>
  <c r="D3" i="20"/>
</calcChain>
</file>

<file path=xl/sharedStrings.xml><?xml version="1.0" encoding="utf-8"?>
<sst xmlns="http://schemas.openxmlformats.org/spreadsheetml/2006/main" count="503" uniqueCount="92">
  <si>
    <t>Player</t>
  </si>
  <si>
    <t>Alfonsedode</t>
  </si>
  <si>
    <t>Team</t>
  </si>
  <si>
    <t>Team Challenge I</t>
  </si>
  <si>
    <t>TheNightSlasher</t>
  </si>
  <si>
    <t>Duo Challenge I</t>
  </si>
  <si>
    <t>TheTechnoTurian</t>
  </si>
  <si>
    <t>AGCeyx</t>
  </si>
  <si>
    <t>ex-Clusum</t>
  </si>
  <si>
    <t>Team Challenge II</t>
  </si>
  <si>
    <t>ClydeInTheShell</t>
  </si>
  <si>
    <t>Team Challenge III</t>
  </si>
  <si>
    <t>Team Challenge IV</t>
  </si>
  <si>
    <t>AW_FC_1986</t>
  </si>
  <si>
    <t>Trio Challenge I</t>
  </si>
  <si>
    <t>ark_ryv_</t>
  </si>
  <si>
    <t>x3lander</t>
  </si>
  <si>
    <t>Trio Challenge II</t>
  </si>
  <si>
    <t>Trio Challenge III</t>
  </si>
  <si>
    <t>Trio Challenge IV</t>
  </si>
  <si>
    <t>Duo Challenge II</t>
  </si>
  <si>
    <t>frank_is_crank</t>
  </si>
  <si>
    <t>Smehur</t>
  </si>
  <si>
    <t>Emexxia</t>
  </si>
  <si>
    <t>MeroNoir</t>
  </si>
  <si>
    <t>Alquinn</t>
  </si>
  <si>
    <t>Duo Challenge III</t>
  </si>
  <si>
    <t>Duo Challenge IV</t>
  </si>
  <si>
    <t>The_Doctor46N7</t>
  </si>
  <si>
    <t>Solo Challenge IV</t>
  </si>
  <si>
    <t>Sonashii</t>
  </si>
  <si>
    <t>Juh0M</t>
  </si>
  <si>
    <t>Solo Challenge I</t>
  </si>
  <si>
    <t>HamleticTortoise</t>
  </si>
  <si>
    <t>Solo Challenge II</t>
  </si>
  <si>
    <t>Solo Challenge III</t>
  </si>
  <si>
    <t>DocSteely</t>
  </si>
  <si>
    <t>null2008</t>
  </si>
  <si>
    <t>LightRobot</t>
  </si>
  <si>
    <t>TsukuyomiSusanoo</t>
  </si>
  <si>
    <t>XAN1_95</t>
  </si>
  <si>
    <t>nat_in_the_hat</t>
  </si>
  <si>
    <t>filippopotame_FR</t>
  </si>
  <si>
    <t>SalInfMR</t>
  </si>
  <si>
    <t>archon_shepard</t>
  </si>
  <si>
    <t>VeeDahb</t>
  </si>
  <si>
    <t>ToastTheKnowing</t>
  </si>
  <si>
    <t>dtkart</t>
  </si>
  <si>
    <t>lyq3r</t>
  </si>
  <si>
    <t>justinman114</t>
  </si>
  <si>
    <t>Alfonsedode | Juh0M | LightRobot | XAN1_95</t>
  </si>
  <si>
    <t>TheNightSlasher | The_Doctor46N7</t>
  </si>
  <si>
    <t>ex-Clusum | Smehur | TheNightSlasher | TheTechnoTurian</t>
  </si>
  <si>
    <t>AGCeyx | Alfonsedode | archon_shepard | XAN1_95</t>
  </si>
  <si>
    <t>AW_FC_1986 | TheNightSlasher | The_Doctor46N7 | x3lander</t>
  </si>
  <si>
    <t>AW_FC_1986 | ex-Clusum | Smehur | The_Doctor46N7</t>
  </si>
  <si>
    <t>ClydeInTheShell | justinman114 | null2008 | VeeDahb</t>
  </si>
  <si>
    <t>Alfonsedode | LightRobot | ToastTheKnowing | XAN1_95</t>
  </si>
  <si>
    <t>AW_FC_1986 | The_Doctor46N7</t>
  </si>
  <si>
    <t>Alfonsedode | AW_FC_1986 | TheNightSlasher</t>
  </si>
  <si>
    <t>ark_ryv_ | Juh0M | XAN1_95</t>
  </si>
  <si>
    <t>AW_FC_1986 | The_Doctor46N7 | x3lander</t>
  </si>
  <si>
    <t>AW_FC_1986 | dtkart | TsukuyomiSusanoo</t>
  </si>
  <si>
    <t>Alfonsedode | The_Doctor46N7</t>
  </si>
  <si>
    <t>Alfonsedode | AW_FC_1986 | lyq3r</t>
  </si>
  <si>
    <t>AW_FC_1986 | TheNightSlasher | The_Doctor46N7</t>
  </si>
  <si>
    <t>Alfonsedode | Juh0M | XAN1_95</t>
  </si>
  <si>
    <t>ark_ryv_ | Juh0M</t>
  </si>
  <si>
    <t>ark_ryv_ | XAN1_95</t>
  </si>
  <si>
    <t>ClydeInTheShell | nat_in_the_hat</t>
  </si>
  <si>
    <t>AW_FC_1986 | frank_is_crank</t>
  </si>
  <si>
    <t>HamleticTortoise | Smehur</t>
  </si>
  <si>
    <t>Emexxia | HamleticTortoise</t>
  </si>
  <si>
    <t>HamleticTortoise | MeroNoir</t>
  </si>
  <si>
    <t>The_Doctor46N7 | x3lander</t>
  </si>
  <si>
    <t>ex-Clusum | Smehur</t>
  </si>
  <si>
    <t>Alquinn | TheNightSlasher</t>
  </si>
  <si>
    <t>Alfonsedode | AW_FC_1986 | frank_is_crank | The_Doctor46N7</t>
  </si>
  <si>
    <t>Alfonsedode | filippopotame_FR</t>
  </si>
  <si>
    <t>Alfonsedode | SalInfMR</t>
  </si>
  <si>
    <t>AW_FC_1986 | DocSteely | Sonashii | The_Doctor46N7</t>
  </si>
  <si>
    <t>Alfonsedode | Juh0M</t>
  </si>
  <si>
    <t>ex-Clusum | TheTechnoTurian</t>
  </si>
  <si>
    <t>DocSteely | The_Doctor46N7</t>
  </si>
  <si>
    <t>Alfonsedode | AW_FC_1986 | The_Doctor46N7</t>
  </si>
  <si>
    <t>Time</t>
  </si>
  <si>
    <t xml:space="preserve"> - </t>
  </si>
  <si>
    <t>Count</t>
  </si>
  <si>
    <t>fraggle</t>
  </si>
  <si>
    <t>Balbock</t>
  </si>
  <si>
    <t>Balbock | fraggle</t>
  </si>
  <si>
    <t>bialakawa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</si>
</sst>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C1CBC5-0562-4AAB-A750-379B1D0F082B}" name="PlayerSoloPlat" displayName="PlayerSoloPlat" ref="A1:H3" totalsRowShown="0">
  <autoFilter ref="A1:H3" xr:uid="{005B28C9-0192-472E-8993-0D36C9767D52}"/>
  <sortState xmlns:xlrd2="http://schemas.microsoft.com/office/spreadsheetml/2017/richdata2" ref="A2:H3">
    <sortCondition ref="A1:A3"/>
  </sortState>
  <tableColumns count="8">
    <tableColumn id="6" xr3:uid="{4FA2AC27-B4CC-41E7-BF2D-237FDBA17CE2}" name="Time" dataDxfId="53">
      <calculatedColumnFormula>SUM(PlayerSoloPlat[[#This Row],[Solo Challenge I]:[Solo Challenge IV]])</calculatedColumnFormula>
    </tableColumn>
    <tableColumn id="8" xr3:uid="{89FE0387-12CB-4E3C-B9B2-BCA4EA1A4B5F}" name=" - "/>
    <tableColumn id="1" xr3:uid="{4DA23EBE-C1D9-4B37-BE23-727F01C5B7F2}" name="Player" dataDxfId="52"/>
    <tableColumn id="7" xr3:uid="{0BBAE823-66EA-4DC9-B3AB-B07CAEC51BFE}" name="Count" dataDxfId="51">
      <calculatedColumnFormula>COUNT(PlayerSoloPlat[[#This Row],[Solo Challenge I]:[Solo Challenge IV]])</calculatedColumnFormula>
    </tableColumn>
    <tableColumn id="2" xr3:uid="{00467344-0B69-4D99-86DB-120F62F63B30}" name="Solo Challenge I"/>
    <tableColumn id="3" xr3:uid="{A4C17ECB-8BF6-44E8-9344-065F8C30C75A}" name="Solo Challenge II"/>
    <tableColumn id="4" xr3:uid="{48E2F7A3-6B6B-499D-836B-5C7A5A0633D7}" name="Solo Challenge III"/>
    <tableColumn id="5" xr3:uid="{8F46486A-BB8C-4548-B520-30594829D256}" name="Solo Challenge IV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625056-ABDB-4ABB-B4D7-4B9D8751EC89}" name="PlayerTrioGold" displayName="PlayerTrioGold" ref="A1:H10" totalsRowShown="0">
  <autoFilter ref="A1:H10" xr:uid="{AD59BE77-04B0-4363-B950-FE25905727AF}">
    <filterColumn colId="3">
      <filters>
        <filter val="4"/>
      </filters>
    </filterColumn>
  </autoFilter>
  <tableColumns count="8">
    <tableColumn id="6" xr3:uid="{07DF4227-3AA8-4F73-ACDB-D4F7AA178A17}" name="Time" dataDxfId="26">
      <calculatedColumnFormula>SUM(PlayerTrioGold[[#This Row],[Trio Challenge I]:[Trio Challenge IV]])</calculatedColumnFormula>
    </tableColumn>
    <tableColumn id="8" xr3:uid="{5A84868F-FDEE-4FC6-AFED-D3BD12A14361}" name=" - "/>
    <tableColumn id="1" xr3:uid="{EE29CE9B-6D81-4139-BA48-69D2DA95A807}" name="Player" dataDxfId="25"/>
    <tableColumn id="7" xr3:uid="{6D3A731E-5A85-4AE9-9A33-F6FC3883E52E}" name="Count" dataDxfId="24">
      <calculatedColumnFormula>COUNT(PlayerTrioGold[[#This Row],[Trio Challenge I]:[Trio Challenge IV]])</calculatedColumnFormula>
    </tableColumn>
    <tableColumn id="2" xr3:uid="{B5D86796-1C16-4980-A3C7-314BB163D5C8}" name="Trio Challenge I"/>
    <tableColumn id="3" xr3:uid="{7A6DAB23-3B3E-4EDB-880D-9A4033C55C9B}" name="Trio Challenge II"/>
    <tableColumn id="4" xr3:uid="{0B82D875-3EA8-4DBC-BB99-23A0F65DBBEC}" name="Trio Challenge III"/>
    <tableColumn id="5" xr3:uid="{DB84EC9B-8767-493C-9669-BC883328AAA0}" name="Trio Challenge IV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8FC978-8836-4059-BF62-02FBDCB678E2}" name="TeamTeamPlat" displayName="TeamTeamPlat" ref="A1:H4" totalsRowShown="0">
  <autoFilter ref="A1:H4" xr:uid="{EA9EDBA8-3F28-4EDF-89E3-C26F989FE250}">
    <filterColumn colId="3">
      <filters>
        <filter val="4"/>
      </filters>
    </filterColumn>
  </autoFilter>
  <sortState xmlns:xlrd2="http://schemas.microsoft.com/office/spreadsheetml/2017/richdata2" ref="A2:H4">
    <sortCondition ref="A1:A4"/>
  </sortState>
  <tableColumns count="8">
    <tableColumn id="6" xr3:uid="{32ACB178-6D77-4C0D-B32E-75CF752ADB26}" name="Time" dataDxfId="23">
      <calculatedColumnFormula>SUM(TeamTeamPlat[[#This Row],[Team Challenge I]:[Team Challenge IV]])</calculatedColumnFormula>
    </tableColumn>
    <tableColumn id="8" xr3:uid="{3A435935-D175-4B70-B360-FE992E0C6C11}" name=" - "/>
    <tableColumn id="1" xr3:uid="{6A2D5035-4C14-4D76-AA05-4896A3172DB8}" name="Team" dataDxfId="22"/>
    <tableColumn id="7" xr3:uid="{FB319FBF-CE20-44B1-9D2C-DD3BFA81CEF8}" name="Count" dataDxfId="21">
      <calculatedColumnFormula>COUNT(TeamTeamPlat[[#This Row],[Team Challenge I]:[Team Challenge IV]])</calculatedColumnFormula>
    </tableColumn>
    <tableColumn id="2" xr3:uid="{53BE48F7-94DF-4649-8992-B28FA4230E87}" name="Team Challenge I"/>
    <tableColumn id="3" xr3:uid="{EDFF9B3D-77D6-4E13-8CB9-E0FDA70E8BC5}" name="Team Challenge II"/>
    <tableColumn id="4" xr3:uid="{4F6DFC27-9A34-4B99-9218-8E91A3506C0A}" name="Team Challenge III"/>
    <tableColumn id="5" xr3:uid="{3AA98751-6018-4880-8CB5-DD50CEA58C62}" name="Team Challenge IV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593D57-DEAF-4D4A-9D6F-3F8450DBD9DF}" name="TeamTeamGold" displayName="TeamTeamGold" ref="A1:H8" totalsRowShown="0">
  <autoFilter ref="A1:H8" xr:uid="{6C57CB23-88BC-4825-8F74-8E52DE2AAF67}"/>
  <sortState xmlns:xlrd2="http://schemas.microsoft.com/office/spreadsheetml/2017/richdata2" ref="A2:H8">
    <sortCondition descending="1" ref="D1:D8"/>
  </sortState>
  <tableColumns count="8">
    <tableColumn id="6" xr3:uid="{D5B26016-83A9-4D50-9991-0F5AF0806162}" name="Time" dataDxfId="20">
      <calculatedColumnFormula>SUM(TeamTeamGold[[#This Row],[Team Challenge I]:[Team Challenge IV]])</calculatedColumnFormula>
    </tableColumn>
    <tableColumn id="8" xr3:uid="{6D7191B9-5D05-4196-BC3B-1E1875A0E0F3}" name=" - "/>
    <tableColumn id="1" xr3:uid="{14F9C269-5E18-48D3-B9F1-67ABA66CBEF2}" name="Team" dataDxfId="19"/>
    <tableColumn id="7" xr3:uid="{7CDBA670-0783-438F-8C6A-1EE6E1BC00DA}" name="Count" dataDxfId="18">
      <calculatedColumnFormula>COUNT(TeamTeamGold[[#This Row],[Team Challenge I]:[Team Challenge IV]])</calculatedColumnFormula>
    </tableColumn>
    <tableColumn id="2" xr3:uid="{4881F6A0-75D2-4CEA-807D-C91BD62ABD31}" name="Team Challenge I"/>
    <tableColumn id="3" xr3:uid="{7C47EFA1-ACB5-40A5-AA67-4839DD260046}" name="Team Challenge II"/>
    <tableColumn id="4" xr3:uid="{20D7C23A-FC19-466E-93D3-F747187A25F5}" name="Team Challenge III"/>
    <tableColumn id="5" xr3:uid="{36C69312-3111-4052-86C0-2AE19C5EB664}" name="Team Challenge IV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BA9A52-538B-47DE-A5F9-30CCA4C3C7BC}" name="PlayerTeamPlat" displayName="PlayerTeamPlat" ref="A1:H8" totalsRowShown="0">
  <autoFilter ref="A1:H8" xr:uid="{DECE912C-9335-41F9-B29A-3C215FE1E335}">
    <filterColumn colId="3">
      <filters>
        <filter val="4"/>
      </filters>
    </filterColumn>
  </autoFilter>
  <sortState xmlns:xlrd2="http://schemas.microsoft.com/office/spreadsheetml/2017/richdata2" ref="A2:H8">
    <sortCondition ref="A2:A8"/>
    <sortCondition ref="C2:C8"/>
  </sortState>
  <tableColumns count="8">
    <tableColumn id="6" xr3:uid="{CD933E07-29B2-4AFD-ACF5-0583D42BE64B}" name="Time" dataDxfId="17">
      <calculatedColumnFormula>SUM(PlayerTeamPlat[[#This Row],[Team Challenge I]:[Team Challenge IV]])</calculatedColumnFormula>
    </tableColumn>
    <tableColumn id="8" xr3:uid="{E86F17A7-7FB1-42BD-A378-0669C92BCA28}" name=" - "/>
    <tableColumn id="1" xr3:uid="{2A26C0D2-8D8E-4FA5-9C08-2342631F2221}" name="Player" dataDxfId="16"/>
    <tableColumn id="7" xr3:uid="{6DA188C5-8034-4E20-9988-17877D5D98E7}" name="Count" dataDxfId="15">
      <calculatedColumnFormula>COUNT(PlayerTeamPlat[[#This Row],[Team Challenge I]:[Team Challenge IV]])</calculatedColumnFormula>
    </tableColumn>
    <tableColumn id="2" xr3:uid="{761EB0FF-F99D-41DE-B52D-1225067A0AD6}" name="Team Challenge I"/>
    <tableColumn id="3" xr3:uid="{30920177-D8FC-433B-8E45-654C4CE74C5C}" name="Team Challenge II"/>
    <tableColumn id="4" xr3:uid="{D4384E21-DC07-4CC1-B304-9CC9897800B8}" name="Team Challenge III"/>
    <tableColumn id="5" xr3:uid="{BDC865B3-07AC-48F1-B827-01A686D664DA}" name="Team Challenge IV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D02804-F1C5-4D89-9B0D-05B3B65FE498}" name="PlayerTeamGold" displayName="PlayerTeamGold" ref="A1:H21" totalsRowShown="0">
  <autoFilter ref="A1:H21" xr:uid="{F8AFF6A6-FA40-427C-ACCD-33E7979BE023}">
    <filterColumn colId="3">
      <filters>
        <filter val="4"/>
      </filters>
    </filterColumn>
  </autoFilter>
  <sortState xmlns:xlrd2="http://schemas.microsoft.com/office/spreadsheetml/2017/richdata2" ref="A2:H21">
    <sortCondition ref="A2:A21"/>
    <sortCondition ref="C2:C21"/>
  </sortState>
  <tableColumns count="8">
    <tableColumn id="6" xr3:uid="{570A5846-67F3-40FE-B5D2-0E77D9F565E5}" name="Time" dataDxfId="14">
      <calculatedColumnFormula>SUM(PlayerTeamGold[[#This Row],[Team Challenge I]:[Team Challenge IV]])</calculatedColumnFormula>
    </tableColumn>
    <tableColumn id="8" xr3:uid="{50941DFB-7776-4A60-8233-EE4183EB6DB6}" name=" - "/>
    <tableColumn id="1" xr3:uid="{755EEF54-1CD6-431D-AB1C-0FB2BC7BFF7F}" name="Player" dataDxfId="13"/>
    <tableColumn id="7" xr3:uid="{692F7170-0B74-4664-81DE-10124E56F6B7}" name="Count" dataDxfId="12">
      <calculatedColumnFormula>COUNT(PlayerTeamGold[[#This Row],[Team Challenge I]:[Team Challenge IV]])</calculatedColumnFormula>
    </tableColumn>
    <tableColumn id="2" xr3:uid="{5BE0F8E8-53FA-440D-B528-C9A915BACA3D}" name="Team Challenge I"/>
    <tableColumn id="3" xr3:uid="{BC80E269-DC7D-494D-BC57-45C5CBDA5116}" name="Team Challenge II"/>
    <tableColumn id="4" xr3:uid="{31F19B20-90C9-4986-B232-FE681A7D02D4}" name="Team Challenge III"/>
    <tableColumn id="5" xr3:uid="{D619A1FE-D15D-40BE-9B17-AA52A50FEA76}" name="Team Challenge IV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F23FE3-119C-4F0D-9110-11AD52EFE84E}" name="RiteOfPassagePlat" displayName="RiteOfPassagePlat" ref="A1:T11" totalsRowShown="0">
  <autoFilter ref="A1:T11" xr:uid="{360A7F44-D19D-41D6-9FF4-AC4C6C0A7696}">
    <filterColumn colId="3">
      <filters>
        <filter val="16"/>
      </filters>
    </filterColumn>
  </autoFilter>
  <sortState xmlns:xlrd2="http://schemas.microsoft.com/office/spreadsheetml/2017/richdata2" ref="A2:T11">
    <sortCondition ref="A1:A11"/>
  </sortState>
  <tableColumns count="20">
    <tableColumn id="18" xr3:uid="{D079FE2B-6FF8-4C3A-8556-C6A2DE0CA406}" name="Time" dataDxfId="11">
      <calculatedColumnFormula>SUM(RiteOfPassagePlat[[#This Row],[Solo Challenge I]:[Team Challenge IV]])</calculatedColumnFormula>
    </tableColumn>
    <tableColumn id="19" xr3:uid="{661D7FD2-8314-484E-8147-CA652AAB08A6}" name=" - " dataDxfId="10"/>
    <tableColumn id="1" xr3:uid="{41E6ECE0-CB24-4F3C-811B-181A97201E9D}" name="Player" dataDxfId="9"/>
    <tableColumn id="20" xr3:uid="{851028F0-E823-492E-9623-000B83BB889D}" name="Count" dataDxfId="8">
      <calculatedColumnFormula>COUNT(RiteOfPassagePlat[[#This Row],[Solo Challenge I]:[Team Challenge IV]])</calculatedColumnFormula>
    </tableColumn>
    <tableColumn id="14" xr3:uid="{4B50C163-3128-4473-B845-BB4143226EE5}" name="Solo Challenge I"/>
    <tableColumn id="15" xr3:uid="{BF1F5A38-CBA6-43D8-AC24-17BB26F849A9}" name="Solo Challenge II"/>
    <tableColumn id="16" xr3:uid="{B00CBB73-2CC3-4653-BA2A-D89EEE0C9C7B}" name="Solo Challenge III"/>
    <tableColumn id="17" xr3:uid="{B9E59C52-2447-4405-B89B-4AEF08CD9486}" name="Solo Challenge IV"/>
    <tableColumn id="10" xr3:uid="{1175C427-E77A-4A11-BF1A-5DFEBD9808C0}" name="Duo Challenge I"/>
    <tableColumn id="11" xr3:uid="{A514E0DF-58F4-4A3A-B581-E8B8AC5FD82A}" name="Duo Challenge II"/>
    <tableColumn id="12" xr3:uid="{EB2E443B-B81F-4A0B-92F2-D9E7F1FA7427}" name="Duo Challenge III"/>
    <tableColumn id="13" xr3:uid="{2E75C74F-E42A-4465-BA32-D79F4351CC63}" name="Duo Challenge IV"/>
    <tableColumn id="6" xr3:uid="{F5E727C3-B54B-4ADF-ABDD-B2A2C6E25D80}" name="Trio Challenge I"/>
    <tableColumn id="7" xr3:uid="{8929C8D0-43D8-4BA2-9454-796B334DE7C4}" name="Trio Challenge II"/>
    <tableColumn id="8" xr3:uid="{97E8D15F-31B6-48F2-8A7B-E41B7977161E}" name="Trio Challenge III"/>
    <tableColumn id="9" xr3:uid="{75354C93-82D5-4D94-8A7C-4367BB9C9CE8}" name="Trio Challenge IV"/>
    <tableColumn id="2" xr3:uid="{B716B6B5-8BC9-48C7-8E37-A7253EAD4952}" name="Team Challenge I"/>
    <tableColumn id="3" xr3:uid="{C21777BD-6B32-40E4-85F8-E063F1738616}" name="Team Challenge II"/>
    <tableColumn id="4" xr3:uid="{ECAD5CBA-FA7D-4D80-B29F-ED9DD2A2D49F}" name="Team Challenge III"/>
    <tableColumn id="5" xr3:uid="{F23E3C87-0E3E-4F12-86B7-0F6DC09A6998}" name="Team Challenge IV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BE807-1A89-4D94-A616-876C8434F735}" name="RiteOfPassageGold" displayName="RiteOfPassageGold" ref="A1:T34" totalsRowShown="0">
  <autoFilter ref="A1:T34" xr:uid="{06C951BB-26C4-4440-A6CB-D8E59292A9C5}">
    <filterColumn colId="3">
      <filters>
        <filter val="16"/>
      </filters>
    </filterColumn>
  </autoFilter>
  <tableColumns count="20">
    <tableColumn id="18" xr3:uid="{787F3C03-CBC6-4899-BD9D-1B117FEBD38E}" name="Time" dataDxfId="7">
      <calculatedColumnFormula>SUM(RiteOfPassageGold[[#This Row],[Solo Challenge I]:[Team Challenge IV]])</calculatedColumnFormula>
    </tableColumn>
    <tableColumn id="19" xr3:uid="{0C4715E8-C0A4-48C0-AC76-1F039FAA00BA}" name=" - " dataDxfId="6"/>
    <tableColumn id="1" xr3:uid="{25872011-1B41-4536-B723-600AADC03D0F}" name="Player" dataDxfId="5"/>
    <tableColumn id="20" xr3:uid="{7835CFAA-F691-4AF6-9E9D-902164943B78}" name="Count" dataDxfId="4">
      <calculatedColumnFormula>COUNT(RiteOfPassageGold[[#This Row],[Solo Challenge I]:[Team Challenge IV]])</calculatedColumnFormula>
    </tableColumn>
    <tableColumn id="15" xr3:uid="{BA91B6B1-3025-401D-A386-6CEC1ACD6B39}" name="Solo Challenge I"/>
    <tableColumn id="16" xr3:uid="{0F318946-E8D1-4AE6-BE20-474E9FB69FCF}" name="Solo Challenge II"/>
    <tableColumn id="17" xr3:uid="{08EE6985-1CA4-4ED9-8CC0-A28CDC2813BD}" name="Solo Challenge III"/>
    <tableColumn id="14" xr3:uid="{6A8137F6-E5A4-46ED-BC76-C8A80280AD27}" name="Solo Challenge IV"/>
    <tableColumn id="3" xr3:uid="{3CB5C01C-883C-4CD8-ADB1-E16E89BD92B4}" name="Duo Challenge I"/>
    <tableColumn id="11" xr3:uid="{EE2AA240-1968-4002-87D2-AEEA29155282}" name="Duo Challenge II"/>
    <tableColumn id="12" xr3:uid="{D0044D62-3680-4FAA-B7AB-9849D32736ED}" name="Duo Challenge III"/>
    <tableColumn id="13" xr3:uid="{AFED6C99-63AB-4748-A015-81B34B0441DD}" name="Duo Challenge IV"/>
    <tableColumn id="7" xr3:uid="{E15C5E5C-F0CA-478B-81AB-6A6433C99486}" name="Trio Challenge I"/>
    <tableColumn id="8" xr3:uid="{493C5B14-5D59-4E76-BB29-2DEC5581A369}" name="Trio Challenge II"/>
    <tableColumn id="9" xr3:uid="{9841E23C-AA7B-4797-9D5E-469736F52516}" name="Trio Challenge III"/>
    <tableColumn id="10" xr3:uid="{F1C314D6-1DB2-4AC5-A925-3D821434C5B1}" name="Trio Challenge IV"/>
    <tableColumn id="2" xr3:uid="{2ECA8E6C-72E3-41A0-852A-D51B6588E80D}" name="Team Challenge I"/>
    <tableColumn id="4" xr3:uid="{34B52887-4D3F-445B-8C4B-385E99778599}" name="Team Challenge II"/>
    <tableColumn id="5" xr3:uid="{63D2BAC5-F546-4830-AB7E-A79943603D02}" name="Team Challenge III"/>
    <tableColumn id="6" xr3:uid="{76AB5A9B-B37D-478F-8F21-3AA723069A89}" name="Team Challenge IV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10DED-50EA-4826-9687-305ACAA8EB15}" name="HuntingPyjaks" displayName="HuntingPyjaks" ref="A1:L10" totalsRowShown="0">
  <autoFilter ref="A1:L10" xr:uid="{65C2E1E9-4AD5-4CD5-AA03-0B1457D1D39C}"/>
  <sortState xmlns:xlrd2="http://schemas.microsoft.com/office/spreadsheetml/2017/richdata2" ref="A2:L10">
    <sortCondition descending="1" ref="D1:D10"/>
  </sortState>
  <tableColumns count="12">
    <tableColumn id="10" xr3:uid="{CE37ED63-A25B-4022-8BDF-24FACCB9C9DA}" name="Time" dataDxfId="3">
      <calculatedColumnFormula>SUM(HuntingPyjaks[[#This Row],[Duo Challenge I]:[Solo Challenge III]])</calculatedColumnFormula>
    </tableColumn>
    <tableColumn id="11" xr3:uid="{64278785-4A75-4710-AB21-A25D526142DB}" name=" - " dataDxfId="2"/>
    <tableColumn id="1" xr3:uid="{184B932E-C565-410B-AC9A-4853FDD2F2AC}" name="Player" dataDxfId="1"/>
    <tableColumn id="12" xr3:uid="{99B8B9FA-07D5-4DB9-B2D9-8E973967FE44}" name="Count" dataDxfId="0">
      <calculatedColumnFormula>COUNT(HuntingPyjaks[[#This Row],[Solo Challenge I]:[Duo Challenge IV]])</calculatedColumnFormula>
    </tableColumn>
    <tableColumn id="7" xr3:uid="{6BA3D695-0271-4B27-BB08-7CB20698338C}" name="Solo Challenge I"/>
    <tableColumn id="8" xr3:uid="{30FD728B-9BA5-4AB3-897F-0A062C822B3F}" name="Solo Challenge II"/>
    <tableColumn id="9" xr3:uid="{206EC797-29D0-4C61-8439-AA945C31BFF0}" name="Solo Challenge III"/>
    <tableColumn id="6" xr3:uid="{284DA420-366F-4877-AA96-C378AA9D397A}" name="Solo Challenge IV"/>
    <tableColumn id="2" xr3:uid="{45952CF3-1FA7-40CC-93DB-3DA1FF5F3AD7}" name="Duo Challenge I"/>
    <tableColumn id="3" xr3:uid="{16878A4A-E2A7-4754-87DE-AAFE19AAC21A}" name="Duo Challenge II"/>
    <tableColumn id="4" xr3:uid="{E7D4020F-4595-48F3-8D79-43677CAD2327}" name="Duo Challenge III"/>
    <tableColumn id="5" xr3:uid="{B1AA1B95-9884-48F0-97EC-BBD4E3CFD2D6}" name="Duo Challenge IV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FBDBC6-A159-409E-B13E-78B759276ED0}" name="PlayerSoloGold" displayName="PlayerSoloGold" ref="A1:H11" totalsRowShown="0">
  <autoFilter ref="A1:H11" xr:uid="{E23E1255-CBD0-4F45-B33B-D02560CA0415}">
    <filterColumn colId="3">
      <filters>
        <filter val="4"/>
      </filters>
    </filterColumn>
  </autoFilter>
  <sortState xmlns:xlrd2="http://schemas.microsoft.com/office/spreadsheetml/2017/richdata2" ref="A2:H11">
    <sortCondition ref="A1:A11"/>
  </sortState>
  <tableColumns count="8">
    <tableColumn id="6" xr3:uid="{1B304A1F-0479-46F2-BFFC-467ACF787F7B}" name="Time" dataDxfId="50">
      <calculatedColumnFormula>SUM(PlayerSoloGold[[#This Row],[Solo Challenge I]:[Solo Challenge IV]])</calculatedColumnFormula>
    </tableColumn>
    <tableColumn id="8" xr3:uid="{059AEE2D-8103-4650-A176-7D08624672FB}" name=" - "/>
    <tableColumn id="1" xr3:uid="{B0BB4290-2E2F-4E03-9C0B-EEF180040D2D}" name="Player" dataDxfId="49"/>
    <tableColumn id="7" xr3:uid="{81CB84EA-1460-4B19-A44A-42686CDDD351}" name="Count" dataDxfId="48">
      <calculatedColumnFormula>COUNT(PlayerSoloGold[[#This Row],[Solo Challenge I]:[Solo Challenge IV]])</calculatedColumnFormula>
    </tableColumn>
    <tableColumn id="3" xr3:uid="{ECE47BF2-7C84-40D6-B0B8-843BF6DE7F1F}" name="Solo Challenge I"/>
    <tableColumn id="4" xr3:uid="{EE53D0E4-AA7F-43A8-ADCE-40FE6624AFD4}" name="Solo Challenge II"/>
    <tableColumn id="5" xr3:uid="{EAB6A1F5-2F24-4AFB-864A-4A4F2ACB339E}" name="Solo Challenge III"/>
    <tableColumn id="2" xr3:uid="{1F584E26-A224-4BF4-885A-AC3BE74B48E6}" name="Solo Challenge IV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5CB0486-6CAD-41EC-82DF-52C533088B62}" name="TeamDuoPlat" displayName="TeamDuoPlat" ref="A1:H7" totalsRowShown="0">
  <autoFilter ref="A1:H7" xr:uid="{05219170-16B6-4715-B469-9B3AF10D85F2}">
    <filterColumn colId="3">
      <filters>
        <filter val="4"/>
      </filters>
    </filterColumn>
  </autoFilter>
  <sortState xmlns:xlrd2="http://schemas.microsoft.com/office/spreadsheetml/2017/richdata2" ref="A2:H7">
    <sortCondition ref="A1:A7"/>
  </sortState>
  <tableColumns count="8">
    <tableColumn id="6" xr3:uid="{53700E62-0CFA-46F5-9841-C98155020A67}" name="Time" dataDxfId="47">
      <calculatedColumnFormula>SUM(TeamDuoPlat[[#This Row],[Duo Challenge I]:[Duo Challenge IV]])</calculatedColumnFormula>
    </tableColumn>
    <tableColumn id="8" xr3:uid="{7ED23F57-64DA-447B-8342-CE0998A8F385}" name=" - "/>
    <tableColumn id="1" xr3:uid="{9D672831-E35F-4FB7-95CA-D9DB6AFC86B0}" name="Team" dataDxfId="46"/>
    <tableColumn id="7" xr3:uid="{770115DC-55F4-4713-A2E7-9DD600970405}" name="Count" dataDxfId="45">
      <calculatedColumnFormula>COUNT(TeamDuoPlat[[#This Row],[Duo Challenge I]:[Duo Challenge IV]])</calculatedColumnFormula>
    </tableColumn>
    <tableColumn id="2" xr3:uid="{03DE3C9A-681E-4B93-8E36-C746D08279BA}" name="Duo Challenge I"/>
    <tableColumn id="3" xr3:uid="{E0980A58-CCA8-4323-A947-A8C09EA3045C}" name="Duo Challenge II"/>
    <tableColumn id="4" xr3:uid="{C280AAD9-8655-43A6-A525-F197B514C58B}" name="Duo Challenge III"/>
    <tableColumn id="5" xr3:uid="{430F49D2-0D67-4643-A312-457ED43D1EEA}" name="Duo Challenge IV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3756FA3-98F3-4A59-8C5B-24813E861788}" name="TeamDuoGold" displayName="TeamDuoGold" ref="A1:H16" totalsRowShown="0">
  <autoFilter ref="A1:H16" xr:uid="{5CED1ADD-B0C9-4AF4-8DD7-0531F08447C5}">
    <filterColumn colId="3">
      <filters>
        <filter val="4"/>
      </filters>
    </filterColumn>
  </autoFilter>
  <sortState xmlns:xlrd2="http://schemas.microsoft.com/office/spreadsheetml/2017/richdata2" ref="A2:H16">
    <sortCondition ref="A1:A16"/>
  </sortState>
  <tableColumns count="8">
    <tableColumn id="6" xr3:uid="{EF51FE68-309A-495F-B2A8-051530BC0197}" name="Time" dataDxfId="44">
      <calculatedColumnFormula>SUM(TeamDuoGold[[#This Row],[Duo Challenge I]:[Duo Challenge IV]])</calculatedColumnFormula>
    </tableColumn>
    <tableColumn id="8" xr3:uid="{E2A6CE99-2224-4198-AE3C-FFAFF56446BE}" name=" - "/>
    <tableColumn id="1" xr3:uid="{B2923394-5BD5-4A1F-93D6-89D78EC5D434}" name="Team" dataDxfId="43"/>
    <tableColumn id="7" xr3:uid="{CC08522F-4C5E-4A2E-ACB3-26C7F91706D2}" name="Count" dataDxfId="42">
      <calculatedColumnFormula>COUNT(TeamDuoGold[[#This Row],[Duo Challenge I]:[Duo Challenge IV]])</calculatedColumnFormula>
    </tableColumn>
    <tableColumn id="2" xr3:uid="{827BD956-B972-4CCF-9A56-88295B6B2BD4}" name="Duo Challenge I"/>
    <tableColumn id="3" xr3:uid="{B95D4208-F117-4008-931D-978A0E90CB9D}" name="Duo Challenge II"/>
    <tableColumn id="4" xr3:uid="{A8DF1176-2AC8-4A6D-BD2C-9BDE51D9FE13}" name="Duo Challenge III"/>
    <tableColumn id="5" xr3:uid="{98693DD7-7674-4638-97E5-F6E7BECE32BB}" name="Duo Challenge IV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5173225-6EB0-4BF7-8B55-1AE828E30EAD}" name="PlayerDuoPlat" displayName="PlayerDuoPlat" ref="A1:H9" totalsRowShown="0">
  <autoFilter ref="A1:H9" xr:uid="{A8CDC7A3-7F3D-42D7-866F-A29794C5E4D2}">
    <filterColumn colId="3">
      <filters>
        <filter val="4"/>
      </filters>
    </filterColumn>
  </autoFilter>
  <sortState xmlns:xlrd2="http://schemas.microsoft.com/office/spreadsheetml/2017/richdata2" ref="A2:H9">
    <sortCondition ref="A2:A9"/>
    <sortCondition ref="C2:C9"/>
  </sortState>
  <tableColumns count="8">
    <tableColumn id="6" xr3:uid="{52BBD4D4-C921-4F6D-B8F1-4C60BE3BB6B1}" name="Time" dataDxfId="41">
      <calculatedColumnFormula>SUM(PlayerDuoPlat[[#This Row],[Duo Challenge I]:[Duo Challenge IV]])</calculatedColumnFormula>
    </tableColumn>
    <tableColumn id="8" xr3:uid="{245D7861-CA23-4813-B96E-11312F076F10}" name=" - "/>
    <tableColumn id="1" xr3:uid="{BF503FF2-9733-499E-9907-988EEFDB01B6}" name="Player" dataDxfId="40"/>
    <tableColumn id="7" xr3:uid="{72C96020-DDA5-425A-A7ED-504B1C2A142D}" name="Count" dataDxfId="39">
      <calculatedColumnFormula>COUNT(PlayerDuoPlat[[#This Row],[Duo Challenge I]:[Duo Challenge IV]])</calculatedColumnFormula>
    </tableColumn>
    <tableColumn id="2" xr3:uid="{6D6EEC48-F366-4114-8344-DB20AC9A0D55}" name="Duo Challenge I"/>
    <tableColumn id="3" xr3:uid="{297FE332-2BCA-49BA-B5EA-F267D8977423}" name="Duo Challenge II"/>
    <tableColumn id="4" xr3:uid="{1EB18E9D-7404-427D-A01D-1FEE4D3E82DE}" name="Duo Challenge III"/>
    <tableColumn id="5" xr3:uid="{6B37F8B3-F496-4C58-8AF6-9BC4605C1D1A}" name="Duo Challenge IV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E8F21C-6EF6-4AB2-98E1-7E00FC177398}" name="PlayerDuoGold" displayName="PlayerDuoGold" ref="A1:H20" totalsRowShown="0">
  <autoFilter ref="A1:H20" xr:uid="{24DC122F-47F8-40C8-9D28-919F31F252DA}">
    <filterColumn colId="3">
      <filters>
        <filter val="4"/>
      </filters>
    </filterColumn>
  </autoFilter>
  <sortState xmlns:xlrd2="http://schemas.microsoft.com/office/spreadsheetml/2017/richdata2" ref="A2:H20">
    <sortCondition ref="A2:A20"/>
    <sortCondition ref="C2:C20"/>
  </sortState>
  <tableColumns count="8">
    <tableColumn id="6" xr3:uid="{6D567E29-CD61-40B3-A8CB-629110380B2F}" name="Time" dataDxfId="38">
      <calculatedColumnFormula>SUM(PlayerDuoGold[[#This Row],[Duo Challenge I]:[Duo Challenge IV]])</calculatedColumnFormula>
    </tableColumn>
    <tableColumn id="8" xr3:uid="{BA59F108-FBF5-4169-B1DF-1E3D3E189AE8}" name=" - "/>
    <tableColumn id="1" xr3:uid="{7EDA2BFA-4FC4-426C-A09C-71CE2C984401}" name="Player" dataDxfId="37"/>
    <tableColumn id="7" xr3:uid="{6B190812-139B-4CB6-A0AF-FC75593DD647}" name="Count" dataDxfId="36">
      <calculatedColumnFormula>COUNT(PlayerDuoGold[[#This Row],[Duo Challenge I]:[Duo Challenge IV]])</calculatedColumnFormula>
    </tableColumn>
    <tableColumn id="2" xr3:uid="{9D63B322-97A1-4A4B-991C-BEEF025B5BE1}" name="Duo Challenge I"/>
    <tableColumn id="3" xr3:uid="{1D860790-39EA-4D2E-A345-485CBA93345A}" name="Duo Challenge II"/>
    <tableColumn id="4" xr3:uid="{0B9B0CCB-7616-4B56-AF10-C6C53EA4D54A}" name="Duo Challenge III"/>
    <tableColumn id="5" xr3:uid="{F8F5C99A-5B78-4E07-9C59-C5BFE8DA5F86}" name="Duo Challenge IV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50D872-05EF-4B35-8FA5-212BCBCE76CC}" name="TeamTrioPlat" displayName="TeamTrioPlat" ref="A1:H4" totalsRowShown="0">
  <autoFilter ref="A1:H4" xr:uid="{4DD99A68-7B1C-4013-AE8B-26A232E84EBE}">
    <filterColumn colId="3">
      <filters>
        <filter val="4"/>
      </filters>
    </filterColumn>
  </autoFilter>
  <tableColumns count="8">
    <tableColumn id="6" xr3:uid="{89C42D7C-48B9-4816-BCBC-7666D7770374}" name="Time" dataDxfId="35">
      <calculatedColumnFormula>SUM(TeamTrioPlat[[#This Row],[Trio Challenge I]:[Trio Challenge IV]])</calculatedColumnFormula>
    </tableColumn>
    <tableColumn id="8" xr3:uid="{4465E908-F39F-4634-8F47-F975F7E30F85}" name=" - "/>
    <tableColumn id="1" xr3:uid="{3F4EC7AF-20A6-436D-A39C-AEF20E909071}" name="Team" dataDxfId="34"/>
    <tableColumn id="7" xr3:uid="{3F8C02CA-D0E7-4830-8F4B-55668055BBB4}" name="Count" dataDxfId="33">
      <calculatedColumnFormula>COUNT(TeamTrioPlat[[#This Row],[Trio Challenge I]:[Trio Challenge IV]])</calculatedColumnFormula>
    </tableColumn>
    <tableColumn id="2" xr3:uid="{FCC24F84-C3DB-4849-BDD1-FDEA741F1A4B}" name="Trio Challenge I"/>
    <tableColumn id="3" xr3:uid="{6B6756AA-27B1-4CFE-AEBF-DEF760236E09}" name="Trio Challenge II"/>
    <tableColumn id="4" xr3:uid="{670B566C-0B75-4B1C-B53D-B26B7F2CB43E}" name="Trio Challenge III"/>
    <tableColumn id="5" xr3:uid="{D2F09A03-0D69-4912-8231-6BEB0275F4AE}" name="Trio Challenge IV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C139DC-6168-4FDC-B141-85B6CAEFFE79}" name="TeamTrioGold" displayName="TeamTrioGold" ref="A1:H8" totalsRowShown="0">
  <autoFilter ref="A1:H8" xr:uid="{8F1B9BBC-E70A-4B87-B314-504628922C60}"/>
  <tableColumns count="8">
    <tableColumn id="6" xr3:uid="{4E314222-0608-465C-981E-5AC00326CCFF}" name="Time" dataDxfId="32">
      <calculatedColumnFormula>SUM(TeamTrioGold[[#This Row],[Trio Challenge I]:[Trio Challenge IV]])</calculatedColumnFormula>
    </tableColumn>
    <tableColumn id="8" xr3:uid="{622FDB13-C7E9-4F82-9449-485F6FF4FD46}" name=" - "/>
    <tableColumn id="1" xr3:uid="{8C85B613-A3CB-47E1-8456-EA1953C09709}" name="Team" dataDxfId="31"/>
    <tableColumn id="7" xr3:uid="{94AF6F05-7BA9-4934-8576-F11A1758DCA5}" name="Count" dataDxfId="30">
      <calculatedColumnFormula>COUNT(TeamTrioGold[[#This Row],[Trio Challenge I]:[Trio Challenge IV]])</calculatedColumnFormula>
    </tableColumn>
    <tableColumn id="2" xr3:uid="{DC9DB1AA-7B10-4B21-B68A-A5BF6C1395E7}" name="Trio Challenge I"/>
    <tableColumn id="3" xr3:uid="{C7DC3B9F-3B2F-4B35-8C62-87D5F57C94A7}" name="Trio Challenge II"/>
    <tableColumn id="4" xr3:uid="{5C096309-74F7-4416-B2C3-29FB1C17ADF3}" name="Trio Challenge III"/>
    <tableColumn id="5" xr3:uid="{F1C764BF-7BB5-4D31-955A-E4D02770FCD2}" name="Trio Challenge IV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051BE2-1CF8-46B5-9401-1568D3DCB1C4}" name="PlayerTrioPlat" displayName="PlayerTrioPlat" ref="A1:H7" totalsRowShown="0">
  <autoFilter ref="A1:H7" xr:uid="{9B9A5641-6AB8-43B4-93D1-712D66951630}">
    <filterColumn colId="3">
      <filters>
        <filter val="4"/>
      </filters>
    </filterColumn>
  </autoFilter>
  <sortState xmlns:xlrd2="http://schemas.microsoft.com/office/spreadsheetml/2017/richdata2" ref="A2:H7">
    <sortCondition ref="A2:A7"/>
    <sortCondition ref="C2:C7"/>
  </sortState>
  <tableColumns count="8">
    <tableColumn id="6" xr3:uid="{303D6FC9-4240-4025-ADAC-D558A44B334B}" name="Time" dataDxfId="29">
      <calculatedColumnFormula>SUM(PlayerTrioPlat[[#This Row],[Trio Challenge I]:[Trio Challenge IV]])</calculatedColumnFormula>
    </tableColumn>
    <tableColumn id="8" xr3:uid="{234A7F38-136B-4C9B-9D70-E50B1307D7EE}" name=" - "/>
    <tableColumn id="1" xr3:uid="{9FCD367C-460D-4645-A2DB-F03D79D2B1B5}" name="Player" dataDxfId="28"/>
    <tableColumn id="7" xr3:uid="{D193D942-8537-4109-96F1-DD123F5E5B6F}" name="Count" dataDxfId="27">
      <calculatedColumnFormula>COUNT(PlayerTrioPlat[[#This Row],[Trio Challenge I]:[Trio Challenge IV]])</calculatedColumnFormula>
    </tableColumn>
    <tableColumn id="2" xr3:uid="{38ED1610-DAE6-46CC-A7B6-73A7E0652EA6}" name="Trio Challenge I"/>
    <tableColumn id="3" xr3:uid="{517E575B-D5D0-4CD1-B6AE-B5FC7A686DD5}" name="Trio Challenge II"/>
    <tableColumn id="4" xr3:uid="{8EBC0DB5-DD05-46C1-AC6D-EDBB2D422DF7}" name="Trio Challenge III"/>
    <tableColumn id="5" xr3:uid="{62519592-A424-49C1-9992-8062963F6B6F}" name="Trio Challenge IV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A1B-E599-4F2C-B331-1BCD7D0A69AE}">
  <dimension ref="A1:H3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</row>
    <row r="2" spans="1:8" x14ac:dyDescent="0.25">
      <c r="A2" s="2">
        <f>SUM(PlayerSoloPlat[[#This Row],[Solo Challenge I]:[Solo Challenge IV]])</f>
        <v>0.13883101851851853</v>
      </c>
      <c r="B2" t="s">
        <v>86</v>
      </c>
      <c r="C2" s="1" t="s">
        <v>13</v>
      </c>
      <c r="D2">
        <f>COUNT(PlayerSoloPlat[[#This Row],[Solo Challenge I]:[Solo Challenge IV]])</f>
        <v>4</v>
      </c>
      <c r="E2">
        <v>2.9108796296296296E-2</v>
      </c>
      <c r="F2">
        <v>3.5520833333333328E-2</v>
      </c>
      <c r="G2">
        <v>4.3449074074074077E-2</v>
      </c>
      <c r="H2">
        <v>3.0752314814814816E-2</v>
      </c>
    </row>
    <row r="3" spans="1:8" x14ac:dyDescent="0.25">
      <c r="A3" s="2">
        <f>SUM(PlayerSoloPlat[[#This Row],[Solo Challenge I]:[Solo Challenge IV]])</f>
        <v>0.13996527777777779</v>
      </c>
      <c r="B3" t="s">
        <v>86</v>
      </c>
      <c r="C3" s="1" t="s">
        <v>28</v>
      </c>
      <c r="D3">
        <f>COUNT(PlayerSoloPlat[[#This Row],[Solo Challenge I]:[Solo Challenge IV]])</f>
        <v>4</v>
      </c>
      <c r="E3">
        <v>2.7858796296296298E-2</v>
      </c>
      <c r="F3">
        <v>4.0810185185185185E-2</v>
      </c>
      <c r="G3">
        <v>4.1655092592592598E-2</v>
      </c>
      <c r="H3">
        <v>2.9641203703703701E-2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AEF3-560F-46B6-9896-F5E5D0DDD999}">
  <dimension ref="A1:H10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hidden="1" x14ac:dyDescent="0.25">
      <c r="A2" s="2">
        <f>SUM(PlayerTrioGold[[#This Row],[Trio Challenge I]:[Trio Challenge IV]])</f>
        <v>3.5706018518518519E-2</v>
      </c>
      <c r="B2" t="s">
        <v>86</v>
      </c>
      <c r="C2" s="1" t="s">
        <v>13</v>
      </c>
      <c r="D2">
        <f>COUNT(PlayerTrioGold[[#This Row],[Trio Challenge I]:[Trio Challenge IV]])</f>
        <v>3</v>
      </c>
      <c r="E2">
        <v>1.1886574074074075E-2</v>
      </c>
      <c r="F2">
        <v>1.2337962962962962E-2</v>
      </c>
      <c r="G2">
        <v>1.1481481481481483E-2</v>
      </c>
    </row>
    <row r="3" spans="1:8" x14ac:dyDescent="0.25">
      <c r="A3" s="2">
        <f>SUM(PlayerTrioGold[[#This Row],[Trio Challenge I]:[Trio Challenge IV]])</f>
        <v>5.755787037037037E-2</v>
      </c>
      <c r="B3" t="s">
        <v>86</v>
      </c>
      <c r="C3" s="1" t="s">
        <v>1</v>
      </c>
      <c r="D3">
        <f>COUNT(PlayerTrioGold[[#This Row],[Trio Challenge I]:[Trio Challenge IV]])</f>
        <v>4</v>
      </c>
      <c r="E3">
        <v>1.5092592592592593E-2</v>
      </c>
      <c r="F3">
        <v>1.4525462962962964E-2</v>
      </c>
      <c r="G3">
        <v>1.1481481481481483E-2</v>
      </c>
      <c r="H3">
        <v>1.6458333333333332E-2</v>
      </c>
    </row>
    <row r="4" spans="1:8" hidden="1" x14ac:dyDescent="0.25">
      <c r="A4" s="2">
        <f>SUM(PlayerTrioGold[[#This Row],[Trio Challenge I]:[Trio Challenge IV]])</f>
        <v>4.4375000000000005E-2</v>
      </c>
      <c r="B4" t="s">
        <v>86</v>
      </c>
      <c r="C4" s="1" t="s">
        <v>31</v>
      </c>
      <c r="D4">
        <f>COUNT(PlayerTrioGold[[#This Row],[Trio Challenge I]:[Trio Challenge IV]])</f>
        <v>3</v>
      </c>
      <c r="E4">
        <v>1.6435185185185188E-2</v>
      </c>
      <c r="G4">
        <v>1.1481481481481483E-2</v>
      </c>
      <c r="H4">
        <v>1.6458333333333332E-2</v>
      </c>
    </row>
    <row r="5" spans="1:8" hidden="1" x14ac:dyDescent="0.25">
      <c r="A5" s="2">
        <f>SUM(PlayerTrioGold[[#This Row],[Trio Challenge I]:[Trio Challenge IV]])</f>
        <v>2.7430555555555555E-2</v>
      </c>
      <c r="B5" t="s">
        <v>86</v>
      </c>
      <c r="C5" s="1" t="s">
        <v>4</v>
      </c>
      <c r="D5">
        <f>COUNT(PlayerTrioGold[[#This Row],[Trio Challenge I]:[Trio Challenge IV]])</f>
        <v>2</v>
      </c>
      <c r="E5">
        <v>1.5092592592592593E-2</v>
      </c>
      <c r="F5">
        <v>1.2337962962962962E-2</v>
      </c>
    </row>
    <row r="6" spans="1:8" hidden="1" x14ac:dyDescent="0.25">
      <c r="A6" s="2">
        <f>SUM(PlayerTrioGold[[#This Row],[Trio Challenge I]:[Trio Challenge IV]])</f>
        <v>3.5706018518518519E-2</v>
      </c>
      <c r="B6" t="s">
        <v>86</v>
      </c>
      <c r="C6" s="1" t="s">
        <v>28</v>
      </c>
      <c r="D6">
        <f>COUNT(PlayerTrioGold[[#This Row],[Trio Challenge I]:[Trio Challenge IV]])</f>
        <v>3</v>
      </c>
      <c r="E6">
        <v>1.1886574074074075E-2</v>
      </c>
      <c r="F6">
        <v>1.2337962962962962E-2</v>
      </c>
      <c r="G6">
        <v>1.1481481481481483E-2</v>
      </c>
    </row>
    <row r="7" spans="1:8" hidden="1" x14ac:dyDescent="0.25">
      <c r="A7" s="2">
        <f>SUM(PlayerTrioGold[[#This Row],[Trio Challenge I]:[Trio Challenge IV]])</f>
        <v>4.4375000000000005E-2</v>
      </c>
      <c r="B7" t="s">
        <v>86</v>
      </c>
      <c r="C7" s="1" t="s">
        <v>40</v>
      </c>
      <c r="D7">
        <f>COUNT(PlayerTrioGold[[#This Row],[Trio Challenge I]:[Trio Challenge IV]])</f>
        <v>3</v>
      </c>
      <c r="E7">
        <v>1.6435185185185188E-2</v>
      </c>
      <c r="G7">
        <v>1.1481481481481483E-2</v>
      </c>
      <c r="H7">
        <v>1.6458333333333332E-2</v>
      </c>
    </row>
    <row r="8" spans="1:8" hidden="1" x14ac:dyDescent="0.25">
      <c r="A8" s="2">
        <f>SUM(PlayerTrioGold[[#This Row],[Trio Challenge I]:[Trio Challenge IV]])</f>
        <v>1.6435185185185188E-2</v>
      </c>
      <c r="B8" t="s">
        <v>86</v>
      </c>
      <c r="C8" s="1" t="s">
        <v>15</v>
      </c>
      <c r="D8">
        <f>COUNT(PlayerTrioGold[[#This Row],[Trio Challenge I]:[Trio Challenge IV]])</f>
        <v>1</v>
      </c>
      <c r="E8">
        <v>1.6435185185185188E-2</v>
      </c>
    </row>
    <row r="9" spans="1:8" hidden="1" x14ac:dyDescent="0.25">
      <c r="A9" s="2">
        <f>SUM(PlayerTrioGold[[#This Row],[Trio Challenge I]:[Trio Challenge IV]])</f>
        <v>1.4525462962962964E-2</v>
      </c>
      <c r="B9" t="s">
        <v>86</v>
      </c>
      <c r="C9" s="1" t="s">
        <v>48</v>
      </c>
      <c r="D9">
        <f>COUNT(PlayerTrioGold[[#This Row],[Trio Challenge I]:[Trio Challenge IV]])</f>
        <v>1</v>
      </c>
      <c r="F9">
        <v>1.4525462962962964E-2</v>
      </c>
    </row>
    <row r="10" spans="1:8" hidden="1" x14ac:dyDescent="0.25">
      <c r="A10" s="2">
        <f>SUM(PlayerTrioGold[[#This Row],[Trio Challenge I]:[Trio Challenge IV]])</f>
        <v>1.1886574074074075E-2</v>
      </c>
      <c r="B10" t="s">
        <v>86</v>
      </c>
      <c r="C10" s="1" t="s">
        <v>16</v>
      </c>
      <c r="D10">
        <f>COUNT(PlayerTrioGold[[#This Row],[Trio Challenge I]:[Trio Challenge IV]])</f>
        <v>1</v>
      </c>
      <c r="E10">
        <v>1.1886574074074075E-2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C20D-CE0F-40EB-B2C3-6F5E9D1F6078}">
  <dimension ref="A1:H4"/>
  <sheetViews>
    <sheetView workbookViewId="0">
      <selection activeCell="A4" sqref="A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6.2851562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hidden="1" x14ac:dyDescent="0.25">
      <c r="A2" s="2">
        <f>SUM(TeamTeamPlat[[#This Row],[Team Challenge I]:[Team Challenge IV]])</f>
        <v>2.0486111111111111E-2</v>
      </c>
      <c r="B2" t="s">
        <v>86</v>
      </c>
      <c r="C2" s="1" t="s">
        <v>55</v>
      </c>
      <c r="D2">
        <f>COUNT(TeamTeamPlat[[#This Row],[Team Challenge I]:[Team Challenge IV]])</f>
        <v>1</v>
      </c>
      <c r="E2">
        <v>2.0486111111111111E-2</v>
      </c>
    </row>
    <row r="3" spans="1:8" hidden="1" x14ac:dyDescent="0.25">
      <c r="A3" s="2">
        <f>SUM(TeamTeamPlat[[#This Row],[Team Challenge I]:[Team Challenge IV]])</f>
        <v>2.642361111111111E-2</v>
      </c>
      <c r="B3" t="s">
        <v>86</v>
      </c>
      <c r="C3" s="1" t="s">
        <v>52</v>
      </c>
      <c r="D3">
        <f>COUNT(TeamTeamPlat[[#This Row],[Team Challenge I]:[Team Challenge IV]])</f>
        <v>1</v>
      </c>
      <c r="E3">
        <v>2.642361111111111E-2</v>
      </c>
    </row>
    <row r="4" spans="1:8" x14ac:dyDescent="0.25">
      <c r="A4" s="2">
        <f>SUM(TeamTeamPlat[[#This Row],[Team Challenge I]:[Team Challenge IV]])</f>
        <v>6.4247685185185185E-2</v>
      </c>
      <c r="B4" t="s">
        <v>86</v>
      </c>
      <c r="C4" s="1" t="s">
        <v>54</v>
      </c>
      <c r="D4">
        <f>COUNT(TeamTeamPlat[[#This Row],[Team Challenge I]:[Team Challenge IV]])</f>
        <v>4</v>
      </c>
      <c r="E4">
        <v>1.9895833333333331E-2</v>
      </c>
      <c r="F4">
        <v>1.6145833333333335E-2</v>
      </c>
      <c r="G4">
        <v>1.5555555555555553E-2</v>
      </c>
      <c r="H4">
        <v>1.2650462962962962E-2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BD20-5236-47C0-8FF4-EB0DDBC058BA}">
  <dimension ref="A1:H8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8.14062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x14ac:dyDescent="0.25">
      <c r="A2" s="2">
        <f>SUM(TeamTeamGold[[#This Row],[Team Challenge I]:[Team Challenge IV]])</f>
        <v>2.3796296296296298E-2</v>
      </c>
      <c r="B2" t="s">
        <v>86</v>
      </c>
      <c r="C2" s="1" t="s">
        <v>50</v>
      </c>
      <c r="D2">
        <f>COUNT(TeamTeamGold[[#This Row],[Team Challenge I]:[Team Challenge IV]])</f>
        <v>2</v>
      </c>
      <c r="E2">
        <v>1.1898148148148149E-2</v>
      </c>
      <c r="F2">
        <v>1.1898148148148149E-2</v>
      </c>
    </row>
    <row r="3" spans="1:8" x14ac:dyDescent="0.25">
      <c r="A3" s="2">
        <f>SUM(TeamTeamGold[[#This Row],[Team Challenge I]:[Team Challenge IV]])</f>
        <v>2.3807870370370375E-2</v>
      </c>
      <c r="B3" t="s">
        <v>86</v>
      </c>
      <c r="C3" s="1" t="s">
        <v>57</v>
      </c>
      <c r="D3">
        <f>COUNT(TeamTeamGold[[#This Row],[Team Challenge I]:[Team Challenge IV]])</f>
        <v>2</v>
      </c>
      <c r="G3">
        <v>1.2094907407407408E-2</v>
      </c>
      <c r="H3">
        <v>1.1712962962962965E-2</v>
      </c>
    </row>
    <row r="4" spans="1:8" x14ac:dyDescent="0.25">
      <c r="A4" s="2">
        <f>SUM(TeamTeamGold[[#This Row],[Team Challenge I]:[Team Challenge IV]])</f>
        <v>1.7453703703703704E-2</v>
      </c>
      <c r="B4" t="s">
        <v>86</v>
      </c>
      <c r="C4" s="1" t="s">
        <v>53</v>
      </c>
      <c r="D4">
        <f>COUNT(TeamTeamGold[[#This Row],[Team Challenge I]:[Team Challenge IV]])</f>
        <v>1</v>
      </c>
      <c r="E4">
        <v>1.7453703703703704E-2</v>
      </c>
    </row>
    <row r="5" spans="1:8" x14ac:dyDescent="0.25">
      <c r="A5" s="2">
        <f>SUM(TeamTeamGold[[#This Row],[Team Challenge I]:[Team Challenge IV]])</f>
        <v>1.3194444444444444E-2</v>
      </c>
      <c r="B5" t="s">
        <v>86</v>
      </c>
      <c r="C5" s="1" t="s">
        <v>80</v>
      </c>
      <c r="D5">
        <f>COUNT(TeamTeamGold[[#This Row],[Team Challenge I]:[Team Challenge IV]])</f>
        <v>1</v>
      </c>
      <c r="F5">
        <v>1.3194444444444444E-2</v>
      </c>
    </row>
    <row r="6" spans="1:8" x14ac:dyDescent="0.25">
      <c r="A6" s="2">
        <f>SUM(TeamTeamGold[[#This Row],[Team Challenge I]:[Team Challenge IV]])</f>
        <v>1.5219907407407409E-2</v>
      </c>
      <c r="B6" t="s">
        <v>86</v>
      </c>
      <c r="C6" s="1" t="s">
        <v>77</v>
      </c>
      <c r="D6">
        <f>COUNT(TeamTeamGold[[#This Row],[Team Challenge I]:[Team Challenge IV]])</f>
        <v>1</v>
      </c>
      <c r="E6">
        <v>1.5219907407407409E-2</v>
      </c>
    </row>
    <row r="7" spans="1:8" x14ac:dyDescent="0.25">
      <c r="A7" s="2">
        <f>SUM(TeamTeamGold[[#This Row],[Team Challenge I]:[Team Challenge IV]])</f>
        <v>1.7245370370370369E-2</v>
      </c>
      <c r="B7" t="s">
        <v>86</v>
      </c>
      <c r="C7" s="1" t="s">
        <v>56</v>
      </c>
      <c r="D7">
        <f>COUNT(TeamTeamGold[[#This Row],[Team Challenge I]:[Team Challenge IV]])</f>
        <v>1</v>
      </c>
      <c r="F7">
        <v>1.7245370370370369E-2</v>
      </c>
    </row>
    <row r="8" spans="1:8" x14ac:dyDescent="0.25">
      <c r="A8" s="2">
        <f>SUM(TeamTeamGold[[#This Row],[Team Challenge I]:[Team Challenge IV]])</f>
        <v>1.6238425925925924E-2</v>
      </c>
      <c r="B8" t="s">
        <v>86</v>
      </c>
      <c r="C8" s="1" t="s">
        <v>52</v>
      </c>
      <c r="D8">
        <f>COUNT(TeamTeamGold[[#This Row],[Team Challenge I]:[Team Challenge IV]])</f>
        <v>1</v>
      </c>
      <c r="E8">
        <v>1.6238425925925924E-2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BE65-0FC2-4093-A8EF-8429B1233CBF}">
  <dimension ref="A1:H8"/>
  <sheetViews>
    <sheetView workbookViewId="0">
      <selection activeCell="A5" sqref="A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hidden="1" x14ac:dyDescent="0.25">
      <c r="A2" s="2">
        <f>SUM(PlayerTeamPlat[[#This Row],[Team Challenge I]:[Team Challenge IV]])</f>
        <v>2.0486111111111111E-2</v>
      </c>
      <c r="B2" t="s">
        <v>86</v>
      </c>
      <c r="C2" s="1" t="s">
        <v>8</v>
      </c>
      <c r="D2">
        <f>COUNT(PlayerTeamPlat[[#This Row],[Team Challenge I]:[Team Challenge IV]])</f>
        <v>1</v>
      </c>
      <c r="E2">
        <v>2.0486111111111111E-2</v>
      </c>
    </row>
    <row r="3" spans="1:8" hidden="1" x14ac:dyDescent="0.25">
      <c r="A3" s="2">
        <f>SUM(PlayerTeamPlat[[#This Row],[Team Challenge I]:[Team Challenge IV]])</f>
        <v>2.0486111111111111E-2</v>
      </c>
      <c r="B3" t="s">
        <v>86</v>
      </c>
      <c r="C3" s="1" t="s">
        <v>22</v>
      </c>
      <c r="D3">
        <f>COUNT(PlayerTeamPlat[[#This Row],[Team Challenge I]:[Team Challenge IV]])</f>
        <v>1</v>
      </c>
      <c r="E3">
        <v>2.0486111111111111E-2</v>
      </c>
    </row>
    <row r="4" spans="1:8" hidden="1" x14ac:dyDescent="0.25">
      <c r="A4" s="2">
        <f>SUM(PlayerTeamPlat[[#This Row],[Team Challenge I]:[Team Challenge IV]])</f>
        <v>2.642361111111111E-2</v>
      </c>
      <c r="B4" t="s">
        <v>86</v>
      </c>
      <c r="C4" s="1" t="s">
        <v>6</v>
      </c>
      <c r="D4">
        <f>COUNT(PlayerTeamPlat[[#This Row],[Team Challenge I]:[Team Challenge IV]])</f>
        <v>1</v>
      </c>
      <c r="E4">
        <v>2.642361111111111E-2</v>
      </c>
    </row>
    <row r="5" spans="1:8" x14ac:dyDescent="0.25">
      <c r="A5" s="2">
        <f>SUM(PlayerTeamPlat[[#This Row],[Team Challenge I]:[Team Challenge IV]])</f>
        <v>6.4247685185185185E-2</v>
      </c>
      <c r="B5" t="s">
        <v>86</v>
      </c>
      <c r="C5" s="1" t="s">
        <v>13</v>
      </c>
      <c r="D5">
        <f>COUNT(PlayerTeamPlat[[#This Row],[Team Challenge I]:[Team Challenge IV]])</f>
        <v>4</v>
      </c>
      <c r="E5">
        <v>1.9895833333333331E-2</v>
      </c>
      <c r="F5">
        <v>1.6145833333333335E-2</v>
      </c>
      <c r="G5">
        <v>1.5555555555555553E-2</v>
      </c>
      <c r="H5">
        <v>1.2650462962962962E-2</v>
      </c>
    </row>
    <row r="6" spans="1:8" x14ac:dyDescent="0.25">
      <c r="A6" s="2">
        <f>SUM(PlayerTeamPlat[[#This Row],[Team Challenge I]:[Team Challenge IV]])</f>
        <v>6.4247685185185185E-2</v>
      </c>
      <c r="B6" t="s">
        <v>86</v>
      </c>
      <c r="C6" s="1" t="s">
        <v>28</v>
      </c>
      <c r="D6">
        <f>COUNT(PlayerTeamPlat[[#This Row],[Team Challenge I]:[Team Challenge IV]])</f>
        <v>4</v>
      </c>
      <c r="E6">
        <v>1.9895833333333331E-2</v>
      </c>
      <c r="F6">
        <v>1.6145833333333335E-2</v>
      </c>
      <c r="G6">
        <v>1.5555555555555553E-2</v>
      </c>
      <c r="H6">
        <v>1.2650462962962962E-2</v>
      </c>
    </row>
    <row r="7" spans="1:8" x14ac:dyDescent="0.25">
      <c r="A7" s="2">
        <f>SUM(PlayerTeamPlat[[#This Row],[Team Challenge I]:[Team Challenge IV]])</f>
        <v>6.4247685185185185E-2</v>
      </c>
      <c r="B7" t="s">
        <v>86</v>
      </c>
      <c r="C7" s="1" t="s">
        <v>4</v>
      </c>
      <c r="D7">
        <f>COUNT(PlayerTeamPlat[[#This Row],[Team Challenge I]:[Team Challenge IV]])</f>
        <v>4</v>
      </c>
      <c r="E7">
        <v>1.9895833333333331E-2</v>
      </c>
      <c r="F7">
        <v>1.6145833333333335E-2</v>
      </c>
      <c r="G7">
        <v>1.5555555555555553E-2</v>
      </c>
      <c r="H7">
        <v>1.2650462962962962E-2</v>
      </c>
    </row>
    <row r="8" spans="1:8" x14ac:dyDescent="0.25">
      <c r="A8" s="2">
        <f>SUM(PlayerTeamPlat[[#This Row],[Team Challenge I]:[Team Challenge IV]])</f>
        <v>6.4247685185185185E-2</v>
      </c>
      <c r="B8" t="s">
        <v>86</v>
      </c>
      <c r="C8" s="1" t="s">
        <v>16</v>
      </c>
      <c r="D8">
        <f>COUNT(PlayerTeamPlat[[#This Row],[Team Challenge I]:[Team Challenge IV]])</f>
        <v>4</v>
      </c>
      <c r="E8">
        <v>1.9895833333333331E-2</v>
      </c>
      <c r="F8">
        <v>1.6145833333333335E-2</v>
      </c>
      <c r="G8">
        <v>1.5555555555555553E-2</v>
      </c>
      <c r="H8">
        <v>1.2650462962962962E-2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66A6-9EB5-4DE1-9145-9D762201E725}">
  <dimension ref="A1:H21"/>
  <sheetViews>
    <sheetView workbookViewId="0">
      <selection activeCell="A19" sqref="A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8554687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hidden="1" x14ac:dyDescent="0.25">
      <c r="A2" s="2">
        <f>SUM(PlayerTeamGold[[#This Row],[Team Challenge I]:[Team Challenge IV]])</f>
        <v>1.3194444444444444E-2</v>
      </c>
      <c r="B2" t="s">
        <v>86</v>
      </c>
      <c r="C2" s="1" t="s">
        <v>36</v>
      </c>
      <c r="D2">
        <f>COUNT(PlayerTeamGold[[#This Row],[Team Challenge I]:[Team Challenge IV]])</f>
        <v>1</v>
      </c>
      <c r="F2">
        <v>1.3194444444444444E-2</v>
      </c>
    </row>
    <row r="3" spans="1:8" hidden="1" x14ac:dyDescent="0.25">
      <c r="A3" s="2">
        <f>SUM(PlayerTeamGold[[#This Row],[Team Challenge I]:[Team Challenge IV]])</f>
        <v>1.3194444444444444E-2</v>
      </c>
      <c r="B3" t="s">
        <v>86</v>
      </c>
      <c r="C3" s="1" t="s">
        <v>30</v>
      </c>
      <c r="D3">
        <f>COUNT(PlayerTeamGold[[#This Row],[Team Challenge I]:[Team Challenge IV]])</f>
        <v>1</v>
      </c>
      <c r="F3">
        <v>1.3194444444444444E-2</v>
      </c>
    </row>
    <row r="4" spans="1:8" hidden="1" x14ac:dyDescent="0.25">
      <c r="A4" s="2">
        <f>SUM(PlayerTeamGold[[#This Row],[Team Challenge I]:[Team Challenge IV]])</f>
        <v>1.5219907407407409E-2</v>
      </c>
      <c r="B4" t="s">
        <v>86</v>
      </c>
      <c r="C4" s="1" t="s">
        <v>21</v>
      </c>
      <c r="D4">
        <f>COUNT(PlayerTeamGold[[#This Row],[Team Challenge I]:[Team Challenge IV]])</f>
        <v>1</v>
      </c>
      <c r="E4">
        <v>1.5219907407407409E-2</v>
      </c>
    </row>
    <row r="5" spans="1:8" hidden="1" x14ac:dyDescent="0.25">
      <c r="A5" s="2">
        <f>SUM(PlayerTeamGold[[#This Row],[Team Challenge I]:[Team Challenge IV]])</f>
        <v>1.6238425925925924E-2</v>
      </c>
      <c r="B5" t="s">
        <v>86</v>
      </c>
      <c r="C5" s="1" t="s">
        <v>8</v>
      </c>
      <c r="D5">
        <f>COUNT(PlayerTeamGold[[#This Row],[Team Challenge I]:[Team Challenge IV]])</f>
        <v>1</v>
      </c>
      <c r="E5">
        <v>1.6238425925925924E-2</v>
      </c>
    </row>
    <row r="6" spans="1:8" hidden="1" x14ac:dyDescent="0.25">
      <c r="A6" s="2">
        <f>SUM(PlayerTeamGold[[#This Row],[Team Challenge I]:[Team Challenge IV]])</f>
        <v>1.6238425925925924E-2</v>
      </c>
      <c r="B6" t="s">
        <v>86</v>
      </c>
      <c r="C6" s="1" t="s">
        <v>22</v>
      </c>
      <c r="D6">
        <f>COUNT(PlayerTeamGold[[#This Row],[Team Challenge I]:[Team Challenge IV]])</f>
        <v>1</v>
      </c>
      <c r="E6">
        <v>1.6238425925925924E-2</v>
      </c>
    </row>
    <row r="7" spans="1:8" hidden="1" x14ac:dyDescent="0.25">
      <c r="A7" s="2">
        <f>SUM(PlayerTeamGold[[#This Row],[Team Challenge I]:[Team Challenge IV]])</f>
        <v>1.6238425925925924E-2</v>
      </c>
      <c r="B7" t="s">
        <v>86</v>
      </c>
      <c r="C7" s="1" t="s">
        <v>4</v>
      </c>
      <c r="D7">
        <f>COUNT(PlayerTeamGold[[#This Row],[Team Challenge I]:[Team Challenge IV]])</f>
        <v>1</v>
      </c>
      <c r="E7">
        <v>1.6238425925925924E-2</v>
      </c>
    </row>
    <row r="8" spans="1:8" hidden="1" x14ac:dyDescent="0.25">
      <c r="A8" s="2">
        <f>SUM(PlayerTeamGold[[#This Row],[Team Challenge I]:[Team Challenge IV]])</f>
        <v>1.6238425925925924E-2</v>
      </c>
      <c r="B8" t="s">
        <v>86</v>
      </c>
      <c r="C8" s="1" t="s">
        <v>6</v>
      </c>
      <c r="D8">
        <f>COUNT(PlayerTeamGold[[#This Row],[Team Challenge I]:[Team Challenge IV]])</f>
        <v>1</v>
      </c>
      <c r="E8">
        <v>1.6238425925925924E-2</v>
      </c>
    </row>
    <row r="9" spans="1:8" hidden="1" x14ac:dyDescent="0.25">
      <c r="A9" s="2">
        <f>SUM(PlayerTeamGold[[#This Row],[Team Challenge I]:[Team Challenge IV]])</f>
        <v>1.7245370370370369E-2</v>
      </c>
      <c r="B9" t="s">
        <v>86</v>
      </c>
      <c r="C9" s="1" t="s">
        <v>10</v>
      </c>
      <c r="D9">
        <f>COUNT(PlayerTeamGold[[#This Row],[Team Challenge I]:[Team Challenge IV]])</f>
        <v>1</v>
      </c>
      <c r="F9">
        <v>1.7245370370370369E-2</v>
      </c>
    </row>
    <row r="10" spans="1:8" hidden="1" x14ac:dyDescent="0.25">
      <c r="A10" s="2">
        <f>SUM(PlayerTeamGold[[#This Row],[Team Challenge I]:[Team Challenge IV]])</f>
        <v>1.7245370370370369E-2</v>
      </c>
      <c r="B10" t="s">
        <v>86</v>
      </c>
      <c r="C10" s="1" t="s">
        <v>49</v>
      </c>
      <c r="D10">
        <f>COUNT(PlayerTeamGold[[#This Row],[Team Challenge I]:[Team Challenge IV]])</f>
        <v>1</v>
      </c>
      <c r="F10">
        <v>1.7245370370370369E-2</v>
      </c>
    </row>
    <row r="11" spans="1:8" hidden="1" x14ac:dyDescent="0.25">
      <c r="A11" s="2">
        <f>SUM(PlayerTeamGold[[#This Row],[Team Challenge I]:[Team Challenge IV]])</f>
        <v>1.7245370370370369E-2</v>
      </c>
      <c r="B11" t="s">
        <v>86</v>
      </c>
      <c r="C11" s="1" t="s">
        <v>37</v>
      </c>
      <c r="D11">
        <f>COUNT(PlayerTeamGold[[#This Row],[Team Challenge I]:[Team Challenge IV]])</f>
        <v>1</v>
      </c>
      <c r="F11">
        <v>1.7245370370370369E-2</v>
      </c>
    </row>
    <row r="12" spans="1:8" hidden="1" x14ac:dyDescent="0.25">
      <c r="A12" s="2">
        <f>SUM(PlayerTeamGold[[#This Row],[Team Challenge I]:[Team Challenge IV]])</f>
        <v>1.7245370370370369E-2</v>
      </c>
      <c r="B12" t="s">
        <v>86</v>
      </c>
      <c r="C12" s="1" t="s">
        <v>45</v>
      </c>
      <c r="D12">
        <f>COUNT(PlayerTeamGold[[#This Row],[Team Challenge I]:[Team Challenge IV]])</f>
        <v>1</v>
      </c>
      <c r="F12">
        <v>1.7245370370370369E-2</v>
      </c>
    </row>
    <row r="13" spans="1:8" hidden="1" x14ac:dyDescent="0.25">
      <c r="A13" s="2">
        <f>SUM(PlayerTeamGold[[#This Row],[Team Challenge I]:[Team Challenge IV]])</f>
        <v>1.7453703703703704E-2</v>
      </c>
      <c r="B13" t="s">
        <v>86</v>
      </c>
      <c r="C13" s="1" t="s">
        <v>7</v>
      </c>
      <c r="D13">
        <f>COUNT(PlayerTeamGold[[#This Row],[Team Challenge I]:[Team Challenge IV]])</f>
        <v>1</v>
      </c>
      <c r="E13">
        <v>1.7453703703703704E-2</v>
      </c>
    </row>
    <row r="14" spans="1:8" hidden="1" x14ac:dyDescent="0.25">
      <c r="A14" s="2">
        <f>SUM(PlayerTeamGold[[#This Row],[Team Challenge I]:[Team Challenge IV]])</f>
        <v>1.7453703703703704E-2</v>
      </c>
      <c r="B14" t="s">
        <v>86</v>
      </c>
      <c r="C14" s="1" t="s">
        <v>44</v>
      </c>
      <c r="D14">
        <f>COUNT(PlayerTeamGold[[#This Row],[Team Challenge I]:[Team Challenge IV]])</f>
        <v>1</v>
      </c>
      <c r="E14">
        <v>1.7453703703703704E-2</v>
      </c>
    </row>
    <row r="15" spans="1:8" hidden="1" x14ac:dyDescent="0.25">
      <c r="A15" s="2">
        <f>SUM(PlayerTeamGold[[#This Row],[Team Challenge I]:[Team Challenge IV]])</f>
        <v>2.3796296296296298E-2</v>
      </c>
      <c r="B15" t="s">
        <v>86</v>
      </c>
      <c r="C15" s="1" t="s">
        <v>31</v>
      </c>
      <c r="D15">
        <f>COUNT(PlayerTeamGold[[#This Row],[Team Challenge I]:[Team Challenge IV]])</f>
        <v>2</v>
      </c>
      <c r="E15">
        <v>1.1898148148148149E-2</v>
      </c>
      <c r="F15">
        <v>1.1898148148148149E-2</v>
      </c>
    </row>
    <row r="16" spans="1:8" hidden="1" x14ac:dyDescent="0.25">
      <c r="A16" s="2">
        <f>SUM(PlayerTeamGold[[#This Row],[Team Challenge I]:[Team Challenge IV]])</f>
        <v>2.3807870370370375E-2</v>
      </c>
      <c r="B16" t="s">
        <v>86</v>
      </c>
      <c r="C16" s="1" t="s">
        <v>46</v>
      </c>
      <c r="D16">
        <f>COUNT(PlayerTeamGold[[#This Row],[Team Challenge I]:[Team Challenge IV]])</f>
        <v>2</v>
      </c>
      <c r="G16">
        <v>1.2094907407407408E-2</v>
      </c>
      <c r="H16">
        <v>1.1712962962962965E-2</v>
      </c>
    </row>
    <row r="17" spans="1:8" hidden="1" x14ac:dyDescent="0.25">
      <c r="A17" s="2">
        <f>SUM(PlayerTeamGold[[#This Row],[Team Challenge I]:[Team Challenge IV]])</f>
        <v>2.8414351851851854E-2</v>
      </c>
      <c r="B17" t="s">
        <v>86</v>
      </c>
      <c r="C17" s="1" t="s">
        <v>13</v>
      </c>
      <c r="D17">
        <f>COUNT(PlayerTeamGold[[#This Row],[Team Challenge I]:[Team Challenge IV]])</f>
        <v>2</v>
      </c>
      <c r="E17">
        <v>1.5219907407407409E-2</v>
      </c>
      <c r="F17">
        <v>1.3194444444444444E-2</v>
      </c>
    </row>
    <row r="18" spans="1:8" hidden="1" x14ac:dyDescent="0.25">
      <c r="A18" s="2">
        <f>SUM(PlayerTeamGold[[#This Row],[Team Challenge I]:[Team Challenge IV]])</f>
        <v>2.8414351851851854E-2</v>
      </c>
      <c r="B18" t="s">
        <v>86</v>
      </c>
      <c r="C18" s="1" t="s">
        <v>28</v>
      </c>
      <c r="D18">
        <f>COUNT(PlayerTeamGold[[#This Row],[Team Challenge I]:[Team Challenge IV]])</f>
        <v>2</v>
      </c>
      <c r="E18">
        <v>1.5219907407407409E-2</v>
      </c>
      <c r="F18">
        <v>1.3194444444444444E-2</v>
      </c>
    </row>
    <row r="19" spans="1:8" x14ac:dyDescent="0.25">
      <c r="A19" s="2">
        <f>SUM(PlayerTeamGold[[#This Row],[Team Challenge I]:[Team Challenge IV]])</f>
        <v>4.760416666666667E-2</v>
      </c>
      <c r="B19" t="s">
        <v>86</v>
      </c>
      <c r="C19" s="1" t="s">
        <v>1</v>
      </c>
      <c r="D19">
        <f>COUNT(PlayerTeamGold[[#This Row],[Team Challenge I]:[Team Challenge IV]])</f>
        <v>4</v>
      </c>
      <c r="E19">
        <v>1.1898148148148149E-2</v>
      </c>
      <c r="F19">
        <v>1.1898148148148149E-2</v>
      </c>
      <c r="G19">
        <v>1.2094907407407408E-2</v>
      </c>
      <c r="H19">
        <v>1.1712962962962965E-2</v>
      </c>
    </row>
    <row r="20" spans="1:8" x14ac:dyDescent="0.25">
      <c r="A20" s="2">
        <f>SUM(PlayerTeamGold[[#This Row],[Team Challenge I]:[Team Challenge IV]])</f>
        <v>4.760416666666667E-2</v>
      </c>
      <c r="B20" t="s">
        <v>86</v>
      </c>
      <c r="C20" s="1" t="s">
        <v>38</v>
      </c>
      <c r="D20">
        <f>COUNT(PlayerTeamGold[[#This Row],[Team Challenge I]:[Team Challenge IV]])</f>
        <v>4</v>
      </c>
      <c r="E20">
        <v>1.1898148148148149E-2</v>
      </c>
      <c r="F20">
        <v>1.1898148148148149E-2</v>
      </c>
      <c r="G20">
        <v>1.2094907407407408E-2</v>
      </c>
      <c r="H20">
        <v>1.1712962962962965E-2</v>
      </c>
    </row>
    <row r="21" spans="1:8" x14ac:dyDescent="0.25">
      <c r="A21" s="2">
        <f>SUM(PlayerTeamGold[[#This Row],[Team Challenge I]:[Team Challenge IV]])</f>
        <v>4.760416666666667E-2</v>
      </c>
      <c r="B21" t="s">
        <v>86</v>
      </c>
      <c r="C21" s="1" t="s">
        <v>40</v>
      </c>
      <c r="D21">
        <f>COUNT(PlayerTeamGold[[#This Row],[Team Challenge I]:[Team Challenge IV]])</f>
        <v>4</v>
      </c>
      <c r="E21">
        <v>1.1898148148148149E-2</v>
      </c>
      <c r="F21">
        <v>1.1898148148148149E-2</v>
      </c>
      <c r="G21">
        <v>1.2094907407407408E-2</v>
      </c>
      <c r="H21">
        <v>1.1712962962962965E-2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5DE5-E61B-45E0-80DD-1A786D260B99}">
  <dimension ref="A1:T11"/>
  <sheetViews>
    <sheetView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7.28515625" bestFit="1" customWidth="1"/>
    <col min="10" max="10" width="17.85546875" bestFit="1" customWidth="1"/>
    <col min="11" max="11" width="18.42578125" bestFit="1" customWidth="1"/>
    <col min="12" max="12" width="18.5703125" bestFit="1" customWidth="1"/>
    <col min="13" max="13" width="17.140625" bestFit="1" customWidth="1"/>
    <col min="14" max="14" width="17.7109375" bestFit="1" customWidth="1"/>
    <col min="15" max="15" width="18.28515625" bestFit="1" customWidth="1"/>
    <col min="16" max="16" width="18.42578125" bestFit="1" customWidth="1"/>
    <col min="17" max="17" width="18.5703125" bestFit="1" customWidth="1"/>
    <col min="18" max="18" width="19.140625" bestFit="1" customWidth="1"/>
    <col min="19" max="19" width="19.85546875" bestFit="1" customWidth="1"/>
    <col min="20" max="20" width="20" bestFit="1" customWidth="1"/>
    <col min="21" max="21" width="18.7109375" bestFit="1" customWidth="1"/>
    <col min="22" max="22" width="18.85546875" bestFit="1" customWidth="1"/>
  </cols>
  <sheetData>
    <row r="1" spans="1:20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  <c r="I1" t="s">
        <v>5</v>
      </c>
      <c r="J1" t="s">
        <v>20</v>
      </c>
      <c r="K1" t="s">
        <v>26</v>
      </c>
      <c r="L1" t="s">
        <v>27</v>
      </c>
      <c r="M1" t="s">
        <v>14</v>
      </c>
      <c r="N1" t="s">
        <v>17</v>
      </c>
      <c r="O1" t="s">
        <v>18</v>
      </c>
      <c r="P1" t="s">
        <v>19</v>
      </c>
      <c r="Q1" t="s">
        <v>3</v>
      </c>
      <c r="R1" t="s">
        <v>9</v>
      </c>
      <c r="S1" t="s">
        <v>11</v>
      </c>
      <c r="T1" t="s">
        <v>12</v>
      </c>
    </row>
    <row r="2" spans="1:20" hidden="1" x14ac:dyDescent="0.25">
      <c r="A2" s="2">
        <f>SUM(RiteOfPassagePlat[[#This Row],[Solo Challenge I]:[Team Challenge IV]])</f>
        <v>2.7708333333333331E-2</v>
      </c>
      <c r="B2" s="1" t="s">
        <v>86</v>
      </c>
      <c r="C2" s="1" t="s">
        <v>39</v>
      </c>
      <c r="D2" s="1">
        <f>COUNT(RiteOfPassagePlat[[#This Row],[Solo Challenge I]:[Team Challenge IV]])</f>
        <v>1</v>
      </c>
      <c r="M2">
        <v>2.7708333333333331E-2</v>
      </c>
    </row>
    <row r="3" spans="1:20" hidden="1" x14ac:dyDescent="0.25">
      <c r="A3" s="2">
        <f>SUM(RiteOfPassagePlat[[#This Row],[Solo Challenge I]:[Team Challenge IV]])</f>
        <v>2.7708333333333331E-2</v>
      </c>
      <c r="B3" s="1" t="s">
        <v>86</v>
      </c>
      <c r="C3" s="1" t="s">
        <v>47</v>
      </c>
      <c r="D3" s="1">
        <f>COUNT(RiteOfPassagePlat[[#This Row],[Solo Challenge I]:[Team Challenge IV]])</f>
        <v>1</v>
      </c>
      <c r="M3">
        <v>2.7708333333333331E-2</v>
      </c>
    </row>
    <row r="4" spans="1:20" hidden="1" x14ac:dyDescent="0.25">
      <c r="A4" s="2">
        <f>SUM(RiteOfPassagePlat[[#This Row],[Solo Challenge I]:[Team Challenge IV]])</f>
        <v>8.520833333333333E-2</v>
      </c>
      <c r="B4" s="1" t="s">
        <v>86</v>
      </c>
      <c r="C4" s="1" t="s">
        <v>8</v>
      </c>
      <c r="D4" s="1">
        <f>COUNT(RiteOfPassagePlat[[#This Row],[Solo Challenge I]:[Team Challenge IV]])</f>
        <v>5</v>
      </c>
      <c r="I4">
        <v>1.5428240740740741E-2</v>
      </c>
      <c r="J4">
        <v>1.5601851851851851E-2</v>
      </c>
      <c r="K4">
        <v>1.8645833333333334E-2</v>
      </c>
      <c r="L4">
        <v>1.5046296296296295E-2</v>
      </c>
      <c r="Q4">
        <v>2.0486111111111111E-2</v>
      </c>
    </row>
    <row r="5" spans="1:20" hidden="1" x14ac:dyDescent="0.25">
      <c r="A5" s="2">
        <f>SUM(RiteOfPassagePlat[[#This Row],[Solo Challenge I]:[Team Challenge IV]])</f>
        <v>8.7928240740740737E-2</v>
      </c>
      <c r="B5" s="1" t="s">
        <v>86</v>
      </c>
      <c r="C5" s="1" t="s">
        <v>36</v>
      </c>
      <c r="D5" s="1">
        <f>COUNT(RiteOfPassagePlat[[#This Row],[Solo Challenge I]:[Team Challenge IV]])</f>
        <v>4</v>
      </c>
      <c r="I5">
        <v>2.2754629629629628E-2</v>
      </c>
      <c r="J5">
        <v>1.9745370370370371E-2</v>
      </c>
      <c r="K5">
        <v>2.5706018518518517E-2</v>
      </c>
      <c r="L5">
        <v>1.9722222222222221E-2</v>
      </c>
    </row>
    <row r="6" spans="1:20" hidden="1" x14ac:dyDescent="0.25">
      <c r="A6" s="2">
        <f>SUM(RiteOfPassagePlat[[#This Row],[Solo Challenge I]:[Team Challenge IV]])</f>
        <v>9.1145833333333329E-2</v>
      </c>
      <c r="B6" s="1" t="s">
        <v>86</v>
      </c>
      <c r="C6" s="1" t="s">
        <v>6</v>
      </c>
      <c r="D6" s="1">
        <f>COUNT(RiteOfPassagePlat[[#This Row],[Solo Challenge I]:[Team Challenge IV]])</f>
        <v>5</v>
      </c>
      <c r="I6">
        <v>1.5428240740740741E-2</v>
      </c>
      <c r="J6">
        <v>1.5601851851851851E-2</v>
      </c>
      <c r="K6">
        <v>1.8645833333333334E-2</v>
      </c>
      <c r="L6">
        <v>1.5046296296296295E-2</v>
      </c>
      <c r="Q6">
        <v>2.642361111111111E-2</v>
      </c>
    </row>
    <row r="7" spans="1:20" hidden="1" x14ac:dyDescent="0.25">
      <c r="A7" s="2">
        <f>SUM(RiteOfPassagePlat[[#This Row],[Solo Challenge I]:[Team Challenge IV]])</f>
        <v>0.10195601851851852</v>
      </c>
      <c r="B7" s="1" t="s">
        <v>86</v>
      </c>
      <c r="C7" s="1" t="s">
        <v>22</v>
      </c>
      <c r="D7" s="1">
        <f>COUNT(RiteOfPassagePlat[[#This Row],[Solo Challenge I]:[Team Challenge IV]])</f>
        <v>5</v>
      </c>
      <c r="I7">
        <v>2.0868055555555556E-2</v>
      </c>
      <c r="J7">
        <v>1.9004629629629632E-2</v>
      </c>
      <c r="K7">
        <v>2.2233796296296297E-2</v>
      </c>
      <c r="L7">
        <v>1.9363425925925926E-2</v>
      </c>
      <c r="Q7">
        <v>2.0486111111111111E-2</v>
      </c>
    </row>
    <row r="8" spans="1:20" hidden="1" x14ac:dyDescent="0.25">
      <c r="A8" s="2">
        <f>SUM(RiteOfPassagePlat[[#This Row],[Solo Challenge I]:[Team Challenge IV]])</f>
        <v>0.11635416666666666</v>
      </c>
      <c r="B8" s="1" t="s">
        <v>86</v>
      </c>
      <c r="C8" s="1" t="s">
        <v>4</v>
      </c>
      <c r="D8" s="1">
        <f>COUNT(RiteOfPassagePlat[[#This Row],[Solo Challenge I]:[Team Challenge IV]])</f>
        <v>7</v>
      </c>
      <c r="I8">
        <v>1.5659722222222224E-2</v>
      </c>
      <c r="J8">
        <v>1.7037037037037038E-2</v>
      </c>
      <c r="N8">
        <v>1.9409722222222221E-2</v>
      </c>
      <c r="Q8">
        <v>1.9895833333333331E-2</v>
      </c>
      <c r="R8">
        <v>1.6145833333333335E-2</v>
      </c>
      <c r="S8">
        <v>1.5555555555555553E-2</v>
      </c>
      <c r="T8">
        <v>1.2650462962962962E-2</v>
      </c>
    </row>
    <row r="9" spans="1:20" hidden="1" x14ac:dyDescent="0.25">
      <c r="A9" s="2">
        <f>SUM(RiteOfPassagePlat[[#This Row],[Solo Challenge I]:[Team Challenge IV]])</f>
        <v>0.21781249999999996</v>
      </c>
      <c r="B9" s="1" t="s">
        <v>86</v>
      </c>
      <c r="C9" s="1" t="s">
        <v>16</v>
      </c>
      <c r="D9" s="1">
        <f>COUNT(RiteOfPassagePlat[[#This Row],[Solo Challenge I]:[Team Challenge IV]])</f>
        <v>12</v>
      </c>
      <c r="I9">
        <v>1.9953703703703706E-2</v>
      </c>
      <c r="J9">
        <v>1.7245370370370369E-2</v>
      </c>
      <c r="K9">
        <v>2.4988425925925928E-2</v>
      </c>
      <c r="L9">
        <v>2.0393518518518519E-2</v>
      </c>
      <c r="M9">
        <v>1.681712962962963E-2</v>
      </c>
      <c r="N9">
        <v>1.8310185185185186E-2</v>
      </c>
      <c r="O9">
        <v>1.4305555555555557E-2</v>
      </c>
      <c r="P9">
        <v>2.1550925925925928E-2</v>
      </c>
      <c r="Q9">
        <v>1.9895833333333331E-2</v>
      </c>
      <c r="R9">
        <v>1.6145833333333335E-2</v>
      </c>
      <c r="S9">
        <v>1.5555555555555553E-2</v>
      </c>
      <c r="T9">
        <v>1.2650462962962962E-2</v>
      </c>
    </row>
    <row r="10" spans="1:20" x14ac:dyDescent="0.25">
      <c r="A10" s="2">
        <f>SUM(RiteOfPassagePlat[[#This Row],[Solo Challenge I]:[Team Challenge IV]])</f>
        <v>0.34854166666666669</v>
      </c>
      <c r="B10" s="1" t="s">
        <v>86</v>
      </c>
      <c r="C10" s="1" t="s">
        <v>28</v>
      </c>
      <c r="D10" s="1">
        <f>COUNT(RiteOfPassagePlat[[#This Row],[Solo Challenge I]:[Team Challenge IV]])</f>
        <v>16</v>
      </c>
      <c r="E10">
        <v>2.7858796296296298E-2</v>
      </c>
      <c r="F10">
        <v>4.0810185185185185E-2</v>
      </c>
      <c r="G10">
        <v>4.1655092592592598E-2</v>
      </c>
      <c r="H10">
        <v>2.9641203703703701E-2</v>
      </c>
      <c r="I10">
        <v>1.5659722222222224E-2</v>
      </c>
      <c r="J10">
        <v>1.7037037037037038E-2</v>
      </c>
      <c r="K10">
        <v>2.1851851851851848E-2</v>
      </c>
      <c r="L10">
        <v>1.8796296296296297E-2</v>
      </c>
      <c r="M10">
        <v>1.681712962962963E-2</v>
      </c>
      <c r="N10">
        <v>1.8310185185185186E-2</v>
      </c>
      <c r="O10">
        <v>1.4305555555555557E-2</v>
      </c>
      <c r="P10">
        <v>2.1550925925925928E-2</v>
      </c>
      <c r="Q10">
        <v>1.9895833333333331E-2</v>
      </c>
      <c r="R10">
        <v>1.6145833333333335E-2</v>
      </c>
      <c r="S10">
        <v>1.5555555555555553E-2</v>
      </c>
      <c r="T10">
        <v>1.2650462962962962E-2</v>
      </c>
    </row>
    <row r="11" spans="1:20" x14ac:dyDescent="0.25">
      <c r="A11" s="2">
        <f>SUM(RiteOfPassagePlat[[#This Row],[Solo Challenge I]:[Team Challenge IV]])</f>
        <v>0.35434027777777788</v>
      </c>
      <c r="B11" s="1" t="s">
        <v>86</v>
      </c>
      <c r="C11" s="1" t="s">
        <v>13</v>
      </c>
      <c r="D11" s="1">
        <f>COUNT(RiteOfPassagePlat[[#This Row],[Solo Challenge I]:[Team Challenge IV]])</f>
        <v>16</v>
      </c>
      <c r="E11">
        <v>2.9108796296296296E-2</v>
      </c>
      <c r="F11">
        <v>3.5520833333333328E-2</v>
      </c>
      <c r="G11">
        <v>4.3449074074074077E-2</v>
      </c>
      <c r="H11">
        <v>3.0752314814814816E-2</v>
      </c>
      <c r="I11">
        <v>2.1412037037037035E-2</v>
      </c>
      <c r="J11">
        <v>1.8217592592592594E-2</v>
      </c>
      <c r="K11">
        <v>2.1851851851851848E-2</v>
      </c>
      <c r="L11">
        <v>1.8796296296296297E-2</v>
      </c>
      <c r="M11">
        <v>1.681712962962963E-2</v>
      </c>
      <c r="N11">
        <v>1.8310185185185186E-2</v>
      </c>
      <c r="O11">
        <v>1.4305555555555557E-2</v>
      </c>
      <c r="P11">
        <v>2.1550925925925928E-2</v>
      </c>
      <c r="Q11">
        <v>1.9895833333333331E-2</v>
      </c>
      <c r="R11">
        <v>1.6145833333333335E-2</v>
      </c>
      <c r="S11">
        <v>1.5555555555555553E-2</v>
      </c>
      <c r="T11">
        <v>1.2650462962962962E-2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B243-CA1C-4718-B004-7544BE9D14E5}">
  <dimension ref="A1:T34"/>
  <sheetViews>
    <sheetView workbookViewId="0">
      <selection activeCell="L47" sqref="L4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7.28515625" bestFit="1" customWidth="1"/>
    <col min="10" max="10" width="17.85546875" bestFit="1" customWidth="1"/>
    <col min="11" max="11" width="18.42578125" bestFit="1" customWidth="1"/>
    <col min="12" max="12" width="18.5703125" bestFit="1" customWidth="1"/>
    <col min="13" max="13" width="17.140625" bestFit="1" customWidth="1"/>
    <col min="14" max="14" width="17.7109375" bestFit="1" customWidth="1"/>
    <col min="15" max="15" width="18.28515625" bestFit="1" customWidth="1"/>
    <col min="16" max="16" width="18.42578125" bestFit="1" customWidth="1"/>
    <col min="17" max="17" width="18.5703125" bestFit="1" customWidth="1"/>
    <col min="18" max="18" width="19.140625" bestFit="1" customWidth="1"/>
    <col min="19" max="19" width="19.85546875" bestFit="1" customWidth="1"/>
    <col min="20" max="20" width="20" bestFit="1" customWidth="1"/>
    <col min="21" max="21" width="18.140625" bestFit="1" customWidth="1"/>
    <col min="22" max="22" width="18.7109375" bestFit="1" customWidth="1"/>
  </cols>
  <sheetData>
    <row r="1" spans="1:20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  <c r="I1" t="s">
        <v>5</v>
      </c>
      <c r="J1" t="s">
        <v>20</v>
      </c>
      <c r="K1" t="s">
        <v>26</v>
      </c>
      <c r="L1" t="s">
        <v>27</v>
      </c>
      <c r="M1" t="s">
        <v>14</v>
      </c>
      <c r="N1" t="s">
        <v>17</v>
      </c>
      <c r="O1" t="s">
        <v>18</v>
      </c>
      <c r="P1" t="s">
        <v>19</v>
      </c>
      <c r="Q1" t="s">
        <v>3</v>
      </c>
      <c r="R1" t="s">
        <v>9</v>
      </c>
      <c r="S1" t="s">
        <v>11</v>
      </c>
      <c r="T1" t="s">
        <v>12</v>
      </c>
    </row>
    <row r="2" spans="1:20" hidden="1" x14ac:dyDescent="0.25">
      <c r="A2" s="2">
        <f>SUM(RiteOfPassageGold[[#This Row],[Solo Challenge I]:[Team Challenge IV]])</f>
        <v>1.7453703703703704E-2</v>
      </c>
      <c r="B2" s="1" t="s">
        <v>86</v>
      </c>
      <c r="C2" s="1" t="s">
        <v>7</v>
      </c>
      <c r="D2" s="1">
        <f>COUNT(RiteOfPassageGold[[#This Row],[Solo Challenge I]:[Team Challenge IV]])</f>
        <v>1</v>
      </c>
      <c r="Q2">
        <v>1.7453703703703704E-2</v>
      </c>
    </row>
    <row r="3" spans="1:20" hidden="1" x14ac:dyDescent="0.25">
      <c r="A3" s="2">
        <f>SUM(RiteOfPassageGold[[#This Row],[Solo Challenge I]:[Team Challenge IV]])</f>
        <v>0.19730324074074077</v>
      </c>
      <c r="B3" s="1" t="s">
        <v>86</v>
      </c>
      <c r="C3" s="1" t="s">
        <v>13</v>
      </c>
      <c r="D3" s="1">
        <f>COUNT(RiteOfPassageGold[[#This Row],[Solo Challenge I]:[Team Challenge IV]])</f>
        <v>13</v>
      </c>
      <c r="E3">
        <v>2.0219907407407409E-2</v>
      </c>
      <c r="F3">
        <v>1.9733796296296298E-2</v>
      </c>
      <c r="G3">
        <v>1.7175925925925924E-2</v>
      </c>
      <c r="H3">
        <v>1.7627314814814814E-2</v>
      </c>
      <c r="I3">
        <v>1.4432870370370372E-2</v>
      </c>
      <c r="J3">
        <v>1.3402777777777777E-2</v>
      </c>
      <c r="K3">
        <v>1.6157407407407409E-2</v>
      </c>
      <c r="L3">
        <v>1.4432870370370372E-2</v>
      </c>
      <c r="M3">
        <v>1.1886574074074075E-2</v>
      </c>
      <c r="N3">
        <v>1.2337962962962962E-2</v>
      </c>
      <c r="O3">
        <v>1.1481481481481483E-2</v>
      </c>
      <c r="Q3">
        <v>1.5219907407407409E-2</v>
      </c>
      <c r="R3">
        <v>1.3194444444444444E-2</v>
      </c>
    </row>
    <row r="4" spans="1:20" x14ac:dyDescent="0.25">
      <c r="A4" s="2">
        <f>SUM(RiteOfPassageGold[[#This Row],[Solo Challenge I]:[Team Challenge IV]])</f>
        <v>0.27116898148148155</v>
      </c>
      <c r="B4" s="1" t="s">
        <v>86</v>
      </c>
      <c r="C4" s="1" t="s">
        <v>1</v>
      </c>
      <c r="D4" s="1">
        <f>COUNT(RiteOfPassageGold[[#This Row],[Solo Challenge I]:[Team Challenge IV]])</f>
        <v>16</v>
      </c>
      <c r="E4">
        <v>2.7766203703703706E-2</v>
      </c>
      <c r="F4">
        <v>2.6678240740740738E-2</v>
      </c>
      <c r="G4">
        <v>2.417824074074074E-2</v>
      </c>
      <c r="H4">
        <v>2.2662037037037036E-2</v>
      </c>
      <c r="I4">
        <v>1.4618055555555556E-2</v>
      </c>
      <c r="J4">
        <v>1.4328703703703703E-2</v>
      </c>
      <c r="K4">
        <v>1.8553240740740742E-2</v>
      </c>
      <c r="L4">
        <v>1.7222222222222222E-2</v>
      </c>
      <c r="M4">
        <v>1.5092592592592593E-2</v>
      </c>
      <c r="N4">
        <v>1.4525462962962964E-2</v>
      </c>
      <c r="O4">
        <v>1.1481481481481483E-2</v>
      </c>
      <c r="P4">
        <v>1.6458333333333332E-2</v>
      </c>
      <c r="Q4">
        <v>1.1898148148148149E-2</v>
      </c>
      <c r="R4">
        <v>1.1898148148148149E-2</v>
      </c>
      <c r="S4">
        <v>1.2094907407407408E-2</v>
      </c>
      <c r="T4">
        <v>1.1712962962962965E-2</v>
      </c>
    </row>
    <row r="5" spans="1:20" hidden="1" x14ac:dyDescent="0.25">
      <c r="A5" s="2">
        <f>SUM(RiteOfPassageGold[[#This Row],[Solo Challenge I]:[Team Challenge IV]])</f>
        <v>1.0405092592592593E-2</v>
      </c>
      <c r="B5" s="1" t="s">
        <v>86</v>
      </c>
      <c r="C5" s="1" t="s">
        <v>25</v>
      </c>
      <c r="D5" s="1">
        <f>COUNT(RiteOfPassageGold[[#This Row],[Solo Challenge I]:[Team Challenge IV]])</f>
        <v>1</v>
      </c>
      <c r="J5">
        <v>1.0405092592592593E-2</v>
      </c>
    </row>
    <row r="6" spans="1:20" hidden="1" x14ac:dyDescent="0.25">
      <c r="A6" s="2">
        <f>SUM(RiteOfPassageGold[[#This Row],[Solo Challenge I]:[Team Challenge IV]])</f>
        <v>8.038194444444445E-2</v>
      </c>
      <c r="B6" s="1" t="s">
        <v>86</v>
      </c>
      <c r="C6" s="1" t="s">
        <v>89</v>
      </c>
      <c r="D6" s="1">
        <f>COUNT(RiteOfPassageGold[[#This Row],[Solo Challenge I]:[Team Challenge IV]])</f>
        <v>4</v>
      </c>
      <c r="I6">
        <v>1.9259259259259261E-2</v>
      </c>
      <c r="J6">
        <v>1.9293981481481485E-2</v>
      </c>
      <c r="K6">
        <v>2.0659722222222222E-2</v>
      </c>
      <c r="L6">
        <v>2.1168981481481483E-2</v>
      </c>
    </row>
    <row r="7" spans="1:20" hidden="1" x14ac:dyDescent="0.25">
      <c r="A7" s="2">
        <f>SUM(RiteOfPassageGold[[#This Row],[Solo Challenge I]:[Team Challenge IV]])</f>
        <v>0.19814814814814813</v>
      </c>
      <c r="B7" s="1" t="s">
        <v>86</v>
      </c>
      <c r="C7" s="1" t="s">
        <v>10</v>
      </c>
      <c r="D7" s="1">
        <f>COUNT(RiteOfPassageGold[[#This Row],[Solo Challenge I]:[Team Challenge IV]])</f>
        <v>9</v>
      </c>
      <c r="E7">
        <v>2.4675925925925924E-2</v>
      </c>
      <c r="F7">
        <v>2.974537037037037E-2</v>
      </c>
      <c r="G7">
        <v>2.8622685185185185E-2</v>
      </c>
      <c r="H7">
        <v>2.5335648148148149E-2</v>
      </c>
      <c r="I7">
        <v>1.6006944444444445E-2</v>
      </c>
      <c r="J7">
        <v>1.8101851851851852E-2</v>
      </c>
      <c r="K7">
        <v>2.0868055555555556E-2</v>
      </c>
      <c r="L7">
        <v>1.7546296296296296E-2</v>
      </c>
      <c r="R7">
        <v>1.7245370370370369E-2</v>
      </c>
    </row>
    <row r="8" spans="1:20" hidden="1" x14ac:dyDescent="0.25">
      <c r="A8" s="2">
        <f>SUM(RiteOfPassageGold[[#This Row],[Solo Challenge I]:[Team Challenge IV]])</f>
        <v>1.3194444444444444E-2</v>
      </c>
      <c r="B8" s="1" t="s">
        <v>86</v>
      </c>
      <c r="C8" s="1" t="s">
        <v>36</v>
      </c>
      <c r="D8" s="1">
        <f>COUNT(RiteOfPassageGold[[#This Row],[Solo Challenge I]:[Team Challenge IV]])</f>
        <v>1</v>
      </c>
      <c r="R8">
        <v>1.3194444444444444E-2</v>
      </c>
    </row>
    <row r="9" spans="1:20" hidden="1" x14ac:dyDescent="0.25">
      <c r="A9" s="2">
        <f>SUM(RiteOfPassageGold[[#This Row],[Solo Challenge I]:[Team Challenge IV]])</f>
        <v>7.4699074074074071E-2</v>
      </c>
      <c r="B9" s="1" t="s">
        <v>86</v>
      </c>
      <c r="C9" s="1" t="s">
        <v>23</v>
      </c>
      <c r="D9" s="1">
        <f>COUNT(RiteOfPassageGold[[#This Row],[Solo Challenge I]:[Team Challenge IV]])</f>
        <v>4</v>
      </c>
      <c r="I9">
        <v>1.9421296296296294E-2</v>
      </c>
      <c r="J9">
        <v>1.7013888888888887E-2</v>
      </c>
      <c r="K9">
        <v>2.0925925925925928E-2</v>
      </c>
      <c r="L9">
        <v>1.7337962962962961E-2</v>
      </c>
    </row>
    <row r="10" spans="1:20" hidden="1" x14ac:dyDescent="0.25">
      <c r="A10" s="2">
        <f>SUM(RiteOfPassageGold[[#This Row],[Solo Challenge I]:[Team Challenge IV]])</f>
        <v>0.13500000000000001</v>
      </c>
      <c r="B10" s="1" t="s">
        <v>86</v>
      </c>
      <c r="C10" s="1" t="s">
        <v>33</v>
      </c>
      <c r="D10" s="1">
        <f>COUNT(RiteOfPassageGold[[#This Row],[Solo Challenge I]:[Team Challenge IV]])</f>
        <v>6</v>
      </c>
      <c r="E10">
        <v>3.7615740740740741E-2</v>
      </c>
      <c r="H10">
        <v>2.3738425925925923E-2</v>
      </c>
      <c r="I10">
        <v>1.8368055555555554E-2</v>
      </c>
      <c r="J10">
        <v>1.7013888888888887E-2</v>
      </c>
      <c r="K10">
        <v>2.0925925925925928E-2</v>
      </c>
      <c r="L10">
        <v>1.7337962962962961E-2</v>
      </c>
    </row>
    <row r="11" spans="1:20" hidden="1" x14ac:dyDescent="0.25">
      <c r="A11" s="2">
        <f>SUM(RiteOfPassageGold[[#This Row],[Solo Challenge I]:[Team Challenge IV]])</f>
        <v>0.19457175925925929</v>
      </c>
      <c r="B11" s="1" t="s">
        <v>86</v>
      </c>
      <c r="C11" s="1" t="s">
        <v>31</v>
      </c>
      <c r="D11" s="1">
        <f>COUNT(RiteOfPassageGold[[#This Row],[Solo Challenge I]:[Team Challenge IV]])</f>
        <v>13</v>
      </c>
      <c r="E11">
        <v>1.7326388888888888E-2</v>
      </c>
      <c r="F11">
        <v>1.9016203703703705E-2</v>
      </c>
      <c r="G11">
        <v>1.6828703703703703E-2</v>
      </c>
      <c r="H11">
        <v>1.545138888888889E-2</v>
      </c>
      <c r="I11">
        <v>1.3912037037037037E-2</v>
      </c>
      <c r="J11">
        <v>1.2951388888888887E-2</v>
      </c>
      <c r="K11">
        <v>1.5844907407407408E-2</v>
      </c>
      <c r="L11">
        <v>1.5069444444444443E-2</v>
      </c>
      <c r="M11">
        <v>1.6435185185185188E-2</v>
      </c>
      <c r="O11">
        <v>1.1481481481481483E-2</v>
      </c>
      <c r="P11">
        <v>1.6458333333333332E-2</v>
      </c>
      <c r="Q11">
        <v>1.1898148148148149E-2</v>
      </c>
      <c r="R11">
        <v>1.1898148148148149E-2</v>
      </c>
    </row>
    <row r="12" spans="1:20" hidden="1" x14ac:dyDescent="0.25">
      <c r="A12" s="2">
        <f>SUM(RiteOfPassageGold[[#This Row],[Solo Challenge I]:[Team Challenge IV]])</f>
        <v>4.760416666666667E-2</v>
      </c>
      <c r="B12" s="1" t="s">
        <v>86</v>
      </c>
      <c r="C12" s="1" t="s">
        <v>38</v>
      </c>
      <c r="D12" s="1">
        <f>COUNT(RiteOfPassageGold[[#This Row],[Solo Challenge I]:[Team Challenge IV]])</f>
        <v>4</v>
      </c>
      <c r="Q12">
        <v>1.1898148148148149E-2</v>
      </c>
      <c r="R12">
        <v>1.1898148148148149E-2</v>
      </c>
      <c r="S12">
        <v>1.2094907407407408E-2</v>
      </c>
      <c r="T12">
        <v>1.1712962962962965E-2</v>
      </c>
    </row>
    <row r="13" spans="1:20" hidden="1" x14ac:dyDescent="0.25">
      <c r="A13" s="2">
        <f>SUM(RiteOfPassageGold[[#This Row],[Solo Challenge I]:[Team Challenge IV]])</f>
        <v>2.2141203703703705E-2</v>
      </c>
      <c r="B13" s="1" t="s">
        <v>86</v>
      </c>
      <c r="C13" s="1" t="s">
        <v>24</v>
      </c>
      <c r="D13" s="1">
        <f>COUNT(RiteOfPassageGold[[#This Row],[Solo Challenge I]:[Team Challenge IV]])</f>
        <v>1</v>
      </c>
      <c r="I13">
        <v>2.2141203703703705E-2</v>
      </c>
    </row>
    <row r="14" spans="1:20" hidden="1" x14ac:dyDescent="0.25">
      <c r="A14" s="2">
        <f>SUM(RiteOfPassageGold[[#This Row],[Solo Challenge I]:[Team Challenge IV]])</f>
        <v>1.8587962962962962E-2</v>
      </c>
      <c r="B14" s="1" t="s">
        <v>86</v>
      </c>
      <c r="C14" s="1" t="s">
        <v>43</v>
      </c>
      <c r="D14" s="1">
        <f>COUNT(RiteOfPassageGold[[#This Row],[Solo Challenge I]:[Team Challenge IV]])</f>
        <v>1</v>
      </c>
      <c r="K14">
        <v>1.8587962962962962E-2</v>
      </c>
    </row>
    <row r="15" spans="1:20" hidden="1" x14ac:dyDescent="0.25">
      <c r="A15" s="2">
        <f>SUM(RiteOfPassageGold[[#This Row],[Solo Challenge I]:[Team Challenge IV]])</f>
        <v>9.4456018518518509E-2</v>
      </c>
      <c r="B15" s="1" t="s">
        <v>86</v>
      </c>
      <c r="C15" s="1" t="s">
        <v>22</v>
      </c>
      <c r="D15" s="1">
        <f>COUNT(RiteOfPassageGold[[#This Row],[Solo Challenge I]:[Team Challenge IV]])</f>
        <v>5</v>
      </c>
      <c r="I15">
        <v>1.8368055555555554E-2</v>
      </c>
      <c r="J15">
        <v>1.7488425925925925E-2</v>
      </c>
      <c r="K15">
        <v>2.1967592592592594E-2</v>
      </c>
      <c r="L15">
        <v>2.0393518518518519E-2</v>
      </c>
      <c r="Q15">
        <v>1.6238425925925924E-2</v>
      </c>
    </row>
    <row r="16" spans="1:20" hidden="1" x14ac:dyDescent="0.25">
      <c r="A16" s="2">
        <f>SUM(RiteOfPassageGold[[#This Row],[Solo Challenge I]:[Team Challenge IV]])</f>
        <v>1.3194444444444444E-2</v>
      </c>
      <c r="B16" s="1" t="s">
        <v>86</v>
      </c>
      <c r="C16" s="1" t="s">
        <v>30</v>
      </c>
      <c r="D16" s="1">
        <f>COUNT(RiteOfPassageGold[[#This Row],[Solo Challenge I]:[Team Challenge IV]])</f>
        <v>1</v>
      </c>
      <c r="R16">
        <v>1.3194444444444444E-2</v>
      </c>
    </row>
    <row r="17" spans="1:20" hidden="1" x14ac:dyDescent="0.25">
      <c r="A17" s="2">
        <f>SUM(RiteOfPassageGold[[#This Row],[Solo Challenge I]:[Team Challenge IV]])</f>
        <v>0.15628472222222223</v>
      </c>
      <c r="B17" s="1" t="s">
        <v>86</v>
      </c>
      <c r="C17" s="1" t="s">
        <v>4</v>
      </c>
      <c r="D17" s="1">
        <f>COUNT(RiteOfPassageGold[[#This Row],[Solo Challenge I]:[Team Challenge IV]])</f>
        <v>10</v>
      </c>
      <c r="E17">
        <v>1.9837962962962963E-2</v>
      </c>
      <c r="F17">
        <v>2.0844907407407406E-2</v>
      </c>
      <c r="G17">
        <v>1.6689814814814817E-2</v>
      </c>
      <c r="H17">
        <v>1.726851851851852E-2</v>
      </c>
      <c r="I17">
        <v>1.2407407407407409E-2</v>
      </c>
      <c r="J17">
        <v>1.0405092592592593E-2</v>
      </c>
      <c r="K17">
        <v>1.5162037037037036E-2</v>
      </c>
      <c r="M17">
        <v>1.5092592592592593E-2</v>
      </c>
      <c r="N17">
        <v>1.2337962962962962E-2</v>
      </c>
      <c r="Q17">
        <v>1.6238425925925924E-2</v>
      </c>
    </row>
    <row r="18" spans="1:20" hidden="1" x14ac:dyDescent="0.25">
      <c r="A18" s="2">
        <f>SUM(RiteOfPassageGold[[#This Row],[Solo Challenge I]:[Team Challenge IV]])</f>
        <v>3.2939814814814811E-2</v>
      </c>
      <c r="B18" s="1" t="s">
        <v>86</v>
      </c>
      <c r="C18" s="1" t="s">
        <v>6</v>
      </c>
      <c r="D18" s="1">
        <f>COUNT(RiteOfPassageGold[[#This Row],[Solo Challenge I]:[Team Challenge IV]])</f>
        <v>2</v>
      </c>
      <c r="G18">
        <v>1.6701388888888887E-2</v>
      </c>
      <c r="Q18">
        <v>1.6238425925925924E-2</v>
      </c>
    </row>
    <row r="19" spans="1:20" hidden="1" x14ac:dyDescent="0.25">
      <c r="A19" s="2">
        <f>SUM(RiteOfPassageGold[[#This Row],[Solo Challenge I]:[Team Challenge IV]])</f>
        <v>0.1330787037037037</v>
      </c>
      <c r="B19" s="1" t="s">
        <v>86</v>
      </c>
      <c r="C19" s="1" t="s">
        <v>28</v>
      </c>
      <c r="D19" s="1">
        <f>COUNT(RiteOfPassageGold[[#This Row],[Solo Challenge I]:[Team Challenge IV]])</f>
        <v>10</v>
      </c>
      <c r="H19">
        <v>1.3692129629629629E-2</v>
      </c>
      <c r="I19">
        <v>1.2407407407407409E-2</v>
      </c>
      <c r="J19">
        <v>1.3263888888888889E-2</v>
      </c>
      <c r="K19">
        <v>1.5162037037037036E-2</v>
      </c>
      <c r="L19">
        <v>1.4432870370370372E-2</v>
      </c>
      <c r="M19">
        <v>1.1886574074074075E-2</v>
      </c>
      <c r="N19">
        <v>1.2337962962962962E-2</v>
      </c>
      <c r="O19">
        <v>1.1481481481481483E-2</v>
      </c>
      <c r="Q19">
        <v>1.5219907407407409E-2</v>
      </c>
      <c r="R19">
        <v>1.3194444444444444E-2</v>
      </c>
    </row>
    <row r="20" spans="1:20" hidden="1" x14ac:dyDescent="0.25">
      <c r="A20" s="2">
        <f>SUM(RiteOfPassageGold[[#This Row],[Solo Challenge I]:[Team Challenge IV]])</f>
        <v>2.3807870370370375E-2</v>
      </c>
      <c r="B20" s="1" t="s">
        <v>86</v>
      </c>
      <c r="C20" s="1" t="s">
        <v>46</v>
      </c>
      <c r="D20" s="1">
        <f>COUNT(RiteOfPassageGold[[#This Row],[Solo Challenge I]:[Team Challenge IV]])</f>
        <v>2</v>
      </c>
      <c r="S20">
        <v>1.2094907407407408E-2</v>
      </c>
      <c r="T20">
        <v>1.1712962962962965E-2</v>
      </c>
    </row>
    <row r="21" spans="1:20" hidden="1" x14ac:dyDescent="0.25">
      <c r="A21" s="2">
        <f>SUM(RiteOfPassageGold[[#This Row],[Solo Challenge I]:[Team Challenge IV]])</f>
        <v>1.7245370370370369E-2</v>
      </c>
      <c r="B21" s="1" t="s">
        <v>86</v>
      </c>
      <c r="C21" s="1" t="s">
        <v>45</v>
      </c>
      <c r="D21" s="1">
        <f>COUNT(RiteOfPassageGold[[#This Row],[Solo Challenge I]:[Team Challenge IV]])</f>
        <v>1</v>
      </c>
      <c r="R21">
        <v>1.7245370370370369E-2</v>
      </c>
    </row>
    <row r="22" spans="1:20" hidden="1" x14ac:dyDescent="0.25">
      <c r="A22" s="2">
        <f>SUM(RiteOfPassageGold[[#This Row],[Solo Challenge I]:[Team Challenge IV]])</f>
        <v>0.14310185185185184</v>
      </c>
      <c r="B22" s="1" t="s">
        <v>86</v>
      </c>
      <c r="C22" s="1" t="s">
        <v>40</v>
      </c>
      <c r="D22" s="1">
        <f>COUNT(RiteOfPassageGold[[#This Row],[Solo Challenge I]:[Team Challenge IV]])</f>
        <v>10</v>
      </c>
      <c r="I22">
        <v>1.5752314814814813E-2</v>
      </c>
      <c r="J22">
        <v>1.8171296296296297E-2</v>
      </c>
      <c r="L22">
        <v>1.7199074074074071E-2</v>
      </c>
      <c r="M22">
        <v>1.6435185185185188E-2</v>
      </c>
      <c r="O22">
        <v>1.1481481481481483E-2</v>
      </c>
      <c r="P22">
        <v>1.6458333333333332E-2</v>
      </c>
      <c r="Q22">
        <v>1.1898148148148149E-2</v>
      </c>
      <c r="R22">
        <v>1.1898148148148149E-2</v>
      </c>
      <c r="S22">
        <v>1.2094907407407408E-2</v>
      </c>
      <c r="T22">
        <v>1.1712962962962965E-2</v>
      </c>
    </row>
    <row r="23" spans="1:20" hidden="1" x14ac:dyDescent="0.25">
      <c r="A23" s="2">
        <f>SUM(RiteOfPassageGold[[#This Row],[Solo Challenge I]:[Team Challenge IV]])</f>
        <v>1.7453703703703704E-2</v>
      </c>
      <c r="B23" s="1" t="s">
        <v>86</v>
      </c>
      <c r="C23" s="1" t="s">
        <v>44</v>
      </c>
      <c r="D23" s="1">
        <f>COUNT(RiteOfPassageGold[[#This Row],[Solo Challenge I]:[Team Challenge IV]])</f>
        <v>1</v>
      </c>
      <c r="Q23">
        <v>1.7453703703703704E-2</v>
      </c>
    </row>
    <row r="24" spans="1:20" hidden="1" x14ac:dyDescent="0.25">
      <c r="A24" s="2">
        <f>SUM(RiteOfPassageGold[[#This Row],[Solo Challenge I]:[Team Challenge IV]])</f>
        <v>7.4212962962962967E-2</v>
      </c>
      <c r="B24" s="1" t="s">
        <v>86</v>
      </c>
      <c r="C24" s="1" t="s">
        <v>15</v>
      </c>
      <c r="D24" s="1">
        <f>COUNT(RiteOfPassageGold[[#This Row],[Solo Challenge I]:[Team Challenge IV]])</f>
        <v>5</v>
      </c>
      <c r="I24">
        <v>1.3912037037037037E-2</v>
      </c>
      <c r="J24">
        <v>1.2951388888888887E-2</v>
      </c>
      <c r="K24">
        <v>1.5844907407407408E-2</v>
      </c>
      <c r="L24">
        <v>1.5069444444444443E-2</v>
      </c>
      <c r="M24">
        <v>1.6435185185185188E-2</v>
      </c>
    </row>
    <row r="25" spans="1:20" hidden="1" x14ac:dyDescent="0.25">
      <c r="A25" s="2">
        <f>SUM(RiteOfPassageGold[[#This Row],[Solo Challenge I]:[Team Challenge IV]])</f>
        <v>7.4178240740740739E-2</v>
      </c>
      <c r="B25" s="1" t="s">
        <v>86</v>
      </c>
      <c r="C25" s="1" t="s">
        <v>91</v>
      </c>
      <c r="D25" s="1">
        <f>COUNT(RiteOfPassageGold[[#This Row],[Solo Challenge I]:[Team Challenge IV]])</f>
        <v>4</v>
      </c>
      <c r="E25">
        <v>1.9247685185185184E-2</v>
      </c>
      <c r="F25">
        <v>2.2569444444444444E-2</v>
      </c>
      <c r="G25">
        <v>1.9733796296296298E-2</v>
      </c>
      <c r="H25">
        <v>1.2627314814814815E-2</v>
      </c>
    </row>
    <row r="26" spans="1:20" hidden="1" x14ac:dyDescent="0.25">
      <c r="A26" s="2">
        <f>SUM(RiteOfPassageGold[[#This Row],[Solo Challenge I]:[Team Challenge IV]])</f>
        <v>1.6238425925925924E-2</v>
      </c>
      <c r="B26" s="1" t="s">
        <v>86</v>
      </c>
      <c r="C26" s="1" t="s">
        <v>8</v>
      </c>
      <c r="D26" s="1">
        <f>COUNT(RiteOfPassageGold[[#This Row],[Solo Challenge I]:[Team Challenge IV]])</f>
        <v>1</v>
      </c>
      <c r="Q26">
        <v>1.6238425925925924E-2</v>
      </c>
    </row>
    <row r="27" spans="1:20" hidden="1" x14ac:dyDescent="0.25">
      <c r="A27" s="2">
        <f>SUM(RiteOfPassageGold[[#This Row],[Solo Challenge I]:[Team Challenge IV]])</f>
        <v>1.8553240740740742E-2</v>
      </c>
      <c r="B27" s="1" t="s">
        <v>86</v>
      </c>
      <c r="C27" s="1" t="s">
        <v>42</v>
      </c>
      <c r="D27" s="1">
        <f>COUNT(RiteOfPassageGold[[#This Row],[Solo Challenge I]:[Team Challenge IV]])</f>
        <v>1</v>
      </c>
      <c r="K27">
        <v>1.8553240740740742E-2</v>
      </c>
    </row>
    <row r="28" spans="1:20" hidden="1" x14ac:dyDescent="0.25">
      <c r="A28" s="2">
        <f>SUM(RiteOfPassageGold[[#This Row],[Solo Challenge I]:[Team Challenge IV]])</f>
        <v>8.038194444444445E-2</v>
      </c>
      <c r="B28" s="1" t="s">
        <v>86</v>
      </c>
      <c r="C28" s="1" t="s">
        <v>88</v>
      </c>
      <c r="D28" s="1">
        <f>COUNT(RiteOfPassageGold[[#This Row],[Solo Challenge I]:[Team Challenge IV]])</f>
        <v>4</v>
      </c>
      <c r="I28">
        <v>1.9259259259259261E-2</v>
      </c>
      <c r="J28">
        <v>1.9293981481481485E-2</v>
      </c>
      <c r="K28">
        <v>2.0659722222222222E-2</v>
      </c>
      <c r="L28">
        <v>2.1168981481481483E-2</v>
      </c>
    </row>
    <row r="29" spans="1:20" hidden="1" x14ac:dyDescent="0.25">
      <c r="A29" s="2">
        <f>SUM(RiteOfPassageGold[[#This Row],[Solo Challenge I]:[Team Challenge IV]])</f>
        <v>0.12181712962962962</v>
      </c>
      <c r="B29" s="1" t="s">
        <v>86</v>
      </c>
      <c r="C29" s="1" t="s">
        <v>21</v>
      </c>
      <c r="D29" s="1">
        <f>COUNT(RiteOfPassageGold[[#This Row],[Solo Challenge I]:[Team Challenge IV]])</f>
        <v>6</v>
      </c>
      <c r="E29">
        <v>2.2291666666666668E-2</v>
      </c>
      <c r="F29">
        <v>2.6238425925925925E-2</v>
      </c>
      <c r="G29">
        <v>2.3564814814814813E-2</v>
      </c>
      <c r="H29">
        <v>1.8263888888888889E-2</v>
      </c>
      <c r="I29">
        <v>1.6238425925925924E-2</v>
      </c>
      <c r="Q29">
        <v>1.5219907407407409E-2</v>
      </c>
    </row>
    <row r="30" spans="1:20" hidden="1" x14ac:dyDescent="0.25">
      <c r="A30" s="2">
        <f>SUM(RiteOfPassageGold[[#This Row],[Solo Challenge I]:[Team Challenge IV]])</f>
        <v>1.7245370370370369E-2</v>
      </c>
      <c r="B30" s="1" t="s">
        <v>86</v>
      </c>
      <c r="C30" s="1" t="s">
        <v>49</v>
      </c>
      <c r="D30" s="1">
        <f>COUNT(RiteOfPassageGold[[#This Row],[Solo Challenge I]:[Team Challenge IV]])</f>
        <v>1</v>
      </c>
      <c r="R30">
        <v>1.7245370370370369E-2</v>
      </c>
    </row>
    <row r="31" spans="1:20" hidden="1" x14ac:dyDescent="0.25">
      <c r="A31" s="2">
        <f>SUM(RiteOfPassageGold[[#This Row],[Solo Challenge I]:[Team Challenge IV]])</f>
        <v>1.4525462962962964E-2</v>
      </c>
      <c r="B31" s="1"/>
      <c r="C31" s="1" t="s">
        <v>48</v>
      </c>
      <c r="D31" s="1">
        <f>COUNT(RiteOfPassageGold[[#This Row],[Solo Challenge I]:[Team Challenge IV]])</f>
        <v>1</v>
      </c>
      <c r="N31">
        <v>1.4525462962962964E-2</v>
      </c>
    </row>
    <row r="32" spans="1:20" hidden="1" x14ac:dyDescent="0.25">
      <c r="A32" s="2">
        <f>SUM(RiteOfPassageGold[[#This Row],[Solo Challenge I]:[Team Challenge IV]])</f>
        <v>7.2523148148148142E-2</v>
      </c>
      <c r="B32" s="1"/>
      <c r="C32" s="1" t="s">
        <v>41</v>
      </c>
      <c r="D32" s="1">
        <f>COUNT(RiteOfPassageGold[[#This Row],[Solo Challenge I]:[Team Challenge IV]])</f>
        <v>4</v>
      </c>
      <c r="I32">
        <v>1.6006944444444445E-2</v>
      </c>
      <c r="J32">
        <v>1.8101851851851852E-2</v>
      </c>
      <c r="K32">
        <v>2.0868055555555556E-2</v>
      </c>
      <c r="L32">
        <v>1.7546296296296296E-2</v>
      </c>
    </row>
    <row r="33" spans="1:18" hidden="1" x14ac:dyDescent="0.25">
      <c r="A33" s="2">
        <f>SUM(RiteOfPassageGold[[#This Row],[Solo Challenge I]:[Team Challenge IV]])</f>
        <v>1.7245370370370369E-2</v>
      </c>
      <c r="B33" s="1"/>
      <c r="C33" s="1" t="s">
        <v>37</v>
      </c>
      <c r="D33" s="1">
        <f>COUNT(RiteOfPassageGold[[#This Row],[Solo Challenge I]:[Team Challenge IV]])</f>
        <v>1</v>
      </c>
      <c r="R33">
        <v>1.7245370370370369E-2</v>
      </c>
    </row>
    <row r="34" spans="1:18" hidden="1" x14ac:dyDescent="0.25">
      <c r="A34" s="2">
        <f>SUM(RiteOfPassageGold[[#This Row],[Solo Challenge I]:[Team Challenge IV]])</f>
        <v>1.1886574074074075E-2</v>
      </c>
      <c r="B34" s="1" t="s">
        <v>86</v>
      </c>
      <c r="C34" s="1" t="s">
        <v>16</v>
      </c>
      <c r="D34" s="1">
        <f>COUNT(RiteOfPassageGold[[#This Row],[Solo Challenge I]:[Team Challenge IV]])</f>
        <v>1</v>
      </c>
      <c r="M34">
        <v>1.1886574074074075E-2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B3AA-F0D7-49CB-8064-CE59666A259E}">
  <dimension ref="A1:L10"/>
  <sheetViews>
    <sheetView workbookViewId="0">
      <selection activeCell="E5" sqref="E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285156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7.28515625" bestFit="1" customWidth="1"/>
    <col min="10" max="10" width="17.85546875" bestFit="1" customWidth="1"/>
    <col min="11" max="11" width="18.42578125" bestFit="1" customWidth="1"/>
    <col min="12" max="12" width="18.5703125" bestFit="1" customWidth="1"/>
    <col min="13" max="13" width="18.140625" bestFit="1" customWidth="1"/>
    <col min="14" max="14" width="18.7109375" bestFit="1" customWidth="1"/>
  </cols>
  <sheetData>
    <row r="1" spans="1:12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  <c r="I1" t="s">
        <v>5</v>
      </c>
      <c r="J1" t="s">
        <v>20</v>
      </c>
      <c r="K1" t="s">
        <v>26</v>
      </c>
      <c r="L1" t="s">
        <v>27</v>
      </c>
    </row>
    <row r="2" spans="1:12" x14ac:dyDescent="0.25">
      <c r="A2" s="2">
        <f>SUM(HuntingPyjaks[[#This Row],[Duo Challenge I]:[Solo Challenge III]])</f>
        <v>3.395833333333334E-2</v>
      </c>
      <c r="B2" s="1" t="s">
        <v>86</v>
      </c>
      <c r="C2" s="1" t="s">
        <v>4</v>
      </c>
      <c r="D2" s="1">
        <f>COUNT(HuntingPyjaks[[#This Row],[Solo Challenge I]:[Duo Challenge IV]])</f>
        <v>5</v>
      </c>
      <c r="E2">
        <v>1.9837962962962963E-2</v>
      </c>
      <c r="F2">
        <v>2.0844907407407406E-2</v>
      </c>
      <c r="G2">
        <v>1.6689814814814817E-2</v>
      </c>
      <c r="H2">
        <v>1.726851851851852E-2</v>
      </c>
      <c r="J2">
        <v>1.3263888888888889E-2</v>
      </c>
    </row>
    <row r="3" spans="1:12" x14ac:dyDescent="0.25">
      <c r="A3" s="2">
        <f>SUM(HuntingPyjaks[[#This Row],[Duo Challenge I]:[Solo Challenge III]])</f>
        <v>2.8125000000000001E-2</v>
      </c>
      <c r="B3" s="1" t="s">
        <v>86</v>
      </c>
      <c r="C3" s="1" t="s">
        <v>28</v>
      </c>
      <c r="D3" s="1">
        <f>COUNT(HuntingPyjaks[[#This Row],[Solo Challenge I]:[Duo Challenge IV]])</f>
        <v>5</v>
      </c>
      <c r="H3">
        <v>1.3692129629629629E-2</v>
      </c>
      <c r="I3">
        <v>1.4432870370370372E-2</v>
      </c>
      <c r="J3">
        <v>1.3263888888888889E-2</v>
      </c>
      <c r="K3">
        <v>1.6157407407407409E-2</v>
      </c>
      <c r="L3">
        <v>1.4432870370370372E-2</v>
      </c>
    </row>
    <row r="4" spans="1:12" x14ac:dyDescent="0.25">
      <c r="A4" s="2">
        <f>SUM(HuntingPyjaks[[#This Row],[Duo Challenge I]:[Solo Challenge III]])</f>
        <v>1.4432870370370372E-2</v>
      </c>
      <c r="B4" s="1" t="s">
        <v>86</v>
      </c>
      <c r="C4" s="1" t="s">
        <v>13</v>
      </c>
      <c r="D4" s="1">
        <f>COUNT(HuntingPyjaks[[#This Row],[Solo Challenge I]:[Duo Challenge IV]])</f>
        <v>4</v>
      </c>
      <c r="I4">
        <v>1.4432870370370372E-2</v>
      </c>
      <c r="J4">
        <v>1.3402777777777777E-2</v>
      </c>
      <c r="K4">
        <v>1.6157407407407409E-2</v>
      </c>
      <c r="L4">
        <v>1.4432870370370372E-2</v>
      </c>
    </row>
    <row r="5" spans="1:12" x14ac:dyDescent="0.25">
      <c r="A5" s="2">
        <f>SUM(HuntingPyjaks[[#This Row],[Duo Challenge I]:[Solo Challenge III]])</f>
        <v>3.2361111111111111E-2</v>
      </c>
      <c r="B5" s="1" t="s">
        <v>86</v>
      </c>
      <c r="C5" s="1" t="s">
        <v>91</v>
      </c>
      <c r="D5" s="1">
        <f>COUNT(HuntingPyjaks[[#This Row],[Solo Challenge I]:[Duo Challenge IV]])</f>
        <v>4</v>
      </c>
      <c r="E5">
        <v>1.9247685185185184E-2</v>
      </c>
      <c r="F5">
        <v>2.2569444444444444E-2</v>
      </c>
      <c r="G5">
        <v>1.9733796296296298E-2</v>
      </c>
      <c r="H5">
        <v>1.2627314814814815E-2</v>
      </c>
    </row>
    <row r="6" spans="1:12" x14ac:dyDescent="0.25">
      <c r="A6" s="2">
        <f>SUM(HuntingPyjaks[[#This Row],[Duo Challenge I]:[Solo Challenge III]])</f>
        <v>2.3564814814814813E-2</v>
      </c>
      <c r="B6" s="1"/>
      <c r="C6" s="1" t="s">
        <v>21</v>
      </c>
      <c r="D6" s="1">
        <f>COUNT(HuntingPyjaks[[#This Row],[Solo Challenge I]:[Duo Challenge IV]])</f>
        <v>3</v>
      </c>
      <c r="E6">
        <v>2.2291666666666668E-2</v>
      </c>
      <c r="F6">
        <v>2.6238425925925925E-2</v>
      </c>
      <c r="G6">
        <v>2.3564814814814813E-2</v>
      </c>
    </row>
    <row r="7" spans="1:12" x14ac:dyDescent="0.25">
      <c r="A7" s="2">
        <f>SUM(HuntingPyjaks[[#This Row],[Duo Challenge I]:[Solo Challenge III]])</f>
        <v>0</v>
      </c>
      <c r="B7" s="1" t="s">
        <v>86</v>
      </c>
      <c r="C7" s="1" t="s">
        <v>10</v>
      </c>
      <c r="D7" s="1">
        <f>COUNT(HuntingPyjaks[[#This Row],[Solo Challenge I]:[Duo Challenge IV]])</f>
        <v>2</v>
      </c>
      <c r="E7">
        <v>2.4675925925925924E-2</v>
      </c>
      <c r="J7">
        <v>1.8101851851851852E-2</v>
      </c>
    </row>
    <row r="8" spans="1:12" x14ac:dyDescent="0.25">
      <c r="A8" s="2">
        <f>SUM(HuntingPyjaks[[#This Row],[Duo Challenge I]:[Solo Challenge III]])</f>
        <v>0</v>
      </c>
      <c r="B8" s="1" t="s">
        <v>86</v>
      </c>
      <c r="C8" s="1" t="s">
        <v>33</v>
      </c>
      <c r="D8" s="1">
        <f>COUNT(HuntingPyjaks[[#This Row],[Solo Challenge I]:[Duo Challenge IV]])</f>
        <v>1</v>
      </c>
      <c r="J8">
        <v>1.7488425925925925E-2</v>
      </c>
    </row>
    <row r="9" spans="1:12" x14ac:dyDescent="0.25">
      <c r="A9" s="2">
        <f>SUM(HuntingPyjaks[[#This Row],[Duo Challenge I]:[Solo Challenge III]])</f>
        <v>0</v>
      </c>
      <c r="B9" s="1"/>
      <c r="C9" s="1" t="s">
        <v>22</v>
      </c>
      <c r="D9" s="1">
        <f>COUNT(HuntingPyjaks[[#This Row],[Solo Challenge I]:[Duo Challenge IV]])</f>
        <v>1</v>
      </c>
      <c r="J9">
        <v>1.7488425925925925E-2</v>
      </c>
    </row>
    <row r="10" spans="1:12" x14ac:dyDescent="0.25">
      <c r="A10" s="2">
        <f>SUM(HuntingPyjaks[[#This Row],[Duo Challenge I]:[Solo Challenge III]])</f>
        <v>0</v>
      </c>
      <c r="B10" s="1" t="s">
        <v>86</v>
      </c>
      <c r="C10" s="1" t="s">
        <v>41</v>
      </c>
      <c r="D10" s="1">
        <f>COUNT(HuntingPyjaks[[#This Row],[Solo Challenge I]:[Duo Challenge IV]])</f>
        <v>1</v>
      </c>
      <c r="J10">
        <v>1.8101851851851852E-2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F6BB-AACF-4D86-A332-CAE9CE5F165B}">
  <dimension ref="A1:H11"/>
  <sheetViews>
    <sheetView tabSelected="1" workbookViewId="0">
      <selection activeCell="A6" sqref="A6:C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</row>
    <row r="2" spans="1:8" hidden="1" x14ac:dyDescent="0.25">
      <c r="A2" s="2">
        <f>SUM(PlayerSoloGold[[#This Row],[Solo Challenge I]:[Solo Challenge IV]])</f>
        <v>1.3692129629629629E-2</v>
      </c>
      <c r="C2" s="1" t="s">
        <v>28</v>
      </c>
      <c r="D2" s="1">
        <f>COUNT(PlayerSoloGold[[#This Row],[Solo Challenge I]:[Solo Challenge IV]])</f>
        <v>1</v>
      </c>
      <c r="H2">
        <v>1.3692129629629629E-2</v>
      </c>
    </row>
    <row r="3" spans="1:8" hidden="1" x14ac:dyDescent="0.25">
      <c r="A3" s="2">
        <f>SUM(PlayerSoloGold[[#This Row],[Solo Challenge I]:[Solo Challenge IV]])</f>
        <v>1.6701388888888887E-2</v>
      </c>
      <c r="B3" t="s">
        <v>86</v>
      </c>
      <c r="C3" s="1" t="s">
        <v>6</v>
      </c>
      <c r="D3" s="1">
        <f>COUNT(PlayerSoloGold[[#This Row],[Solo Challenge I]:[Solo Challenge IV]])</f>
        <v>1</v>
      </c>
      <c r="G3">
        <v>1.6701388888888887E-2</v>
      </c>
    </row>
    <row r="4" spans="1:8" hidden="1" x14ac:dyDescent="0.25">
      <c r="A4" s="2">
        <f>SUM(PlayerSoloGold[[#This Row],[Solo Challenge I]:[Solo Challenge IV]])</f>
        <v>6.1354166666666668E-2</v>
      </c>
      <c r="B4" t="s">
        <v>86</v>
      </c>
      <c r="C4" s="1" t="s">
        <v>33</v>
      </c>
      <c r="D4" s="1">
        <f>COUNT(PlayerSoloGold[[#This Row],[Solo Challenge I]:[Solo Challenge IV]])</f>
        <v>2</v>
      </c>
      <c r="E4">
        <v>3.7615740740740741E-2</v>
      </c>
      <c r="H4">
        <v>2.3738425925925923E-2</v>
      </c>
    </row>
    <row r="5" spans="1:8" x14ac:dyDescent="0.25">
      <c r="A5" s="2">
        <f>SUM(PlayerSoloGold[[#This Row],[Solo Challenge I]:[Solo Challenge IV]])</f>
        <v>6.8622685185185189E-2</v>
      </c>
      <c r="B5" t="s">
        <v>86</v>
      </c>
      <c r="C5" s="1" t="s">
        <v>31</v>
      </c>
      <c r="D5" s="1">
        <f>COUNT(PlayerSoloGold[[#This Row],[Solo Challenge I]:[Solo Challenge IV]])</f>
        <v>4</v>
      </c>
      <c r="E5">
        <v>1.7326388888888888E-2</v>
      </c>
      <c r="F5">
        <v>1.9016203703703705E-2</v>
      </c>
      <c r="G5">
        <v>1.6828703703703703E-2</v>
      </c>
      <c r="H5">
        <v>1.545138888888889E-2</v>
      </c>
    </row>
    <row r="6" spans="1:8" x14ac:dyDescent="0.25">
      <c r="A6" s="2">
        <f>SUM(PlayerSoloGold[[#This Row],[Solo Challenge I]:[Solo Challenge IV]])</f>
        <v>7.4178240740740739E-2</v>
      </c>
      <c r="B6" t="s">
        <v>86</v>
      </c>
      <c r="C6" s="1" t="s">
        <v>91</v>
      </c>
      <c r="D6" s="1">
        <f>COUNT(PlayerSoloGold[[#This Row],[Solo Challenge I]:[Solo Challenge IV]])</f>
        <v>4</v>
      </c>
      <c r="E6">
        <v>1.9247685185185184E-2</v>
      </c>
      <c r="F6">
        <v>2.2569444444444444E-2</v>
      </c>
      <c r="G6">
        <v>1.9733796296296298E-2</v>
      </c>
      <c r="H6">
        <v>1.2627314814814815E-2</v>
      </c>
    </row>
    <row r="7" spans="1:8" x14ac:dyDescent="0.25">
      <c r="A7" s="2">
        <f>SUM(PlayerSoloGold[[#This Row],[Solo Challenge I]:[Solo Challenge IV]])</f>
        <v>7.464120370370371E-2</v>
      </c>
      <c r="B7" t="s">
        <v>86</v>
      </c>
      <c r="C7" s="1" t="s">
        <v>4</v>
      </c>
      <c r="D7" s="1">
        <f>COUNT(PlayerSoloGold[[#This Row],[Solo Challenge I]:[Solo Challenge IV]])</f>
        <v>4</v>
      </c>
      <c r="E7">
        <v>1.9837962962962963E-2</v>
      </c>
      <c r="F7">
        <v>2.0844907407407406E-2</v>
      </c>
      <c r="G7">
        <v>1.6689814814814817E-2</v>
      </c>
      <c r="H7">
        <v>1.726851851851852E-2</v>
      </c>
    </row>
    <row r="8" spans="1:8" x14ac:dyDescent="0.25">
      <c r="A8" s="2">
        <f>SUM(PlayerSoloGold[[#This Row],[Solo Challenge I]:[Solo Challenge IV]])</f>
        <v>7.4756944444444445E-2</v>
      </c>
      <c r="B8" t="s">
        <v>86</v>
      </c>
      <c r="C8" s="1" t="s">
        <v>13</v>
      </c>
      <c r="D8" s="1">
        <f>COUNT(PlayerSoloGold[[#This Row],[Solo Challenge I]:[Solo Challenge IV]])</f>
        <v>4</v>
      </c>
      <c r="E8">
        <v>2.0219907407407409E-2</v>
      </c>
      <c r="F8">
        <v>1.9733796296296298E-2</v>
      </c>
      <c r="G8">
        <v>1.7175925925925924E-2</v>
      </c>
      <c r="H8">
        <v>1.7627314814814814E-2</v>
      </c>
    </row>
    <row r="9" spans="1:8" x14ac:dyDescent="0.25">
      <c r="A9" s="2">
        <f>SUM(PlayerSoloGold[[#This Row],[Solo Challenge I]:[Solo Challenge IV]])</f>
        <v>9.0358796296296298E-2</v>
      </c>
      <c r="B9" t="s">
        <v>86</v>
      </c>
      <c r="C9" s="1" t="s">
        <v>21</v>
      </c>
      <c r="D9" s="1">
        <f>COUNT(PlayerSoloGold[[#This Row],[Solo Challenge I]:[Solo Challenge IV]])</f>
        <v>4</v>
      </c>
      <c r="E9">
        <v>2.2291666666666668E-2</v>
      </c>
      <c r="F9">
        <v>2.6238425925925925E-2</v>
      </c>
      <c r="G9">
        <v>2.3564814814814813E-2</v>
      </c>
      <c r="H9">
        <v>1.8263888888888889E-2</v>
      </c>
    </row>
    <row r="10" spans="1:8" x14ac:dyDescent="0.25">
      <c r="A10" s="2">
        <f>SUM(PlayerSoloGold[[#This Row],[Solo Challenge I]:[Solo Challenge IV]])</f>
        <v>0.10128472222222222</v>
      </c>
      <c r="B10" t="s">
        <v>86</v>
      </c>
      <c r="C10" s="1" t="s">
        <v>1</v>
      </c>
      <c r="D10" s="1">
        <f>COUNT(PlayerSoloGold[[#This Row],[Solo Challenge I]:[Solo Challenge IV]])</f>
        <v>4</v>
      </c>
      <c r="E10">
        <v>2.7766203703703706E-2</v>
      </c>
      <c r="F10">
        <v>2.6678240740740738E-2</v>
      </c>
      <c r="G10">
        <v>2.417824074074074E-2</v>
      </c>
      <c r="H10">
        <v>2.2662037037037036E-2</v>
      </c>
    </row>
    <row r="11" spans="1:8" x14ac:dyDescent="0.25">
      <c r="A11" s="2">
        <f>SUM(PlayerSoloGold[[#This Row],[Solo Challenge I]:[Solo Challenge IV]])</f>
        <v>0.10837962962962963</v>
      </c>
      <c r="B11" t="s">
        <v>86</v>
      </c>
      <c r="C11" s="1" t="s">
        <v>10</v>
      </c>
      <c r="D11" s="1">
        <f>COUNT(PlayerSoloGold[[#This Row],[Solo Challenge I]:[Solo Challenge IV]])</f>
        <v>4</v>
      </c>
      <c r="E11">
        <v>2.4675925925925924E-2</v>
      </c>
      <c r="F11">
        <v>2.974537037037037E-2</v>
      </c>
      <c r="G11">
        <v>2.8622685185185185E-2</v>
      </c>
      <c r="H11">
        <v>2.5335648148148149E-2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DEED-1C48-45DB-9D77-8297C7C3D975}">
  <dimension ref="A1:H7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SUM(TeamDuoPlat[[#This Row],[Duo Challenge I]:[Duo Challenge IV]])</f>
        <v>3.2696759259259259E-2</v>
      </c>
      <c r="B2" t="s">
        <v>86</v>
      </c>
      <c r="C2" s="1" t="s">
        <v>51</v>
      </c>
      <c r="D2">
        <f>COUNT(TeamDuoPlat[[#This Row],[Duo Challenge I]:[Duo Challenge IV]])</f>
        <v>2</v>
      </c>
      <c r="E2">
        <v>1.5659722222222224E-2</v>
      </c>
      <c r="F2">
        <v>1.7037037037037038E-2</v>
      </c>
    </row>
    <row r="3" spans="1:8" x14ac:dyDescent="0.25">
      <c r="A3" s="2">
        <f>SUM(TeamDuoPlat[[#This Row],[Duo Challenge I]:[Duo Challenge IV]])</f>
        <v>6.4722222222222223E-2</v>
      </c>
      <c r="B3" t="s">
        <v>86</v>
      </c>
      <c r="C3" s="1" t="s">
        <v>82</v>
      </c>
      <c r="D3">
        <f>COUNT(TeamDuoPlat[[#This Row],[Duo Challenge I]:[Duo Challenge IV]])</f>
        <v>4</v>
      </c>
      <c r="E3">
        <v>1.5428240740740741E-2</v>
      </c>
      <c r="F3">
        <v>1.5601851851851851E-2</v>
      </c>
      <c r="G3">
        <v>1.8645833333333334E-2</v>
      </c>
      <c r="H3">
        <v>1.5046296296296295E-2</v>
      </c>
    </row>
    <row r="4" spans="1:8" x14ac:dyDescent="0.25">
      <c r="A4" s="2">
        <f>SUM(TeamDuoPlat[[#This Row],[Duo Challenge I]:[Duo Challenge IV]])</f>
        <v>8.0277777777777767E-2</v>
      </c>
      <c r="B4" t="s">
        <v>86</v>
      </c>
      <c r="C4" s="1" t="s">
        <v>58</v>
      </c>
      <c r="D4">
        <f>COUNT(TeamDuoPlat[[#This Row],[Duo Challenge I]:[Duo Challenge IV]])</f>
        <v>4</v>
      </c>
      <c r="E4">
        <v>2.1412037037037035E-2</v>
      </c>
      <c r="F4">
        <v>1.8217592592592594E-2</v>
      </c>
      <c r="G4">
        <v>2.1851851851851848E-2</v>
      </c>
      <c r="H4">
        <v>1.8796296296296297E-2</v>
      </c>
    </row>
    <row r="5" spans="1:8" x14ac:dyDescent="0.25">
      <c r="A5" s="2">
        <f>SUM(TeamDuoPlat[[#This Row],[Duo Challenge I]:[Duo Challenge IV]])</f>
        <v>8.1469907407407408E-2</v>
      </c>
      <c r="B5" t="s">
        <v>86</v>
      </c>
      <c r="C5" s="1" t="s">
        <v>75</v>
      </c>
      <c r="D5">
        <f>COUNT(TeamDuoPlat[[#This Row],[Duo Challenge I]:[Duo Challenge IV]])</f>
        <v>4</v>
      </c>
      <c r="E5">
        <v>2.0868055555555556E-2</v>
      </c>
      <c r="F5">
        <v>1.9004629629629632E-2</v>
      </c>
      <c r="G5">
        <v>2.2233796296296297E-2</v>
      </c>
      <c r="H5">
        <v>1.9363425925925926E-2</v>
      </c>
    </row>
    <row r="6" spans="1:8" x14ac:dyDescent="0.25">
      <c r="A6" s="2">
        <f>SUM(TeamDuoPlat[[#This Row],[Duo Challenge I]:[Duo Challenge IV]])</f>
        <v>8.2581018518518526E-2</v>
      </c>
      <c r="B6" t="s">
        <v>86</v>
      </c>
      <c r="C6" s="1" t="s">
        <v>74</v>
      </c>
      <c r="D6">
        <f>COUNT(TeamDuoPlat[[#This Row],[Duo Challenge I]:[Duo Challenge IV]])</f>
        <v>4</v>
      </c>
      <c r="E6">
        <v>1.9953703703703706E-2</v>
      </c>
      <c r="F6">
        <v>1.7245370370370369E-2</v>
      </c>
      <c r="G6">
        <v>2.4988425925925928E-2</v>
      </c>
      <c r="H6">
        <v>2.0393518518518519E-2</v>
      </c>
    </row>
    <row r="7" spans="1:8" x14ac:dyDescent="0.25">
      <c r="A7" s="2">
        <f>SUM(TeamDuoPlat[[#This Row],[Duo Challenge I]:[Duo Challenge IV]])</f>
        <v>8.7928240740740737E-2</v>
      </c>
      <c r="B7" t="s">
        <v>86</v>
      </c>
      <c r="C7" s="1" t="s">
        <v>83</v>
      </c>
      <c r="D7">
        <f>COUNT(TeamDuoPlat[[#This Row],[Duo Challenge I]:[Duo Challenge IV]])</f>
        <v>4</v>
      </c>
      <c r="E7">
        <v>2.2754629629629628E-2</v>
      </c>
      <c r="F7">
        <v>1.9745370370370371E-2</v>
      </c>
      <c r="G7">
        <v>2.5706018518518517E-2</v>
      </c>
      <c r="H7">
        <v>1.9722222222222221E-2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6C13-080B-496B-BB28-22FF1DD596A6}">
  <dimension ref="A1:H16"/>
  <sheetViews>
    <sheetView workbookViewId="0">
      <selection activeCell="A16" sqref="A16:C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SUM(TeamDuoGold[[#This Row],[Duo Challenge I]:[Duo Challenge IV]])</f>
        <v>1.0405092592592593E-2</v>
      </c>
      <c r="B2" t="s">
        <v>86</v>
      </c>
      <c r="C2" s="1" t="s">
        <v>76</v>
      </c>
      <c r="D2" s="1">
        <f>COUNT(TeamDuoGold[[#This Row],[Duo Challenge I]:[Duo Challenge IV]])</f>
        <v>1</v>
      </c>
      <c r="F2">
        <v>1.0405092592592593E-2</v>
      </c>
    </row>
    <row r="3" spans="1:8" hidden="1" x14ac:dyDescent="0.25">
      <c r="A3" s="2">
        <f>SUM(TeamDuoGold[[#This Row],[Duo Challenge I]:[Duo Challenge IV]])</f>
        <v>1.6238425925925924E-2</v>
      </c>
      <c r="B3" t="s">
        <v>86</v>
      </c>
      <c r="C3" s="1" t="s">
        <v>70</v>
      </c>
      <c r="D3" s="1">
        <f>COUNT(TeamDuoGold[[#This Row],[Duo Challenge I]:[Duo Challenge IV]])</f>
        <v>1</v>
      </c>
      <c r="E3">
        <v>1.6238425925925924E-2</v>
      </c>
    </row>
    <row r="4" spans="1:8" hidden="1" x14ac:dyDescent="0.25">
      <c r="A4" s="2">
        <f>SUM(TeamDuoGold[[#This Row],[Duo Challenge I]:[Duo Challenge IV]])</f>
        <v>1.7222222222222222E-2</v>
      </c>
      <c r="B4" t="s">
        <v>86</v>
      </c>
      <c r="C4" s="1" t="s">
        <v>81</v>
      </c>
      <c r="D4" s="1">
        <f>COUNT(TeamDuoGold[[#This Row],[Duo Challenge I]:[Duo Challenge IV]])</f>
        <v>1</v>
      </c>
      <c r="H4">
        <v>1.7222222222222222E-2</v>
      </c>
    </row>
    <row r="5" spans="1:8" hidden="1" x14ac:dyDescent="0.25">
      <c r="A5" s="2">
        <f>SUM(TeamDuoGold[[#This Row],[Duo Challenge I]:[Duo Challenge IV]])</f>
        <v>1.8553240740740742E-2</v>
      </c>
      <c r="B5" t="s">
        <v>86</v>
      </c>
      <c r="C5" s="1" t="s">
        <v>78</v>
      </c>
      <c r="D5" s="1">
        <f>COUNT(TeamDuoGold[[#This Row],[Duo Challenge I]:[Duo Challenge IV]])</f>
        <v>1</v>
      </c>
      <c r="G5">
        <v>1.8553240740740742E-2</v>
      </c>
    </row>
    <row r="6" spans="1:8" hidden="1" x14ac:dyDescent="0.25">
      <c r="A6" s="2">
        <f>SUM(TeamDuoGold[[#This Row],[Duo Challenge I]:[Duo Challenge IV]])</f>
        <v>1.8587962962962962E-2</v>
      </c>
      <c r="B6" t="s">
        <v>86</v>
      </c>
      <c r="C6" s="1" t="s">
        <v>79</v>
      </c>
      <c r="D6" s="1">
        <f>COUNT(TeamDuoGold[[#This Row],[Duo Challenge I]:[Duo Challenge IV]])</f>
        <v>1</v>
      </c>
      <c r="G6">
        <v>1.8587962962962962E-2</v>
      </c>
    </row>
    <row r="7" spans="1:8" hidden="1" x14ac:dyDescent="0.25">
      <c r="A7" s="2">
        <f>SUM(TeamDuoGold[[#This Row],[Duo Challenge I]:[Duo Challenge IV]])</f>
        <v>2.2141203703703705E-2</v>
      </c>
      <c r="B7" t="s">
        <v>86</v>
      </c>
      <c r="C7" s="1" t="s">
        <v>73</v>
      </c>
      <c r="D7" s="1">
        <f>COUNT(TeamDuoGold[[#This Row],[Duo Challenge I]:[Duo Challenge IV]])</f>
        <v>1</v>
      </c>
      <c r="E7">
        <v>2.2141203703703705E-2</v>
      </c>
    </row>
    <row r="8" spans="1:8" hidden="1" x14ac:dyDescent="0.25">
      <c r="A8" s="2">
        <f>SUM(TeamDuoGold[[#This Row],[Duo Challenge I]:[Duo Challenge IV]])</f>
        <v>2.8946759259259259E-2</v>
      </c>
      <c r="B8" t="s">
        <v>86</v>
      </c>
      <c r="C8" s="1" t="s">
        <v>63</v>
      </c>
      <c r="D8" s="1">
        <f>COUNT(TeamDuoGold[[#This Row],[Duo Challenge I]:[Duo Challenge IV]])</f>
        <v>2</v>
      </c>
      <c r="E8">
        <v>1.4618055555555556E-2</v>
      </c>
      <c r="F8">
        <v>1.4328703703703703E-2</v>
      </c>
    </row>
    <row r="9" spans="1:8" hidden="1" x14ac:dyDescent="0.25">
      <c r="A9" s="2">
        <f>SUM(TeamDuoGold[[#This Row],[Duo Challenge I]:[Duo Challenge IV]])</f>
        <v>4.0833333333333333E-2</v>
      </c>
      <c r="B9" t="s">
        <v>86</v>
      </c>
      <c r="C9" s="1" t="s">
        <v>51</v>
      </c>
      <c r="D9" s="1">
        <f>COUNT(TeamDuoGold[[#This Row],[Duo Challenge I]:[Duo Challenge IV]])</f>
        <v>3</v>
      </c>
      <c r="E9">
        <v>1.2407407407407409E-2</v>
      </c>
      <c r="F9">
        <v>1.3263888888888889E-2</v>
      </c>
      <c r="G9">
        <v>1.5162037037037036E-2</v>
      </c>
    </row>
    <row r="10" spans="1:8" hidden="1" x14ac:dyDescent="0.25">
      <c r="A10" s="2">
        <f>SUM(TeamDuoGold[[#This Row],[Duo Challenge I]:[Duo Challenge IV]])</f>
        <v>5.1122685185185188E-2</v>
      </c>
      <c r="B10" t="s">
        <v>86</v>
      </c>
      <c r="C10" s="1" t="s">
        <v>68</v>
      </c>
      <c r="D10" s="1">
        <f>COUNT(TeamDuoGold[[#This Row],[Duo Challenge I]:[Duo Challenge IV]])</f>
        <v>3</v>
      </c>
      <c r="E10">
        <v>1.5752314814814813E-2</v>
      </c>
      <c r="F10">
        <v>1.8171296296296297E-2</v>
      </c>
      <c r="H10">
        <v>1.7199074074074071E-2</v>
      </c>
    </row>
    <row r="11" spans="1:8" x14ac:dyDescent="0.25">
      <c r="A11" s="2">
        <f>SUM(TeamDuoGold[[#This Row],[Duo Challenge I]:[Duo Challenge IV]])</f>
        <v>5.7777777777777775E-2</v>
      </c>
      <c r="B11" t="s">
        <v>86</v>
      </c>
      <c r="C11" s="1" t="s">
        <v>67</v>
      </c>
      <c r="D11" s="1">
        <f>COUNT(TeamDuoGold[[#This Row],[Duo Challenge I]:[Duo Challenge IV]])</f>
        <v>4</v>
      </c>
      <c r="E11">
        <v>1.3912037037037037E-2</v>
      </c>
      <c r="F11">
        <v>1.2951388888888887E-2</v>
      </c>
      <c r="G11">
        <v>1.5844907407407408E-2</v>
      </c>
      <c r="H11">
        <v>1.5069444444444443E-2</v>
      </c>
    </row>
    <row r="12" spans="1:8" x14ac:dyDescent="0.25">
      <c r="A12" s="2">
        <f>SUM(TeamDuoGold[[#This Row],[Duo Challenge I]:[Duo Challenge IV]])</f>
        <v>5.8425925925925937E-2</v>
      </c>
      <c r="B12" t="s">
        <v>86</v>
      </c>
      <c r="C12" s="1" t="s">
        <v>58</v>
      </c>
      <c r="D12" s="1">
        <f>COUNT(TeamDuoGold[[#This Row],[Duo Challenge I]:[Duo Challenge IV]])</f>
        <v>4</v>
      </c>
      <c r="E12">
        <v>1.4432870370370372E-2</v>
      </c>
      <c r="F12">
        <v>1.3402777777777777E-2</v>
      </c>
      <c r="G12">
        <v>1.6157407407407409E-2</v>
      </c>
      <c r="H12">
        <v>1.4432870370370372E-2</v>
      </c>
    </row>
    <row r="13" spans="1:8" x14ac:dyDescent="0.25">
      <c r="A13" s="2">
        <f>SUM(TeamDuoGold[[#This Row],[Duo Challenge I]:[Duo Challenge IV]])</f>
        <v>7.2523148148148142E-2</v>
      </c>
      <c r="B13" t="s">
        <v>86</v>
      </c>
      <c r="C13" s="1" t="s">
        <v>69</v>
      </c>
      <c r="D13" s="1">
        <f>COUNT(TeamDuoGold[[#This Row],[Duo Challenge I]:[Duo Challenge IV]])</f>
        <v>4</v>
      </c>
      <c r="E13">
        <v>1.6006944444444445E-2</v>
      </c>
      <c r="F13">
        <v>1.8101851851851852E-2</v>
      </c>
      <c r="G13">
        <v>2.0868055555555556E-2</v>
      </c>
      <c r="H13">
        <v>1.7546296296296296E-2</v>
      </c>
    </row>
    <row r="14" spans="1:8" x14ac:dyDescent="0.25">
      <c r="A14" s="2">
        <f>SUM(TeamDuoGold[[#This Row],[Duo Challenge I]:[Duo Challenge IV]])</f>
        <v>7.4699074074074071E-2</v>
      </c>
      <c r="C14" s="1" t="s">
        <v>72</v>
      </c>
      <c r="D14" s="1">
        <f>COUNT(TeamDuoGold[[#This Row],[Duo Challenge I]:[Duo Challenge IV]])</f>
        <v>4</v>
      </c>
      <c r="E14">
        <v>1.9421296296296294E-2</v>
      </c>
      <c r="F14">
        <v>1.7013888888888887E-2</v>
      </c>
      <c r="G14">
        <v>2.0925925925925928E-2</v>
      </c>
      <c r="H14">
        <v>1.7337962962962961E-2</v>
      </c>
    </row>
    <row r="15" spans="1:8" x14ac:dyDescent="0.25">
      <c r="A15" s="2">
        <f>SUM(TeamDuoGold[[#This Row],[Duo Challenge I]:[Duo Challenge IV]])</f>
        <v>7.8217592592592589E-2</v>
      </c>
      <c r="B15" t="s">
        <v>86</v>
      </c>
      <c r="C15" s="1" t="s">
        <v>71</v>
      </c>
      <c r="D15" s="1">
        <f>COUNT(TeamDuoGold[[#This Row],[Duo Challenge I]:[Duo Challenge IV]])</f>
        <v>4</v>
      </c>
      <c r="E15">
        <v>1.8368055555555554E-2</v>
      </c>
      <c r="F15">
        <v>1.7488425925925925E-2</v>
      </c>
      <c r="G15">
        <v>2.1967592592592594E-2</v>
      </c>
      <c r="H15">
        <v>2.0393518518518519E-2</v>
      </c>
    </row>
    <row r="16" spans="1:8" x14ac:dyDescent="0.25">
      <c r="A16" s="2">
        <f>SUM(TeamDuoGold[[#This Row],[Duo Challenge I]:[Duo Challenge IV]])</f>
        <v>8.038194444444445E-2</v>
      </c>
      <c r="B16" t="s">
        <v>86</v>
      </c>
      <c r="C16" s="1" t="s">
        <v>90</v>
      </c>
      <c r="D16" s="1">
        <f>COUNT(TeamDuoGold[[#This Row],[Duo Challenge I]:[Duo Challenge IV]])</f>
        <v>4</v>
      </c>
      <c r="E16">
        <v>1.9259259259259261E-2</v>
      </c>
      <c r="F16">
        <v>1.9293981481481485E-2</v>
      </c>
      <c r="G16">
        <v>2.0659722222222222E-2</v>
      </c>
      <c r="H16">
        <v>2.1168981481481483E-2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1457-A3E5-4FF6-8B67-5C80696840C9}">
  <dimension ref="A1:H9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SUM(PlayerDuoPlat[[#This Row],[Duo Challenge I]:[Duo Challenge IV]])</f>
        <v>3.2696759259259259E-2</v>
      </c>
      <c r="B2" t="s">
        <v>86</v>
      </c>
      <c r="C2" s="1" t="s">
        <v>4</v>
      </c>
      <c r="D2">
        <f>COUNT(PlayerDuoPlat[[#This Row],[Duo Challenge I]:[Duo Challenge IV]])</f>
        <v>2</v>
      </c>
      <c r="E2">
        <v>1.5659722222222224E-2</v>
      </c>
      <c r="F2">
        <v>1.7037037037037038E-2</v>
      </c>
    </row>
    <row r="3" spans="1:8" x14ac:dyDescent="0.25">
      <c r="A3" s="2">
        <f>SUM(PlayerDuoPlat[[#This Row],[Duo Challenge I]:[Duo Challenge IV]])</f>
        <v>6.4722222222222223E-2</v>
      </c>
      <c r="B3" t="s">
        <v>86</v>
      </c>
      <c r="C3" s="1" t="s">
        <v>8</v>
      </c>
      <c r="D3">
        <f>COUNT(PlayerDuoPlat[[#This Row],[Duo Challenge I]:[Duo Challenge IV]])</f>
        <v>4</v>
      </c>
      <c r="E3">
        <v>1.5428240740740741E-2</v>
      </c>
      <c r="F3">
        <v>1.5601851851851851E-2</v>
      </c>
      <c r="G3">
        <v>1.8645833333333334E-2</v>
      </c>
      <c r="H3">
        <v>1.5046296296296295E-2</v>
      </c>
    </row>
    <row r="4" spans="1:8" x14ac:dyDescent="0.25">
      <c r="A4" s="2">
        <f>SUM(PlayerDuoPlat[[#This Row],[Duo Challenge I]:[Duo Challenge IV]])</f>
        <v>6.4722222222222223E-2</v>
      </c>
      <c r="B4" t="s">
        <v>86</v>
      </c>
      <c r="C4" s="1" t="s">
        <v>6</v>
      </c>
      <c r="D4">
        <f>COUNT(PlayerDuoPlat[[#This Row],[Duo Challenge I]:[Duo Challenge IV]])</f>
        <v>4</v>
      </c>
      <c r="E4">
        <v>1.5428240740740741E-2</v>
      </c>
      <c r="F4">
        <v>1.5601851851851851E-2</v>
      </c>
      <c r="G4">
        <v>1.8645833333333334E-2</v>
      </c>
      <c r="H4">
        <v>1.5046296296296295E-2</v>
      </c>
    </row>
    <row r="5" spans="1:8" x14ac:dyDescent="0.25">
      <c r="A5" s="2">
        <f>SUM(PlayerDuoPlat[[#This Row],[Duo Challenge I]:[Duo Challenge IV]])</f>
        <v>7.33449074074074E-2</v>
      </c>
      <c r="B5" t="s">
        <v>86</v>
      </c>
      <c r="C5" s="1" t="s">
        <v>28</v>
      </c>
      <c r="D5">
        <f>COUNT(PlayerDuoPlat[[#This Row],[Duo Challenge I]:[Duo Challenge IV]])</f>
        <v>4</v>
      </c>
      <c r="E5">
        <v>1.5659722222222224E-2</v>
      </c>
      <c r="F5">
        <v>1.7037037037037038E-2</v>
      </c>
      <c r="G5">
        <v>2.1851851851851848E-2</v>
      </c>
      <c r="H5">
        <v>1.8796296296296297E-2</v>
      </c>
    </row>
    <row r="6" spans="1:8" x14ac:dyDescent="0.25">
      <c r="A6" s="2">
        <f>SUM(PlayerDuoPlat[[#This Row],[Duo Challenge I]:[Duo Challenge IV]])</f>
        <v>8.0277777777777767E-2</v>
      </c>
      <c r="B6" t="s">
        <v>86</v>
      </c>
      <c r="C6" s="1" t="s">
        <v>13</v>
      </c>
      <c r="D6">
        <f>COUNT(PlayerDuoPlat[[#This Row],[Duo Challenge I]:[Duo Challenge IV]])</f>
        <v>4</v>
      </c>
      <c r="E6">
        <v>2.1412037037037035E-2</v>
      </c>
      <c r="F6">
        <v>1.8217592592592594E-2</v>
      </c>
      <c r="G6">
        <v>2.1851851851851848E-2</v>
      </c>
      <c r="H6">
        <v>1.8796296296296297E-2</v>
      </c>
    </row>
    <row r="7" spans="1:8" x14ac:dyDescent="0.25">
      <c r="A7" s="2">
        <f>SUM(PlayerDuoPlat[[#This Row],[Duo Challenge I]:[Duo Challenge IV]])</f>
        <v>8.1469907407407408E-2</v>
      </c>
      <c r="B7" t="s">
        <v>86</v>
      </c>
      <c r="C7" s="1" t="s">
        <v>22</v>
      </c>
      <c r="D7">
        <f>COUNT(PlayerDuoPlat[[#This Row],[Duo Challenge I]:[Duo Challenge IV]])</f>
        <v>4</v>
      </c>
      <c r="E7">
        <v>2.0868055555555556E-2</v>
      </c>
      <c r="F7">
        <v>1.9004629629629632E-2</v>
      </c>
      <c r="G7">
        <v>2.2233796296296297E-2</v>
      </c>
      <c r="H7">
        <v>1.9363425925925926E-2</v>
      </c>
    </row>
    <row r="8" spans="1:8" x14ac:dyDescent="0.25">
      <c r="A8" s="2">
        <f>SUM(PlayerDuoPlat[[#This Row],[Duo Challenge I]:[Duo Challenge IV]])</f>
        <v>8.2581018518518526E-2</v>
      </c>
      <c r="B8" t="s">
        <v>86</v>
      </c>
      <c r="C8" s="1" t="s">
        <v>16</v>
      </c>
      <c r="D8">
        <f>COUNT(PlayerDuoPlat[[#This Row],[Duo Challenge I]:[Duo Challenge IV]])</f>
        <v>4</v>
      </c>
      <c r="E8">
        <v>1.9953703703703706E-2</v>
      </c>
      <c r="F8">
        <v>1.7245370370370369E-2</v>
      </c>
      <c r="G8">
        <v>2.4988425925925928E-2</v>
      </c>
      <c r="H8">
        <v>2.0393518518518519E-2</v>
      </c>
    </row>
    <row r="9" spans="1:8" x14ac:dyDescent="0.25">
      <c r="A9" s="2">
        <f>SUM(PlayerDuoPlat[[#This Row],[Duo Challenge I]:[Duo Challenge IV]])</f>
        <v>8.7928240740740737E-2</v>
      </c>
      <c r="B9" t="s">
        <v>86</v>
      </c>
      <c r="C9" s="1" t="s">
        <v>36</v>
      </c>
      <c r="D9">
        <f>COUNT(PlayerDuoPlat[[#This Row],[Duo Challenge I]:[Duo Challenge IV]])</f>
        <v>4</v>
      </c>
      <c r="E9">
        <v>2.2754629629629628E-2</v>
      </c>
      <c r="F9">
        <v>1.9745370370370371E-2</v>
      </c>
      <c r="G9">
        <v>2.5706018518518517E-2</v>
      </c>
      <c r="H9">
        <v>1.9722222222222221E-2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4365-BD73-412A-8E59-7603612F5FB7}">
  <dimension ref="A1:H20"/>
  <sheetViews>
    <sheetView workbookViewId="0">
      <selection activeCell="L12" sqref="L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SUM(PlayerDuoGold[[#This Row],[Duo Challenge I]:[Duo Challenge IV]])</f>
        <v>1.0405092592592593E-2</v>
      </c>
      <c r="B2" t="s">
        <v>86</v>
      </c>
      <c r="C2" s="1" t="s">
        <v>25</v>
      </c>
      <c r="D2" s="1">
        <f>COUNT(PlayerDuoGold[[#This Row],[Duo Challenge I]:[Duo Challenge IV]])</f>
        <v>1</v>
      </c>
      <c r="F2">
        <v>1.0405092592592593E-2</v>
      </c>
    </row>
    <row r="3" spans="1:8" hidden="1" x14ac:dyDescent="0.25">
      <c r="A3" s="2">
        <f>SUM(PlayerDuoGold[[#This Row],[Duo Challenge I]:[Duo Challenge IV]])</f>
        <v>1.6238425925925924E-2</v>
      </c>
      <c r="B3" t="s">
        <v>86</v>
      </c>
      <c r="C3" s="1" t="s">
        <v>21</v>
      </c>
      <c r="D3" s="1">
        <f>COUNT(PlayerDuoGold[[#This Row],[Duo Challenge I]:[Duo Challenge IV]])</f>
        <v>1</v>
      </c>
      <c r="E3">
        <v>1.6238425925925924E-2</v>
      </c>
    </row>
    <row r="4" spans="1:8" hidden="1" x14ac:dyDescent="0.25">
      <c r="A4" s="2">
        <f>SUM(PlayerDuoGold[[#This Row],[Duo Challenge I]:[Duo Challenge IV]])</f>
        <v>1.8553240740740742E-2</v>
      </c>
      <c r="B4" t="s">
        <v>86</v>
      </c>
      <c r="C4" s="1" t="s">
        <v>42</v>
      </c>
      <c r="D4" s="1">
        <f>COUNT(PlayerDuoGold[[#This Row],[Duo Challenge I]:[Duo Challenge IV]])</f>
        <v>1</v>
      </c>
      <c r="G4">
        <v>1.8553240740740742E-2</v>
      </c>
    </row>
    <row r="5" spans="1:8" hidden="1" x14ac:dyDescent="0.25">
      <c r="A5" s="2">
        <f>SUM(PlayerDuoGold[[#This Row],[Duo Challenge I]:[Duo Challenge IV]])</f>
        <v>1.8587962962962962E-2</v>
      </c>
      <c r="B5" t="s">
        <v>86</v>
      </c>
      <c r="C5" s="1" t="s">
        <v>43</v>
      </c>
      <c r="D5" s="1">
        <f>COUNT(PlayerDuoGold[[#This Row],[Duo Challenge I]:[Duo Challenge IV]])</f>
        <v>1</v>
      </c>
      <c r="G5">
        <v>1.8587962962962962E-2</v>
      </c>
    </row>
    <row r="6" spans="1:8" hidden="1" x14ac:dyDescent="0.25">
      <c r="A6" s="2">
        <f>SUM(PlayerDuoGold[[#This Row],[Duo Challenge I]:[Duo Challenge IV]])</f>
        <v>2.2141203703703705E-2</v>
      </c>
      <c r="B6" t="s">
        <v>86</v>
      </c>
      <c r="C6" s="1" t="s">
        <v>24</v>
      </c>
      <c r="D6" s="1">
        <f>COUNT(PlayerDuoGold[[#This Row],[Duo Challenge I]:[Duo Challenge IV]])</f>
        <v>1</v>
      </c>
      <c r="E6">
        <v>2.2141203703703705E-2</v>
      </c>
    </row>
    <row r="7" spans="1:8" hidden="1" x14ac:dyDescent="0.25">
      <c r="A7" s="2">
        <f>SUM(PlayerDuoGold[[#This Row],[Duo Challenge I]:[Duo Challenge IV]])</f>
        <v>3.7974537037037036E-2</v>
      </c>
      <c r="B7" t="s">
        <v>86</v>
      </c>
      <c r="C7" s="1" t="s">
        <v>4</v>
      </c>
      <c r="D7" s="1">
        <f>COUNT(PlayerDuoGold[[#This Row],[Duo Challenge I]:[Duo Challenge IV]])</f>
        <v>3</v>
      </c>
      <c r="E7">
        <v>1.2407407407407409E-2</v>
      </c>
      <c r="F7">
        <v>1.0405092592592593E-2</v>
      </c>
      <c r="G7">
        <v>1.5162037037037036E-2</v>
      </c>
    </row>
    <row r="8" spans="1:8" hidden="1" x14ac:dyDescent="0.25">
      <c r="A8" s="2">
        <f>SUM(PlayerDuoGold[[#This Row],[Duo Challenge I]:[Duo Challenge IV]])</f>
        <v>5.1122685185185188E-2</v>
      </c>
      <c r="B8" t="s">
        <v>86</v>
      </c>
      <c r="C8" s="1" t="s">
        <v>40</v>
      </c>
      <c r="D8" s="1">
        <f>COUNT(PlayerDuoGold[[#This Row],[Duo Challenge I]:[Duo Challenge IV]])</f>
        <v>3</v>
      </c>
      <c r="E8">
        <v>1.5752314814814813E-2</v>
      </c>
      <c r="F8">
        <v>1.8171296296296297E-2</v>
      </c>
      <c r="H8">
        <v>1.7199074074074071E-2</v>
      </c>
    </row>
    <row r="9" spans="1:8" x14ac:dyDescent="0.25">
      <c r="A9" s="2">
        <f>SUM(PlayerDuoGold[[#This Row],[Duo Challenge I]:[Duo Challenge IV]])</f>
        <v>5.5266203703703706E-2</v>
      </c>
      <c r="B9" t="s">
        <v>86</v>
      </c>
      <c r="C9" s="1" t="s">
        <v>28</v>
      </c>
      <c r="D9" s="1">
        <f>COUNT(PlayerDuoGold[[#This Row],[Duo Challenge I]:[Duo Challenge IV]])</f>
        <v>4</v>
      </c>
      <c r="E9">
        <v>1.2407407407407409E-2</v>
      </c>
      <c r="F9">
        <v>1.3263888888888889E-2</v>
      </c>
      <c r="G9">
        <v>1.5162037037037036E-2</v>
      </c>
      <c r="H9">
        <v>1.4432870370370372E-2</v>
      </c>
    </row>
    <row r="10" spans="1:8" x14ac:dyDescent="0.25">
      <c r="A10" s="2">
        <f>SUM(PlayerDuoGold[[#This Row],[Duo Challenge I]:[Duo Challenge IV]])</f>
        <v>5.7777777777777775E-2</v>
      </c>
      <c r="B10" t="s">
        <v>86</v>
      </c>
      <c r="C10" s="1" t="s">
        <v>15</v>
      </c>
      <c r="D10" s="1">
        <f>COUNT(PlayerDuoGold[[#This Row],[Duo Challenge I]:[Duo Challenge IV]])</f>
        <v>4</v>
      </c>
      <c r="E10">
        <v>1.3912037037037037E-2</v>
      </c>
      <c r="F10">
        <v>1.2951388888888887E-2</v>
      </c>
      <c r="G10">
        <v>1.5844907407407408E-2</v>
      </c>
      <c r="H10">
        <v>1.5069444444444443E-2</v>
      </c>
    </row>
    <row r="11" spans="1:8" x14ac:dyDescent="0.25">
      <c r="A11" s="2">
        <f>SUM(PlayerDuoGold[[#This Row],[Duo Challenge I]:[Duo Challenge IV]])</f>
        <v>5.7777777777777775E-2</v>
      </c>
      <c r="B11" t="s">
        <v>86</v>
      </c>
      <c r="C11" s="1" t="s">
        <v>31</v>
      </c>
      <c r="D11" s="1">
        <f>COUNT(PlayerDuoGold[[#This Row],[Duo Challenge I]:[Duo Challenge IV]])</f>
        <v>4</v>
      </c>
      <c r="E11">
        <v>1.3912037037037037E-2</v>
      </c>
      <c r="F11">
        <v>1.2951388888888887E-2</v>
      </c>
      <c r="G11">
        <v>1.5844907407407408E-2</v>
      </c>
      <c r="H11">
        <v>1.5069444444444443E-2</v>
      </c>
    </row>
    <row r="12" spans="1:8" x14ac:dyDescent="0.25">
      <c r="A12" s="2">
        <f>SUM(PlayerDuoGold[[#This Row],[Duo Challenge I]:[Duo Challenge IV]])</f>
        <v>5.8425925925925937E-2</v>
      </c>
      <c r="B12" t="s">
        <v>86</v>
      </c>
      <c r="C12" s="1" t="s">
        <v>13</v>
      </c>
      <c r="D12" s="1">
        <f>COUNT(PlayerDuoGold[[#This Row],[Duo Challenge I]:[Duo Challenge IV]])</f>
        <v>4</v>
      </c>
      <c r="E12">
        <v>1.4432870370370372E-2</v>
      </c>
      <c r="F12">
        <v>1.3402777777777777E-2</v>
      </c>
      <c r="G12">
        <v>1.6157407407407409E-2</v>
      </c>
      <c r="H12">
        <v>1.4432870370370372E-2</v>
      </c>
    </row>
    <row r="13" spans="1:8" x14ac:dyDescent="0.25">
      <c r="A13" s="2">
        <f>SUM(PlayerDuoGold[[#This Row],[Duo Challenge I]:[Duo Challenge IV]])</f>
        <v>6.4722222222222223E-2</v>
      </c>
      <c r="C13" s="1" t="s">
        <v>1</v>
      </c>
      <c r="D13" s="1">
        <f>COUNT(PlayerDuoGold[[#This Row],[Duo Challenge I]:[Duo Challenge IV]])</f>
        <v>4</v>
      </c>
      <c r="E13">
        <v>1.4618055555555556E-2</v>
      </c>
      <c r="F13">
        <v>1.4328703703703703E-2</v>
      </c>
      <c r="G13">
        <v>1.8553240740740742E-2</v>
      </c>
      <c r="H13">
        <v>1.7222222222222222E-2</v>
      </c>
    </row>
    <row r="14" spans="1:8" x14ac:dyDescent="0.25">
      <c r="A14" s="2">
        <f>SUM(PlayerDuoGold[[#This Row],[Duo Challenge I]:[Duo Challenge IV]])</f>
        <v>7.2523148148148142E-2</v>
      </c>
      <c r="B14" t="s">
        <v>86</v>
      </c>
      <c r="C14" s="1" t="s">
        <v>10</v>
      </c>
      <c r="D14" s="1">
        <f>COUNT(PlayerDuoGold[[#This Row],[Duo Challenge I]:[Duo Challenge IV]])</f>
        <v>4</v>
      </c>
      <c r="E14">
        <v>1.6006944444444445E-2</v>
      </c>
      <c r="F14">
        <v>1.8101851851851852E-2</v>
      </c>
      <c r="G14">
        <v>2.0868055555555556E-2</v>
      </c>
      <c r="H14">
        <v>1.7546296296296296E-2</v>
      </c>
    </row>
    <row r="15" spans="1:8" x14ac:dyDescent="0.25">
      <c r="A15" s="2">
        <f>SUM(PlayerDuoGold[[#This Row],[Duo Challenge I]:[Duo Challenge IV]])</f>
        <v>7.2523148148148142E-2</v>
      </c>
      <c r="C15" s="1" t="s">
        <v>41</v>
      </c>
      <c r="D15" s="1">
        <f>COUNT(PlayerDuoGold[[#This Row],[Duo Challenge I]:[Duo Challenge IV]])</f>
        <v>4</v>
      </c>
      <c r="E15">
        <v>1.6006944444444445E-2</v>
      </c>
      <c r="F15">
        <v>1.8101851851851852E-2</v>
      </c>
      <c r="G15">
        <v>2.0868055555555556E-2</v>
      </c>
      <c r="H15">
        <v>1.7546296296296296E-2</v>
      </c>
    </row>
    <row r="16" spans="1:8" x14ac:dyDescent="0.25">
      <c r="A16" s="2">
        <f>SUM(PlayerDuoGold[[#This Row],[Duo Challenge I]:[Duo Challenge IV]])</f>
        <v>7.3645833333333327E-2</v>
      </c>
      <c r="B16" t="s">
        <v>86</v>
      </c>
      <c r="C16" s="1" t="s">
        <v>33</v>
      </c>
      <c r="D16" s="1">
        <f>COUNT(PlayerDuoGold[[#This Row],[Duo Challenge I]:[Duo Challenge IV]])</f>
        <v>4</v>
      </c>
      <c r="E16">
        <v>1.8368055555555554E-2</v>
      </c>
      <c r="F16">
        <v>1.7013888888888887E-2</v>
      </c>
      <c r="G16">
        <v>2.0925925925925928E-2</v>
      </c>
      <c r="H16">
        <v>1.7337962962962961E-2</v>
      </c>
    </row>
    <row r="17" spans="1:8" x14ac:dyDescent="0.25">
      <c r="A17" s="2">
        <f>SUM(PlayerDuoGold[[#This Row],[Duo Challenge I]:[Duo Challenge IV]])</f>
        <v>7.4699074074074071E-2</v>
      </c>
      <c r="B17" t="s">
        <v>86</v>
      </c>
      <c r="C17" s="1" t="s">
        <v>23</v>
      </c>
      <c r="D17" s="1">
        <f>COUNT(PlayerDuoGold[[#This Row],[Duo Challenge I]:[Duo Challenge IV]])</f>
        <v>4</v>
      </c>
      <c r="E17">
        <v>1.9421296296296294E-2</v>
      </c>
      <c r="F17">
        <v>1.7013888888888887E-2</v>
      </c>
      <c r="G17">
        <v>2.0925925925925928E-2</v>
      </c>
      <c r="H17">
        <v>1.7337962962962961E-2</v>
      </c>
    </row>
    <row r="18" spans="1:8" x14ac:dyDescent="0.25">
      <c r="A18" s="2">
        <f>SUM(PlayerDuoGold[[#This Row],[Duo Challenge I]:[Duo Challenge IV]])</f>
        <v>7.8217592592592589E-2</v>
      </c>
      <c r="B18" t="s">
        <v>86</v>
      </c>
      <c r="C18" s="1" t="s">
        <v>22</v>
      </c>
      <c r="D18" s="1">
        <f>COUNT(PlayerDuoGold[[#This Row],[Duo Challenge I]:[Duo Challenge IV]])</f>
        <v>4</v>
      </c>
      <c r="E18">
        <v>1.8368055555555554E-2</v>
      </c>
      <c r="F18">
        <v>1.7488425925925925E-2</v>
      </c>
      <c r="G18">
        <v>2.1967592592592594E-2</v>
      </c>
      <c r="H18">
        <v>2.0393518518518519E-2</v>
      </c>
    </row>
    <row r="19" spans="1:8" x14ac:dyDescent="0.25">
      <c r="A19" s="2">
        <f>SUM(PlayerDuoGold[[#This Row],[Duo Challenge I]:[Duo Challenge IV]])</f>
        <v>8.038194444444445E-2</v>
      </c>
      <c r="B19" t="s">
        <v>86</v>
      </c>
      <c r="C19" s="1" t="s">
        <v>89</v>
      </c>
      <c r="D19" s="1">
        <f>COUNT(PlayerDuoGold[[#This Row],[Duo Challenge I]:[Duo Challenge IV]])</f>
        <v>4</v>
      </c>
      <c r="E19">
        <v>1.9259259259259261E-2</v>
      </c>
      <c r="F19">
        <v>1.9293981481481485E-2</v>
      </c>
      <c r="G19">
        <v>2.0659722222222222E-2</v>
      </c>
      <c r="H19">
        <v>2.1168981481481483E-2</v>
      </c>
    </row>
    <row r="20" spans="1:8" x14ac:dyDescent="0.25">
      <c r="A20" s="2">
        <f>SUM(PlayerDuoGold[[#This Row],[Duo Challenge I]:[Duo Challenge IV]])</f>
        <v>8.038194444444445E-2</v>
      </c>
      <c r="B20" t="s">
        <v>86</v>
      </c>
      <c r="C20" s="1" t="s">
        <v>88</v>
      </c>
      <c r="D20" s="1">
        <f>COUNT(PlayerDuoGold[[#This Row],[Duo Challenge I]:[Duo Challenge IV]])</f>
        <v>4</v>
      </c>
      <c r="E20">
        <v>1.9259259259259261E-2</v>
      </c>
      <c r="F20">
        <v>1.9293981481481485E-2</v>
      </c>
      <c r="G20">
        <v>2.0659722222222222E-2</v>
      </c>
      <c r="H20">
        <v>2.1168981481481483E-2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D04F-9095-4D86-9409-CB3C10D0D1C6}">
  <dimension ref="A1:H4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hidden="1" x14ac:dyDescent="0.25">
      <c r="A2" s="2">
        <f>SUM(TeamTrioPlat[[#This Row],[Trio Challenge I]:[Trio Challenge IV]])</f>
        <v>1.9409722222222221E-2</v>
      </c>
      <c r="B2" t="s">
        <v>86</v>
      </c>
      <c r="C2" s="1" t="s">
        <v>65</v>
      </c>
      <c r="D2">
        <f>COUNT(TeamTrioPlat[[#This Row],[Trio Challenge I]:[Trio Challenge IV]])</f>
        <v>1</v>
      </c>
      <c r="F2">
        <v>1.9409722222222221E-2</v>
      </c>
    </row>
    <row r="3" spans="1:8" x14ac:dyDescent="0.25">
      <c r="A3" s="2">
        <f>SUM(TeamTrioPlat[[#This Row],[Trio Challenge I]:[Trio Challenge IV]])</f>
        <v>7.0983796296296309E-2</v>
      </c>
      <c r="B3" t="s">
        <v>86</v>
      </c>
      <c r="C3" s="1" t="s">
        <v>61</v>
      </c>
      <c r="D3">
        <f>COUNT(TeamTrioPlat[[#This Row],[Trio Challenge I]:[Trio Challenge IV]])</f>
        <v>4</v>
      </c>
      <c r="E3">
        <v>1.681712962962963E-2</v>
      </c>
      <c r="F3">
        <v>1.8310185185185186E-2</v>
      </c>
      <c r="G3">
        <v>1.4305555555555557E-2</v>
      </c>
      <c r="H3">
        <v>2.1550925925925928E-2</v>
      </c>
    </row>
    <row r="4" spans="1:8" hidden="1" x14ac:dyDescent="0.25">
      <c r="A4" s="2">
        <f>SUM(TeamTrioPlat[[#This Row],[Trio Challenge I]:[Trio Challenge IV]])</f>
        <v>2.7708333333333331E-2</v>
      </c>
      <c r="B4" t="s">
        <v>86</v>
      </c>
      <c r="C4" s="1" t="s">
        <v>62</v>
      </c>
      <c r="D4">
        <f>COUNT(TeamTrioPlat[[#This Row],[Trio Challenge I]:[Trio Challenge IV]])</f>
        <v>1</v>
      </c>
      <c r="E4">
        <v>2.7708333333333331E-2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E997-9614-4C51-8DD8-8E41F53C9432}">
  <dimension ref="A1:H8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x14ac:dyDescent="0.25">
      <c r="A2" s="2">
        <f>SUM(TeamTrioGold[[#This Row],[Trio Challenge I]:[Trio Challenge IV]])</f>
        <v>1.2337962962962962E-2</v>
      </c>
      <c r="B2" t="s">
        <v>86</v>
      </c>
      <c r="C2" s="1" t="s">
        <v>65</v>
      </c>
      <c r="D2">
        <f>COUNT(TeamTrioGold[[#This Row],[Trio Challenge I]:[Trio Challenge IV]])</f>
        <v>1</v>
      </c>
      <c r="F2">
        <v>1.2337962962962962E-2</v>
      </c>
    </row>
    <row r="3" spans="1:8" x14ac:dyDescent="0.25">
      <c r="A3" s="2">
        <f>SUM(TeamTrioGold[[#This Row],[Trio Challenge I]:[Trio Challenge IV]])</f>
        <v>1.1886574074074075E-2</v>
      </c>
      <c r="B3" t="s">
        <v>86</v>
      </c>
      <c r="C3" s="1" t="s">
        <v>61</v>
      </c>
      <c r="D3">
        <f>COUNT(TeamTrioGold[[#This Row],[Trio Challenge I]:[Trio Challenge IV]])</f>
        <v>1</v>
      </c>
      <c r="E3">
        <v>1.1886574074074075E-2</v>
      </c>
    </row>
    <row r="4" spans="1:8" x14ac:dyDescent="0.25">
      <c r="A4" s="2">
        <f>SUM(TeamTrioGold[[#This Row],[Trio Challenge I]:[Trio Challenge IV]])</f>
        <v>1.5092592592592593E-2</v>
      </c>
      <c r="B4" t="s">
        <v>86</v>
      </c>
      <c r="C4" s="1" t="s">
        <v>59</v>
      </c>
      <c r="D4">
        <f>COUNT(TeamTrioGold[[#This Row],[Trio Challenge I]:[Trio Challenge IV]])</f>
        <v>1</v>
      </c>
      <c r="E4">
        <v>1.5092592592592593E-2</v>
      </c>
    </row>
    <row r="5" spans="1:8" x14ac:dyDescent="0.25">
      <c r="A5" s="2">
        <f>SUM(TeamTrioGold[[#This Row],[Trio Challenge I]:[Trio Challenge IV]])</f>
        <v>1.1481481481481483E-2</v>
      </c>
      <c r="B5" t="s">
        <v>86</v>
      </c>
      <c r="C5" s="1" t="s">
        <v>84</v>
      </c>
      <c r="D5">
        <f>COUNT(TeamTrioGold[[#This Row],[Trio Challenge I]:[Trio Challenge IV]])</f>
        <v>1</v>
      </c>
      <c r="G5">
        <v>1.1481481481481483E-2</v>
      </c>
    </row>
    <row r="6" spans="1:8" x14ac:dyDescent="0.25">
      <c r="A6" s="2">
        <f>SUM(TeamTrioGold[[#This Row],[Trio Challenge I]:[Trio Challenge IV]])</f>
        <v>1.4525462962962964E-2</v>
      </c>
      <c r="B6" t="s">
        <v>86</v>
      </c>
      <c r="C6" s="1" t="s">
        <v>64</v>
      </c>
      <c r="D6">
        <f>COUNT(TeamTrioGold[[#This Row],[Trio Challenge I]:[Trio Challenge IV]])</f>
        <v>1</v>
      </c>
      <c r="F6">
        <v>1.4525462962962964E-2</v>
      </c>
    </row>
    <row r="7" spans="1:8" x14ac:dyDescent="0.25">
      <c r="A7" s="2">
        <f>SUM(TeamTrioGold[[#This Row],[Trio Challenge I]:[Trio Challenge IV]])</f>
        <v>2.7939814814814813E-2</v>
      </c>
      <c r="B7" t="s">
        <v>86</v>
      </c>
      <c r="C7" s="1" t="s">
        <v>66</v>
      </c>
      <c r="D7">
        <f>COUNT(TeamTrioGold[[#This Row],[Trio Challenge I]:[Trio Challenge IV]])</f>
        <v>2</v>
      </c>
      <c r="G7">
        <v>1.1481481481481483E-2</v>
      </c>
      <c r="H7">
        <v>1.6458333333333332E-2</v>
      </c>
    </row>
    <row r="8" spans="1:8" x14ac:dyDescent="0.25">
      <c r="A8" s="2">
        <f>SUM(TeamTrioGold[[#This Row],[Trio Challenge I]:[Trio Challenge IV]])</f>
        <v>1.6435185185185188E-2</v>
      </c>
      <c r="B8" t="s">
        <v>86</v>
      </c>
      <c r="C8" s="1" t="s">
        <v>60</v>
      </c>
      <c r="D8">
        <f>COUNT(TeamTrioGold[[#This Row],[Trio Challenge I]:[Trio Challenge IV]])</f>
        <v>1</v>
      </c>
      <c r="E8">
        <v>1.6435185185185188E-2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89DD-3E8C-4694-8227-DF5A870C1F9F}">
  <dimension ref="A1:H7"/>
  <sheetViews>
    <sheetView workbookViewId="0">
      <selection activeCell="A5" sqref="A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hidden="1" x14ac:dyDescent="0.25">
      <c r="A2" s="2">
        <f>SUM(PlayerTrioPlat[[#This Row],[Trio Challenge I]:[Trio Challenge IV]])</f>
        <v>1.9409722222222221E-2</v>
      </c>
      <c r="B2" t="s">
        <v>86</v>
      </c>
      <c r="C2" s="1" t="s">
        <v>4</v>
      </c>
      <c r="D2">
        <f>COUNT(PlayerTrioPlat[[#This Row],[Trio Challenge I]:[Trio Challenge IV]])</f>
        <v>1</v>
      </c>
      <c r="F2">
        <v>1.9409722222222221E-2</v>
      </c>
    </row>
    <row r="3" spans="1:8" hidden="1" x14ac:dyDescent="0.25">
      <c r="A3" s="2">
        <f>SUM(PlayerTrioPlat[[#This Row],[Trio Challenge I]:[Trio Challenge IV]])</f>
        <v>2.7708333333333331E-2</v>
      </c>
      <c r="B3" t="s">
        <v>86</v>
      </c>
      <c r="C3" s="1" t="s">
        <v>47</v>
      </c>
      <c r="D3">
        <f>COUNT(PlayerTrioPlat[[#This Row],[Trio Challenge I]:[Trio Challenge IV]])</f>
        <v>1</v>
      </c>
      <c r="E3">
        <v>2.7708333333333331E-2</v>
      </c>
    </row>
    <row r="4" spans="1:8" hidden="1" x14ac:dyDescent="0.25">
      <c r="A4" s="2">
        <f>SUM(PlayerTrioPlat[[#This Row],[Trio Challenge I]:[Trio Challenge IV]])</f>
        <v>2.7708333333333331E-2</v>
      </c>
      <c r="B4" t="s">
        <v>86</v>
      </c>
      <c r="C4" s="1" t="s">
        <v>39</v>
      </c>
      <c r="D4">
        <f>COUNT(PlayerTrioPlat[[#This Row],[Trio Challenge I]:[Trio Challenge IV]])</f>
        <v>1</v>
      </c>
      <c r="E4">
        <v>2.7708333333333331E-2</v>
      </c>
    </row>
    <row r="5" spans="1:8" x14ac:dyDescent="0.25">
      <c r="A5" s="2">
        <f>SUM(PlayerTrioPlat[[#This Row],[Trio Challenge I]:[Trio Challenge IV]])</f>
        <v>7.0983796296296309E-2</v>
      </c>
      <c r="B5" t="s">
        <v>86</v>
      </c>
      <c r="C5" s="1" t="s">
        <v>13</v>
      </c>
      <c r="D5">
        <f>COUNT(PlayerTrioPlat[[#This Row],[Trio Challenge I]:[Trio Challenge IV]])</f>
        <v>4</v>
      </c>
      <c r="E5">
        <v>1.681712962962963E-2</v>
      </c>
      <c r="F5">
        <v>1.8310185185185186E-2</v>
      </c>
      <c r="G5">
        <v>1.4305555555555557E-2</v>
      </c>
      <c r="H5">
        <v>2.1550925925925928E-2</v>
      </c>
    </row>
    <row r="6" spans="1:8" x14ac:dyDescent="0.25">
      <c r="A6" s="2">
        <f>SUM(PlayerTrioPlat[[#This Row],[Trio Challenge I]:[Trio Challenge IV]])</f>
        <v>7.0983796296296309E-2</v>
      </c>
      <c r="B6" t="s">
        <v>86</v>
      </c>
      <c r="C6" s="1" t="s">
        <v>28</v>
      </c>
      <c r="D6">
        <f>COUNT(PlayerTrioPlat[[#This Row],[Trio Challenge I]:[Trio Challenge IV]])</f>
        <v>4</v>
      </c>
      <c r="E6">
        <v>1.681712962962963E-2</v>
      </c>
      <c r="F6">
        <v>1.8310185185185186E-2</v>
      </c>
      <c r="G6">
        <v>1.4305555555555557E-2</v>
      </c>
      <c r="H6">
        <v>2.1550925925925928E-2</v>
      </c>
    </row>
    <row r="7" spans="1:8" x14ac:dyDescent="0.25">
      <c r="A7" s="2">
        <f>SUM(PlayerTrioPlat[[#This Row],[Trio Challenge I]:[Trio Challenge IV]])</f>
        <v>7.0983796296296309E-2</v>
      </c>
      <c r="B7" t="s">
        <v>86</v>
      </c>
      <c r="C7" s="1" t="s">
        <v>16</v>
      </c>
      <c r="D7">
        <f>COUNT(PlayerTrioPlat[[#This Row],[Trio Challenge I]:[Trio Challenge IV]])</f>
        <v>4</v>
      </c>
      <c r="E7">
        <v>1.681712962962963E-2</v>
      </c>
      <c r="F7">
        <v>1.8310185185185186E-2</v>
      </c>
      <c r="G7">
        <v>1.4305555555555557E-2</v>
      </c>
      <c r="H7">
        <v>2.1550925925925928E-2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4 3 b 3 8 0 - c 0 e e - 4 0 5 1 - b 1 3 e - 7 7 4 0 e f 6 3 5 d b d "   x m l n s = " h t t p : / / s c h e m a s . m i c r o s o f t . c o m / D a t a M a s h u p " > A A A A A P A G A A B Q S w M E F A A C A A g A g 2 4 s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g 2 4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u L F G R C a F B 5 w M A A H A y A A A T A B w A R m 9 y b X V s Y X M v U 2 V j d G l v b j E u b S C i G A A o o B Q A A A A A A A A A A A A A A A A A A A A A A A A A A A D t W k 1 P G z E Q v S P x H 6 z t Z S M t U a N W P R T l w D e o o K Z J B I c Q V S Y x Y P D a 1 G v T R I j / X n 9 s s p t d B w i k I U H m A N H z e D y 2 3 7 w Z d p O g n s C M g p b 9 W 9 t c X 1 t f S 6 4 h R 3 3 Q I H C I e F P S B N Q B Q W J 9 D a i f F p O 8 h x S y N + g h U j 1 j / P a C s d t w H x N U 3 W F U I C q S U M / a H l o P e q Q B x X U l A l Q S E g H B J a p E 1 l 2 2 y O 8 2 v C D a s V 3 h o X M k U F w P M o M g + o F p v x 4 Y u 6 D 7 2 N m F A n Z T P 5 + C n W t I r 1 T Y 7 e E d C p Q b Y 1 Z t c 0 i T S 8 b j H U Z k T P V g E h Y X j R 4 e 0 n U C F Z 0 y A Q I N x G M E H o I 2 g n E J 3 J U c 6 u M a D V A Z X y B u h / D l J e 5 J I o a l W d s w Q S W w h T h G S Q n e I q I 8 n 1 G p L Y + o + P a 1 q n d i I 9 T 7 L b m 9 Q z 0 M y Q T + W B m f l b o S g f Q d N 9 n f J D u s F i K K B x o L C + c Z A Q R 7 1 y D s 2 H i 7 a k q w z z h o y 5 4 y u 4 V B J X N + w J m 8 K / k 2 a F h c O n c u k 0 c 3 u g + 9 G 2 W C E g H a O B 4 H c o w T U T 3 B N O y M 7 q J b K V 9 G P v R s h k b H 1 o U T L 5 g q c N L y s b K + h q l z p / n U 0 a z x i e M T 5 z 0 S x x z 8 a q b N o a Q C 0 6 v G 8 A b e + t z x u W N 5 N T V 1 A K R 9 N W p X N c O 1 z + C s l e L Z o Z i h A 0 b 6 w d t z b V n L 0 n h j T R S z e x W 5 p V 5 u b 3 Y g h c P C C U T j q O x O c w 4 b + J 6 J s c P M n 8 H D 8 o K R D X R X / c K 0 5 7 I Y x Z 9 u b u I Y z d y W j P M b Y r x v L s O x J T O U 7 a k Q a 5 T L s K D F C A O K X 4 Q g R T F w 5 M L c o B M 9 N c o r S y 4 L k B N z g a f B p E i W t 5 1 X y i Y W 6 O d l A y Y J v E K a 2 k 6 1 z C R n V n p Y F y N W z J j E Z U a k N d C Z k l O p W 5 v O 3 U J + F h T w r R S u P c / h m i e x m 8 S 6 A e G 4 5 L C I u U E n e j p q a k o + C 5 g b d K J v S D Z 1 F 2 I F k q 2 Y a z p s r G p Q 4 N P N p 9 t y p 5 s 9 f u 1 j l s L 2 f K 6 k a T Y q R q b f 0 q l h u u 2 K a R p n L V G v T p m P 3 m w t C Y F m E e s Z C V T g j / N / j u d F 1 x N o G Q m k Z z + p P 6 P n e 1 5 9 l o g 8 6 V O T 5 a D O V O V 5 K 3 W 8 7 n x U 6 q R l S / V j / 7 H v y d F H L f S i R 2 W e O i 8 s W f N u x F 9 H n s X 0 P F P J 4 7 V n N Q l k C t d T 2 j P H w u W V Z 6 5 F a x l o s 4 h + x 2 v O h 6 K O F b 5 d u Z h 2 R 6 3 j N W e O x e r d X n 2 N a b O Q R m c q b b z m r B 5 1 t O w 9 p T f z q 1 V e b e Z Z p t 6 b M A t o b r z O f B j S W K H T 7 / 4 W 0 t j o h b z W L P N L 3 9 e R Z y H t z X T y e N 1 Z T Q K 5 v g R r C s z 3 8 w Z n N 4 o P y f n J 3 u H P / f N j B J W b C w Z 5 X 0 N f T h o b 7 R 0 1 s J F 3 U R 2 Q Z B C A G A k I O k d J A 3 K o P i P + S y I + r O s v 1 U b m y 5 r 1 Y I v q y y 2 a N N E f i V V c x r S 7 + Q 9 Q S w E C L Q A U A A I A C A C D b i x R c h a 4 7 a c A A A D 4 A A A A E g A A A A A A A A A A A A A A A A A A A A A A Q 2 9 u Z m l n L 1 B h Y 2 t h Z 2 U u e G 1 s U E s B A i 0 A F A A C A A g A g 2 4 s U Q / K 6 a u k A A A A 6 Q A A A B M A A A A A A A A A A A A A A A A A 8 w A A A F t D b 2 5 0 Z W 5 0 X 1 R 5 c G V z X S 5 4 b W x Q S w E C L Q A U A A I A C A C D b i x R k Q m h Q e c D A A B w M g A A E w A A A A A A A A A A A A A A A A D k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9 w A A A A A A A B f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m F z Z S Z x d W 9 0 O y w m c X V v d D t E a W Z m a W N 1 b H R 5 J n F 1 b 3 Q 7 L C Z x d W 9 0 O 1 B s Y X l l c i Z x d W 9 0 O y w m c X V v d D t C Z X N 0 I F R p b W U m c X V v d D s s J n F 1 b 3 Q 7 V H l w Z S Z x d W 9 0 O y w m c X V v d D t B b H Q m c X V v d D t d I i A v P j x F b n R y e S B U e X B l P S J G a W x s Q 2 9 s d W 1 u V H l w Z X M i I F Z h b H V l P S J z Q m d Z R 0 J R W U c i I C 8 + P E V u d H J 5 I F R 5 c G U 9 I k Z p b G x M Y X N 0 V X B k Y X R l Z C I g V m F s d W U 9 I m Q y M D E 5 L T A 5 L T I y V D E w O j A x O j U w L j c 3 N z I w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M i I C 8 + P E V u d H J 5 I F R 5 c G U 9 I k F k Z G V k V G 9 E Y X R h T W 9 k Z W w i I F Z h b H V l P S J s M C I g L z 4 8 R W 5 0 c n k g V H l w Z T 0 i U X V l c n l J R C I g V m F s d W U 9 I n N h N D N m M D F i N C 0 5 Z T J k L T R i Y z U t O T V l M S 1 h O D V k Z G E w O D h h O W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J h c 2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s s J n F 1 b 3 Q 7 U 2 V j d G l v b j E v U G x h e W V y U n V u c y 9 H c m 9 1 c G V k I F J v d 3 M u e 0 F s d C w 1 f S Z x d W 9 0 O 1 0 s J n F 1 b 3 Q 7 Q 2 9 s d W 1 u Q 2 9 1 b n Q m c X V v d D s 6 N i w m c X V v d D t L Z X l D b 2 x 1 b W 5 O Y W 1 l c y Z x d W 9 0 O z p b J n F 1 b 3 Q 7 Q m F z Z S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L C Z x d W 9 0 O 1 N l Y 3 R p b 2 4 x L 1 B s Y X l l c l J 1 b n M v R 3 J v d X B l Z C B S b 3 d z L n t B b H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M D o w M T o 1 M C 4 4 M D A y M T A 1 W i I g L z 4 8 R W 5 0 c n k g V H l w Z T 0 i R m l s b E N v b H V t b l R 5 c G V z I i B W Y W x 1 Z T 0 i c 0 J n W U d C U V l H I i A v P j x F b n R y e S B U e X B l P S J G a W x s Q 2 9 s d W 1 u T m F t Z X M i I F Z h b H V l P S J z W y Z x d W 9 0 O 0 J h c 2 U m c X V v d D s s J n F 1 b 3 Q 7 R G l m Z m l j d W x 0 e S Z x d W 9 0 O y w m c X V v d D t U Z W F t J n F 1 b 3 Q 7 L C Z x d W 9 0 O 0 J l c 3 Q g V G l t Z S Z x d W 9 0 O y w m c X V v d D t U e X B l J n F 1 b 3 Q 7 L C Z x d W 9 0 O 0 F s d C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Q y N 2 M 1 Z m V h L T k y N W Q t N G U 2 N C 0 5 Y z Y 5 L W Q z O T J i Y z A 4 M T Y z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m F z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s s J n F 1 b 3 Q 7 U 2 V j d G l v b j E v V G V h b V J 1 b n M v R 3 J v d X B l Z C B S b 3 d z L n t B b H Q s N X 0 m c X V v d D t d L C Z x d W 9 0 O 0 N v b H V t b k N v d W 5 0 J n F 1 b 3 Q 7 O j Y s J n F 1 b 3 Q 7 S 2 V 5 Q 2 9 s d W 1 u T m F t Z X M m c X V v d D s 6 W y Z x d W 9 0 O 0 J h c 2 U m c X V v d D s s J n F 1 b 3 Q 7 R G l m Z m l j d W x 0 e S Z x d W 9 0 O y w m c X V v d D t U Z W F t J n F 1 b 3 Q 7 X S w m c X V v d D t D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s s J n F 1 b 3 Q 7 U 2 V j d G l v b j E v V G V h b V J 1 b n M v R 3 J v d X B l Z C B S b 3 d z L n t B b H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d G l u Z 1 B 5 a m F r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I d W 5 0 a W 5 n U H l q Y W t z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Z p b G x D b 2 x 1 b W 5 U e X B l c y I g V m F s d W U 9 I n N C Z 1 V G Q l F V R k J R V U Y i I C 8 + P E V u d H J 5 I F R 5 c G U 9 I k Z p b G x M Y X N 0 V X B k Y X R l Z C I g V m F s d W U 9 I m Q y M D I w L T A 5 L T E y V D E x O j U y O j A 2 L j Y y O T I 2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N 2 M z Y j I 1 N T g t N m M y Z i 0 0 Y j l k L T l j Z D k t Y W E 2 N D l m N G U y N T g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1 b n R p b m d Q e W p h a 3 M v U G l 2 b 3 R l Z C B D b 2 x 1 b W 4 u e 1 B s Y X l l c i w w f S Z x d W 9 0 O y w m c X V v d D t T Z W N 0 a W 9 u M S 9 I d W 5 0 a W 5 n U H l q Y W t z L 1 B p d m 9 0 Z W Q g Q 2 9 s d W 1 u L n t T b 2 x v I E N o Y W x s Z W 5 n Z S B J L D d 9 J n F 1 b 3 Q 7 L C Z x d W 9 0 O 1 N l Y 3 R p b 2 4 x L 0 h 1 b n R p b m d Q e W p h a 3 M v U G l 2 b 3 R l Z C B D b 2 x 1 b W 4 u e 1 N v b G 8 g Q 2 h h b G x l b m d l I E l J L D F 9 J n F 1 b 3 Q 7 L C Z x d W 9 0 O 1 N l Y 3 R p b 2 4 x L 0 h 1 b n R p b m d Q e W p h a 3 M v U G l 2 b 3 R l Z C B D b 2 x 1 b W 4 u e 1 N v b G 8 g Q 2 h h b G x l b m d l I E l J S S w y f S Z x d W 9 0 O y w m c X V v d D t T Z W N 0 a W 9 u M S 9 I d W 5 0 a W 5 n U H l q Y W t z L 1 B p d m 9 0 Z W Q g Q 2 9 s d W 1 u L n t T b 2 x v I E N o Y W x s Z W 5 n Z S B J V i w 4 f S Z x d W 9 0 O y w m c X V v d D t T Z W N 0 a W 9 u M S 9 I d W 5 0 a W 5 n U H l q Y W t z L 1 B p d m 9 0 Z W Q g Q 2 9 s d W 1 u L n t E d W 8 g Q 2 h h b G x l b m d l I E k s N n 0 m c X V v d D s s J n F 1 b 3 Q 7 U 2 V j d G l v b j E v S H V u d G l u Z 1 B 5 a m F r c y 9 Q a X Z v d G V k I E N v b H V t b i 5 7 R H V v I E N o Y W x s Z W 5 n Z S B J S S w 0 f S Z x d W 9 0 O y w m c X V v d D t T Z W N 0 a W 9 u M S 9 I d W 5 0 a W 5 n U H l q Y W t z L 1 B p d m 9 0 Z W Q g Q 2 9 s d W 1 u L n t E d W 8 g Q 2 h h b G x l b m d l I E l J S S w z f S Z x d W 9 0 O y w m c X V v d D t T Z W N 0 a W 9 u M S 9 I d W 5 0 a W 5 n U H l q Y W t z L 1 B p d m 9 0 Z W Q g Q 2 9 s d W 1 u L n t E d W 8 g Q 2 h h b G x l b m d l I E l W L D V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1 b n R p b m d Q e W p h a 3 M v U G l 2 b 3 R l Z C B D b 2 x 1 b W 4 u e 1 B s Y X l l c i w w f S Z x d W 9 0 O y w m c X V v d D t T Z W N 0 a W 9 u M S 9 I d W 5 0 a W 5 n U H l q Y W t z L 1 B p d m 9 0 Z W Q g Q 2 9 s d W 1 u L n t T b 2 x v I E N o Y W x s Z W 5 n Z S B J L D d 9 J n F 1 b 3 Q 7 L C Z x d W 9 0 O 1 N l Y 3 R p b 2 4 x L 0 h 1 b n R p b m d Q e W p h a 3 M v U G l 2 b 3 R l Z C B D b 2 x 1 b W 4 u e 1 N v b G 8 g Q 2 h h b G x l b m d l I E l J L D F 9 J n F 1 b 3 Q 7 L C Z x d W 9 0 O 1 N l Y 3 R p b 2 4 x L 0 h 1 b n R p b m d Q e W p h a 3 M v U G l 2 b 3 R l Z C B D b 2 x 1 b W 4 u e 1 N v b G 8 g Q 2 h h b G x l b m d l I E l J S S w y f S Z x d W 9 0 O y w m c X V v d D t T Z W N 0 a W 9 u M S 9 I d W 5 0 a W 5 n U H l q Y W t z L 1 B p d m 9 0 Z W Q g Q 2 9 s d W 1 u L n t T b 2 x v I E N o Y W x s Z W 5 n Z S B J V i w 4 f S Z x d W 9 0 O y w m c X V v d D t T Z W N 0 a W 9 u M S 9 I d W 5 0 a W 5 n U H l q Y W t z L 1 B p d m 9 0 Z W Q g Q 2 9 s d W 1 u L n t E d W 8 g Q 2 h h b G x l b m d l I E k s N n 0 m c X V v d D s s J n F 1 b 3 Q 7 U 2 V j d G l v b j E v S H V u d G l u Z 1 B 5 a m F r c y 9 Q a X Z v d G V k I E N v b H V t b i 5 7 R H V v I E N o Y W x s Z W 5 n Z S B J S S w 0 f S Z x d W 9 0 O y w m c X V v d D t T Z W N 0 a W 9 u M S 9 I d W 5 0 a W 5 n U H l q Y W t z L 1 B p d m 9 0 Z W Q g Q 2 9 s d W 1 u L n t E d W 8 g Q 2 h h b G x l b m d l I E l J S S w z f S Z x d W 9 0 O y w m c X V v d D t T Z W N 0 a W 9 u M S 9 I d W 5 0 a W 5 n U H l q Y W t z L 1 B p d m 9 0 Z W Q g Q 2 9 s d W 1 u L n t E d W 8 g Q 2 h h b G x l b m d l I E l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5 0 a W 5 n U H l q Y W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n R p b m d Q e W p h a 3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n R p b m d Q e W p h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0 a W 5 n U H l q Y W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n R p b m d Q e W p h a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0 a W 5 n U H l q Y W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d G l u Z 1 B 5 a m F r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U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l 0 Z U 9 m U G F z c 2 F n Z U d v b G Q i I C 8 + P E V u d H J 5 I F R 5 c G U 9 I k Z p b G x l Z E N v b X B s Z X R l U m V z d W x 0 V G 9 X b 3 J r c 2 h l Z X Q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E x O j U y O j A 2 L j U y O D I 0 N j Z a I i A v P j x F b n R y e S B U e X B l P S J G a W x s Q 2 9 s d W 1 u V H l w Z X M i I F Z h b H V l P S J z Q m d V R k J R V U Z C U V V G Q l F V R k J R V U Z C U V U 9 I i A v P j x F b n R y e S B U e X B l P S J G a W x s Q 2 9 s d W 1 u T m F t Z X M i I F Z h b H V l P S J z W y Z x d W 9 0 O 1 B s Y X l l c i Z x d W 9 0 O y w m c X V v d D t T b 2 x v I E N o Y W x s Z W 5 n Z S B J J n F 1 b 3 Q 7 L C Z x d W 9 0 O 1 N v b G 8 g Q 2 h h b G x l b m d l I E l J J n F 1 b 3 Q 7 L C Z x d W 9 0 O 1 N v b G 8 g Q 2 h h b G x l b m d l I E l J S S Z x d W 9 0 O y w m c X V v d D t T b 2 x v I E N o Y W x s Z W 5 n Z S B J V i Z x d W 9 0 O y w m c X V v d D t E d W 8 g Q 2 h h b G x l b m d l I E k m c X V v d D s s J n F 1 b 3 Q 7 R H V v I E N o Y W x s Z W 5 n Z S B J S S Z x d W 9 0 O y w m c X V v d D t E d W 8 g Q 2 h h b G x l b m d l I E l J S S Z x d W 9 0 O y w m c X V v d D t E d W 8 g Q 2 h h b G x l b m d l I E l W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L C Z x d W 9 0 O 1 R l Y W 0 g Q 2 h h b G x l b m d l I E k m c X V v d D s s J n F 1 b 3 Q 7 V G V h b S B D a G F s b G V u Z 2 U g S U k m c X V v d D s s J n F 1 b 3 Q 7 V G V h b S B D a G F s b G V u Z 2 U g S U l J J n F 1 b 3 Q 7 L C Z x d W 9 0 O 1 R l Y W 0 g Q 2 h h b G x l b m d l I E l W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X V l c n l J R C I g V m F s d W U 9 I n N l M T J j Y T k z O C 1 h Z T I 4 L T Q z M j U t O T g 3 N y 0 0 O T Y z Z G R j M m E 4 M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d G V P Z l B h c 3 N h Z 2 V H b 2 x k L 1 B p d m 9 0 Z W Q g Q 2 9 s d W 1 u L n t Q b G F 5 Z X I s M H 0 m c X V v d D s s J n F 1 b 3 Q 7 U 2 V j d G l v b j E v U m l 0 Z U 9 m U G F z c 2 F n Z U d v b G Q v U G l 2 b 3 R l Z C B D b 2 x 1 b W 4 u e 1 N v b G 8 g Q 2 h h b G x l b m d l I E k s M T N 9 J n F 1 b 3 Q 7 L C Z x d W 9 0 O 1 N l Y 3 R p b 2 4 x L 1 J p d G V P Z l B h c 3 N h Z 2 V H b 2 x k L 1 B p d m 9 0 Z W Q g Q 2 9 s d W 1 u L n t T b 2 x v I E N o Y W x s Z W 5 n Z S B J S S w x f S Z x d W 9 0 O y w m c X V v d D t T Z W N 0 a W 9 u M S 9 S a X R l T 2 Z Q Y X N z Y W d l R 2 9 s Z C 9 Q a X Z v d G V k I E N v b H V t b i 5 7 U 2 9 s b y B D a G F s b G V u Z 2 U g S U l J L D J 9 J n F 1 b 3 Q 7 L C Z x d W 9 0 O 1 N l Y 3 R p b 2 4 x L 1 J p d G V P Z l B h c 3 N h Z 2 V H b 2 x k L 1 B p d m 9 0 Z W Q g Q 2 9 s d W 1 u L n t T b 2 x v I E N o Y W x s Z W 5 n Z S B J V i w x N n 0 m c X V v d D s s J n F 1 b 3 Q 7 U 2 V j d G l v b j E v U m l 0 Z U 9 m U G F z c 2 F n Z U d v b G Q v U G l 2 b 3 R l Z C B D b 2 x 1 b W 4 u e 0 R 1 b y B D a G F s b G V u Z 2 U g S S w 4 f S Z x d W 9 0 O y w m c X V v d D t T Z W N 0 a W 9 u M S 9 S a X R l T 2 Z Q Y X N z Y W d l R 2 9 s Z C 9 Q a X Z v d G V k I E N v b H V t b i 5 7 R H V v I E N o Y W x s Z W 5 n Z S B J S S w 0 f S Z x d W 9 0 O y w m c X V v d D t T Z W N 0 a W 9 u M S 9 S a X R l T 2 Z Q Y X N z Y W d l R 2 9 s Z C 9 Q a X Z v d G V k I E N v b H V t b i 5 7 R H V v I E N o Y W x s Z W 5 n Z S B J S U k s M 3 0 m c X V v d D s s J n F 1 b 3 Q 7 U 2 V j d G l v b j E v U m l 0 Z U 9 m U G F z c 2 F n Z U d v b G Q v U G l 2 b 3 R l Z C B D b 2 x 1 b W 4 u e 0 R 1 b y B D a G F s b G V u Z 2 U g S V Y s N 3 0 m c X V v d D s s J n F 1 b 3 Q 7 U 2 V j d G l v b j E v U m l 0 Z U 9 m U G F z c 2 F n Z U d v b G Q v U G l 2 b 3 R l Z C B D b 2 x 1 b W 4 u e 1 R y a W 8 g Q 2 h h b G x l b m d l I E k s M T R 9 J n F 1 b 3 Q 7 L C Z x d W 9 0 O 1 N l Y 3 R p b 2 4 x L 1 J p d G V P Z l B h c 3 N h Z 2 V H b 2 x k L 1 B p d m 9 0 Z W Q g Q 2 9 s d W 1 u L n t U c m l v I E N o Y W x s Z W 5 n Z S B J S S w x M X 0 m c X V v d D s s J n F 1 b 3 Q 7 U 2 V j d G l v b j E v U m l 0 Z U 9 m U G F z c 2 F n Z U d v b G Q v U G l 2 b 3 R l Z C B D b 2 x 1 b W 4 u e 1 R y a W 8 g Q 2 h h b G x l b m d l I E l J S S w 5 f S Z x d W 9 0 O y w m c X V v d D t T Z W N 0 a W 9 u M S 9 S a X R l T 2 Z Q Y X N z Y W d l R 2 9 s Z C 9 Q a X Z v d G V k I E N v b H V t b i 5 7 V H J p b y B D a G F s b G V u Z 2 U g S V Y s N X 0 m c X V v d D s s J n F 1 b 3 Q 7 U 2 V j d G l v b j E v U m l 0 Z U 9 m U G F z c 2 F n Z U d v b G Q v U G l 2 b 3 R l Z C B D b 2 x 1 b W 4 u e 1 R l Y W 0 g Q 2 h h b G x l b m d l I E k s N n 0 m c X V v d D s s J n F 1 b 3 Q 7 U 2 V j d G l v b j E v U m l 0 Z U 9 m U G F z c 2 F n Z U d v b G Q v U G l 2 b 3 R l Z C B D b 2 x 1 b W 4 u e 1 R l Y W 0 g Q 2 h h b G x l b m d l I E l J L D E y f S Z x d W 9 0 O y w m c X V v d D t T Z W N 0 a W 9 u M S 9 S a X R l T 2 Z Q Y X N z Y W d l R 2 9 s Z C 9 Q a X Z v d G V k I E N v b H V t b i 5 7 V G V h b S B D a G F s b G V u Z 2 U g S U l J L D E 1 f S Z x d W 9 0 O y w m c X V v d D t T Z W N 0 a W 9 u M S 9 S a X R l T 2 Z Q Y X N z Y W d l R 2 9 s Z C 9 Q a X Z v d G V k I E N v b H V t b i 5 7 V G V h b S B D a G F s b G V u Z 2 U g S V Y s M T B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a X R l T 2 Z Q Y X N z Y W d l R 2 9 s Z C 9 Q a X Z v d G V k I E N v b H V t b i 5 7 U G x h e W V y L D B 9 J n F 1 b 3 Q 7 L C Z x d W 9 0 O 1 N l Y 3 R p b 2 4 x L 1 J p d G V P Z l B h c 3 N h Z 2 V H b 2 x k L 1 B p d m 9 0 Z W Q g Q 2 9 s d W 1 u L n t T b 2 x v I E N o Y W x s Z W 5 n Z S B J L D E z f S Z x d W 9 0 O y w m c X V v d D t T Z W N 0 a W 9 u M S 9 S a X R l T 2 Z Q Y X N z Y W d l R 2 9 s Z C 9 Q a X Z v d G V k I E N v b H V t b i 5 7 U 2 9 s b y B D a G F s b G V u Z 2 U g S U k s M X 0 m c X V v d D s s J n F 1 b 3 Q 7 U 2 V j d G l v b j E v U m l 0 Z U 9 m U G F z c 2 F n Z U d v b G Q v U G l 2 b 3 R l Z C B D b 2 x 1 b W 4 u e 1 N v b G 8 g Q 2 h h b G x l b m d l I E l J S S w y f S Z x d W 9 0 O y w m c X V v d D t T Z W N 0 a W 9 u M S 9 S a X R l T 2 Z Q Y X N z Y W d l R 2 9 s Z C 9 Q a X Z v d G V k I E N v b H V t b i 5 7 U 2 9 s b y B D a G F s b G V u Z 2 U g S V Y s M T Z 9 J n F 1 b 3 Q 7 L C Z x d W 9 0 O 1 N l Y 3 R p b 2 4 x L 1 J p d G V P Z l B h c 3 N h Z 2 V H b 2 x k L 1 B p d m 9 0 Z W Q g Q 2 9 s d W 1 u L n t E d W 8 g Q 2 h h b G x l b m d l I E k s O H 0 m c X V v d D s s J n F 1 b 3 Q 7 U 2 V j d G l v b j E v U m l 0 Z U 9 m U G F z c 2 F n Z U d v b G Q v U G l 2 b 3 R l Z C B D b 2 x 1 b W 4 u e 0 R 1 b y B D a G F s b G V u Z 2 U g S U k s N H 0 m c X V v d D s s J n F 1 b 3 Q 7 U 2 V j d G l v b j E v U m l 0 Z U 9 m U G F z c 2 F n Z U d v b G Q v U G l 2 b 3 R l Z C B D b 2 x 1 b W 4 u e 0 R 1 b y B D a G F s b G V u Z 2 U g S U l J L D N 9 J n F 1 b 3 Q 7 L C Z x d W 9 0 O 1 N l Y 3 R p b 2 4 x L 1 J p d G V P Z l B h c 3 N h Z 2 V H b 2 x k L 1 B p d m 9 0 Z W Q g Q 2 9 s d W 1 u L n t E d W 8 g Q 2 h h b G x l b m d l I E l W L D d 9 J n F 1 b 3 Q 7 L C Z x d W 9 0 O 1 N l Y 3 R p b 2 4 x L 1 J p d G V P Z l B h c 3 N h Z 2 V H b 2 x k L 1 B p d m 9 0 Z W Q g Q 2 9 s d W 1 u L n t U c m l v I E N o Y W x s Z W 5 n Z S B J L D E 0 f S Z x d W 9 0 O y w m c X V v d D t T Z W N 0 a W 9 u M S 9 S a X R l T 2 Z Q Y X N z Y W d l R 2 9 s Z C 9 Q a X Z v d G V k I E N v b H V t b i 5 7 V H J p b y B D a G F s b G V u Z 2 U g S U k s M T F 9 J n F 1 b 3 Q 7 L C Z x d W 9 0 O 1 N l Y 3 R p b 2 4 x L 1 J p d G V P Z l B h c 3 N h Z 2 V H b 2 x k L 1 B p d m 9 0 Z W Q g Q 2 9 s d W 1 u L n t U c m l v I E N o Y W x s Z W 5 n Z S B J S U k s O X 0 m c X V v d D s s J n F 1 b 3 Q 7 U 2 V j d G l v b j E v U m l 0 Z U 9 m U G F z c 2 F n Z U d v b G Q v U G l 2 b 3 R l Z C B D b 2 x 1 b W 4 u e 1 R y a W 8 g Q 2 h h b G x l b m d l I E l W L D V 9 J n F 1 b 3 Q 7 L C Z x d W 9 0 O 1 N l Y 3 R p b 2 4 x L 1 J p d G V P Z l B h c 3 N h Z 2 V H b 2 x k L 1 B p d m 9 0 Z W Q g Q 2 9 s d W 1 u L n t U Z W F t I E N o Y W x s Z W 5 n Z S B J L D Z 9 J n F 1 b 3 Q 7 L C Z x d W 9 0 O 1 N l Y 3 R p b 2 4 x L 1 J p d G V P Z l B h c 3 N h Z 2 V H b 2 x k L 1 B p d m 9 0 Z W Q g Q 2 9 s d W 1 u L n t U Z W F t I E N o Y W x s Z W 5 n Z S B J S S w x M n 0 m c X V v d D s s J n F 1 b 3 Q 7 U 2 V j d G l v b j E v U m l 0 Z U 9 m U G F z c 2 F n Z U d v b G Q v U G l 2 b 3 R l Z C B D b 2 x 1 b W 4 u e 1 R l Y W 0 g Q 2 h h b G x l b m d l I E l J S S w x N X 0 m c X V v d D s s J n F 1 b 3 Q 7 U 2 V j d G l v b j E v U m l 0 Z U 9 m U G F z c 2 F n Z U d v b G Q v U G l 2 b 3 R l Z C B D b 2 x 1 b W 4 u e 1 R l Y W 0 g Q 2 h h b G x l b m d l I E l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0 Z U 9 m U G F z c 2 F n Z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R 2 9 s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8 L 0 l 0 Z W 1 Q Y X R o P j w v S X R l b U x v Y 2 F 0 a W 9 u P j x T d G F i b G V F b n R y a W V z P j x F b n R y e S B U e X B l P S J G a W x s V G F y Z 2 V 0 I i B W Y W x 1 Z T 0 i c 1 J p d G V P Z l B h c 3 N h Z 2 V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y w m c X V v d D t U c m l v I E N o Y W x s Z W 5 n Z S B J J n F 1 b 3 Q 7 L C Z x d W 9 0 O 1 R y a W 8 g Q 2 h h b G x l b m d l I E l J J n F 1 b 3 Q 7 L C Z x d W 9 0 O 1 R y a W 8 g Q 2 h h b G x l b m d l I E l J S S Z x d W 9 0 O y w m c X V v d D t U c m l v I E N o Y W x s Z W 5 n Z S B J V i Z x d W 9 0 O y w m c X V v d D t U Z W F t I E N o Y W x s Z W 5 n Z S B J J n F 1 b 3 Q 7 L C Z x d W 9 0 O 1 R l Y W 0 g Q 2 h h b G x l b m d l I E l J J n F 1 b 3 Q 7 L C Z x d W 9 0 O 1 R l Y W 0 g Q 2 h h b G x l b m d l I E l J S S Z x d W 9 0 O y w m c X V v d D t U Z W F t I E N o Y W x s Z W 5 n Z S B J V i Z x d W 9 0 O 1 0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I w L T A 5 L T E y V D E x O j U y O j A 0 L j A 1 M D Y 4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Y z F k Z D d l Z j g t N j U 4 O C 0 0 Y m F j L W E y Z G Y t Z T I 5 M z A 0 N W Y x M z Z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R l T 2 Z Q Y X N z Y W d l U G x h d C 9 Q a X Z v d G V k I E N v b H V t b i 5 7 U G x h e W V y L D B 9 J n F 1 b 3 Q 7 L C Z x d W 9 0 O 1 N l Y 3 R p b 2 4 x L 1 J p d G V P Z l B h c 3 N h Z 2 V Q b G F 0 L 1 B p d m 9 0 Z W Q g Q 2 9 s d W 1 u L n t T b 2 x v I E N o Y W x s Z W 5 n Z S B J L D E z f S Z x d W 9 0 O y w m c X V v d D t T Z W N 0 a W 9 u M S 9 S a X R l T 2 Z Q Y X N z Y W d l U G x h d C 9 Q a X Z v d G V k I E N v b H V t b i 5 7 U 2 9 s b y B D a G F s b G V u Z 2 U g S U k s M X 0 m c X V v d D s s J n F 1 b 3 Q 7 U 2 V j d G l v b j E v U m l 0 Z U 9 m U G F z c 2 F n Z V B s Y X Q v U G l 2 b 3 R l Z C B D b 2 x 1 b W 4 u e 1 N v b G 8 g Q 2 h h b G x l b m d l I E l J S S w y f S Z x d W 9 0 O y w m c X V v d D t T Z W N 0 a W 9 u M S 9 S a X R l T 2 Z Q Y X N z Y W d l U G x h d C 9 Q a X Z v d G V k I E N v b H V t b i 5 7 U 2 9 s b y B D a G F s b G V u Z 2 U g S V Y s M T Z 9 J n F 1 b 3 Q 7 L C Z x d W 9 0 O 1 N l Y 3 R p b 2 4 x L 1 J p d G V P Z l B h c 3 N h Z 2 V Q b G F 0 L 1 B p d m 9 0 Z W Q g Q 2 9 s d W 1 u L n t E d W 8 g Q 2 h h b G x l b m d l I E k s O H 0 m c X V v d D s s J n F 1 b 3 Q 7 U 2 V j d G l v b j E v U m l 0 Z U 9 m U G F z c 2 F n Z V B s Y X Q v U G l 2 b 3 R l Z C B D b 2 x 1 b W 4 u e 0 R 1 b y B D a G F s b G V u Z 2 U g S U k s N H 0 m c X V v d D s s J n F 1 b 3 Q 7 U 2 V j d G l v b j E v U m l 0 Z U 9 m U G F z c 2 F n Z V B s Y X Q v U G l 2 b 3 R l Z C B D b 2 x 1 b W 4 u e 0 R 1 b y B D a G F s b G V u Z 2 U g S U l J L D N 9 J n F 1 b 3 Q 7 L C Z x d W 9 0 O 1 N l Y 3 R p b 2 4 x L 1 J p d G V P Z l B h c 3 N h Z 2 V Q b G F 0 L 1 B p d m 9 0 Z W Q g Q 2 9 s d W 1 u L n t E d W 8 g Q 2 h h b G x l b m d l I E l W L D d 9 J n F 1 b 3 Q 7 L C Z x d W 9 0 O 1 N l Y 3 R p b 2 4 x L 1 J p d G V P Z l B h c 3 N h Z 2 V Q b G F 0 L 1 B p d m 9 0 Z W Q g Q 2 9 s d W 1 u L n t U c m l v I E N o Y W x s Z W 5 n Z S B J L D E 0 f S Z x d W 9 0 O y w m c X V v d D t T Z W N 0 a W 9 u M S 9 S a X R l T 2 Z Q Y X N z Y W d l U G x h d C 9 Q a X Z v d G V k I E N v b H V t b i 5 7 V H J p b y B D a G F s b G V u Z 2 U g S U k s M T F 9 J n F 1 b 3 Q 7 L C Z x d W 9 0 O 1 N l Y 3 R p b 2 4 x L 1 J p d G V P Z l B h c 3 N h Z 2 V Q b G F 0 L 1 B p d m 9 0 Z W Q g Q 2 9 s d W 1 u L n t U c m l v I E N o Y W x s Z W 5 n Z S B J S U k s O X 0 m c X V v d D s s J n F 1 b 3 Q 7 U 2 V j d G l v b j E v U m l 0 Z U 9 m U G F z c 2 F n Z V B s Y X Q v U G l 2 b 3 R l Z C B D b 2 x 1 b W 4 u e 1 R y a W 8 g Q 2 h h b G x l b m d l I E l W L D V 9 J n F 1 b 3 Q 7 L C Z x d W 9 0 O 1 N l Y 3 R p b 2 4 x L 1 J p d G V P Z l B h c 3 N h Z 2 V Q b G F 0 L 1 B p d m 9 0 Z W Q g Q 2 9 s d W 1 u L n t U Z W F t I E N o Y W x s Z W 5 n Z S B J L D Z 9 J n F 1 b 3 Q 7 L C Z x d W 9 0 O 1 N l Y 3 R p b 2 4 x L 1 J p d G V P Z l B h c 3 N h Z 2 V Q b G F 0 L 1 B p d m 9 0 Z W Q g Q 2 9 s d W 1 u L n t U Z W F t I E N o Y W x s Z W 5 n Z S B J S S w x M n 0 m c X V v d D s s J n F 1 b 3 Q 7 U 2 V j d G l v b j E v U m l 0 Z U 9 m U G F z c 2 F n Z V B s Y X Q v U G l 2 b 3 R l Z C B D b 2 x 1 b W 4 u e 1 R l Y W 0 g Q 2 h h b G x l b m d l I E l J S S w x N X 0 m c X V v d D s s J n F 1 b 3 Q 7 U 2 V j d G l v b j E v U m l 0 Z U 9 m U G F z c 2 F n Z V B s Y X Q v U G l 2 b 3 R l Z C B D b 2 x 1 b W 4 u e 1 R l Y W 0 g Q 2 h h b G x l b m d l I E l W L D E w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m l 0 Z U 9 m U G F z c 2 F n Z V B s Y X Q v U G l 2 b 3 R l Z C B D b 2 x 1 b W 4 u e 1 B s Y X l l c i w w f S Z x d W 9 0 O y w m c X V v d D t T Z W N 0 a W 9 u M S 9 S a X R l T 2 Z Q Y X N z Y W d l U G x h d C 9 Q a X Z v d G V k I E N v b H V t b i 5 7 U 2 9 s b y B D a G F s b G V u Z 2 U g S S w x M 3 0 m c X V v d D s s J n F 1 b 3 Q 7 U 2 V j d G l v b j E v U m l 0 Z U 9 m U G F z c 2 F n Z V B s Y X Q v U G l 2 b 3 R l Z C B D b 2 x 1 b W 4 u e 1 N v b G 8 g Q 2 h h b G x l b m d l I E l J L D F 9 J n F 1 b 3 Q 7 L C Z x d W 9 0 O 1 N l Y 3 R p b 2 4 x L 1 J p d G V P Z l B h c 3 N h Z 2 V Q b G F 0 L 1 B p d m 9 0 Z W Q g Q 2 9 s d W 1 u L n t T b 2 x v I E N o Y W x s Z W 5 n Z S B J S U k s M n 0 m c X V v d D s s J n F 1 b 3 Q 7 U 2 V j d G l v b j E v U m l 0 Z U 9 m U G F z c 2 F n Z V B s Y X Q v U G l 2 b 3 R l Z C B D b 2 x 1 b W 4 u e 1 N v b G 8 g Q 2 h h b G x l b m d l I E l W L D E 2 f S Z x d W 9 0 O y w m c X V v d D t T Z W N 0 a W 9 u M S 9 S a X R l T 2 Z Q Y X N z Y W d l U G x h d C 9 Q a X Z v d G V k I E N v b H V t b i 5 7 R H V v I E N o Y W x s Z W 5 n Z S B J L D h 9 J n F 1 b 3 Q 7 L C Z x d W 9 0 O 1 N l Y 3 R p b 2 4 x L 1 J p d G V P Z l B h c 3 N h Z 2 V Q b G F 0 L 1 B p d m 9 0 Z W Q g Q 2 9 s d W 1 u L n t E d W 8 g Q 2 h h b G x l b m d l I E l J L D R 9 J n F 1 b 3 Q 7 L C Z x d W 9 0 O 1 N l Y 3 R p b 2 4 x L 1 J p d G V P Z l B h c 3 N h Z 2 V Q b G F 0 L 1 B p d m 9 0 Z W Q g Q 2 9 s d W 1 u L n t E d W 8 g Q 2 h h b G x l b m d l I E l J S S w z f S Z x d W 9 0 O y w m c X V v d D t T Z W N 0 a W 9 u M S 9 S a X R l T 2 Z Q Y X N z Y W d l U G x h d C 9 Q a X Z v d G V k I E N v b H V t b i 5 7 R H V v I E N o Y W x s Z W 5 n Z S B J V i w 3 f S Z x d W 9 0 O y w m c X V v d D t T Z W N 0 a W 9 u M S 9 S a X R l T 2 Z Q Y X N z Y W d l U G x h d C 9 Q a X Z v d G V k I E N v b H V t b i 5 7 V H J p b y B D a G F s b G V u Z 2 U g S S w x N H 0 m c X V v d D s s J n F 1 b 3 Q 7 U 2 V j d G l v b j E v U m l 0 Z U 9 m U G F z c 2 F n Z V B s Y X Q v U G l 2 b 3 R l Z C B D b 2 x 1 b W 4 u e 1 R y a W 8 g Q 2 h h b G x l b m d l I E l J L D E x f S Z x d W 9 0 O y w m c X V v d D t T Z W N 0 a W 9 u M S 9 S a X R l T 2 Z Q Y X N z Y W d l U G x h d C 9 Q a X Z v d G V k I E N v b H V t b i 5 7 V H J p b y B D a G F s b G V u Z 2 U g S U l J L D l 9 J n F 1 b 3 Q 7 L C Z x d W 9 0 O 1 N l Y 3 R p b 2 4 x L 1 J p d G V P Z l B h c 3 N h Z 2 V Q b G F 0 L 1 B p d m 9 0 Z W Q g Q 2 9 s d W 1 u L n t U c m l v I E N o Y W x s Z W 5 n Z S B J V i w 1 f S Z x d W 9 0 O y w m c X V v d D t T Z W N 0 a W 9 u M S 9 S a X R l T 2 Z Q Y X N z Y W d l U G x h d C 9 Q a X Z v d G V k I E N v b H V t b i 5 7 V G V h b S B D a G F s b G V u Z 2 U g S S w 2 f S Z x d W 9 0 O y w m c X V v d D t T Z W N 0 a W 9 u M S 9 S a X R l T 2 Z Q Y X N z Y W d l U G x h d C 9 Q a X Z v d G V k I E N v b H V t b i 5 7 V G V h b S B D a G F s b G V u Z 2 U g S U k s M T J 9 J n F 1 b 3 Q 7 L C Z x d W 9 0 O 1 N l Y 3 R p b 2 4 x L 1 J p d G V P Z l B h c 3 N h Z 2 V Q b G F 0 L 1 B p d m 9 0 Z W Q g Q 2 9 s d W 1 u L n t U Z W F t I E N o Y W x s Z W 5 n Z S B J S U k s M T V 9 J n F 1 b 3 Q 7 L C Z x d W 9 0 O 1 N l Y 3 R p b 2 4 x L 1 J p d G V P Z l B h c 3 N h Z 2 V Q b G F 0 L 1 B p d m 9 0 Z W Q g Q 2 9 s d W 1 u L n t U Z W F t I E N o Y W x s Z W 5 n Z S B J V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d G V P Z l B h c 3 N h Z 2 V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d G V P Z l B h c 3 N h Z 2 V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s Y X l l c l R l Y W 1 H b 2 x k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x M T o 1 M j o w M y 4 5 O D c 2 N z Q w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U Z W F t I E N o Y W x s Z W 5 n Z S B J J n F 1 b 3 Q 7 L C Z x d W 9 0 O 1 R l Y W 0 g Q 2 h h b G x l b m d l I E l J J n F 1 b 3 Q 7 L C Z x d W 9 0 O 1 R l Y W 0 g Q 2 h h b G x l b m d l I E l J S S Z x d W 9 0 O y w m c X V v d D t U Z W F t I E N o Y W x s Z W 5 n Z S B J V i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F 1 Z X J 5 S U Q i I F Z h b H V l P S J z Y z M z Y m U x Z W M t Z G Z l M y 0 0 O T g y L W I 2 M T k t Z T R h O T E y N D k 0 Y j Z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1 R l Y W 0 g Q 2 h h b G x l b m d l I E k s M X 0 m c X V v d D s s J n F 1 b 3 Q 7 U 2 V j d G l v b j E v U G x h e W V y V G V h b U d v b G Q v U G l 2 b 3 R l Z C B D b 2 x 1 b W 4 u e 1 R l Y W 0 g Q 2 h h b G x l b m d l I E l J L D N 9 J n F 1 b 3 Q 7 L C Z x d W 9 0 O 1 N l Y 3 R p b 2 4 x L 1 B s Y X l l c l R l Y W 1 H b 2 x k L 1 B p d m 9 0 Z W Q g Q 2 9 s d W 1 u L n t U Z W F t I E N o Y W x s Z W 5 n Z S B J S U k s N H 0 m c X V v d D s s J n F 1 b 3 Q 7 U 2 V j d G l v b j E v U G x h e W V y V G V h b U d v b G Q v U G l 2 b 3 R l Z C B D b 2 x 1 b W 4 u e 1 R l Y W 0 g Q 2 h h b G x l b m d l I E l W L D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1 R l Y W 0 g Q 2 h h b G x l b m d l I E k s M X 0 m c X V v d D s s J n F 1 b 3 Q 7 U 2 V j d G l v b j E v U G x h e W V y V G V h b U d v b G Q v U G l 2 b 3 R l Z C B D b 2 x 1 b W 4 u e 1 R l Y W 0 g Q 2 h h b G x l b m d l I E l J L D N 9 J n F 1 b 3 Q 7 L C Z x d W 9 0 O 1 N l Y 3 R p b 2 4 x L 1 B s Y X l l c l R l Y W 1 H b 2 x k L 1 B p d m 9 0 Z W Q g Q 2 9 s d W 1 u L n t U Z W F t I E N o Y W x s Z W 5 n Z S B J S U k s N H 0 m c X V v d D s s J n F 1 b 3 Q 7 U 2 V j d G l v b j E v U G x h e W V y V G V h b U d v b G Q v U G l 2 b 3 R l Z C B D b 2 x 1 b W 4 u e 1 R l Y W 0 g Q 2 h h b G x l b m d l I E l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D w v S X R l b V B h d G g + P C 9 J d G V t T G 9 j Y X R p b 2 4 + P F N 0 Y W J s Z U V u d H J p Z X M + P E V u d H J 5 I F R 5 c G U 9 I k Z p b G x U Y X J n Z X Q i I F Z h b H V l P S J z U G x h e W V y V G V h b V B s Y X Q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U Z W F t I E N o Y W x s Z W 5 n Z S B J J n F 1 b 3 Q 7 L C Z x d W 9 0 O 1 R l Y W 0 g Q 2 h h b G x l b m d l I E l J J n F 1 b 3 Q 7 L C Z x d W 9 0 O 1 R l Y W 0 g Q 2 h h b G x l b m d l I E l J S S Z x d W 9 0 O y w m c X V v d D t U Z W F t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j A t M D k t M T J U M T E 6 N T I 6 M D M u O T Q 4 N j Y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M 1 M T k w N j A 3 L W E 2 Z W Y t N D Q 4 N i 1 h M D k w L W Y y O G Q 1 Y T k 4 M 2 Z k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Z W F t U G x h d C 9 Q a X Z v d G V k I E N v b H V t b i 5 7 U G x h e W V y L D B 9 J n F 1 b 3 Q 7 L C Z x d W 9 0 O 1 N l Y 3 R p b 2 4 x L 1 B s Y X l l c l R l Y W 1 Q b G F 0 L 1 B p d m 9 0 Z W Q g Q 2 9 s d W 1 u L n t U Z W F t I E N o Y W x s Z W 5 n Z S B J L D F 9 J n F 1 b 3 Q 7 L C Z x d W 9 0 O 1 N l Y 3 R p b 2 4 x L 1 B s Y X l l c l R l Y W 1 Q b G F 0 L 1 B p d m 9 0 Z W Q g Q 2 9 s d W 1 u L n t U Z W F t I E N o Y W x s Z W 5 n Z S B J S S w z f S Z x d W 9 0 O y w m c X V v d D t T Z W N 0 a W 9 u M S 9 Q b G F 5 Z X J U Z W F t U G x h d C 9 Q a X Z v d G V k I E N v b H V t b i 5 7 V G V h b S B D a G F s b G V u Z 2 U g S U l J L D R 9 J n F 1 b 3 Q 7 L C Z x d W 9 0 O 1 N l Y 3 R p b 2 4 x L 1 B s Y X l l c l R l Y W 1 Q b G F 0 L 1 B p d m 9 0 Z W Q g Q 2 9 s d W 1 u L n t U Z W F t I E N o Y W x s Z W 5 n Z S B J V i w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Z W F t U G x h d C 9 Q a X Z v d G V k I E N v b H V t b i 5 7 U G x h e W V y L D B 9 J n F 1 b 3 Q 7 L C Z x d W 9 0 O 1 N l Y 3 R p b 2 4 x L 1 B s Y X l l c l R l Y W 1 Q b G F 0 L 1 B p d m 9 0 Z W Q g Q 2 9 s d W 1 u L n t U Z W F t I E N o Y W x s Z W 5 n Z S B J L D F 9 J n F 1 b 3 Q 7 L C Z x d W 9 0 O 1 N l Y 3 R p b 2 4 x L 1 B s Y X l l c l R l Y W 1 Q b G F 0 L 1 B p d m 9 0 Z W Q g Q 2 9 s d W 1 u L n t U Z W F t I E N o Y W x s Z W 5 n Z S B J S S w z f S Z x d W 9 0 O y w m c X V v d D t T Z W N 0 a W 9 u M S 9 Q b G F 5 Z X J U Z W F t U G x h d C 9 Q a X Z v d G V k I E N v b H V t b i 5 7 V G V h b S B D a G F s b G V u Z 2 U g S U l J L D R 9 J n F 1 b 3 Q 7 L C Z x d W 9 0 O 1 N l Y 3 R p b 2 4 x L 1 B s Y X l l c l R l Y W 1 Q b G F 0 L 1 B p d m 9 0 Z W Q g Q 2 9 s d W 1 u L n t U Z W F t I E N o Y W x s Z W 5 n Z S B J V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G V h b V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U Z W F t R 2 9 s Z C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x M T o 1 M j o w M y 4 4 N j A 2 N D U x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V G V h b S B D a G F s b G V u Z 2 U g S S Z x d W 9 0 O y w m c X V v d D t U Z W F t I E N o Y W x s Z W 5 n Z S B J S S Z x d W 9 0 O y w m c X V v d D t U Z W F t I E N o Y W x s Z W 5 n Z S B J S U k m c X V v d D s s J n F 1 b 3 Q 7 V G V h b S B D a G F s b G V u Z 2 U g S V Y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R d W V y e U l E I i B W Y W x 1 Z T 0 i c z E 5 Y j Q 1 N z h m L T g x Y T c t N D U z O S 0 5 N D c 4 L W R m M W F k M D g w N z h m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U Z W F t I E N o Y W x s Z W 5 n Z S B J L D F 9 J n F 1 b 3 Q 7 L C Z x d W 9 0 O 1 N l Y 3 R p b 2 4 x L 1 R l Y W 1 U Z W F t R 2 9 s Z C 9 Q a X Z v d G V k I E N v b H V t b i 5 7 V G V h b S B D a G F s b G V u Z 2 U g S U k s M 3 0 m c X V v d D s s J n F 1 b 3 Q 7 U 2 V j d G l v b j E v V G V h b V R l Y W 1 H b 2 x k L 1 B p d m 9 0 Z W Q g Q 2 9 s d W 1 u L n t U Z W F t I E N o Y W x s Z W 5 n Z S B J S U k s N H 0 m c X V v d D s s J n F 1 b 3 Q 7 U 2 V j d G l v b j E v V G V h b V R l Y W 1 H b 2 x k L 1 B p d m 9 0 Z W Q g Q 2 9 s d W 1 u L n t U Z W F t I E N o Y W x s Z W 5 n Z S B J V i w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U Z W F t I E N o Y W x s Z W 5 n Z S B J L D F 9 J n F 1 b 3 Q 7 L C Z x d W 9 0 O 1 N l Y 3 R p b 2 4 x L 1 R l Y W 1 U Z W F t R 2 9 s Z C 9 Q a X Z v d G V k I E N v b H V t b i 5 7 V G V h b S B D a G F s b G V u Z 2 U g S U k s M 3 0 m c X V v d D s s J n F 1 b 3 Q 7 U 2 V j d G l v b j E v V G V h b V R l Y W 1 H b 2 x k L 1 B p d m 9 0 Z W Q g Q 2 9 s d W 1 u L n t U Z W F t I E N o Y W x s Z W 5 n Z S B J S U k s N H 0 m c X V v d D s s J n F 1 b 3 Q 7 U 2 V j d G l v b j E v V G V h b V R l Y W 1 H b 2 x k L 1 B p d m 9 0 Z W Q g Q 2 9 s d W 1 u L n t U Z W F t I E N o Y W x s Z W 5 n Z S B J V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D w v S X R l b V B h d G g + P C 9 J d G V t T G 9 j Y X R p b 2 4 + P F N 0 Y W J s Z U V u d H J p Z X M + P E V u d H J 5 I F R 5 c G U 9 I k Z p b G x U Y X J n Z X Q i I F Z h b H V l P S J z V G V h b V R l Y W 1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U Z W F t J n F 1 b 3 Q 7 L C Z x d W 9 0 O 1 R l Y W 0 g Q 2 h h b G x l b m d l I E k m c X V v d D s s J n F 1 b 3 Q 7 V G V h b S B D a G F s b G V u Z 2 U g S U k m c X V v d D s s J n F 1 b 3 Q 7 V G V h b S B D a G F s b G V u Z 2 U g S U l J J n F 1 b 3 Q 7 L C Z x d W 9 0 O 1 R l Y W 0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x M l Q x M T o 1 M j o w M y 4 4 M D Y 2 M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Y j k 4 M j c 5 Z j A t M z E y O C 0 0 Z T h i L T g 1 M G M t M j E y Y j M 5 N G I 5 Y W Y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1 R l Y W 0 g Q 2 h h b G x l b m d l I E k s M X 0 m c X V v d D s s J n F 1 b 3 Q 7 U 2 V j d G l v b j E v V G V h b V R l Y W 1 Q b G F 0 L 1 B p d m 9 0 Z W Q g Q 2 9 s d W 1 u L n t U Z W F t I E N o Y W x s Z W 5 n Z S B J S S w z f S Z x d W 9 0 O y w m c X V v d D t T Z W N 0 a W 9 u M S 9 U Z W F t V G V h b V B s Y X Q v U G l 2 b 3 R l Z C B D b 2 x 1 b W 4 u e 1 R l Y W 0 g Q 2 h h b G x l b m d l I E l J S S w 0 f S Z x d W 9 0 O y w m c X V v d D t T Z W N 0 a W 9 u M S 9 U Z W F t V G V h b V B s Y X Q v U G l 2 b 3 R l Z C B D b 2 x 1 b W 4 u e 1 R l Y W 0 g Q 2 h h b G x l b m d l I E l W L D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1 R l Y W 0 g Q 2 h h b G x l b m d l I E k s M X 0 m c X V v d D s s J n F 1 b 3 Q 7 U 2 V j d G l v b j E v V G V h b V R l Y W 1 Q b G F 0 L 1 B p d m 9 0 Z W Q g Q 2 9 s d W 1 u L n t U Z W F t I E N o Y W x s Z W 5 n Z S B J S S w z f S Z x d W 9 0 O y w m c X V v d D t T Z W N 0 a W 9 u M S 9 U Z W F t V G V h b V B s Y X Q v U G l 2 b 3 R l Z C B D b 2 x 1 b W 4 u e 1 R l Y W 0 g Q 2 h h b G x l b m d l I E l J S S w 0 f S Z x d W 9 0 O y w m c X V v d D t T Z W N 0 a W 9 u M S 9 U Z W F t V G V h b V B s Y X Q v U G l 2 b 3 R l Z C B D b 2 x 1 b W 4 u e 1 R l Y W 0 g Q 2 h h b G x l b m d l I E l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G V h b V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V G F y Z 2 V 0 I i B W Y W x 1 Z T 0 i c 1 B s Y X l l c l R y a W 9 H b 2 x k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V H J p b y B D a G F s b G V u Z 2 U g S S Z x d W 9 0 O y w m c X V v d D t U c m l v I E N o Y W x s Z W 5 n Z S B J S S Z x d W 9 0 O y w m c X V v d D t U c m l v I E N o Y W x s Z W 5 n Z S B J S U k m c X V v d D s s J n F 1 b 3 Q 7 V H J p b y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5 L T E y V D E x O j U y O j A z L j c 2 N z Y y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Y z k 3 N 2 M 4 N y 0 x O D Q y L T R j N j U t O W E 5 N C 1 l N 2 R k O D I y N D F m O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H J p b y B D a G F s b G V u Z 2 U g S S w 0 f S Z x d W 9 0 O y w m c X V v d D t T Z W N 0 a W 9 u M S 9 Q b G F 5 Z X J U c m l v R 2 9 s Z C 9 Q a X Z v d G V k I E N v b H V t b i 5 7 V H J p b y B D a G F s b G V u Z 2 U g S U k s M 3 0 m c X V v d D s s J n F 1 b 3 Q 7 U 2 V j d G l v b j E v U G x h e W V y V H J p b 0 d v b G Q v U G l 2 b 3 R l Z C B D b 2 x 1 b W 4 u e 1 R y a W 8 g Q 2 h h b G x l b m d l I E l J S S w y f S Z x d W 9 0 O y w m c X V v d D t T Z W N 0 a W 9 u M S 9 Q b G F 5 Z X J U c m l v R 2 9 s Z C 9 Q a X Z v d G V k I E N v b H V t b i 5 7 V H J p b y B D a G F s b G V u Z 2 U g S V Y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H J p b y B D a G F s b G V u Z 2 U g S S w 0 f S Z x d W 9 0 O y w m c X V v d D t T Z W N 0 a W 9 u M S 9 Q b G F 5 Z X J U c m l v R 2 9 s Z C 9 Q a X Z v d G V k I E N v b H V t b i 5 7 V H J p b y B D a G F s b G V u Z 2 U g S U k s M 3 0 m c X V v d D s s J n F 1 b 3 Q 7 U 2 V j d G l v b j E v U G x h e W V y V H J p b 0 d v b G Q v U G l 2 b 3 R l Z C B D b 2 x 1 b W 4 u e 1 R y a W 8 g Q 2 h h b G x l b m d l I E l J S S w y f S Z x d W 9 0 O y w m c X V v d D t T Z W N 0 a W 9 u M S 9 Q b G F 5 Z X J U c m l v R 2 9 s Z C 9 Q a X Z v d G V k I E N v b H V t b i 5 7 V H J p b y B D a G F s b G V u Z 2 U g S V Y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P C 9 J d G V t U G F 0 a D 4 8 L 0 l 0 Z W 1 M b 2 N h d G l v b j 4 8 U 3 R h Y m x l R W 5 0 c m l l c z 4 8 R W 5 0 c n k g V H l w Z T 0 i R m l s b F R h c m d l d C I g V m F s d W U 9 I n N Q b G F 5 Z X J U c m l v U G x h d C I g L z 4 8 R W 5 0 c n k g V H l w Z T 0 i T G 9 h Z G V k V G 9 B b m F s e X N p c 1 N l c n Z p Y 2 V z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E x O j U y O j A z L j c 0 N j Y x O T l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Z T J k N j B h O G Y t N j Q w N S 0 0 Z T M 4 L W I 3 Y z Q t M m U w N D J i M 2 E z Z G N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R y a W 8 g Q 2 h h b G x l b m d l I E k s N H 0 m c X V v d D s s J n F 1 b 3 Q 7 U 2 V j d G l v b j E v U G x h e W V y V H J p b 1 B s Y X Q v U G l 2 b 3 R l Z C B D b 2 x 1 b W 4 u e 1 R y a W 8 g Q 2 h h b G x l b m d l I E l J L D N 9 J n F 1 b 3 Q 7 L C Z x d W 9 0 O 1 N l Y 3 R p b 2 4 x L 1 B s Y X l l c l R y a W 9 Q b G F 0 L 1 B p d m 9 0 Z W Q g Q 2 9 s d W 1 u L n t U c m l v I E N o Y W x s Z W 5 n Z S B J S U k s M n 0 m c X V v d D s s J n F 1 b 3 Q 7 U 2 V j d G l v b j E v U G x h e W V y V H J p b 1 B s Y X Q v U G l 2 b 3 R l Z C B D b 2 x 1 b W 4 u e 1 R y a W 8 g Q 2 h h b G x l b m d l I E l W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R y a W 8 g Q 2 h h b G x l b m d l I E k s N H 0 m c X V v d D s s J n F 1 b 3 Q 7 U 2 V j d G l v b j E v U G x h e W V y V H J p b 1 B s Y X Q v U G l 2 b 3 R l Z C B D b 2 x 1 b W 4 u e 1 R y a W 8 g Q 2 h h b G x l b m d l I E l J L D N 9 J n F 1 b 3 Q 7 L C Z x d W 9 0 O 1 N l Y 3 R p b 2 4 x L 1 B s Y X l l c l R y a W 9 Q b G F 0 L 1 B p d m 9 0 Z W Q g Q 2 9 s d W 1 u L n t U c m l v I E N o Y W x s Z W 5 n Z S B J S U k s M n 0 m c X V v d D s s J n F 1 b 3 Q 7 U 2 V j d G l v b j E v U G x h e W V y V H J p b 1 B s Y X Q v U G l 2 b 3 R l Z C B D b 2 x 1 b W 4 u e 1 R y a W 8 g Q 2 h h b G x l b m d l I E l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V G F y Z 2 V 0 I i B W Y W x 1 Z T 0 i c 1 R l Y W 1 U c m l v R 2 9 s Z C I g L z 4 8 R W 5 0 c n k g V H l w Z T 0 i T G 9 h Z G V k V G 9 B b m F s e X N p c 1 N l c n Z p Y 2 V z I i B W Y W x 1 Z T 0 i b D A i I C 8 + P E V u d H J 5 I F R 5 c G U 9 I k Z p b G x D b 2 x 1 b W 5 O Y W 1 l c y I g V m F s d W U 9 I n N b J n F 1 b 3 Q 7 V G V h b S Z x d W 9 0 O y w m c X V v d D t U c m l v I E N o Y W x s Z W 5 n Z S B J J n F 1 b 3 Q 7 L C Z x d W 9 0 O 1 R y a W 8 g Q 2 h h b G x l b m d l I E l J J n F 1 b 3 Q 7 L C Z x d W 9 0 O 1 R y a W 8 g Q 2 h h b G x l b m d l I E l J S S Z x d W 9 0 O y w m c X V v d D t U c m l v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j A t M D k t M T J U M T E 6 N T I 6 M D M u N j k w N j A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E x Z m Q 5 M G Q 5 L T d l N j Y t N D E w M S 0 5 Z W J i L T Y w Y j F m Z D h l O T U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N o Y W x s Z W 5 n Z S B J L D R 9 J n F 1 b 3 Q 7 L C Z x d W 9 0 O 1 N l Y 3 R p b 2 4 x L 1 R l Y W 1 U c m l v R 2 9 s Z C 9 Q a X Z v d G V k I E N v b H V t b i 5 7 V H J p b y B D a G F s b G V u Z 2 U g S U k s M 3 0 m c X V v d D s s J n F 1 b 3 Q 7 U 2 V j d G l v b j E v V G V h b V R y a W 9 H b 2 x k L 1 B p d m 9 0 Z W Q g Q 2 9 s d W 1 u L n t U c m l v I E N o Y W x s Z W 5 n Z S B J S U k s M n 0 m c X V v d D s s J n F 1 b 3 Q 7 U 2 V j d G l v b j E v V G V h b V R y a W 9 H b 2 x k L 1 B p d m 9 0 Z W Q g Q 2 9 s d W 1 u L n t U c m l v I E N o Y W x s Z W 5 n Z S B J V i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N o Y W x s Z W 5 n Z S B J L D R 9 J n F 1 b 3 Q 7 L C Z x d W 9 0 O 1 N l Y 3 R p b 2 4 x L 1 R l Y W 1 U c m l v R 2 9 s Z C 9 Q a X Z v d G V k I E N v b H V t b i 5 7 V H J p b y B D a G F s b G V u Z 2 U g S U k s M 3 0 m c X V v d D s s J n F 1 b 3 Q 7 U 2 V j d G l v b j E v V G V h b V R y a W 9 H b 2 x k L 1 B p d m 9 0 Z W Q g Q 2 9 s d W 1 u L n t U c m l v I E N o Y W x s Z W 5 n Z S B J S U k s M n 0 m c X V v d D s s J n F 1 b 3 Q 7 U 2 V j d G l v b j E v V G V h b V R y a W 9 H b 2 x k L 1 B p d m 9 0 Z W Q g Q 2 9 s d W 1 u L n t U c m l v I E N o Y W x s Z W 5 n Z S B J V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D w v S X R l b V B h d G g + P C 9 J d G V t T G 9 j Y X R p b 2 4 + P F N 0 Y W J s Z U V u d H J p Z X M + P E V u d H J 5 I F R 5 c G U 9 I k Z p b G x U Y X J n Z X Q i I F Z h b H V l P S J z V G V h b V R y a W 9 Q b G F 0 I i A v P j x F b n R y e S B U e X B l P S J M b 2 F k Z W R U b 0 F u Y W x 5 c 2 l z U 2 V y d m l j Z X M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T E 6 N T I 6 M D M u N j A 1 N T g 4 N V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M T l m Z D d h N G Y t N T c w N S 0 0 N D F j L T g y Z D k t M D Z m O D B j Z W F k Y j J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y a W 8 g Q 2 h h b G x l b m d l I E k s N H 0 m c X V v d D s s J n F 1 b 3 Q 7 U 2 V j d G l v b j E v V G V h b V R y a W 9 Q b G F 0 L 1 B p d m 9 0 Z W Q g Q 2 9 s d W 1 u L n t U c m l v I E N o Y W x s Z W 5 n Z S B J S S w z f S Z x d W 9 0 O y w m c X V v d D t T Z W N 0 a W 9 u M S 9 U Z W F t V H J p b 1 B s Y X Q v U G l 2 b 3 R l Z C B D b 2 x 1 b W 4 u e 1 R y a W 8 g Q 2 h h b G x l b m d l I E l J S S w y f S Z x d W 9 0 O y w m c X V v d D t T Z W N 0 a W 9 u M S 9 U Z W F t V H J p b 1 B s Y X Q v U G l 2 b 3 R l Z C B D b 2 x 1 b W 4 u e 1 R y a W 8 g Q 2 h h b G x l b m d l I E l W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y a W 8 g Q 2 h h b G x l b m d l I E k s N H 0 m c X V v d D s s J n F 1 b 3 Q 7 U 2 V j d G l v b j E v V G V h b V R y a W 9 Q b G F 0 L 1 B p d m 9 0 Z W Q g Q 2 9 s d W 1 u L n t U c m l v I E N o Y W x s Z W 5 n Z S B J S S w z f S Z x d W 9 0 O y w m c X V v d D t T Z W N 0 a W 9 u M S 9 U Z W F t V H J p b 1 B s Y X Q v U G l 2 b 3 R l Z C B D b 2 x 1 b W 4 u e 1 R y a W 8 g Q 2 h h b G x l b m d l I E l J S S w y f S Z x d W 9 0 O y w m c X V v d D t T Z W N 0 a W 9 u M S 9 U Z W F t V H J p b 1 B s Y X Q v U G l 2 b 3 R l Z C B D b 2 x 1 b W 4 u e 1 R y a W 8 g Q 2 h h b G x l b m d l I E l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U Y X J n Z X Q i I F Z h b H V l P S J z U G x h e W V y R H V v R 2 9 s Z C I g L z 4 8 R W 5 0 c n k g V H l w Z T 0 i T G 9 h Z G V k V G 9 B b m F s e X N p c 1 N l c n Z p Y 2 V z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x M T o 1 M j o w M y 4 1 N T Y 1 N z c z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E d W 8 g Q 2 h h b G x l b m d l I E k m c X V v d D s s J n F 1 b 3 Q 7 R H V v I E N o Y W x s Z W 5 n Z S B J S S Z x d W 9 0 O y w m c X V v d D t E d W 8 g Q 2 h h b G x l b m d l I E l J S S Z x d W 9 0 O y w m c X V v d D t E d W 8 g Q 2 h h b G x l b m d l I E l W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Z T M 2 N j c y M j Y t Z T E w O S 0 0 M m E 4 L T g 1 Y T A t M D k z N G U z M j B j M W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E d W 8 g Q 2 h h b G x l b m d l I E k s N H 0 m c X V v d D s s J n F 1 b 3 Q 7 U 2 V j d G l v b j E v U G x h e W V y R H V v R 2 9 s Z C 9 Q a X Z v d G V k I E N v b H V t b i 5 7 R H V v I E N o Y W x s Z W 5 n Z S B J S S w y f S Z x d W 9 0 O y w m c X V v d D t T Z W N 0 a W 9 u M S 9 Q b G F 5 Z X J E d W 9 H b 2 x k L 1 B p d m 9 0 Z W Q g Q 2 9 s d W 1 u L n t E d W 8 g Q 2 h h b G x l b m d l I E l J S S w x f S Z x d W 9 0 O y w m c X V v d D t T Z W N 0 a W 9 u M S 9 Q b G F 5 Z X J E d W 9 H b 2 x k L 1 B p d m 9 0 Z W Q g Q 2 9 s d W 1 u L n t E d W 8 g Q 2 h h b G x l b m d l I E l W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E d W 8 g Q 2 h h b G x l b m d l I E k s N H 0 m c X V v d D s s J n F 1 b 3 Q 7 U 2 V j d G l v b j E v U G x h e W V y R H V v R 2 9 s Z C 9 Q a X Z v d G V k I E N v b H V t b i 5 7 R H V v I E N o Y W x s Z W 5 n Z S B J S S w y f S Z x d W 9 0 O y w m c X V v d D t T Z W N 0 a W 9 u M S 9 Q b G F 5 Z X J E d W 9 H b 2 x k L 1 B p d m 9 0 Z W Q g Q 2 9 s d W 1 u L n t E d W 8 g Q 2 h h b G x l b m d l I E l J S S w x f S Z x d W 9 0 O y w m c X V v d D t T Z W N 0 a W 9 u M S 9 Q b G F 5 Z X J E d W 9 H b 2 x k L 1 B p d m 9 0 Z W Q g Q 2 9 s d W 1 u L n t E d W 8 g Q 2 h h b G x l b m d l I E l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8 L 0 l 0 Z W 1 Q Y X R o P j w v S X R l b U x v Y 2 F 0 a W 9 u P j x T d G F i b G V F b n R y a W V z P j x F b n R y e S B U e X B l P S J G a W x s V G F y Z 2 V 0 I i B W Y W x 1 Z T 0 i c 1 B s Y X l l c k R 1 b 1 B s Y X Q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E d W 8 g Q 2 h h b G x l b m d l I E k m c X V v d D s s J n F 1 b 3 Q 7 R H V v I E N o Y W x s Z W 5 n Z S B J S S Z x d W 9 0 O y w m c X V v d D t E d W 8 g Q 2 h h b G x l b m d l I E l J S S Z x d W 9 0 O y w m c X V v d D t E d W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x M l Q x M T o 1 M j o w M y 4 1 N D Q 1 N z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M T c 2 O D d j M D Q t M D M 5 N i 0 0 N m M w L W J l Y m M t M T R m M j N l Y z J h M G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E d W 8 g Q 2 h h b G x l b m d l I E k s N H 0 m c X V v d D s s J n F 1 b 3 Q 7 U 2 V j d G l v b j E v U G x h e W V y R H V v U G x h d C 9 Q a X Z v d G V k I E N v b H V t b i 5 7 R H V v I E N o Y W x s Z W 5 n Z S B J S S w y f S Z x d W 9 0 O y w m c X V v d D t T Z W N 0 a W 9 u M S 9 Q b G F 5 Z X J E d W 9 Q b G F 0 L 1 B p d m 9 0 Z W Q g Q 2 9 s d W 1 u L n t E d W 8 g Q 2 h h b G x l b m d l I E l J S S w x f S Z x d W 9 0 O y w m c X V v d D t T Z W N 0 a W 9 u M S 9 Q b G F 5 Z X J E d W 9 Q b G F 0 L 1 B p d m 9 0 Z W Q g Q 2 9 s d W 1 u L n t E d W 8 g Q 2 h h b G x l b m d l I E l W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E d W 8 g Q 2 h h b G x l b m d l I E k s N H 0 m c X V v d D s s J n F 1 b 3 Q 7 U 2 V j d G l v b j E v U G x h e W V y R H V v U G x h d C 9 Q a X Z v d G V k I E N v b H V t b i 5 7 R H V v I E N o Y W x s Z W 5 n Z S B J S S w y f S Z x d W 9 0 O y w m c X V v d D t T Z W N 0 a W 9 u M S 9 Q b G F 5 Z X J E d W 9 Q b G F 0 L 1 B p d m 9 0 Z W Q g Q 2 9 s d W 1 u L n t E d W 8 g Q 2 h h b G x l b m d l I E l J S S w x f S Z x d W 9 0 O y w m c X V v d D t T Z W N 0 a W 9 u M S 9 Q b G F 5 Z X J E d W 9 Q b G F 0 L 1 B p d m 9 0 Z W Q g Q 2 9 s d W 1 u L n t E d W 8 g Q 2 h h b G x l b m d l I E l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F R h c m d l d C I g V m F s d W U 9 I n N U Z W F t R H V v R 2 9 s Z C I g L z 4 8 R W 5 0 c n k g V H l w Z T 0 i T G 9 h Z G V k V G 9 B b m F s e X N p c 1 N l c n Z p Y 2 V z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x M T o 1 M j o w M y 4 1 M D Y 1 N j U 4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z Q 5 M D B k Y W Q z L T c 4 M j g t N G M x Z i 1 h Z j k 2 L T g 5 Z D V i Z D Y 3 O T c 3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R H V v I E N o Y W x s Z W 5 n Z S B J L D R 9 J n F 1 b 3 Q 7 L C Z x d W 9 0 O 1 N l Y 3 R p b 2 4 x L 1 R l Y W 1 E d W 9 H b 2 x k L 1 B p d m 9 0 Z W Q g Q 2 9 s d W 1 u L n t E d W 8 g Q 2 h h b G x l b m d l I E l J L D J 9 J n F 1 b 3 Q 7 L C Z x d W 9 0 O 1 N l Y 3 R p b 2 4 x L 1 R l Y W 1 E d W 9 H b 2 x k L 1 B p d m 9 0 Z W Q g Q 2 9 s d W 1 u L n t E d W 8 g Q 2 h h b G x l b m d l I E l J S S w x f S Z x d W 9 0 O y w m c X V v d D t T Z W N 0 a W 9 u M S 9 U Z W F t R H V v R 2 9 s Z C 9 Q a X Z v d G V k I E N v b H V t b i 5 7 R H V v I E N o Y W x s Z W 5 n Z S B J V i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R H V v I E N o Y W x s Z W 5 n Z S B J L D R 9 J n F 1 b 3 Q 7 L C Z x d W 9 0 O 1 N l Y 3 R p b 2 4 x L 1 R l Y W 1 E d W 9 H b 2 x k L 1 B p d m 9 0 Z W Q g Q 2 9 s d W 1 u L n t E d W 8 g Q 2 h h b G x l b m d l I E l J L D J 9 J n F 1 b 3 Q 7 L C Z x d W 9 0 O 1 N l Y 3 R p b 2 4 x L 1 R l Y W 1 E d W 9 H b 2 x k L 1 B p d m 9 0 Z W Q g Q 2 9 s d W 1 u L n t E d W 8 g Q 2 h h b G x l b m d l I E l J S S w x f S Z x d W 9 0 O y w m c X V v d D t T Z W N 0 a W 9 u M S 9 U Z W F t R H V v R 2 9 s Z C 9 Q a X Z v d G V k I E N v b H V t b i 5 7 R H V v I E N o Y W x s Z W 5 n Z S B J V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8 L 0 l 0 Z W 1 Q Y X R o P j w v S X R l b U x v Y 2 F 0 a W 9 u P j x T d G F i b G V F b n R y a W V z P j x F b n R y e S B U e X B l P S J G a W x s V G F y Z 2 V 0 I i B W Y W x 1 Z T 0 i c 1 R l Y W 1 E d W 9 Q b G F 0 I i A v P j x F b n R y e S B U e X B l P S J M b 2 F k Z W R U b 0 F u Y W x 5 c 2 l z U 2 V y d m l j Z X M i I F Z h b H V l P S J s M C I g L z 4 8 R W 5 0 c n k g V H l w Z T 0 i R m l s b E N v b H V t b k 5 h b W V z I i B W Y W x 1 Z T 0 i c 1 s m c X V v d D t U Z W F t J n F 1 b 3 Q 7 L C Z x d W 9 0 O 0 R 1 b y B D a G F s b G V u Z 2 U g S S Z x d W 9 0 O y w m c X V v d D t E d W 8 g Q 2 h h b G x l b m d l I E l J J n F 1 b 3 Q 7 L C Z x d W 9 0 O 0 R 1 b y B D a G F s b G V u Z 2 U g S U l J J n F 1 b 3 Q 7 L C Z x d W 9 0 O 0 R 1 b y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5 L T E y V D E x O j U y O j A z L j Q 3 N z U 1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z M T V k M G Z i M i 1 i M W R k L T R h M D M t Y j A y M S 1 j M z J k Y 2 M w N T F m Y 2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R 1 b y B D a G F s b G V u Z 2 U g S S w 0 f S Z x d W 9 0 O y w m c X V v d D t T Z W N 0 a W 9 u M S 9 U Z W F t R H V v U G x h d C 9 Q a X Z v d G V k I E N v b H V t b i 5 7 R H V v I E N o Y W x s Z W 5 n Z S B J S S w y f S Z x d W 9 0 O y w m c X V v d D t T Z W N 0 a W 9 u M S 9 U Z W F t R H V v U G x h d C 9 Q a X Z v d G V k I E N v b H V t b i 5 7 R H V v I E N o Y W x s Z W 5 n Z S B J S U k s M X 0 m c X V v d D s s J n F 1 b 3 Q 7 U 2 V j d G l v b j E v V G V h b U R 1 b 1 B s Y X Q v U G l 2 b 3 R l Z C B D b 2 x 1 b W 4 u e 0 R 1 b y B D a G F s b G V u Z 2 U g S V Y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R 1 b y B D a G F s b G V u Z 2 U g S S w 0 f S Z x d W 9 0 O y w m c X V v d D t T Z W N 0 a W 9 u M S 9 U Z W F t R H V v U G x h d C 9 Q a X Z v d G V k I E N v b H V t b i 5 7 R H V v I E N o Y W x s Z W 5 n Z S B J S S w y f S Z x d W 9 0 O y w m c X V v d D t T Z W N 0 a W 9 u M S 9 U Z W F t R H V v U G x h d C 9 Q a X Z v d G V k I E N v b H V t b i 5 7 R H V v I E N o Y W x s Z W 5 n Z S B J S U k s M X 0 m c X V v d D s s J n F 1 b 3 Q 7 U 2 V j d G l v b j E v V G V h b U R 1 b 1 B s Y X Q v U G l 2 b 3 R l Z C B D b 2 x 1 b W 4 u e 0 R 1 b y B D a G F s b G V u Z 2 U g S V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P C 9 J d G V t U G F 0 a D 4 8 L 0 l 0 Z W 1 M b 2 N h d G l v b j 4 8 U 3 R h Y m x l R W 5 0 c m l l c z 4 8 R W 5 0 c n k g V H l w Z T 0 i R m l s b F R h c m d l d C I g V m F s d W U 9 I n N Q b G F 5 Z X J T b 2 x v R 2 9 s Z C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N v b G 8 g Q 2 h h b G x l b m d l I E k m c X V v d D s s J n F 1 b 3 Q 7 U 2 9 s b y B D a G F s b G V u Z 2 U g S U k m c X V v d D s s J n F 1 b 3 Q 7 U 2 9 s b y B D a G F s b G V u Z 2 U g S U l J J n F 1 b 3 Q 7 L C Z x d W 9 0 O 1 N v b G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O S 0 x M l Q x M T o 1 M j o w M y 4 z N j g 1 M z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R d W V y e U l E I i B W Y W x 1 Z T 0 i c 2 U 2 N T c 0 N j V i L W M x M 2 M t N D d i M C 1 i M j Y x L W Y x N D Q z N W F l Y m E z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T b 2 x v I E N o Y W x s Z W 5 n Z S B J L D N 9 J n F 1 b 3 Q 7 L C Z x d W 9 0 O 1 N l Y 3 R p b 2 4 x L 1 B s Y X l l c l N v b G 9 H b 2 x k L 1 B p d m 9 0 Z W Q g Q 2 9 s d W 1 u L n t T b 2 x v I E N o Y W x s Z W 5 n Z S B J S S w x f S Z x d W 9 0 O y w m c X V v d D t T Z W N 0 a W 9 u M S 9 Q b G F 5 Z X J T b 2 x v R 2 9 s Z C 9 Q a X Z v d G V k I E N v b H V t b i 5 7 U 2 9 s b y B D a G F s b G V u Z 2 U g S U l J L D J 9 J n F 1 b 3 Q 7 L C Z x d W 9 0 O 1 N l Y 3 R p b 2 4 x L 1 B s Y X l l c l N v b G 9 H b 2 x k L 1 B p d m 9 0 Z W Q g Q 2 9 s d W 1 u L n t T b 2 x v I E N o Y W x s Z W 5 n Z S B J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T b 2 x v I E N o Y W x s Z W 5 n Z S B J L D N 9 J n F 1 b 3 Q 7 L C Z x d W 9 0 O 1 N l Y 3 R p b 2 4 x L 1 B s Y X l l c l N v b G 9 H b 2 x k L 1 B p d m 9 0 Z W Q g Q 2 9 s d W 1 u L n t T b 2 x v I E N o Y W x s Z W 5 n Z S B J S S w x f S Z x d W 9 0 O y w m c X V v d D t T Z W N 0 a W 9 u M S 9 Q b G F 5 Z X J T b 2 x v R 2 9 s Z C 9 Q a X Z v d G V k I E N v b H V t b i 5 7 U 2 9 s b y B D a G F s b G V u Z 2 U g S U l J L D J 9 J n F 1 b 3 Q 7 L C Z x d W 9 0 O 1 N l Y 3 R p b 2 4 x L 1 B s Y X l l c l N v b G 9 H b 2 x k L 1 B p d m 9 0 Z W Q g Q 2 9 s d W 1 u L n t T b 2 x v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T E 6 N T I 6 M D A u M T M 0 M j Y 3 N V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N 2 E 3 Z G I 5 N y 0 2 M j Y 3 L T Q w Z j k t Y j k z M y 1 i N j Z h N 2 I x M T N m N G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D a G F s b G V u Z 2 U g S S w z f S Z x d W 9 0 O y w m c X V v d D t T Z W N 0 a W 9 u M S 9 Q b G F 5 Z X J T b 2 x v U G x h d C 9 Q a X Z v d G V k I E N v b H V t b i 5 7 U 2 9 s b y B D a G F s b G V u Z 2 U g S U k s M X 0 m c X V v d D s s J n F 1 b 3 Q 7 U 2 V j d G l v b j E v U G x h e W V y U 2 9 s b 1 B s Y X Q v U G l 2 b 3 R l Z C B D b 2 x 1 b W 4 u e 1 N v b G 8 g Q 2 h h b G x l b m d l I E l J S S w y f S Z x d W 9 0 O y w m c X V v d D t T Z W N 0 a W 9 u M S 9 Q b G F 5 Z X J T b 2 x v U G x h d C 9 Q a X Z v d G V k I E N v b H V t b i 5 7 U 2 9 s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D a G F s b G V u Z 2 U g S S w z f S Z x d W 9 0 O y w m c X V v d D t T Z W N 0 a W 9 u M S 9 Q b G F 5 Z X J T b 2 x v U G x h d C 9 Q a X Z v d G V k I E N v b H V t b i 5 7 U 2 9 s b y B D a G F s b G V u Z 2 U g S U k s M X 0 m c X V v d D s s J n F 1 b 3 Q 7 U 2 V j d G l v b j E v U G x h e W V y U 2 9 s b 1 B s Y X Q v U G l 2 b 3 R l Z C B D b 2 x 1 b W 4 u e 1 N v b G 8 g Q 2 h h b G x l b m d l I E l J S S w y f S Z x d W 9 0 O y w m c X V v d D t T Z W N 0 a W 9 u M S 9 Q b G F 5 Z X J T b 2 x v U G x h d C 9 Q a X Z v d G V k I E N v b H V t b i 5 7 U 2 9 s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I y V D A 5 O j U 2 O j Q 0 L j E y O D Q z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h 1 b n R p b m d Q e W p h a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d G V P Z l B h c 3 N h Z 2 V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q H u f f e V m Q 6 C W O k 4 Y h V W C A A A A A A I A A A A A A B B m A A A A A Q A A I A A A A H v 1 v p X k 3 W k k 5 0 B V k 0 v w d O w f O 5 I C 1 0 I w A a Q i r H / a j T M q A A A A A A 6 A A A A A A g A A I A A A A B W y H H R k g 9 Z k M H 8 Q Z s e y V 9 F s 5 L 9 Z q F 8 9 p m 6 l M 5 u / 1 c O d U A A A A E w m 5 j o v X X s J g H T y s I G 4 t T a X c V o X r P G h j f u i B 6 a / 4 F P S W V P g x 0 A 4 d i m 2 b c g b 6 / A g y 6 p q e W / 1 H D m 8 9 4 D K I 3 V D j Y M A l T P W X 6 7 + K t c S p k C 6 1 Q J m Q A A A A B M C x A Q Q + i W s d p r O b h z z Y L T 7 6 n e G B M R X H n K X 9 V J 0 6 y x X P y 6 O 2 + E o P n S P E r J x W p j B E e x e / p o 5 l 8 N / A X M b B g n q Z g g = < / D a t a M a s h u p > 
</file>

<file path=customXml/itemProps1.xml><?xml version="1.0" encoding="utf-8"?>
<ds:datastoreItem xmlns:ds="http://schemas.openxmlformats.org/officeDocument/2006/customXml" ds:itemID="{14168155-D925-47CF-909B-7E98C5E2F4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PlayerSoloPlat</vt:lpstr>
      <vt:lpstr>PlayerSoloGold</vt:lpstr>
      <vt:lpstr>TeamDuoPlat</vt:lpstr>
      <vt:lpstr>TeamDuoGold</vt:lpstr>
      <vt:lpstr>PlayeDuoPlat</vt:lpstr>
      <vt:lpstr>PlayerDuoGold</vt:lpstr>
      <vt:lpstr>TeamTrioPlat</vt:lpstr>
      <vt:lpstr>TeamTrioGold</vt:lpstr>
      <vt:lpstr>PlayerTrioPlat</vt:lpstr>
      <vt:lpstr>PlayerTrioGold</vt:lpstr>
      <vt:lpstr>TeamTeamPlat</vt:lpstr>
      <vt:lpstr>TeamTeamGold</vt:lpstr>
      <vt:lpstr>PlayerTeamPlat</vt:lpstr>
      <vt:lpstr>PlayerTeamGold</vt:lpstr>
      <vt:lpstr>RitePlat</vt:lpstr>
      <vt:lpstr>RiteGold</vt:lpstr>
      <vt:lpstr>HuntingPyjaks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2020-09-30T06:25:23Z</dcterms:created>
  <dcterms:modified xsi:type="dcterms:W3CDTF">2020-09-30T06:25:27Z</dcterms:modified>
</cp:coreProperties>
</file>