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0" documentId="13_ncr:1_{24C73823-5505-4529-86F7-9D216FD6A332}" xr6:coauthVersionLast="47" xr6:coauthVersionMax="47" xr10:uidLastSave="{00000000-0000-0000-0000-000000000000}"/>
  <bookViews>
    <workbookView xWindow="-120" yWindow="-120" windowWidth="20730" windowHeight="11160" xr2:uid="{00000000-000D-0000-FFFF-FFFF00000000}"/>
  </bookViews>
  <sheets>
    <sheet name="CalendarioProyecto" sheetId="11" r:id="rId1"/>
    <sheet name="Acerca de" sheetId="12" r:id="rId2"/>
  </sheets>
  <definedNames>
    <definedName name="Display_Week">CalendarioProyecto!$F$4</definedName>
    <definedName name="hoy" localSheetId="0">TODAY()</definedName>
    <definedName name="Project_Start">CalendarioProyecto!$F$3</definedName>
    <definedName name="task_end" localSheetId="0">CalendarioProyecto!$G1</definedName>
    <definedName name="task_progress" localSheetId="0">CalendarioProyecto!$E1</definedName>
    <definedName name="task_start" localSheetId="0">CalendarioProyecto!$F1</definedName>
    <definedName name="_xlnm.Print_Titles" localSheetId="0">CalendarioProyecto!$4:$6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1" l="1"/>
  <c r="J4" i="11" s="1"/>
  <c r="G22" i="11"/>
  <c r="F22" i="11"/>
  <c r="G21" i="11"/>
  <c r="F21" i="11"/>
  <c r="G20" i="11"/>
  <c r="F20" i="11"/>
  <c r="G19" i="11"/>
  <c r="F19" i="11"/>
  <c r="G18" i="11"/>
  <c r="F18" i="11"/>
  <c r="G17" i="11"/>
  <c r="I7" i="11" l="1"/>
  <c r="F9" i="11" l="1"/>
  <c r="F10" i="11" l="1"/>
  <c r="G9" i="11"/>
  <c r="F32" i="11"/>
  <c r="G32" i="11" s="1"/>
  <c r="F33" i="11" s="1"/>
  <c r="G33" i="11" s="1"/>
  <c r="I33" i="11" s="1"/>
  <c r="I38" i="11"/>
  <c r="I37" i="11"/>
  <c r="I30" i="11"/>
  <c r="I29" i="11"/>
  <c r="I28" i="11"/>
  <c r="I27" i="11"/>
  <c r="I23" i="11"/>
  <c r="I31" i="11"/>
  <c r="I16" i="11"/>
  <c r="I8" i="11"/>
  <c r="F11" i="11" l="1"/>
  <c r="G11" i="11" s="1"/>
  <c r="F12" i="11" s="1"/>
  <c r="G10" i="11"/>
  <c r="I32" i="11"/>
  <c r="F34" i="11"/>
  <c r="G34" i="11" s="1"/>
  <c r="I9" i="11"/>
  <c r="J6" i="11"/>
  <c r="F13" i="11" l="1"/>
  <c r="G13" i="11" s="1"/>
  <c r="F14" i="11" s="1"/>
  <c r="G12" i="11"/>
  <c r="F36" i="11"/>
  <c r="G36" i="11" s="1"/>
  <c r="I36" i="11" s="1"/>
  <c r="I24" i="11"/>
  <c r="I10" i="11"/>
  <c r="F35" i="11"/>
  <c r="I34" i="11"/>
  <c r="K5" i="11"/>
  <c r="L5" i="11" s="1"/>
  <c r="G14" i="11" l="1"/>
  <c r="F15" i="11"/>
  <c r="G15" i="11" s="1"/>
  <c r="F17" i="11" s="1"/>
  <c r="M5" i="11"/>
  <c r="N5" i="11" s="1"/>
  <c r="O5" i="11" s="1"/>
  <c r="P5" i="11" s="1"/>
  <c r="Q5" i="11" s="1"/>
  <c r="I17" i="11"/>
  <c r="G35" i="11"/>
  <c r="I35" i="11" s="1"/>
  <c r="I11" i="11"/>
  <c r="K6" i="11"/>
  <c r="Q4" i="11" l="1"/>
  <c r="R5" i="11"/>
  <c r="S5" i="11" s="1"/>
  <c r="T5" i="11" s="1"/>
  <c r="U5" i="11" s="1"/>
  <c r="V5" i="11" s="1"/>
  <c r="W5" i="11" s="1"/>
  <c r="X5" i="11" s="1"/>
  <c r="X4" i="11" s="1"/>
  <c r="I18" i="11"/>
  <c r="L6" i="11"/>
  <c r="Y5" i="11" l="1"/>
  <c r="Z5" i="11" s="1"/>
  <c r="AA5" i="11" s="1"/>
  <c r="AB5" i="11" s="1"/>
  <c r="AC5" i="11" s="1"/>
  <c r="AD5" i="11" s="1"/>
  <c r="AE5" i="11" s="1"/>
  <c r="AF5" i="11" s="1"/>
  <c r="AG5" i="11" s="1"/>
  <c r="AH5" i="11" s="1"/>
  <c r="AI5" i="11" s="1"/>
  <c r="AJ5" i="11" s="1"/>
  <c r="AK5" i="11" s="1"/>
  <c r="I19" i="11"/>
  <c r="I21" i="11"/>
  <c r="M6" i="11"/>
  <c r="AE4" i="11" l="1"/>
  <c r="AL5" i="1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<sst xmlns="http://schemas.openxmlformats.org/spreadsheetml/2006/main" count="107" uniqueCount="72">
  <si>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</si>
  <si>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</si>
  <si>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</si>
  <si>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</si>
  <si>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</si>
  <si>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</si>
  <si>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</si>
  <si>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</si>
  <si>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</si>
  <si>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</si>
  <si>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</si>
  <si>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</si>
  <si>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</si>
  <si>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 1</t>
  </si>
  <si>
    <t>Tarea 2</t>
  </si>
  <si>
    <t>Tarea 3</t>
  </si>
  <si>
    <t>Tarea 4</t>
  </si>
  <si>
    <t>Tarea 5</t>
  </si>
  <si>
    <t>Título de la fase 3</t>
  </si>
  <si>
    <t>Inserte nuevas filas ENCIMA de ésta</t>
  </si>
  <si>
    <t>Inicio del proyecto:</t>
  </si>
  <si>
    <t>Semana para mostrar:</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</si>
  <si>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</si>
  <si>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</si>
  <si>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</si>
  <si>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</si>
  <si>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</si>
  <si>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</si>
  <si>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</si>
  <si>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</si>
  <si>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</si>
  <si>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</si>
  <si>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</si>
  <si>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</si>
  <si>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</si>
  <si>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</si>
  <si>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</si>
  <si>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</si>
  <si>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</si>
  <si>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</si>
  <si>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</si>
  <si>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</si>
  <si>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</si>
  <si>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Estado</t>
  </si>
  <si>
    <t>Actividad</t>
  </si>
  <si>
    <t>Completo</t>
  </si>
  <si>
    <t>Re-validar casos de entrevista</t>
  </si>
  <si>
    <t xml:space="preserve">Documentar resultados obtenidos </t>
  </si>
  <si>
    <t xml:space="preserve">Responsable </t>
  </si>
  <si>
    <t>Trimestre 1</t>
  </si>
  <si>
    <t>Informe de Análisis recolección de información</t>
  </si>
  <si>
    <t>Diagrama de procesos</t>
  </si>
  <si>
    <t>Presentación del proyecto</t>
  </si>
  <si>
    <t>Diagramas de casos de uso y uso extendido</t>
  </si>
  <si>
    <t>Wireframes y mockups</t>
  </si>
  <si>
    <t>IEEE-830 o Historias de usuario</t>
  </si>
  <si>
    <t>Trimestre 2</t>
  </si>
  <si>
    <t>Oscar Aguirre</t>
  </si>
  <si>
    <t>Harold Sanchez</t>
  </si>
  <si>
    <t>Diagramas de clases y objetos</t>
  </si>
  <si>
    <t>Modelo Entidad Relación (MER)</t>
  </si>
  <si>
    <t>Modelo Entidad Relacional y normalización (MR)</t>
  </si>
  <si>
    <t>Prototipo no funcional (Dashboard - Perfil -modulos - CU)</t>
  </si>
  <si>
    <t>Diccionario de datos</t>
  </si>
  <si>
    <t>Sentencia DDL y DML para la BD</t>
  </si>
  <si>
    <t>Sistema de información en servidor local (base de datos finalizada)</t>
  </si>
  <si>
    <t>Trimestre 3</t>
  </si>
  <si>
    <t>Realización de las pruebas unitarias</t>
  </si>
  <si>
    <t>Planificacion de pruebas Unitarias</t>
  </si>
  <si>
    <t>Plan maestro de pruebas Unitarias</t>
  </si>
  <si>
    <t>Market system</t>
  </si>
  <si>
    <t>SENA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</si>
</sst>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C0A]d\ &quot;de&quot;\ mmm\ &quot;de&quot;\ yyyy;@"/>
    <numFmt numFmtId="171" formatCode="d"/>
    <numFmt numFmtId="172" formatCode="ddd\,\ d/m/yy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9"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0" fontId="5" fillId="9" borderId="2" xfId="0" applyFont="1" applyFill="1" applyBorder="1" applyAlignment="1">
      <alignment horizontal="left" vertical="center" indent="1"/>
    </xf>
    <xf numFmtId="0" fontId="5" fillId="6"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9"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9" fontId="0" fillId="2" borderId="2" xfId="0" applyNumberFormat="1" applyFill="1" applyBorder="1" applyAlignment="1">
      <alignment horizontal="center" vertical="center"/>
    </xf>
    <xf numFmtId="171" fontId="10" fillId="7" borderId="6"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171" fontId="10" fillId="7" borderId="7" xfId="0" applyNumberFormat="1"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0" borderId="2" xfId="2" applyFont="1" applyBorder="1" applyAlignment="1">
      <alignment horizontal="center" vertical="center"/>
    </xf>
    <xf numFmtId="9" fontId="4" fillId="2" borderId="2" xfId="2" applyFont="1" applyFill="1" applyBorder="1" applyAlignment="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8" fillId="3" borderId="2" xfId="10" applyFill="1">
      <alignment horizontal="center" vertical="center"/>
    </xf>
    <xf numFmtId="169" fontId="0" fillId="9" borderId="2" xfId="0" applyNumberFormat="1" applyFill="1" applyBorder="1" applyAlignment="1">
      <alignment horizontal="center" vertical="center"/>
    </xf>
    <xf numFmtId="169" fontId="4" fillId="9" borderId="2" xfId="0" applyNumberFormat="1" applyFont="1" applyFill="1" applyBorder="1" applyAlignment="1">
      <alignment horizontal="center" vertical="center"/>
    </xf>
    <xf numFmtId="169" fontId="8" fillId="4" borderId="2" xfId="10"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8" fillId="11" borderId="2" xfId="10"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8" fillId="10" borderId="2" xfId="10" applyFill="1">
      <alignment horizontal="center" vertical="center"/>
    </xf>
    <xf numFmtId="169" fontId="8" fillId="0" borderId="2" xfId="10">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45" borderId="9" xfId="0" applyFill="1" applyBorder="1" applyAlignment="1">
      <alignment vertical="center"/>
    </xf>
    <xf numFmtId="0" fontId="0" fillId="4" borderId="2" xfId="12" applyFont="1" applyFill="1">
      <alignment horizontal="left" vertical="center" indent="2"/>
    </xf>
    <xf numFmtId="0" fontId="0" fillId="4" borderId="2" xfId="11" applyFont="1" applyFill="1">
      <alignment horizontal="center" vertical="center"/>
    </xf>
    <xf numFmtId="0" fontId="0" fillId="10" borderId="2" xfId="12" applyFont="1" applyFill="1">
      <alignment horizontal="left" vertical="center" indent="2"/>
    </xf>
    <xf numFmtId="0" fontId="6" fillId="13" borderId="1" xfId="0" applyFont="1" applyFill="1" applyBorder="1" applyAlignment="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72" fontId="8"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1"/>
  <sheetViews>
    <sheetView showGridLines="0" tabSelected="1" showRuler="0" zoomScale="70" zoomScaleNormal="70" zoomScalePageLayoutView="70" workbookViewId="0">
      <pane ySplit="6" topLeftCell="A8" activePane="bottomLeft" state="frozen"/>
      <selection pane="bottomLeft" activeCell="B5" sqref="B5:H5"/>
    </sheetView>
  </sheetViews>
  <sheetFormatPr baseColWidth="10" defaultColWidth="9.140625" defaultRowHeight="30" customHeight="1" x14ac:dyDescent="0.25"/>
  <cols>
    <col min="1" max="1" width="2.7109375" style="32" customWidth="1"/>
    <col min="2" max="2" width="67.140625" bestFit="1" customWidth="1"/>
    <col min="3" max="3" width="30" customWidth="1"/>
    <col min="4" max="4" width="30.7109375" customWidth="1"/>
    <col min="5" max="5" width="10.7109375" customWidth="1"/>
    <col min="6" max="6" width="10.7109375" style="5" bestFit="1" customWidth="1"/>
    <col min="7" max="7" width="10.7109375" bestFit="1" customWidth="1"/>
    <col min="8" max="8" width="2.7109375" customWidth="1"/>
    <col min="9" max="9" width="9.42578125" hidden="1" customWidth="1"/>
    <col min="10" max="10" width="4.7109375" customWidth="1"/>
    <col min="11" max="11" width="4.140625" customWidth="1"/>
    <col min="12" max="12" width="2.7109375" customWidth="1"/>
    <col min="13" max="13" width="4.5703125" customWidth="1"/>
    <col min="14" max="15" width="2.7109375" customWidth="1"/>
    <col min="16" max="16" width="2.42578125" bestFit="1" customWidth="1"/>
    <col min="17" max="29" width="2.7109375" customWidth="1"/>
    <col min="30" max="30" width="4.5703125" customWidth="1"/>
    <col min="31" max="36" width="2.7109375" customWidth="1"/>
    <col min="37" max="37" width="4.5703125" customWidth="1"/>
    <col min="38" max="43" width="2.7109375" customWidth="1"/>
    <col min="44" max="44" width="5.140625" customWidth="1"/>
    <col min="45" max="64" width="2.7109375" customWidth="1"/>
    <col min="65" max="65" width="5" customWidth="1"/>
    <col min="70" max="71" width="10.28515625"/>
  </cols>
  <sheetData>
    <row r="1" spans="1:65" ht="30" customHeight="1" x14ac:dyDescent="0.45">
      <c r="A1" s="33" t="s">
        <v>0</v>
      </c>
      <c r="B1" s="37" t="s">
        <v>70</v>
      </c>
      <c r="C1" s="37"/>
      <c r="D1" s="1"/>
      <c r="E1" s="2"/>
      <c r="F1" s="4"/>
      <c r="G1" s="23"/>
      <c r="I1" s="2"/>
      <c r="J1" s="11"/>
    </row>
    <row r="2" spans="1:65" ht="30" customHeight="1" x14ac:dyDescent="0.3">
      <c r="A2" s="32" t="s">
        <v>1</v>
      </c>
      <c r="B2" s="38" t="s">
        <v>71</v>
      </c>
      <c r="C2" s="38"/>
      <c r="J2" s="35"/>
    </row>
    <row r="3" spans="1:65" ht="30" customHeight="1" x14ac:dyDescent="0.25">
      <c r="A3" s="32" t="s">
        <v>2</v>
      </c>
      <c r="B3" s="39"/>
      <c r="C3" s="39"/>
      <c r="D3" s="87" t="s">
        <v>20</v>
      </c>
      <c r="E3" s="88"/>
      <c r="F3" s="93">
        <v>44969</v>
      </c>
      <c r="G3" s="93"/>
    </row>
    <row r="4" spans="1:65" ht="30" customHeight="1" x14ac:dyDescent="0.25">
      <c r="A4" s="33" t="s">
        <v>42</v>
      </c>
      <c r="D4" s="87" t="s">
        <v>21</v>
      </c>
      <c r="E4" s="88"/>
      <c r="F4" s="7">
        <v>8</v>
      </c>
      <c r="J4" s="90">
        <f>J5</f>
        <v>45019</v>
      </c>
      <c r="K4" s="91"/>
      <c r="L4" s="91"/>
      <c r="M4" s="91"/>
      <c r="N4" s="91"/>
      <c r="O4" s="91"/>
      <c r="P4" s="92"/>
      <c r="Q4" s="90">
        <f>Q5</f>
        <v>45026</v>
      </c>
      <c r="R4" s="91"/>
      <c r="S4" s="91"/>
      <c r="T4" s="91"/>
      <c r="U4" s="91"/>
      <c r="V4" s="91"/>
      <c r="W4" s="92"/>
      <c r="X4" s="90">
        <f>X5</f>
        <v>45033</v>
      </c>
      <c r="Y4" s="91"/>
      <c r="Z4" s="91"/>
      <c r="AA4" s="91"/>
      <c r="AB4" s="91"/>
      <c r="AC4" s="91"/>
      <c r="AD4" s="92"/>
      <c r="AE4" s="90">
        <f>AE5</f>
        <v>45040</v>
      </c>
      <c r="AF4" s="91"/>
      <c r="AG4" s="91"/>
      <c r="AH4" s="91"/>
      <c r="AI4" s="91"/>
      <c r="AJ4" s="91"/>
      <c r="AK4" s="92"/>
      <c r="AL4" s="90">
        <f>AL5</f>
        <v>45047</v>
      </c>
      <c r="AM4" s="91"/>
      <c r="AN4" s="91"/>
      <c r="AO4" s="91"/>
      <c r="AP4" s="91"/>
      <c r="AQ4" s="91"/>
      <c r="AR4" s="92"/>
      <c r="AS4" s="90">
        <f>AS5</f>
        <v>45054</v>
      </c>
      <c r="AT4" s="91"/>
      <c r="AU4" s="91"/>
      <c r="AV4" s="91"/>
      <c r="AW4" s="91"/>
      <c r="AX4" s="91"/>
      <c r="AY4" s="92"/>
      <c r="AZ4" s="90">
        <f>AZ5</f>
        <v>45061</v>
      </c>
      <c r="BA4" s="91"/>
      <c r="BB4" s="91"/>
      <c r="BC4" s="91"/>
      <c r="BD4" s="91"/>
      <c r="BE4" s="91"/>
      <c r="BF4" s="92"/>
      <c r="BG4" s="90">
        <f>BG5</f>
        <v>45068</v>
      </c>
      <c r="BH4" s="91"/>
      <c r="BI4" s="91"/>
      <c r="BJ4" s="91"/>
      <c r="BK4" s="91"/>
      <c r="BL4" s="91"/>
      <c r="BM4" s="92"/>
    </row>
    <row r="5" spans="1:65" ht="15" customHeight="1" x14ac:dyDescent="0.25">
      <c r="A5" s="33" t="s">
        <v>3</v>
      </c>
      <c r="B5" s="89"/>
      <c r="C5" s="89"/>
      <c r="D5" s="89"/>
      <c r="E5" s="89"/>
      <c r="F5" s="89"/>
      <c r="G5" s="89"/>
      <c r="H5" s="89"/>
      <c r="J5" s="54">
        <f>Project_Start-WEEKDAY(Project_Start,1)+2+7*(Display_Week-1)</f>
        <v>45019</v>
      </c>
      <c r="K5" s="55">
        <f>J5+1</f>
        <v>45020</v>
      </c>
      <c r="L5" s="55">
        <f t="shared" ref="L5:AY5" si="0">K5+1</f>
        <v>45021</v>
      </c>
      <c r="M5" s="55">
        <f>L5+1</f>
        <v>45022</v>
      </c>
      <c r="N5" s="55">
        <f t="shared" si="0"/>
        <v>45023</v>
      </c>
      <c r="O5" s="55">
        <f t="shared" si="0"/>
        <v>45024</v>
      </c>
      <c r="P5" s="56">
        <f t="shared" si="0"/>
        <v>45025</v>
      </c>
      <c r="Q5" s="54">
        <f>P5+1</f>
        <v>45026</v>
      </c>
      <c r="R5" s="55">
        <f>Q5+1</f>
        <v>45027</v>
      </c>
      <c r="S5" s="55">
        <f t="shared" si="0"/>
        <v>45028</v>
      </c>
      <c r="T5" s="55">
        <f t="shared" si="0"/>
        <v>45029</v>
      </c>
      <c r="U5" s="55">
        <f t="shared" si="0"/>
        <v>45030</v>
      </c>
      <c r="V5" s="55">
        <f t="shared" si="0"/>
        <v>45031</v>
      </c>
      <c r="W5" s="56">
        <f t="shared" si="0"/>
        <v>45032</v>
      </c>
      <c r="X5" s="54">
        <f>W5+1</f>
        <v>45033</v>
      </c>
      <c r="Y5" s="55">
        <f>X5+1</f>
        <v>45034</v>
      </c>
      <c r="Z5" s="55">
        <f t="shared" si="0"/>
        <v>45035</v>
      </c>
      <c r="AA5" s="55">
        <f t="shared" si="0"/>
        <v>45036</v>
      </c>
      <c r="AB5" s="55">
        <f t="shared" si="0"/>
        <v>45037</v>
      </c>
      <c r="AC5" s="55">
        <f t="shared" si="0"/>
        <v>45038</v>
      </c>
      <c r="AD5" s="56">
        <f t="shared" si="0"/>
        <v>45039</v>
      </c>
      <c r="AE5" s="54">
        <f>AD5+1</f>
        <v>45040</v>
      </c>
      <c r="AF5" s="55">
        <f>AE5+1</f>
        <v>45041</v>
      </c>
      <c r="AG5" s="55">
        <f t="shared" si="0"/>
        <v>45042</v>
      </c>
      <c r="AH5" s="55">
        <f t="shared" si="0"/>
        <v>45043</v>
      </c>
      <c r="AI5" s="55">
        <f t="shared" si="0"/>
        <v>45044</v>
      </c>
      <c r="AJ5" s="55">
        <f t="shared" si="0"/>
        <v>45045</v>
      </c>
      <c r="AK5" s="56">
        <f t="shared" si="0"/>
        <v>45046</v>
      </c>
      <c r="AL5" s="54">
        <f>AK5+1</f>
        <v>45047</v>
      </c>
      <c r="AM5" s="55">
        <f>AL5+1</f>
        <v>45048</v>
      </c>
      <c r="AN5" s="55">
        <f t="shared" si="0"/>
        <v>45049</v>
      </c>
      <c r="AO5" s="55">
        <f t="shared" si="0"/>
        <v>45050</v>
      </c>
      <c r="AP5" s="55">
        <f t="shared" si="0"/>
        <v>45051</v>
      </c>
      <c r="AQ5" s="55">
        <f t="shared" si="0"/>
        <v>45052</v>
      </c>
      <c r="AR5" s="56">
        <f t="shared" si="0"/>
        <v>45053</v>
      </c>
      <c r="AS5" s="54">
        <f>AR5+1</f>
        <v>45054</v>
      </c>
      <c r="AT5" s="55">
        <f>AS5+1</f>
        <v>45055</v>
      </c>
      <c r="AU5" s="55">
        <f t="shared" si="0"/>
        <v>45056</v>
      </c>
      <c r="AV5" s="55">
        <f t="shared" si="0"/>
        <v>45057</v>
      </c>
      <c r="AW5" s="55">
        <f t="shared" si="0"/>
        <v>45058</v>
      </c>
      <c r="AX5" s="55">
        <f t="shared" si="0"/>
        <v>45059</v>
      </c>
      <c r="AY5" s="56">
        <f t="shared" si="0"/>
        <v>45060</v>
      </c>
      <c r="AZ5" s="54">
        <f>AY5+1</f>
        <v>45061</v>
      </c>
      <c r="BA5" s="55">
        <f>AZ5+1</f>
        <v>45062</v>
      </c>
      <c r="BB5" s="55">
        <f t="shared" ref="BB5:BF5" si="1">BA5+1</f>
        <v>45063</v>
      </c>
      <c r="BC5" s="55">
        <f t="shared" si="1"/>
        <v>45064</v>
      </c>
      <c r="BD5" s="55">
        <f t="shared" si="1"/>
        <v>45065</v>
      </c>
      <c r="BE5" s="55">
        <f t="shared" si="1"/>
        <v>45066</v>
      </c>
      <c r="BF5" s="56">
        <f t="shared" si="1"/>
        <v>45067</v>
      </c>
      <c r="BG5" s="54">
        <f>BF5+1</f>
        <v>45068</v>
      </c>
      <c r="BH5" s="55">
        <f>BG5+1</f>
        <v>45069</v>
      </c>
      <c r="BI5" s="55">
        <f t="shared" ref="BI5:BM5" si="2">BH5+1</f>
        <v>45070</v>
      </c>
      <c r="BJ5" s="55">
        <f t="shared" si="2"/>
        <v>45071</v>
      </c>
      <c r="BK5" s="55">
        <f t="shared" si="2"/>
        <v>45072</v>
      </c>
      <c r="BL5" s="55">
        <f t="shared" si="2"/>
        <v>45073</v>
      </c>
      <c r="BM5" s="56">
        <f t="shared" si="2"/>
        <v>45074</v>
      </c>
    </row>
    <row r="6" spans="1:65" ht="30" customHeight="1" thickBot="1" x14ac:dyDescent="0.3">
      <c r="A6" s="33" t="s">
        <v>4</v>
      </c>
      <c r="B6" s="8" t="s">
        <v>44</v>
      </c>
      <c r="C6" s="86" t="s">
        <v>48</v>
      </c>
      <c r="D6" s="9" t="s">
        <v>43</v>
      </c>
      <c r="E6" s="9" t="s">
        <v>22</v>
      </c>
      <c r="F6" s="9" t="s">
        <v>23</v>
      </c>
      <c r="G6" s="9" t="s">
        <v>25</v>
      </c>
      <c r="H6" s="9"/>
      <c r="I6" s="9" t="s">
        <v>26</v>
      </c>
      <c r="J6" s="10" t="str">
        <f t="shared" ref="J6" si="3">LEFT(TEXT(J5,"ddd"),1)</f>
        <v>l</v>
      </c>
      <c r="K6" s="10" t="str">
        <f t="shared" ref="K6:AS6" si="4">LEFT(TEXT(K5,"ddd"),1)</f>
        <v>m</v>
      </c>
      <c r="L6" s="10" t="str">
        <f t="shared" si="4"/>
        <v>m</v>
      </c>
      <c r="M6" s="10" t="str">
        <f t="shared" si="4"/>
        <v>j</v>
      </c>
      <c r="N6" s="10" t="str">
        <f t="shared" si="4"/>
        <v>v</v>
      </c>
      <c r="O6" s="10" t="str">
        <f t="shared" si="4"/>
        <v>s</v>
      </c>
      <c r="P6" s="10" t="str">
        <f t="shared" si="4"/>
        <v>d</v>
      </c>
      <c r="Q6" s="10" t="str">
        <f t="shared" si="4"/>
        <v>l</v>
      </c>
      <c r="R6" s="10" t="str">
        <f t="shared" si="4"/>
        <v>m</v>
      </c>
      <c r="S6" s="10" t="str">
        <f t="shared" si="4"/>
        <v>m</v>
      </c>
      <c r="T6" s="10" t="str">
        <f t="shared" si="4"/>
        <v>j</v>
      </c>
      <c r="U6" s="10" t="str">
        <f t="shared" si="4"/>
        <v>v</v>
      </c>
      <c r="V6" s="10" t="str">
        <f t="shared" si="4"/>
        <v>s</v>
      </c>
      <c r="W6" s="10" t="str">
        <f t="shared" si="4"/>
        <v>d</v>
      </c>
      <c r="X6" s="10" t="str">
        <f t="shared" si="4"/>
        <v>l</v>
      </c>
      <c r="Y6" s="10" t="str">
        <f t="shared" si="4"/>
        <v>m</v>
      </c>
      <c r="Z6" s="10" t="str">
        <f t="shared" si="4"/>
        <v>m</v>
      </c>
      <c r="AA6" s="10" t="str">
        <f t="shared" si="4"/>
        <v>j</v>
      </c>
      <c r="AB6" s="10" t="str">
        <f t="shared" si="4"/>
        <v>v</v>
      </c>
      <c r="AC6" s="10" t="str">
        <f t="shared" si="4"/>
        <v>s</v>
      </c>
      <c r="AD6" s="10" t="str">
        <f t="shared" si="4"/>
        <v>d</v>
      </c>
      <c r="AE6" s="10" t="str">
        <f t="shared" si="4"/>
        <v>l</v>
      </c>
      <c r="AF6" s="10" t="str">
        <f t="shared" si="4"/>
        <v>m</v>
      </c>
      <c r="AG6" s="10" t="str">
        <f t="shared" si="4"/>
        <v>m</v>
      </c>
      <c r="AH6" s="10" t="str">
        <f t="shared" si="4"/>
        <v>j</v>
      </c>
      <c r="AI6" s="10" t="str">
        <f t="shared" si="4"/>
        <v>v</v>
      </c>
      <c r="AJ6" s="10" t="str">
        <f t="shared" si="4"/>
        <v>s</v>
      </c>
      <c r="AK6" s="10" t="str">
        <f t="shared" si="4"/>
        <v>d</v>
      </c>
      <c r="AL6" s="10" t="str">
        <f t="shared" si="4"/>
        <v>l</v>
      </c>
      <c r="AM6" s="10" t="str">
        <f t="shared" si="4"/>
        <v>m</v>
      </c>
      <c r="AN6" s="10" t="str">
        <f t="shared" si="4"/>
        <v>m</v>
      </c>
      <c r="AO6" s="10" t="str">
        <f t="shared" si="4"/>
        <v>j</v>
      </c>
      <c r="AP6" s="10" t="str">
        <f t="shared" si="4"/>
        <v>v</v>
      </c>
      <c r="AQ6" s="10" t="str">
        <f t="shared" si="4"/>
        <v>s</v>
      </c>
      <c r="AR6" s="10" t="str">
        <f t="shared" si="4"/>
        <v>d</v>
      </c>
      <c r="AS6" s="10" t="str">
        <f t="shared" si="4"/>
        <v>l</v>
      </c>
      <c r="AT6" s="10" t="str">
        <f t="shared" ref="AT6:BM6" si="5">LEFT(TEXT(AT5,"ddd"),1)</f>
        <v>m</v>
      </c>
      <c r="AU6" s="10" t="str">
        <f t="shared" si="5"/>
        <v>m</v>
      </c>
      <c r="AV6" s="10" t="str">
        <f t="shared" si="5"/>
        <v>j</v>
      </c>
      <c r="AW6" s="10" t="str">
        <f t="shared" si="5"/>
        <v>v</v>
      </c>
      <c r="AX6" s="10" t="str">
        <f t="shared" si="5"/>
        <v>s</v>
      </c>
      <c r="AY6" s="10" t="str">
        <f t="shared" si="5"/>
        <v>d</v>
      </c>
      <c r="AZ6" s="10" t="str">
        <f t="shared" si="5"/>
        <v>l</v>
      </c>
      <c r="BA6" s="10" t="str">
        <f t="shared" si="5"/>
        <v>m</v>
      </c>
      <c r="BB6" s="10" t="str">
        <f t="shared" si="5"/>
        <v>m</v>
      </c>
      <c r="BC6" s="10" t="str">
        <f t="shared" si="5"/>
        <v>j</v>
      </c>
      <c r="BD6" s="10" t="str">
        <f t="shared" si="5"/>
        <v>v</v>
      </c>
      <c r="BE6" s="10" t="str">
        <f t="shared" si="5"/>
        <v>s</v>
      </c>
      <c r="BF6" s="10" t="str">
        <f t="shared" si="5"/>
        <v>d</v>
      </c>
      <c r="BG6" s="10" t="str">
        <f t="shared" si="5"/>
        <v>l</v>
      </c>
      <c r="BH6" s="10" t="str">
        <f t="shared" si="5"/>
        <v>m</v>
      </c>
      <c r="BI6" s="10" t="str">
        <f t="shared" si="5"/>
        <v>m</v>
      </c>
      <c r="BJ6" s="10" t="str">
        <f t="shared" si="5"/>
        <v>j</v>
      </c>
      <c r="BK6" s="10" t="str">
        <f t="shared" si="5"/>
        <v>v</v>
      </c>
      <c r="BL6" s="10" t="str">
        <f t="shared" si="5"/>
        <v>s</v>
      </c>
      <c r="BM6" s="10" t="str">
        <f t="shared" si="5"/>
        <v>d</v>
      </c>
    </row>
    <row r="7" spans="1:65" ht="30" hidden="1" customHeight="1" thickBot="1" x14ac:dyDescent="0.3">
      <c r="A7" s="32" t="s">
        <v>5</v>
      </c>
      <c r="D7" s="36"/>
      <c r="F7"/>
      <c r="I7" t="str">
        <f>IF(OR(ISBLANK(task_start),ISBLANK(task_end)),"",task_end-task_start+1)</f>
        <v/>
      </c>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row>
    <row r="8" spans="1:65" s="3" customFormat="1" ht="30" customHeight="1" thickBot="1" x14ac:dyDescent="0.3">
      <c r="A8" s="33" t="s">
        <v>6</v>
      </c>
      <c r="B8" s="14" t="s">
        <v>49</v>
      </c>
      <c r="C8" s="14"/>
      <c r="D8" s="40"/>
      <c r="E8" s="57"/>
      <c r="F8" s="67"/>
      <c r="G8" s="68"/>
      <c r="H8" s="13"/>
      <c r="I8" s="13" t="str">
        <f t="shared" ref="I8:I38" si="6">IF(OR(ISBLANK(task_start),ISBLANK(task_end)),"",task_end-task_start+1)</f>
        <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row>
    <row r="9" spans="1:65" s="3" customFormat="1" ht="30" customHeight="1" thickBot="1" x14ac:dyDescent="0.3">
      <c r="A9" s="33" t="s">
        <v>7</v>
      </c>
      <c r="B9" s="80" t="s">
        <v>50</v>
      </c>
      <c r="C9" s="80" t="s">
        <v>57</v>
      </c>
      <c r="D9" s="81" t="s">
        <v>45</v>
      </c>
      <c r="E9" s="58">
        <v>1</v>
      </c>
      <c r="F9" s="69">
        <f>Project_Start</f>
        <v>44969</v>
      </c>
      <c r="G9" s="69">
        <f>F9+14</f>
        <v>44983</v>
      </c>
      <c r="H9" s="13"/>
      <c r="I9" s="13">
        <f t="shared" si="6"/>
        <v>15</v>
      </c>
      <c r="J9" s="20"/>
      <c r="K9" s="20"/>
      <c r="L9" s="82"/>
      <c r="M9" s="82"/>
      <c r="N9" s="82"/>
      <c r="O9" s="82"/>
      <c r="P9" s="82"/>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row>
    <row r="10" spans="1:65" s="3" customFormat="1" ht="30" customHeight="1" thickBot="1" x14ac:dyDescent="0.3">
      <c r="A10" s="33" t="s">
        <v>8</v>
      </c>
      <c r="B10" s="80" t="s">
        <v>51</v>
      </c>
      <c r="C10" s="80" t="s">
        <v>58</v>
      </c>
      <c r="D10" s="81" t="s">
        <v>45</v>
      </c>
      <c r="E10" s="58">
        <v>1</v>
      </c>
      <c r="F10" s="69">
        <f>F9</f>
        <v>44969</v>
      </c>
      <c r="G10" s="69">
        <f>F10+14</f>
        <v>44983</v>
      </c>
      <c r="H10" s="13"/>
      <c r="I10" s="13">
        <f t="shared" si="6"/>
        <v>15</v>
      </c>
      <c r="J10" s="20"/>
      <c r="K10" s="20"/>
      <c r="L10" s="20"/>
      <c r="M10" s="20"/>
      <c r="N10" s="20"/>
      <c r="O10" s="20"/>
      <c r="P10" s="20"/>
      <c r="Q10" s="20"/>
      <c r="R10" s="20"/>
      <c r="S10" s="20"/>
      <c r="T10" s="20"/>
      <c r="U10" s="20"/>
      <c r="V10" s="21"/>
      <c r="W10" s="21"/>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row>
    <row r="11" spans="1:65" s="3" customFormat="1" ht="30" customHeight="1" thickBot="1" x14ac:dyDescent="0.3">
      <c r="A11" s="32"/>
      <c r="B11" s="80" t="s">
        <v>52</v>
      </c>
      <c r="C11" s="80" t="s">
        <v>57</v>
      </c>
      <c r="D11" s="81" t="s">
        <v>45</v>
      </c>
      <c r="E11" s="58">
        <v>1</v>
      </c>
      <c r="F11" s="69">
        <f>F10</f>
        <v>44969</v>
      </c>
      <c r="G11" s="69">
        <f>F11+14</f>
        <v>44983</v>
      </c>
      <c r="H11" s="13"/>
      <c r="I11" s="13">
        <f t="shared" si="6"/>
        <v>15</v>
      </c>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row>
    <row r="12" spans="1:65" s="3" customFormat="1" ht="30" customHeight="1" thickBot="1" x14ac:dyDescent="0.3">
      <c r="A12" s="32"/>
      <c r="B12" s="80" t="s">
        <v>53</v>
      </c>
      <c r="C12" s="80" t="s">
        <v>58</v>
      </c>
      <c r="D12" s="81" t="s">
        <v>45</v>
      </c>
      <c r="E12" s="58">
        <v>1</v>
      </c>
      <c r="F12" s="69">
        <f>G11</f>
        <v>44983</v>
      </c>
      <c r="G12" s="69">
        <f>F12+14</f>
        <v>44997</v>
      </c>
      <c r="H12" s="13"/>
      <c r="I12" s="13"/>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row>
    <row r="13" spans="1:65" s="3" customFormat="1" ht="30" customHeight="1" thickBot="1" x14ac:dyDescent="0.3">
      <c r="A13" s="32"/>
      <c r="B13" s="80" t="s">
        <v>54</v>
      </c>
      <c r="C13" s="80" t="s">
        <v>57</v>
      </c>
      <c r="D13" s="81" t="s">
        <v>45</v>
      </c>
      <c r="E13" s="58">
        <v>1</v>
      </c>
      <c r="F13" s="69">
        <f>F12</f>
        <v>44983</v>
      </c>
      <c r="G13" s="69">
        <f>F13</f>
        <v>44983</v>
      </c>
      <c r="H13" s="13"/>
      <c r="I13" s="13"/>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row>
    <row r="14" spans="1:65" s="3" customFormat="1" ht="30" customHeight="1" thickBot="1" x14ac:dyDescent="0.3">
      <c r="A14" s="32"/>
      <c r="B14" s="80" t="s">
        <v>55</v>
      </c>
      <c r="C14" s="80" t="s">
        <v>58</v>
      </c>
      <c r="D14" s="81" t="s">
        <v>45</v>
      </c>
      <c r="E14" s="58">
        <v>1</v>
      </c>
      <c r="F14" s="69">
        <f>G13</f>
        <v>44983</v>
      </c>
      <c r="G14" s="69">
        <f>F14+38</f>
        <v>45021</v>
      </c>
      <c r="H14" s="13"/>
      <c r="I14" s="13"/>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row>
    <row r="15" spans="1:65" s="3" customFormat="1" ht="30" customHeight="1" thickBot="1" x14ac:dyDescent="0.3">
      <c r="A15" s="32"/>
      <c r="B15" s="80" t="s">
        <v>62</v>
      </c>
      <c r="C15" s="80" t="s">
        <v>57</v>
      </c>
      <c r="D15" s="81" t="s">
        <v>45</v>
      </c>
      <c r="E15" s="58">
        <v>1</v>
      </c>
      <c r="F15" s="69">
        <f>F14</f>
        <v>44983</v>
      </c>
      <c r="G15" s="69">
        <f>F15+47</f>
        <v>45030</v>
      </c>
      <c r="H15" s="13"/>
      <c r="I15" s="13"/>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row>
    <row r="16" spans="1:65" s="3" customFormat="1" ht="30" customHeight="1" thickBot="1" x14ac:dyDescent="0.3">
      <c r="A16" s="33" t="s">
        <v>9</v>
      </c>
      <c r="B16" s="15" t="s">
        <v>56</v>
      </c>
      <c r="C16" s="15"/>
      <c r="D16" s="41"/>
      <c r="E16" s="59"/>
      <c r="F16" s="70"/>
      <c r="G16" s="71"/>
      <c r="H16" s="13"/>
      <c r="I16" s="13" t="str">
        <f t="shared" si="6"/>
        <v/>
      </c>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row>
    <row r="17" spans="1:65" s="3" customFormat="1" ht="30" customHeight="1" thickBot="1" x14ac:dyDescent="0.3">
      <c r="A17" s="33"/>
      <c r="B17" s="83" t="s">
        <v>59</v>
      </c>
      <c r="C17" s="83" t="s">
        <v>58</v>
      </c>
      <c r="D17" s="84" t="s">
        <v>45</v>
      </c>
      <c r="E17" s="60">
        <v>1</v>
      </c>
      <c r="F17" s="72">
        <f>G15</f>
        <v>45030</v>
      </c>
      <c r="G17" s="72">
        <f>F17+15</f>
        <v>45045</v>
      </c>
      <c r="H17" s="13"/>
      <c r="I17" s="13">
        <f t="shared" si="6"/>
        <v>16</v>
      </c>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row>
    <row r="18" spans="1:65" s="3" customFormat="1" ht="30" customHeight="1" thickBot="1" x14ac:dyDescent="0.3">
      <c r="A18" s="32"/>
      <c r="B18" s="83" t="s">
        <v>60</v>
      </c>
      <c r="C18" s="83" t="s">
        <v>58</v>
      </c>
      <c r="D18" s="84" t="s">
        <v>45</v>
      </c>
      <c r="E18" s="60">
        <v>1</v>
      </c>
      <c r="F18" s="72">
        <f>G17</f>
        <v>45045</v>
      </c>
      <c r="G18" s="72">
        <f>F18+8</f>
        <v>45053</v>
      </c>
      <c r="H18" s="13"/>
      <c r="I18" s="13">
        <f t="shared" si="6"/>
        <v>9</v>
      </c>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row>
    <row r="19" spans="1:65" s="3" customFormat="1" ht="30" customHeight="1" thickBot="1" x14ac:dyDescent="0.3">
      <c r="A19" s="32"/>
      <c r="B19" s="83" t="s">
        <v>61</v>
      </c>
      <c r="C19" s="83" t="s">
        <v>57</v>
      </c>
      <c r="D19" s="84" t="s">
        <v>45</v>
      </c>
      <c r="E19" s="60">
        <v>1</v>
      </c>
      <c r="F19" s="72">
        <f>G18</f>
        <v>45053</v>
      </c>
      <c r="G19" s="72">
        <f>F19+14</f>
        <v>45067</v>
      </c>
      <c r="H19" s="13"/>
      <c r="I19" s="13">
        <f t="shared" si="6"/>
        <v>15</v>
      </c>
      <c r="J19" s="20"/>
      <c r="K19" s="20"/>
      <c r="L19" s="20"/>
      <c r="M19" s="20"/>
      <c r="N19" s="20"/>
      <c r="O19" s="20"/>
      <c r="P19" s="20"/>
      <c r="Q19" s="20"/>
      <c r="R19" s="20"/>
      <c r="S19" s="20"/>
      <c r="T19" s="20"/>
      <c r="U19" s="20"/>
      <c r="V19" s="20"/>
      <c r="W19" s="20"/>
      <c r="X19" s="20"/>
      <c r="Y19" s="20"/>
      <c r="Z19" s="21"/>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row>
    <row r="20" spans="1:65" s="3" customFormat="1" ht="30" customHeight="1" thickBot="1" x14ac:dyDescent="0.3">
      <c r="A20" s="32"/>
      <c r="B20" s="83" t="s">
        <v>63</v>
      </c>
      <c r="C20" s="83" t="s">
        <v>58</v>
      </c>
      <c r="D20" s="84" t="s">
        <v>45</v>
      </c>
      <c r="E20" s="60">
        <v>1</v>
      </c>
      <c r="F20" s="72">
        <f>G19</f>
        <v>45067</v>
      </c>
      <c r="G20" s="72">
        <f>F20+7</f>
        <v>45074</v>
      </c>
      <c r="H20" s="13"/>
      <c r="I20" s="13"/>
      <c r="J20" s="20"/>
      <c r="K20" s="20"/>
      <c r="L20" s="20"/>
      <c r="M20" s="20"/>
      <c r="N20" s="20"/>
      <c r="O20" s="20"/>
      <c r="P20" s="20"/>
      <c r="Q20" s="20"/>
      <c r="R20" s="20"/>
      <c r="S20" s="20"/>
      <c r="T20" s="20"/>
      <c r="U20" s="20"/>
      <c r="V20" s="20"/>
      <c r="W20" s="20"/>
      <c r="X20" s="20"/>
      <c r="Y20" s="20"/>
      <c r="Z20" s="21"/>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row>
    <row r="21" spans="1:65" s="3" customFormat="1" ht="30" customHeight="1" thickBot="1" x14ac:dyDescent="0.3">
      <c r="A21" s="32"/>
      <c r="B21" s="83" t="s">
        <v>64</v>
      </c>
      <c r="C21" s="83" t="s">
        <v>57</v>
      </c>
      <c r="D21" s="84" t="s">
        <v>45</v>
      </c>
      <c r="E21" s="60">
        <v>1</v>
      </c>
      <c r="F21" s="72">
        <f>G20</f>
        <v>45074</v>
      </c>
      <c r="G21" s="72">
        <f>F21+7</f>
        <v>45081</v>
      </c>
      <c r="H21" s="13"/>
      <c r="I21" s="13">
        <f t="shared" si="6"/>
        <v>8</v>
      </c>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row>
    <row r="22" spans="1:65" s="3" customFormat="1" ht="30" customHeight="1" thickBot="1" x14ac:dyDescent="0.3">
      <c r="A22" s="32"/>
      <c r="B22" s="83" t="s">
        <v>65</v>
      </c>
      <c r="C22" s="83" t="s">
        <v>58</v>
      </c>
      <c r="D22" s="84" t="s">
        <v>45</v>
      </c>
      <c r="E22" s="60">
        <v>1</v>
      </c>
      <c r="F22" s="72">
        <f>G21</f>
        <v>45081</v>
      </c>
      <c r="G22" s="72">
        <f>F22+20</f>
        <v>45101</v>
      </c>
      <c r="H22" s="13"/>
      <c r="I22" s="13"/>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row>
    <row r="23" spans="1:65" s="3" customFormat="1" ht="30" customHeight="1" thickBot="1" x14ac:dyDescent="0.3">
      <c r="A23" s="32" t="s">
        <v>10</v>
      </c>
      <c r="B23" s="17" t="s">
        <v>66</v>
      </c>
      <c r="C23" s="17"/>
      <c r="D23" s="44"/>
      <c r="E23" s="63"/>
      <c r="F23" s="76"/>
      <c r="G23" s="77"/>
      <c r="H23" s="13"/>
      <c r="I23" s="13" t="str">
        <f t="shared" si="6"/>
        <v/>
      </c>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row>
    <row r="24" spans="1:65" s="3" customFormat="1" ht="30" customHeight="1" thickBot="1" x14ac:dyDescent="0.3">
      <c r="A24" s="32"/>
      <c r="B24" s="85" t="s">
        <v>68</v>
      </c>
      <c r="C24" s="85"/>
      <c r="D24" s="45"/>
      <c r="E24" s="64"/>
      <c r="F24" s="78" t="s">
        <v>24</v>
      </c>
      <c r="G24" s="78" t="s">
        <v>24</v>
      </c>
      <c r="H24" s="13"/>
      <c r="I24" s="13" t="e">
        <f t="shared" si="6"/>
        <v>#VALUE!</v>
      </c>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row>
    <row r="25" spans="1:65" s="3" customFormat="1" ht="30" customHeight="1" thickBot="1" x14ac:dyDescent="0.3">
      <c r="A25" s="32"/>
      <c r="B25" s="85" t="s">
        <v>69</v>
      </c>
      <c r="C25" s="85"/>
      <c r="D25" s="45"/>
      <c r="E25" s="64"/>
      <c r="F25" s="78"/>
      <c r="G25" s="78"/>
      <c r="H25" s="13"/>
      <c r="I25" s="13"/>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row>
    <row r="26" spans="1:65" s="3" customFormat="1" ht="30" customHeight="1" thickBot="1" x14ac:dyDescent="0.3">
      <c r="A26" s="32"/>
      <c r="B26" s="85" t="s">
        <v>67</v>
      </c>
      <c r="C26" s="85"/>
      <c r="D26" s="45"/>
      <c r="E26" s="64"/>
      <c r="F26" s="78"/>
      <c r="G26" s="78"/>
      <c r="H26" s="13"/>
      <c r="I26" s="13"/>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row>
    <row r="27" spans="1:65" s="3" customFormat="1" ht="30" customHeight="1" thickBot="1" x14ac:dyDescent="0.3">
      <c r="A27" s="32"/>
      <c r="B27" s="85" t="s">
        <v>46</v>
      </c>
      <c r="C27" s="85"/>
      <c r="D27" s="45"/>
      <c r="E27" s="64"/>
      <c r="F27" s="78" t="s">
        <v>24</v>
      </c>
      <c r="G27" s="78" t="s">
        <v>24</v>
      </c>
      <c r="H27" s="13"/>
      <c r="I27" s="13" t="e">
        <f t="shared" si="6"/>
        <v>#VALUE!</v>
      </c>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row>
    <row r="28" spans="1:65" s="3" customFormat="1" ht="30" customHeight="1" thickBot="1" x14ac:dyDescent="0.3">
      <c r="A28" s="32"/>
      <c r="B28" s="85" t="s">
        <v>47</v>
      </c>
      <c r="C28" s="85"/>
      <c r="D28" s="45"/>
      <c r="E28" s="64"/>
      <c r="F28" s="78" t="s">
        <v>24</v>
      </c>
      <c r="G28" s="78" t="s">
        <v>24</v>
      </c>
      <c r="H28" s="13"/>
      <c r="I28" s="13" t="e">
        <f t="shared" si="6"/>
        <v>#VALUE!</v>
      </c>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row>
    <row r="29" spans="1:65" s="3" customFormat="1" ht="30" customHeight="1" thickBot="1" x14ac:dyDescent="0.3">
      <c r="A29" s="32"/>
      <c r="B29" s="48" t="s">
        <v>16</v>
      </c>
      <c r="C29" s="48"/>
      <c r="D29" s="45"/>
      <c r="E29" s="64"/>
      <c r="F29" s="78" t="s">
        <v>24</v>
      </c>
      <c r="G29" s="78" t="s">
        <v>24</v>
      </c>
      <c r="H29" s="13"/>
      <c r="I29" s="13" t="e">
        <f t="shared" si="6"/>
        <v>#VALUE!</v>
      </c>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row>
    <row r="30" spans="1:65" s="3" customFormat="1" ht="30" customHeight="1" thickBot="1" x14ac:dyDescent="0.3">
      <c r="A30" s="32"/>
      <c r="B30" s="48" t="s">
        <v>17</v>
      </c>
      <c r="C30" s="48"/>
      <c r="D30" s="45"/>
      <c r="E30" s="64"/>
      <c r="F30" s="78" t="s">
        <v>24</v>
      </c>
      <c r="G30" s="78" t="s">
        <v>24</v>
      </c>
      <c r="H30" s="13"/>
      <c r="I30" s="13" t="e">
        <f t="shared" si="6"/>
        <v>#VALUE!</v>
      </c>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row>
    <row r="31" spans="1:65" s="3" customFormat="1" ht="30" customHeight="1" thickBot="1" x14ac:dyDescent="0.3">
      <c r="A31" s="32" t="s">
        <v>10</v>
      </c>
      <c r="B31" s="16" t="s">
        <v>18</v>
      </c>
      <c r="C31" s="16"/>
      <c r="D31" s="42"/>
      <c r="E31" s="61"/>
      <c r="F31" s="73"/>
      <c r="G31" s="74"/>
      <c r="H31" s="13"/>
      <c r="I31" s="13" t="str">
        <f t="shared" si="6"/>
        <v/>
      </c>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row>
    <row r="32" spans="1:65" s="3" customFormat="1" ht="30" customHeight="1" thickBot="1" x14ac:dyDescent="0.3">
      <c r="A32" s="32"/>
      <c r="B32" s="47" t="s">
        <v>13</v>
      </c>
      <c r="C32" s="47"/>
      <c r="D32" s="43"/>
      <c r="E32" s="62"/>
      <c r="F32" s="75">
        <f>F9+15</f>
        <v>44984</v>
      </c>
      <c r="G32" s="75">
        <f>F32+5</f>
        <v>44989</v>
      </c>
      <c r="H32" s="13"/>
      <c r="I32" s="13">
        <f t="shared" si="6"/>
        <v>6</v>
      </c>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row>
    <row r="33" spans="1:65" s="3" customFormat="1" ht="30" customHeight="1" thickBot="1" x14ac:dyDescent="0.3">
      <c r="A33" s="32"/>
      <c r="B33" s="47" t="s">
        <v>14</v>
      </c>
      <c r="C33" s="47"/>
      <c r="D33" s="43"/>
      <c r="E33" s="62"/>
      <c r="F33" s="75">
        <f>G32+1</f>
        <v>44990</v>
      </c>
      <c r="G33" s="75">
        <f>F33+4</f>
        <v>44994</v>
      </c>
      <c r="H33" s="13"/>
      <c r="I33" s="13">
        <f t="shared" si="6"/>
        <v>5</v>
      </c>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row>
    <row r="34" spans="1:65" s="3" customFormat="1" ht="30" customHeight="1" thickBot="1" x14ac:dyDescent="0.3">
      <c r="A34" s="32"/>
      <c r="B34" s="47" t="s">
        <v>15</v>
      </c>
      <c r="C34" s="47"/>
      <c r="D34" s="43"/>
      <c r="E34" s="62"/>
      <c r="F34" s="75">
        <f>F33+5</f>
        <v>44995</v>
      </c>
      <c r="G34" s="75">
        <f>F34+5</f>
        <v>45000</v>
      </c>
      <c r="H34" s="13"/>
      <c r="I34" s="13">
        <f t="shared" si="6"/>
        <v>6</v>
      </c>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row>
    <row r="35" spans="1:65" s="3" customFormat="1" ht="30" customHeight="1" thickBot="1" x14ac:dyDescent="0.3">
      <c r="A35" s="32"/>
      <c r="B35" s="47" t="s">
        <v>16</v>
      </c>
      <c r="C35" s="47"/>
      <c r="D35" s="43"/>
      <c r="E35" s="62"/>
      <c r="F35" s="75">
        <f>G34+1</f>
        <v>45001</v>
      </c>
      <c r="G35" s="75">
        <f>F35+4</f>
        <v>45005</v>
      </c>
      <c r="H35" s="13"/>
      <c r="I35" s="13">
        <f t="shared" si="6"/>
        <v>5</v>
      </c>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row>
    <row r="36" spans="1:65" s="3" customFormat="1" ht="30" customHeight="1" thickBot="1" x14ac:dyDescent="0.3">
      <c r="A36" s="32"/>
      <c r="B36" s="47" t="s">
        <v>17</v>
      </c>
      <c r="C36" s="47"/>
      <c r="D36" s="43"/>
      <c r="E36" s="62"/>
      <c r="F36" s="75">
        <f>F34</f>
        <v>44995</v>
      </c>
      <c r="G36" s="75">
        <f>F36+4</f>
        <v>44999</v>
      </c>
      <c r="H36" s="13"/>
      <c r="I36" s="13">
        <f t="shared" si="6"/>
        <v>5</v>
      </c>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row>
    <row r="37" spans="1:65" s="3" customFormat="1" ht="30" customHeight="1" thickBot="1" x14ac:dyDescent="0.3">
      <c r="A37" s="32" t="s">
        <v>11</v>
      </c>
      <c r="B37" s="49"/>
      <c r="C37" s="49"/>
      <c r="D37" s="46"/>
      <c r="E37" s="65"/>
      <c r="F37" s="79"/>
      <c r="G37" s="79"/>
      <c r="H37" s="13"/>
      <c r="I37" s="13" t="str">
        <f t="shared" si="6"/>
        <v/>
      </c>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row>
    <row r="38" spans="1:65" s="3" customFormat="1" ht="30" customHeight="1" thickBot="1" x14ac:dyDescent="0.3">
      <c r="A38" s="33" t="s">
        <v>12</v>
      </c>
      <c r="B38" s="18" t="s">
        <v>19</v>
      </c>
      <c r="C38" s="18"/>
      <c r="D38" s="52"/>
      <c r="E38" s="66"/>
      <c r="F38" s="53"/>
      <c r="G38" s="53"/>
      <c r="H38" s="19"/>
      <c r="I38" s="19" t="str">
        <f t="shared" si="6"/>
        <v/>
      </c>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row>
    <row r="39" spans="1:65" ht="30" customHeight="1" x14ac:dyDescent="0.25">
      <c r="H39" s="6"/>
    </row>
    <row r="40" spans="1:65" ht="30" customHeight="1" x14ac:dyDescent="0.25">
      <c r="D40" s="11"/>
      <c r="G40" s="34"/>
    </row>
    <row r="41" spans="1:65" ht="30" customHeight="1" x14ac:dyDescent="0.25">
      <c r="D41" s="12"/>
    </row>
  </sheetData>
  <mergeCells count="12">
    <mergeCell ref="AZ4:BF4"/>
    <mergeCell ref="BG4:BM4"/>
    <mergeCell ref="F3:G3"/>
    <mergeCell ref="J4:P4"/>
    <mergeCell ref="Q4:W4"/>
    <mergeCell ref="X4:AD4"/>
    <mergeCell ref="AE4:AK4"/>
    <mergeCell ref="D3:E3"/>
    <mergeCell ref="D4:E4"/>
    <mergeCell ref="B5:H5"/>
    <mergeCell ref="AL4:AR4"/>
    <mergeCell ref="AS4:AY4"/>
  </mergeCells>
  <conditionalFormatting sqref="E7:E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38">
    <cfRule type="expression" dxfId="2" priority="33">
      <formula>AND(TODAY()&gt;=J$5,TODAY()&lt;K$5)</formula>
    </cfRule>
  </conditionalFormatting>
  <conditionalFormatting sqref="J7:BM38">
    <cfRule type="expression" dxfId="1" priority="27">
      <formula>AND(task_start&lt;=J$5,ROUNDDOWN((task_end-task_start+1)*task_progress,0)+task_start-1&gt;=J$5)</formula>
    </cfRule>
    <cfRule type="expression" dxfId="0" priority="28" stopIfTrue="1">
      <formula>AND(task_end&gt;=J$5,task_start&lt;K$5)</formula>
    </cfRule>
  </conditionalFormatting>
  <dataValidations count="1">
    <dataValidation type="whole" operator="greaterThanOrEqual" allowBlank="1" showInputMessage="1" promptTitle="Mostrar semana" prompt="Al cambiar este número, se desplazará la vista del diagrama de Gantt." sqref="F4" xr:uid="{00000000-0002-0000-0000-000000000000}">
      <formula1>1</formula1>
    </dataValidation>
  </dataValidations>
  <printOptions horizontalCentered="1"/>
  <pageMargins left="0.35" right="0.35" top="0.35" bottom="0.5" header="0.3" footer="0.3"/>
  <pageSetup paperSize="9" scale="42"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6" zoomScaleNormal="100" workbookViewId="0"/>
  </sheetViews>
  <sheetFormatPr baseColWidth="10" defaultColWidth="9.140625" defaultRowHeight="12.75" x14ac:dyDescent="0.2"/>
  <cols>
    <col min="1" max="1" width="87.140625" style="24" customWidth="1"/>
    <col min="2" max="16384" width="9.140625" style="2"/>
  </cols>
  <sheetData>
    <row r="1" spans="1:2" ht="46.5" customHeight="1" x14ac:dyDescent="0.2"/>
    <row r="2" spans="1:2" s="26" customFormat="1" ht="15.75" x14ac:dyDescent="0.25">
      <c r="A2" s="25" t="s">
        <v>27</v>
      </c>
      <c r="B2" s="25"/>
    </row>
    <row r="3" spans="1:2" s="30" customFormat="1" ht="27" customHeight="1" x14ac:dyDescent="0.25">
      <c r="A3" s="31" t="s">
        <v>28</v>
      </c>
      <c r="B3" s="31"/>
    </row>
    <row r="4" spans="1:2" s="27" customFormat="1" ht="26.25" x14ac:dyDescent="0.4">
      <c r="A4" s="28" t="s">
        <v>29</v>
      </c>
    </row>
    <row r="5" spans="1:2" ht="87" customHeight="1" x14ac:dyDescent="0.2">
      <c r="A5" s="29" t="s">
        <v>30</v>
      </c>
    </row>
    <row r="6" spans="1:2" ht="26.25" customHeight="1" x14ac:dyDescent="0.2">
      <c r="A6" s="28" t="s">
        <v>31</v>
      </c>
    </row>
    <row r="7" spans="1:2" s="24" customFormat="1" ht="223.5" customHeight="1" x14ac:dyDescent="0.25">
      <c r="A7" s="50" t="s">
        <v>32</v>
      </c>
    </row>
    <row r="8" spans="1:2" s="27" customFormat="1" ht="26.25" x14ac:dyDescent="0.4">
      <c r="A8" s="28" t="s">
        <v>33</v>
      </c>
    </row>
    <row r="9" spans="1:2" ht="75" x14ac:dyDescent="0.2">
      <c r="A9" s="29" t="s">
        <v>34</v>
      </c>
    </row>
    <row r="10" spans="1:2" s="24" customFormat="1" ht="27.95" customHeight="1" x14ac:dyDescent="0.25">
      <c r="A10" s="51" t="s">
        <v>35</v>
      </c>
    </row>
    <row r="11" spans="1:2" s="27" customFormat="1" ht="26.25" x14ac:dyDescent="0.4">
      <c r="A11" s="28" t="s">
        <v>36</v>
      </c>
    </row>
    <row r="12" spans="1:2" ht="30" x14ac:dyDescent="0.2">
      <c r="A12" s="29" t="s">
        <v>37</v>
      </c>
    </row>
    <row r="13" spans="1:2" s="24" customFormat="1" ht="27.95" customHeight="1" x14ac:dyDescent="0.25">
      <c r="A13" s="51" t="s">
        <v>38</v>
      </c>
    </row>
    <row r="14" spans="1:2" s="27" customFormat="1" ht="26.25" x14ac:dyDescent="0.4">
      <c r="A14" s="28" t="s">
        <v>39</v>
      </c>
    </row>
    <row r="15" spans="1:2" ht="91.5" customHeight="1" x14ac:dyDescent="0.2">
      <c r="A15" s="29" t="s">
        <v>40</v>
      </c>
    </row>
    <row r="16" spans="1:2" ht="90" x14ac:dyDescent="0.2">
      <c r="A16" s="29" t="s">
        <v>41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2024-02-28T20:11:29Z</dcterms:modified>
</cp:coreProperties>
</file>