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40" i="1" l="1"/>
  <c r="F39" i="1"/>
  <c r="D39" i="1"/>
  <c r="I55" i="1"/>
  <c r="H55" i="1"/>
  <c r="G55" i="1"/>
  <c r="D55" i="1"/>
  <c r="Q55" i="1"/>
  <c r="P55" i="1"/>
  <c r="O55" i="1"/>
  <c r="N55" i="1"/>
  <c r="M55" i="1"/>
  <c r="L55" i="1"/>
  <c r="Q39" i="1"/>
  <c r="P39" i="1"/>
  <c r="O39" i="1"/>
  <c r="N39" i="1"/>
  <c r="M39" i="1"/>
  <c r="L39" i="1"/>
  <c r="H39" i="1"/>
  <c r="G39" i="1"/>
  <c r="G10" i="1" l="1"/>
  <c r="H10" i="1"/>
  <c r="I10" i="1"/>
  <c r="J10" i="1"/>
  <c r="K10" i="1"/>
  <c r="L10" i="1"/>
  <c r="M10" i="1"/>
  <c r="N10" i="1"/>
  <c r="O10" i="1"/>
  <c r="P10" i="1"/>
  <c r="Q10" i="1"/>
  <c r="D10" i="1"/>
  <c r="E19" i="1"/>
  <c r="E15" i="1"/>
  <c r="E23" i="1" l="1"/>
  <c r="G21" i="1"/>
  <c r="H21" i="1"/>
  <c r="I21" i="1"/>
  <c r="J21" i="1"/>
  <c r="K21" i="1"/>
  <c r="L21" i="1"/>
  <c r="M21" i="1"/>
  <c r="N21" i="1"/>
  <c r="O21" i="1"/>
  <c r="P21" i="1"/>
  <c r="Q21" i="1"/>
  <c r="D21" i="1"/>
  <c r="E20" i="1"/>
  <c r="F25" i="1" l="1"/>
  <c r="E24" i="1"/>
  <c r="E22" i="1"/>
  <c r="E18" i="1"/>
  <c r="E17" i="1"/>
  <c r="E16" i="1"/>
  <c r="E14" i="1"/>
  <c r="E13" i="1"/>
  <c r="E12" i="1"/>
  <c r="F11" i="1"/>
  <c r="F10" i="1" s="1"/>
  <c r="E11" i="1" l="1"/>
  <c r="E10" i="1" s="1"/>
  <c r="E25" i="1"/>
  <c r="E21" i="1" s="1"/>
  <c r="F21" i="1"/>
  <c r="I39" i="1"/>
  <c r="J39" i="1"/>
  <c r="K39" i="1"/>
  <c r="E53" i="1"/>
  <c r="G28" i="1"/>
  <c r="H28" i="1"/>
  <c r="I28" i="1"/>
  <c r="I26" i="1" s="1"/>
  <c r="J28" i="1"/>
  <c r="K28" i="1"/>
  <c r="L28" i="1"/>
  <c r="M28" i="1"/>
  <c r="N28" i="1"/>
  <c r="O28" i="1"/>
  <c r="P28" i="1"/>
  <c r="Q28" i="1"/>
  <c r="D28" i="1"/>
  <c r="E47" i="1"/>
  <c r="J55" i="1" l="1"/>
  <c r="K55" i="1"/>
  <c r="F73" i="1" l="1"/>
  <c r="G73" i="1"/>
  <c r="H73" i="1"/>
  <c r="I73" i="1"/>
  <c r="J73" i="1"/>
  <c r="K73" i="1"/>
  <c r="L73" i="1"/>
  <c r="M73" i="1"/>
  <c r="N73" i="1"/>
  <c r="O73" i="1"/>
  <c r="D73" i="1"/>
  <c r="F70" i="1"/>
  <c r="G70" i="1"/>
  <c r="H70" i="1"/>
  <c r="I70" i="1"/>
  <c r="J70" i="1"/>
  <c r="K70" i="1"/>
  <c r="L70" i="1"/>
  <c r="M70" i="1"/>
  <c r="N70" i="1"/>
  <c r="O70" i="1"/>
  <c r="D70" i="1"/>
  <c r="F67" i="1"/>
  <c r="G67" i="1"/>
  <c r="H67" i="1"/>
  <c r="I67" i="1"/>
  <c r="J67" i="1"/>
  <c r="K67" i="1"/>
  <c r="L67" i="1"/>
  <c r="M67" i="1"/>
  <c r="N67" i="1"/>
  <c r="O67" i="1"/>
  <c r="P67" i="1"/>
  <c r="Q67" i="1"/>
  <c r="D67" i="1"/>
  <c r="E68" i="1"/>
  <c r="E67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F28" i="1" s="1"/>
  <c r="E64" i="1" l="1"/>
  <c r="F57" i="1" l="1"/>
  <c r="F58" i="1"/>
  <c r="F31" i="1"/>
  <c r="F55" i="1" l="1"/>
  <c r="F54" i="1" s="1"/>
  <c r="F35" i="1"/>
  <c r="G35" i="1"/>
  <c r="H35" i="1"/>
  <c r="I35" i="1"/>
  <c r="J35" i="1"/>
  <c r="K35" i="1"/>
  <c r="L35" i="1"/>
  <c r="M35" i="1"/>
  <c r="N35" i="1"/>
  <c r="O35" i="1"/>
  <c r="P35" i="1"/>
  <c r="Q35" i="1"/>
  <c r="F29" i="1"/>
  <c r="G29" i="1"/>
  <c r="H29" i="1"/>
  <c r="I29" i="1"/>
  <c r="J29" i="1"/>
  <c r="J27" i="1" s="1"/>
  <c r="K29" i="1"/>
  <c r="K27" i="1" s="1"/>
  <c r="L29" i="1"/>
  <c r="M29" i="1"/>
  <c r="N29" i="1"/>
  <c r="O29" i="1"/>
  <c r="P29" i="1"/>
  <c r="Q29" i="1"/>
  <c r="D29" i="1"/>
  <c r="E30" i="1"/>
  <c r="E31" i="1"/>
  <c r="E32" i="1"/>
  <c r="E33" i="1"/>
  <c r="E34" i="1"/>
  <c r="D35" i="1"/>
  <c r="E74" i="1"/>
  <c r="E73" i="1" s="1"/>
  <c r="E71" i="1"/>
  <c r="E70" i="1" s="1"/>
  <c r="E56" i="1"/>
  <c r="E57" i="1"/>
  <c r="E58" i="1"/>
  <c r="F27" i="1" l="1"/>
  <c r="F26" i="1" s="1"/>
  <c r="E55" i="1"/>
  <c r="J54" i="1"/>
  <c r="G54" i="1"/>
  <c r="G38" i="1" s="1"/>
  <c r="L54" i="1"/>
  <c r="H54" i="1"/>
  <c r="H38" i="1" s="1"/>
  <c r="M54" i="1"/>
  <c r="F38" i="1"/>
  <c r="O54" i="1"/>
  <c r="K54" i="1"/>
  <c r="D54" i="1"/>
  <c r="Q54" i="1"/>
  <c r="P54" i="1"/>
  <c r="E29" i="1"/>
  <c r="N54" i="1"/>
  <c r="I54" i="1"/>
  <c r="E41" i="1"/>
  <c r="H27" i="1" l="1"/>
  <c r="H26" i="1" s="1"/>
  <c r="G27" i="1"/>
  <c r="G26" i="1" s="1"/>
  <c r="D38" i="1"/>
  <c r="D27" i="1"/>
  <c r="D26" i="1" s="1"/>
  <c r="N38" i="1"/>
  <c r="N26" i="1" s="1"/>
  <c r="I38" i="1"/>
  <c r="O9" i="1"/>
  <c r="P9" i="1" l="1"/>
  <c r="L9" i="1"/>
  <c r="I9" i="1"/>
  <c r="Q9" i="1"/>
  <c r="M9" i="1"/>
  <c r="G9" i="1"/>
  <c r="N9" i="1"/>
  <c r="H9" i="1"/>
  <c r="K9" i="1"/>
  <c r="J9" i="1"/>
  <c r="E36" i="1"/>
  <c r="E42" i="1"/>
  <c r="E43" i="1"/>
  <c r="E44" i="1"/>
  <c r="E45" i="1"/>
  <c r="E46" i="1"/>
  <c r="E48" i="1"/>
  <c r="E49" i="1"/>
  <c r="E50" i="1"/>
  <c r="E51" i="1"/>
  <c r="E52" i="1"/>
  <c r="E39" i="1" l="1"/>
  <c r="E28" i="1"/>
  <c r="E35" i="1"/>
  <c r="E54" i="1"/>
  <c r="E27" i="1" s="1"/>
  <c r="E26" i="1" l="1"/>
  <c r="F9" i="1"/>
  <c r="E9" i="1"/>
  <c r="I8" i="1"/>
  <c r="D9" i="1"/>
  <c r="D8" i="1" s="1"/>
  <c r="L38" i="1" l="1"/>
  <c r="L26" i="1" s="1"/>
  <c r="L8" i="1" s="1"/>
  <c r="P38" i="1"/>
  <c r="P26" i="1" s="1"/>
  <c r="P8" i="1" s="1"/>
  <c r="Q38" i="1"/>
  <c r="Q26" i="1" s="1"/>
  <c r="Q8" i="1" s="1"/>
  <c r="K38" i="1"/>
  <c r="K26" i="1"/>
  <c r="K8" i="1" s="1"/>
  <c r="O38" i="1"/>
  <c r="O26" i="1" s="1"/>
  <c r="O8" i="1" s="1"/>
  <c r="J38" i="1"/>
  <c r="J26" i="1"/>
  <c r="J8" i="1" s="1"/>
  <c r="M38" i="1"/>
  <c r="M26" i="1" s="1"/>
  <c r="M8" i="1" s="1"/>
  <c r="E38" i="1"/>
  <c r="H8" i="1"/>
  <c r="G8" i="1"/>
  <c r="N8" i="1" l="1"/>
  <c r="E8" i="1" l="1"/>
  <c r="F8" i="1"/>
</calcChain>
</file>

<file path=xl/sharedStrings.xml><?xml version="1.0" encoding="utf-8"?>
<sst xmlns="http://schemas.openxmlformats.org/spreadsheetml/2006/main" count="259" uniqueCount="188">
  <si>
    <t>Индекс</t>
  </si>
  <si>
    <t>Наименование циклов, разделов, дисциплин, профессиональных модулей, МДК, практик</t>
  </si>
  <si>
    <t>Формы промежуточной аттестации</t>
  </si>
  <si>
    <t>Учебная нагрузка  (час.)</t>
  </si>
  <si>
    <t>Распределение по курсам и семестрам (час. в семестр)</t>
  </si>
  <si>
    <t xml:space="preserve"> Максимальная    </t>
  </si>
  <si>
    <t>Самостоятельная  работа</t>
  </si>
  <si>
    <t>Обязательная аудиторная</t>
  </si>
  <si>
    <t>всего занятий</t>
  </si>
  <si>
    <t>в том числе</t>
  </si>
  <si>
    <t>1 курс</t>
  </si>
  <si>
    <t>2 курс</t>
  </si>
  <si>
    <t>3курс</t>
  </si>
  <si>
    <t>лекций</t>
  </si>
  <si>
    <t>сем.</t>
  </si>
  <si>
    <t>нед.</t>
  </si>
  <si>
    <t>ТО.Ф</t>
  </si>
  <si>
    <t xml:space="preserve">ТЕОРЕТИЧЕСКОЕ  ОБУЧЕНИЕ </t>
  </si>
  <si>
    <t>О.00</t>
  </si>
  <si>
    <t xml:space="preserve">ОБЩЕОБРАЗОВАТЕЛЬНЫЙ ЦИКЛ </t>
  </si>
  <si>
    <t>ОДБ.00</t>
  </si>
  <si>
    <t>Базовые дисциплины</t>
  </si>
  <si>
    <t>ОДБ.01</t>
  </si>
  <si>
    <t>Иностранный язык</t>
  </si>
  <si>
    <t>ДЗ</t>
  </si>
  <si>
    <t>ОДБ.02</t>
  </si>
  <si>
    <t>Информатика и ИКТ</t>
  </si>
  <si>
    <t>ОДБ.03</t>
  </si>
  <si>
    <t>Математика</t>
  </si>
  <si>
    <t>Э</t>
  </si>
  <si>
    <t>ОДБ.04</t>
  </si>
  <si>
    <t>ОДБ.05</t>
  </si>
  <si>
    <t>ОДБ.06</t>
  </si>
  <si>
    <t>ОДБ.07</t>
  </si>
  <si>
    <t>ОДБ.08</t>
  </si>
  <si>
    <t>Физическая культура</t>
  </si>
  <si>
    <t>З,З</t>
  </si>
  <si>
    <t>ОБЖ</t>
  </si>
  <si>
    <t>ОДП.00</t>
  </si>
  <si>
    <t>Профильные дисциплины</t>
  </si>
  <si>
    <t>История</t>
  </si>
  <si>
    <t>ТЕОРЕТИЧЕСКОЕ  ОБУЧЕНИЕ  по ФГОС</t>
  </si>
  <si>
    <t>ОБ.ТО.ОО</t>
  </si>
  <si>
    <t>Обязательная часть циклов ОПОП</t>
  </si>
  <si>
    <t>В.ТО.ОО</t>
  </si>
  <si>
    <t>Вариативная часть циклов ОПОП</t>
  </si>
  <si>
    <t>ОГСЭ.00</t>
  </si>
  <si>
    <t>Общий гуманитарный и социально - экономический цикл</t>
  </si>
  <si>
    <t>ОГСЭ.01</t>
  </si>
  <si>
    <t>Основы философии</t>
  </si>
  <si>
    <t>ОГСЭ.02</t>
  </si>
  <si>
    <t>ОГСЭ.03</t>
  </si>
  <si>
    <t>ОГСЭ.04</t>
  </si>
  <si>
    <t>З</t>
  </si>
  <si>
    <t>ЕН.00</t>
  </si>
  <si>
    <t>Математический и общий естественно - научный цикл</t>
  </si>
  <si>
    <t>ЕН.01</t>
  </si>
  <si>
    <t>ЕН.02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</si>
  <si>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</si>
  <si>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</si>
  <si>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</si>
  <si>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</si>
  <si>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</si>
  <si>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</si>
  <si>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</si>
  <si>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</si>
  <si>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</si>
  <si>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Безопасность жизнедеятельности</t>
  </si>
  <si>
    <t>ПМ.00</t>
  </si>
  <si>
    <t>Профессиональные модули</t>
  </si>
  <si>
    <t>ПМ.01</t>
  </si>
  <si>
    <t>МДК.01.01</t>
  </si>
  <si>
    <t>ПМ.02</t>
  </si>
  <si>
    <t>МДК.02.01</t>
  </si>
  <si>
    <t>ПМ.03</t>
  </si>
  <si>
    <t>МДК.03.01</t>
  </si>
  <si>
    <t>ПДП</t>
  </si>
  <si>
    <t xml:space="preserve">Преддипломная практика </t>
  </si>
  <si>
    <t>Государственная итоговая аттестация</t>
  </si>
  <si>
    <t>6 нед</t>
  </si>
  <si>
    <t xml:space="preserve">Консультации из расчета 100 часов в год </t>
  </si>
  <si>
    <t>4 курс</t>
  </si>
  <si>
    <t>сем</t>
  </si>
  <si>
    <t>нед</t>
  </si>
  <si>
    <t>Правовое обеспечение профессиональной деятельности</t>
  </si>
  <si>
    <t>МДК 01.02</t>
  </si>
  <si>
    <t>МДК 01.03</t>
  </si>
  <si>
    <t>ПМ.04</t>
  </si>
  <si>
    <t xml:space="preserve">МДК.04.01 </t>
  </si>
  <si>
    <t>4 нед</t>
  </si>
  <si>
    <t>Мировая художественная культура</t>
  </si>
  <si>
    <t>В.ОП.12</t>
  </si>
  <si>
    <t>2 нед</t>
  </si>
  <si>
    <t>5 нед</t>
  </si>
  <si>
    <t>География</t>
  </si>
  <si>
    <t>Естествознание</t>
  </si>
  <si>
    <t>Психология общения</t>
  </si>
  <si>
    <t>Информатика и информационные технологии в профессиональной деятельности</t>
  </si>
  <si>
    <t>ОГСЭ.05</t>
  </si>
  <si>
    <t>Педагогика</t>
  </si>
  <si>
    <t>Психология</t>
  </si>
  <si>
    <t>Возрастная анатомия, физиология и гигиена</t>
  </si>
  <si>
    <t>В.ОП.06</t>
  </si>
  <si>
    <t>История изобразительного искусства</t>
  </si>
  <si>
    <t>В.ОП.07</t>
  </si>
  <si>
    <t>Деловая этика</t>
  </si>
  <si>
    <t>В.ОП.08</t>
  </si>
  <si>
    <t>Скульптура и пластическое моделирование</t>
  </si>
  <si>
    <t>В.ОП.09</t>
  </si>
  <si>
    <t>Рисунок</t>
  </si>
  <si>
    <t>В.ОП.10</t>
  </si>
  <si>
    <t>Живопись</t>
  </si>
  <si>
    <t>В.ОП.11</t>
  </si>
  <si>
    <t>Основы медицинских знаний</t>
  </si>
  <si>
    <t>Основы работы с социально-неадаптированными детьми</t>
  </si>
  <si>
    <t>Преподавание по программам начального общего образования</t>
  </si>
  <si>
    <t>Теоретические основы организации обучения в начальных классах</t>
  </si>
  <si>
    <t>Русский язык с методикой преподавания</t>
  </si>
  <si>
    <t>Детская литература с практикумом по выразительному чтению</t>
  </si>
  <si>
    <t>МДК 01.04</t>
  </si>
  <si>
    <t>МДК 01.05</t>
  </si>
  <si>
    <t>МДК 01.06</t>
  </si>
  <si>
    <t>МДК 01.07</t>
  </si>
  <si>
    <t>Теоретические основы начального курса математики с методикой преподавания</t>
  </si>
  <si>
    <t>Естествознание с методикой преподавания</t>
  </si>
  <si>
    <t>Теория и методика физического воспитания с практикумом</t>
  </si>
  <si>
    <t>Теория и методика музыкального воспитания с практикумом</t>
  </si>
  <si>
    <t>Современные образовательные технологии</t>
  </si>
  <si>
    <t>УП.01</t>
  </si>
  <si>
    <t>Учебная практика</t>
  </si>
  <si>
    <t>Производственная практика (по профилю специальности)</t>
  </si>
  <si>
    <t>ЭКВ</t>
  </si>
  <si>
    <t>ПП</t>
  </si>
  <si>
    <t>Организация внеурочной деятельности и общения младших школьников</t>
  </si>
  <si>
    <t>ЭКЗ</t>
  </si>
  <si>
    <t>Основы организации внеурочной работы (изобразительная деятельность и декоративно-прикладное искусство)</t>
  </si>
  <si>
    <t>ПП.02</t>
  </si>
  <si>
    <t>Классное руководство</t>
  </si>
  <si>
    <t>Теоретические и методологические основы деятельности классного руководителя</t>
  </si>
  <si>
    <t>ПП.01.</t>
  </si>
  <si>
    <t>ПП.03.</t>
  </si>
  <si>
    <t>Методическое обеспечение образовательного процесса</t>
  </si>
  <si>
    <t>Теоретические и прикладные аспекты методической работы учителя начальных классов</t>
  </si>
  <si>
    <t>ПП.04</t>
  </si>
  <si>
    <t>УП.</t>
  </si>
  <si>
    <t>11 нед</t>
  </si>
  <si>
    <t>12 нед</t>
  </si>
  <si>
    <t>ПА</t>
  </si>
  <si>
    <t>Промежуточная аттестация</t>
  </si>
  <si>
    <t>ГИА.00</t>
  </si>
  <si>
    <t>ГИА.01</t>
  </si>
  <si>
    <t>ГИА.02</t>
  </si>
  <si>
    <t>Государственный экзамен</t>
  </si>
  <si>
    <t>Подготовка выпускной квалификационной работы</t>
  </si>
  <si>
    <t>Защита выпускной квалификационной работы</t>
  </si>
  <si>
    <t>В.МДК 01.09</t>
  </si>
  <si>
    <t>МДК 01.08</t>
  </si>
  <si>
    <t>Методика обучения продуктивным видам деятельности с практикумом (Социально-педагогическая и научно-познавательная деятельность)</t>
  </si>
  <si>
    <t>В.ОП.13</t>
  </si>
  <si>
    <t>В.ОП.14</t>
  </si>
  <si>
    <t>Игровые технологии в работе учителя</t>
  </si>
  <si>
    <t>Калиграфия</t>
  </si>
  <si>
    <t>Обществознание(включая экономику и право)</t>
  </si>
  <si>
    <t>Астрономия</t>
  </si>
  <si>
    <t>Русский язык</t>
  </si>
  <si>
    <t>Литература</t>
  </si>
  <si>
    <t>ОДБ.09</t>
  </si>
  <si>
    <t>В.ОДБ.10</t>
  </si>
  <si>
    <t>ОДП.01</t>
  </si>
  <si>
    <t>ОДП.02</t>
  </si>
  <si>
    <t>ОДП.03</t>
  </si>
  <si>
    <t>ОДП.04</t>
  </si>
  <si>
    <t>Русская родная литература</t>
  </si>
  <si>
    <t xml:space="preserve">курсовых работ </t>
  </si>
  <si>
    <t>лаб.и практ. Занятий</t>
  </si>
  <si>
    <t>9нед</t>
  </si>
  <si>
    <t>2нед</t>
  </si>
  <si>
    <t>учебной практики</t>
  </si>
  <si>
    <t>производственной практики</t>
  </si>
  <si>
    <t>Экзаменов</t>
  </si>
  <si>
    <t>Дифференцированных зачетов</t>
  </si>
  <si>
    <t>300ч</t>
  </si>
  <si>
    <t>Дисциплин и МДК</t>
  </si>
  <si>
    <t>ДЗ,ДЗ,Э,кр</t>
  </si>
  <si>
    <t>З,З,З,З,З</t>
  </si>
  <si>
    <t>3нед</t>
  </si>
  <si>
    <t>ДЗ,ДЗ,кр</t>
  </si>
  <si>
    <t>7нед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</si>
</sst>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16" fontId="5" fillId="2" borderId="7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/>
    <xf numFmtId="0" fontId="2" fillId="0" borderId="28" xfId="0" applyFont="1" applyBorder="1"/>
    <xf numFmtId="0" fontId="9" fillId="0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1" xfId="0" applyBorder="1"/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2" fillId="0" borderId="11" xfId="0" applyFont="1" applyFill="1" applyBorder="1"/>
    <xf numFmtId="0" fontId="2" fillId="0" borderId="0" xfId="0" applyFont="1" applyBorder="1"/>
    <xf numFmtId="0" fontId="2" fillId="2" borderId="14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2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vertical="center"/>
    </xf>
    <xf numFmtId="0" fontId="4" fillId="7" borderId="20" xfId="0" applyFont="1" applyFill="1" applyBorder="1" applyAlignment="1">
      <alignment vertical="center" wrapText="1"/>
    </xf>
    <xf numFmtId="0" fontId="4" fillId="7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18" xfId="0" applyFont="1" applyBorder="1"/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23" xfId="0" applyFont="1" applyFill="1" applyBorder="1"/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5" borderId="12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3" borderId="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vertical="center" wrapText="1"/>
    </xf>
    <xf numFmtId="0" fontId="4" fillId="7" borderId="19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0" fillId="0" borderId="11" xfId="0" applyFill="1" applyBorder="1"/>
    <xf numFmtId="0" fontId="3" fillId="2" borderId="3" xfId="0" applyFont="1" applyFill="1" applyBorder="1" applyAlignment="1">
      <alignment vertical="center"/>
    </xf>
    <xf numFmtId="0" fontId="9" fillId="2" borderId="24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2" borderId="3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2" fillId="2" borderId="34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2" fillId="4" borderId="29" xfId="0" applyFont="1" applyFill="1" applyBorder="1" applyAlignment="1">
      <alignment horizontal="center" vertical="center"/>
    </xf>
    <xf numFmtId="0" fontId="2" fillId="0" borderId="20" xfId="0" applyFont="1" applyBorder="1"/>
    <xf numFmtId="0" fontId="8" fillId="0" borderId="13" xfId="0" applyFont="1" applyFill="1" applyBorder="1" applyAlignment="1">
      <alignment horizontal="justify" vertical="center"/>
    </xf>
    <xf numFmtId="0" fontId="8" fillId="0" borderId="9" xfId="0" applyFont="1" applyFill="1" applyBorder="1" applyAlignment="1">
      <alignment horizontal="justify" vertical="center"/>
    </xf>
    <xf numFmtId="0" fontId="12" fillId="0" borderId="43" xfId="0" applyFont="1" applyFill="1" applyBorder="1" applyAlignment="1">
      <alignment horizontal="justify" vertical="center"/>
    </xf>
    <xf numFmtId="0" fontId="5" fillId="0" borderId="9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vertical="center"/>
    </xf>
    <xf numFmtId="0" fontId="9" fillId="10" borderId="17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9" fillId="9" borderId="9" xfId="0" applyFont="1" applyFill="1" applyBorder="1" applyAlignment="1">
      <alignment vertical="center"/>
    </xf>
    <xf numFmtId="0" fontId="9" fillId="9" borderId="9" xfId="0" applyFont="1" applyFill="1" applyBorder="1" applyAlignment="1">
      <alignment vertical="center" wrapText="1"/>
    </xf>
    <xf numFmtId="0" fontId="2" fillId="2" borderId="4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2" fillId="0" borderId="12" xfId="0" applyFont="1" applyFill="1" applyBorder="1"/>
    <xf numFmtId="0" fontId="2" fillId="0" borderId="17" xfId="0" applyFont="1" applyFill="1" applyBorder="1" applyAlignment="1">
      <alignment vertical="center"/>
    </xf>
    <xf numFmtId="0" fontId="2" fillId="0" borderId="47" xfId="0" applyFont="1" applyFill="1" applyBorder="1"/>
    <xf numFmtId="0" fontId="2" fillId="2" borderId="31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 wrapText="1"/>
    </xf>
    <xf numFmtId="0" fontId="2" fillId="2" borderId="48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1" xfId="0" applyFont="1" applyFill="1" applyBorder="1" applyAlignment="1">
      <alignment horizontal="center" vertical="center" textRotation="90" wrapText="1"/>
    </xf>
    <xf numFmtId="0" fontId="1" fillId="2" borderId="52" xfId="0" applyFont="1" applyFill="1" applyBorder="1" applyAlignment="1">
      <alignment horizontal="center" vertical="center" textRotation="90" wrapText="1"/>
    </xf>
    <xf numFmtId="0" fontId="1" fillId="2" borderId="40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workbookViewId="0">
      <selection activeCell="G4" sqref="G4:G7"/>
    </sheetView>
  </sheetViews>
  <sheetFormatPr defaultRowHeight="15" x14ac:dyDescent="0.25"/>
  <cols>
    <col min="1" max="1" width="10.28515625" customWidth="1"/>
    <col min="2" max="2" width="53.140625" customWidth="1"/>
    <col min="3" max="3" width="7.140625" customWidth="1"/>
    <col min="4" max="4" width="5.28515625" customWidth="1"/>
    <col min="5" max="6" width="5" customWidth="1"/>
    <col min="7" max="8" width="4.5703125" customWidth="1"/>
    <col min="9" max="9" width="4.28515625" customWidth="1"/>
    <col min="10" max="10" width="4.140625" customWidth="1"/>
    <col min="11" max="11" width="4.28515625" customWidth="1"/>
    <col min="12" max="12" width="4" customWidth="1"/>
    <col min="13" max="14" width="3.7109375" customWidth="1"/>
    <col min="15" max="15" width="3.5703125" customWidth="1"/>
    <col min="16" max="17" width="4.28515625" customWidth="1"/>
  </cols>
  <sheetData>
    <row r="1" spans="1:17" ht="14.25" customHeight="1" thickBot="1" x14ac:dyDescent="0.3">
      <c r="A1" s="244" t="s">
        <v>0</v>
      </c>
      <c r="B1" s="247" t="s">
        <v>1</v>
      </c>
      <c r="C1" s="250" t="s">
        <v>2</v>
      </c>
      <c r="D1" s="253" t="s">
        <v>3</v>
      </c>
      <c r="E1" s="254"/>
      <c r="F1" s="254"/>
      <c r="G1" s="254"/>
      <c r="H1" s="254"/>
      <c r="I1" s="254"/>
      <c r="J1" s="233" t="s">
        <v>4</v>
      </c>
      <c r="K1" s="234"/>
      <c r="L1" s="234"/>
      <c r="M1" s="234"/>
      <c r="N1" s="234"/>
      <c r="O1" s="234"/>
      <c r="P1" s="234"/>
      <c r="Q1" s="235"/>
    </row>
    <row r="2" spans="1:17" ht="11.25" customHeight="1" thickBot="1" x14ac:dyDescent="0.3">
      <c r="A2" s="245"/>
      <c r="B2" s="248"/>
      <c r="C2" s="251"/>
      <c r="D2" s="250" t="s">
        <v>5</v>
      </c>
      <c r="E2" s="250" t="s">
        <v>6</v>
      </c>
      <c r="F2" s="253" t="s">
        <v>7</v>
      </c>
      <c r="G2" s="254"/>
      <c r="H2" s="254"/>
      <c r="I2" s="254"/>
      <c r="J2" s="236"/>
      <c r="K2" s="237"/>
      <c r="L2" s="237"/>
      <c r="M2" s="237"/>
      <c r="N2" s="237"/>
      <c r="O2" s="237"/>
      <c r="P2" s="237"/>
      <c r="Q2" s="238"/>
    </row>
    <row r="3" spans="1:17" ht="13.5" customHeight="1" thickBot="1" x14ac:dyDescent="0.3">
      <c r="A3" s="245"/>
      <c r="B3" s="248"/>
      <c r="C3" s="251"/>
      <c r="D3" s="251"/>
      <c r="E3" s="251"/>
      <c r="F3" s="255" t="s">
        <v>8</v>
      </c>
      <c r="G3" s="256" t="s">
        <v>9</v>
      </c>
      <c r="H3" s="257"/>
      <c r="I3" s="258"/>
      <c r="J3" s="241" t="s">
        <v>10</v>
      </c>
      <c r="K3" s="242"/>
      <c r="L3" s="241" t="s">
        <v>11</v>
      </c>
      <c r="M3" s="242"/>
      <c r="N3" s="241" t="s">
        <v>12</v>
      </c>
      <c r="O3" s="243"/>
      <c r="P3" s="239" t="s">
        <v>81</v>
      </c>
      <c r="Q3" s="240"/>
    </row>
    <row r="4" spans="1:17" ht="11.25" customHeight="1" x14ac:dyDescent="0.25">
      <c r="A4" s="245"/>
      <c r="B4" s="248"/>
      <c r="C4" s="251"/>
      <c r="D4" s="251"/>
      <c r="E4" s="251"/>
      <c r="F4" s="272"/>
      <c r="G4" s="274" t="s">
        <v>13</v>
      </c>
      <c r="H4" s="250" t="s">
        <v>174</v>
      </c>
      <c r="I4" s="250" t="s">
        <v>173</v>
      </c>
      <c r="J4" s="2">
        <v>1</v>
      </c>
      <c r="K4" s="2">
        <v>2</v>
      </c>
      <c r="L4" s="2">
        <v>3</v>
      </c>
      <c r="M4" s="2">
        <v>4</v>
      </c>
      <c r="N4" s="2">
        <v>5</v>
      </c>
      <c r="O4" s="36">
        <v>6</v>
      </c>
      <c r="P4" s="41">
        <v>7</v>
      </c>
      <c r="Q4" s="38">
        <v>8</v>
      </c>
    </row>
    <row r="5" spans="1:17" ht="11.25" customHeight="1" x14ac:dyDescent="0.25">
      <c r="A5" s="245"/>
      <c r="B5" s="248"/>
      <c r="C5" s="251"/>
      <c r="D5" s="251"/>
      <c r="E5" s="251"/>
      <c r="F5" s="272"/>
      <c r="G5" s="275"/>
      <c r="H5" s="251"/>
      <c r="I5" s="251"/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36" t="s">
        <v>14</v>
      </c>
      <c r="P5" s="42" t="s">
        <v>82</v>
      </c>
      <c r="Q5" s="39" t="s">
        <v>82</v>
      </c>
    </row>
    <row r="6" spans="1:17" ht="12.75" customHeight="1" x14ac:dyDescent="0.25">
      <c r="A6" s="245"/>
      <c r="B6" s="248"/>
      <c r="C6" s="251"/>
      <c r="D6" s="251"/>
      <c r="E6" s="251"/>
      <c r="F6" s="272"/>
      <c r="G6" s="275"/>
      <c r="H6" s="251"/>
      <c r="I6" s="251"/>
      <c r="J6" s="2">
        <v>17</v>
      </c>
      <c r="K6" s="2">
        <v>22</v>
      </c>
      <c r="L6" s="2">
        <v>17</v>
      </c>
      <c r="M6" s="2">
        <v>14</v>
      </c>
      <c r="N6" s="2">
        <v>14</v>
      </c>
      <c r="O6" s="36">
        <v>16</v>
      </c>
      <c r="P6" s="42">
        <v>14</v>
      </c>
      <c r="Q6" s="39">
        <v>11</v>
      </c>
    </row>
    <row r="7" spans="1:17" ht="12.75" customHeight="1" thickBot="1" x14ac:dyDescent="0.3">
      <c r="A7" s="246"/>
      <c r="B7" s="249"/>
      <c r="C7" s="252"/>
      <c r="D7" s="252"/>
      <c r="E7" s="252"/>
      <c r="F7" s="273"/>
      <c r="G7" s="276"/>
      <c r="H7" s="252"/>
      <c r="I7" s="252"/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1" t="s">
        <v>15</v>
      </c>
      <c r="P7" s="43" t="s">
        <v>15</v>
      </c>
      <c r="Q7" s="40" t="s">
        <v>83</v>
      </c>
    </row>
    <row r="8" spans="1:17" ht="15.75" thickBot="1" x14ac:dyDescent="0.3">
      <c r="A8" s="4" t="s">
        <v>16</v>
      </c>
      <c r="B8" s="5" t="s">
        <v>17</v>
      </c>
      <c r="C8" s="6"/>
      <c r="D8" s="7">
        <f t="shared" ref="D8:Q8" si="0">D9+D26</f>
        <v>6750</v>
      </c>
      <c r="E8" s="7">
        <f t="shared" si="0"/>
        <v>2250</v>
      </c>
      <c r="F8" s="7">
        <f t="shared" si="0"/>
        <v>4500</v>
      </c>
      <c r="G8" s="7">
        <f t="shared" si="0"/>
        <v>2074</v>
      </c>
      <c r="H8" s="7">
        <f t="shared" si="0"/>
        <v>2385</v>
      </c>
      <c r="I8" s="7">
        <f t="shared" si="0"/>
        <v>40</v>
      </c>
      <c r="J8" s="105">
        <f t="shared" si="0"/>
        <v>612</v>
      </c>
      <c r="K8" s="105">
        <f t="shared" si="0"/>
        <v>792</v>
      </c>
      <c r="L8" s="105">
        <f t="shared" si="0"/>
        <v>612</v>
      </c>
      <c r="M8" s="105">
        <f t="shared" si="0"/>
        <v>504</v>
      </c>
      <c r="N8" s="105">
        <f t="shared" si="0"/>
        <v>504</v>
      </c>
      <c r="O8" s="105">
        <f t="shared" si="0"/>
        <v>576</v>
      </c>
      <c r="P8" s="105">
        <f t="shared" si="0"/>
        <v>504</v>
      </c>
      <c r="Q8" s="105">
        <f t="shared" si="0"/>
        <v>396</v>
      </c>
    </row>
    <row r="9" spans="1:17" ht="15.75" thickBot="1" x14ac:dyDescent="0.3">
      <c r="A9" s="4" t="s">
        <v>18</v>
      </c>
      <c r="B9" s="8" t="s">
        <v>19</v>
      </c>
      <c r="C9" s="9"/>
      <c r="D9" s="7">
        <f t="shared" ref="D9:Q9" si="1">D10+D21</f>
        <v>2106</v>
      </c>
      <c r="E9" s="123">
        <f t="shared" si="1"/>
        <v>702</v>
      </c>
      <c r="F9" s="123">
        <f t="shared" si="1"/>
        <v>1404</v>
      </c>
      <c r="G9" s="123">
        <f t="shared" si="1"/>
        <v>562</v>
      </c>
      <c r="H9" s="123">
        <f t="shared" si="1"/>
        <v>841</v>
      </c>
      <c r="I9" s="123">
        <f t="shared" si="1"/>
        <v>0</v>
      </c>
      <c r="J9" s="123">
        <f t="shared" si="1"/>
        <v>612</v>
      </c>
      <c r="K9" s="123">
        <f t="shared" si="1"/>
        <v>792</v>
      </c>
      <c r="L9" s="123">
        <f t="shared" si="1"/>
        <v>0</v>
      </c>
      <c r="M9" s="123">
        <f t="shared" si="1"/>
        <v>0</v>
      </c>
      <c r="N9" s="123">
        <f t="shared" si="1"/>
        <v>0</v>
      </c>
      <c r="O9" s="123">
        <f t="shared" si="1"/>
        <v>0</v>
      </c>
      <c r="P9" s="123">
        <f t="shared" si="1"/>
        <v>0</v>
      </c>
      <c r="Q9" s="123">
        <f t="shared" si="1"/>
        <v>0</v>
      </c>
    </row>
    <row r="10" spans="1:17" ht="12" customHeight="1" thickBot="1" x14ac:dyDescent="0.3">
      <c r="A10" s="10" t="s">
        <v>20</v>
      </c>
      <c r="B10" s="11" t="s">
        <v>21</v>
      </c>
      <c r="C10" s="12"/>
      <c r="D10" s="13">
        <f>D11+D12+D13+D14+D15+D16+D17+D18+D19+D20</f>
        <v>1192</v>
      </c>
      <c r="E10" s="123">
        <f t="shared" ref="E10:Q10" si="2">E11+E12+E13+E14+E15+E16+E17+E18+E19+E20</f>
        <v>399</v>
      </c>
      <c r="F10" s="123">
        <f t="shared" si="2"/>
        <v>793</v>
      </c>
      <c r="G10" s="123">
        <f t="shared" si="2"/>
        <v>253</v>
      </c>
      <c r="H10" s="123">
        <f t="shared" si="2"/>
        <v>539</v>
      </c>
      <c r="I10" s="123">
        <f t="shared" si="2"/>
        <v>0</v>
      </c>
      <c r="J10" s="123">
        <f t="shared" si="2"/>
        <v>323</v>
      </c>
      <c r="K10" s="123">
        <f t="shared" si="2"/>
        <v>470</v>
      </c>
      <c r="L10" s="123">
        <f t="shared" si="2"/>
        <v>0</v>
      </c>
      <c r="M10" s="123">
        <f t="shared" si="2"/>
        <v>0</v>
      </c>
      <c r="N10" s="123">
        <f t="shared" si="2"/>
        <v>0</v>
      </c>
      <c r="O10" s="123">
        <f t="shared" si="2"/>
        <v>0</v>
      </c>
      <c r="P10" s="123">
        <f t="shared" si="2"/>
        <v>0</v>
      </c>
      <c r="Q10" s="123">
        <f t="shared" si="2"/>
        <v>0</v>
      </c>
    </row>
    <row r="11" spans="1:17" ht="13.5" customHeight="1" thickBot="1" x14ac:dyDescent="0.3">
      <c r="A11" s="184" t="s">
        <v>22</v>
      </c>
      <c r="B11" s="187" t="s">
        <v>23</v>
      </c>
      <c r="C11" s="48" t="s">
        <v>24</v>
      </c>
      <c r="D11" s="48">
        <v>176</v>
      </c>
      <c r="E11" s="54">
        <f>D11-F11</f>
        <v>59</v>
      </c>
      <c r="F11" s="56">
        <f>G11+H11</f>
        <v>117</v>
      </c>
      <c r="G11" s="183">
        <v>0</v>
      </c>
      <c r="H11" s="103">
        <v>117</v>
      </c>
      <c r="I11" s="17"/>
      <c r="J11" s="51">
        <v>51</v>
      </c>
      <c r="K11" s="49">
        <v>66</v>
      </c>
      <c r="L11" s="48"/>
      <c r="M11" s="16"/>
      <c r="N11" s="17"/>
      <c r="O11" s="103"/>
      <c r="P11" s="68"/>
      <c r="Q11" s="74"/>
    </row>
    <row r="12" spans="1:17" ht="13.5" customHeight="1" thickBot="1" x14ac:dyDescent="0.3">
      <c r="A12" s="184" t="s">
        <v>25</v>
      </c>
      <c r="B12" s="188" t="s">
        <v>26</v>
      </c>
      <c r="C12" s="63" t="s">
        <v>24</v>
      </c>
      <c r="D12" s="54">
        <v>116</v>
      </c>
      <c r="E12" s="54">
        <f t="shared" ref="E12:E25" si="3">D12-F12</f>
        <v>38</v>
      </c>
      <c r="F12" s="56">
        <v>78</v>
      </c>
      <c r="G12" s="183">
        <v>17</v>
      </c>
      <c r="H12" s="104">
        <v>61</v>
      </c>
      <c r="I12" s="17"/>
      <c r="J12" s="40">
        <v>34</v>
      </c>
      <c r="K12" s="49">
        <v>44</v>
      </c>
      <c r="L12" s="48"/>
      <c r="M12" s="16"/>
      <c r="N12" s="17"/>
      <c r="O12" s="104"/>
      <c r="P12" s="102"/>
      <c r="Q12" s="44"/>
    </row>
    <row r="13" spans="1:17" ht="12.75" customHeight="1" thickBot="1" x14ac:dyDescent="0.3">
      <c r="A13" s="184" t="s">
        <v>27</v>
      </c>
      <c r="B13" s="188" t="s">
        <v>28</v>
      </c>
      <c r="C13" s="63" t="s">
        <v>29</v>
      </c>
      <c r="D13" s="54">
        <v>236</v>
      </c>
      <c r="E13" s="54">
        <f t="shared" si="3"/>
        <v>80</v>
      </c>
      <c r="F13" s="56">
        <v>156</v>
      </c>
      <c r="G13" s="183">
        <v>74</v>
      </c>
      <c r="H13" s="104">
        <v>81</v>
      </c>
      <c r="I13" s="17"/>
      <c r="J13" s="50">
        <v>68</v>
      </c>
      <c r="K13" s="47">
        <v>88</v>
      </c>
      <c r="L13" s="48"/>
      <c r="M13" s="16"/>
      <c r="N13" s="17"/>
      <c r="O13" s="104"/>
      <c r="P13" s="68"/>
      <c r="Q13" s="101"/>
    </row>
    <row r="14" spans="1:17" ht="13.5" customHeight="1" thickBot="1" x14ac:dyDescent="0.3">
      <c r="A14" s="184" t="s">
        <v>30</v>
      </c>
      <c r="B14" s="188" t="s">
        <v>94</v>
      </c>
      <c r="C14" s="63" t="s">
        <v>24</v>
      </c>
      <c r="D14" s="54">
        <v>108</v>
      </c>
      <c r="E14" s="54">
        <f t="shared" si="3"/>
        <v>36</v>
      </c>
      <c r="F14" s="56">
        <v>72</v>
      </c>
      <c r="G14" s="183">
        <v>34</v>
      </c>
      <c r="H14" s="104">
        <v>38</v>
      </c>
      <c r="I14" s="17"/>
      <c r="J14" s="40">
        <v>34</v>
      </c>
      <c r="K14" s="49">
        <v>38</v>
      </c>
      <c r="L14" s="48"/>
      <c r="M14" s="48"/>
      <c r="N14" s="17"/>
      <c r="O14" s="104"/>
      <c r="P14" s="102"/>
      <c r="Q14" s="44"/>
    </row>
    <row r="15" spans="1:17" ht="12" customHeight="1" thickBot="1" x14ac:dyDescent="0.3">
      <c r="A15" s="184" t="s">
        <v>31</v>
      </c>
      <c r="B15" s="188" t="s">
        <v>95</v>
      </c>
      <c r="C15" s="63" t="s">
        <v>24</v>
      </c>
      <c r="D15" s="54">
        <v>108</v>
      </c>
      <c r="E15" s="54">
        <f t="shared" si="3"/>
        <v>36</v>
      </c>
      <c r="F15" s="56">
        <v>72</v>
      </c>
      <c r="G15" s="183">
        <v>34</v>
      </c>
      <c r="H15" s="104">
        <v>38</v>
      </c>
      <c r="I15" s="17"/>
      <c r="J15" s="104">
        <v>34</v>
      </c>
      <c r="K15" s="49">
        <v>38</v>
      </c>
      <c r="L15" s="48"/>
      <c r="M15" s="24"/>
      <c r="N15" s="17"/>
      <c r="O15" s="104"/>
      <c r="P15" s="102"/>
      <c r="Q15" s="101"/>
    </row>
    <row r="16" spans="1:17" ht="15.75" thickBot="1" x14ac:dyDescent="0.3">
      <c r="A16" s="184" t="s">
        <v>32</v>
      </c>
      <c r="B16" s="188" t="s">
        <v>35</v>
      </c>
      <c r="C16" s="63" t="s">
        <v>36</v>
      </c>
      <c r="D16" s="54">
        <v>178</v>
      </c>
      <c r="E16" s="54">
        <f t="shared" si="3"/>
        <v>61</v>
      </c>
      <c r="F16" s="56">
        <v>117</v>
      </c>
      <c r="G16" s="183">
        <v>10</v>
      </c>
      <c r="H16" s="104">
        <v>107</v>
      </c>
      <c r="I16" s="17"/>
      <c r="J16" s="50">
        <v>51</v>
      </c>
      <c r="K16" s="35">
        <v>66</v>
      </c>
      <c r="L16" s="48"/>
      <c r="M16" s="58"/>
      <c r="N16" s="17"/>
      <c r="O16" s="104"/>
      <c r="P16" s="102"/>
      <c r="Q16" s="44"/>
    </row>
    <row r="17" spans="1:17" ht="13.5" customHeight="1" thickBot="1" x14ac:dyDescent="0.3">
      <c r="A17" s="184" t="s">
        <v>33</v>
      </c>
      <c r="B17" s="188" t="s">
        <v>37</v>
      </c>
      <c r="C17" s="63" t="s">
        <v>24</v>
      </c>
      <c r="D17" s="54">
        <v>105</v>
      </c>
      <c r="E17" s="54">
        <f t="shared" si="3"/>
        <v>35</v>
      </c>
      <c r="F17" s="56">
        <v>70</v>
      </c>
      <c r="G17" s="183">
        <v>30</v>
      </c>
      <c r="H17" s="72">
        <v>40</v>
      </c>
      <c r="I17" s="17"/>
      <c r="J17" s="50">
        <v>34</v>
      </c>
      <c r="K17" s="49">
        <v>36</v>
      </c>
      <c r="L17" s="124"/>
      <c r="M17" s="124"/>
      <c r="N17" s="37"/>
      <c r="O17" s="72"/>
      <c r="P17" s="68"/>
      <c r="Q17" s="44"/>
    </row>
    <row r="18" spans="1:17" ht="13.5" customHeight="1" thickBot="1" x14ac:dyDescent="0.3">
      <c r="A18" s="184" t="s">
        <v>34</v>
      </c>
      <c r="B18" s="188" t="s">
        <v>163</v>
      </c>
      <c r="C18" s="63" t="s">
        <v>53</v>
      </c>
      <c r="D18" s="54">
        <v>54</v>
      </c>
      <c r="E18" s="54">
        <f t="shared" si="3"/>
        <v>18</v>
      </c>
      <c r="F18" s="56">
        <v>36</v>
      </c>
      <c r="G18" s="183">
        <v>18</v>
      </c>
      <c r="H18" s="58">
        <v>18</v>
      </c>
      <c r="I18" s="17"/>
      <c r="J18" s="51"/>
      <c r="K18" s="135">
        <v>36</v>
      </c>
      <c r="L18" s="51"/>
      <c r="M18" s="135"/>
      <c r="N18" s="75"/>
      <c r="O18" s="58"/>
      <c r="P18" s="186"/>
      <c r="Q18" s="74"/>
    </row>
    <row r="19" spans="1:17" ht="13.5" customHeight="1" thickBot="1" x14ac:dyDescent="0.3">
      <c r="A19" s="184" t="s">
        <v>166</v>
      </c>
      <c r="B19" s="188" t="s">
        <v>172</v>
      </c>
      <c r="C19" s="63" t="s">
        <v>53</v>
      </c>
      <c r="D19" s="54">
        <v>54</v>
      </c>
      <c r="E19" s="54">
        <f>D19-F19</f>
        <v>18</v>
      </c>
      <c r="F19" s="56">
        <v>36</v>
      </c>
      <c r="G19" s="130">
        <v>17</v>
      </c>
      <c r="H19" s="58">
        <v>19</v>
      </c>
      <c r="I19" s="75"/>
      <c r="J19" s="51">
        <v>17</v>
      </c>
      <c r="K19" s="135">
        <v>19</v>
      </c>
      <c r="L19" s="51"/>
      <c r="M19" s="124"/>
      <c r="N19" s="37"/>
      <c r="O19" s="72"/>
      <c r="P19" s="186"/>
      <c r="Q19" s="74"/>
    </row>
    <row r="20" spans="1:17" ht="12" customHeight="1" thickBot="1" x14ac:dyDescent="0.3">
      <c r="A20" s="189" t="s">
        <v>167</v>
      </c>
      <c r="B20" s="188" t="s">
        <v>90</v>
      </c>
      <c r="C20" s="63" t="s">
        <v>24</v>
      </c>
      <c r="D20" s="54">
        <v>57</v>
      </c>
      <c r="E20" s="54">
        <f t="shared" ref="E20" si="4">D20-F20</f>
        <v>18</v>
      </c>
      <c r="F20" s="56">
        <v>39</v>
      </c>
      <c r="G20" s="183">
        <v>19</v>
      </c>
      <c r="H20" s="104">
        <v>20</v>
      </c>
      <c r="I20" s="17"/>
      <c r="J20" s="51"/>
      <c r="K20" s="49">
        <v>39</v>
      </c>
      <c r="L20" s="145"/>
      <c r="M20" s="51"/>
      <c r="N20" s="75"/>
      <c r="O20" s="58"/>
      <c r="P20" s="102"/>
      <c r="Q20" s="44"/>
    </row>
    <row r="21" spans="1:17" ht="12.75" customHeight="1" thickBot="1" x14ac:dyDescent="0.3">
      <c r="A21" s="184" t="s">
        <v>38</v>
      </c>
      <c r="B21" s="190" t="s">
        <v>39</v>
      </c>
      <c r="C21" s="191"/>
      <c r="D21" s="192">
        <f>D22+D23+D24+D25</f>
        <v>914</v>
      </c>
      <c r="E21" s="105">
        <f t="shared" ref="E21:Q21" si="5">E22+E23+E24+E25</f>
        <v>303</v>
      </c>
      <c r="F21" s="105">
        <f t="shared" si="5"/>
        <v>611</v>
      </c>
      <c r="G21" s="123">
        <f t="shared" si="5"/>
        <v>309</v>
      </c>
      <c r="H21" s="123">
        <f t="shared" si="5"/>
        <v>302</v>
      </c>
      <c r="I21" s="123">
        <f t="shared" si="5"/>
        <v>0</v>
      </c>
      <c r="J21" s="123">
        <f t="shared" si="5"/>
        <v>289</v>
      </c>
      <c r="K21" s="123">
        <f t="shared" si="5"/>
        <v>322</v>
      </c>
      <c r="L21" s="123">
        <f t="shared" si="5"/>
        <v>0</v>
      </c>
      <c r="M21" s="123">
        <f t="shared" si="5"/>
        <v>0</v>
      </c>
      <c r="N21" s="123">
        <f t="shared" si="5"/>
        <v>0</v>
      </c>
      <c r="O21" s="123">
        <f t="shared" si="5"/>
        <v>0</v>
      </c>
      <c r="P21" s="123">
        <f t="shared" si="5"/>
        <v>0</v>
      </c>
      <c r="Q21" s="123">
        <f t="shared" si="5"/>
        <v>0</v>
      </c>
    </row>
    <row r="22" spans="1:17" ht="12.75" customHeight="1" thickBot="1" x14ac:dyDescent="0.3">
      <c r="A22" s="184" t="s">
        <v>168</v>
      </c>
      <c r="B22" s="188" t="s">
        <v>164</v>
      </c>
      <c r="C22" s="63" t="s">
        <v>29</v>
      </c>
      <c r="D22" s="54">
        <v>178</v>
      </c>
      <c r="E22" s="54">
        <f t="shared" si="3"/>
        <v>61</v>
      </c>
      <c r="F22" s="56">
        <v>117</v>
      </c>
      <c r="G22" s="183">
        <v>51</v>
      </c>
      <c r="H22" s="104">
        <v>66</v>
      </c>
      <c r="I22" s="17"/>
      <c r="J22" s="107">
        <v>51</v>
      </c>
      <c r="K22" s="185">
        <v>66</v>
      </c>
      <c r="L22" s="124"/>
      <c r="M22" s="24"/>
      <c r="N22" s="24"/>
      <c r="O22" s="37"/>
      <c r="P22" s="45"/>
      <c r="Q22" s="74"/>
    </row>
    <row r="23" spans="1:17" ht="12" customHeight="1" thickBot="1" x14ac:dyDescent="0.3">
      <c r="A23" s="184" t="s">
        <v>169</v>
      </c>
      <c r="B23" s="188" t="s">
        <v>165</v>
      </c>
      <c r="C23" s="63" t="s">
        <v>24</v>
      </c>
      <c r="D23" s="54">
        <v>285</v>
      </c>
      <c r="E23" s="54">
        <f t="shared" si="3"/>
        <v>90</v>
      </c>
      <c r="F23" s="56">
        <v>195</v>
      </c>
      <c r="G23" s="183">
        <v>102</v>
      </c>
      <c r="H23" s="104">
        <v>93</v>
      </c>
      <c r="I23" s="17"/>
      <c r="J23" s="51">
        <v>102</v>
      </c>
      <c r="K23" s="131">
        <v>93</v>
      </c>
      <c r="L23" s="135"/>
      <c r="M23" s="125"/>
      <c r="N23" s="75"/>
      <c r="O23" s="58"/>
      <c r="P23" s="102"/>
      <c r="Q23" s="44"/>
    </row>
    <row r="24" spans="1:17" ht="14.25" customHeight="1" thickBot="1" x14ac:dyDescent="0.3">
      <c r="A24" s="184" t="s">
        <v>170</v>
      </c>
      <c r="B24" s="188" t="s">
        <v>162</v>
      </c>
      <c r="C24" s="63" t="s">
        <v>24</v>
      </c>
      <c r="D24" s="54">
        <v>215</v>
      </c>
      <c r="E24" s="54">
        <f t="shared" si="3"/>
        <v>72</v>
      </c>
      <c r="F24" s="56">
        <v>143</v>
      </c>
      <c r="G24" s="183">
        <v>68</v>
      </c>
      <c r="H24" s="104">
        <v>75</v>
      </c>
      <c r="I24" s="17"/>
      <c r="J24" s="104">
        <v>68</v>
      </c>
      <c r="K24" s="49">
        <v>75</v>
      </c>
      <c r="L24" s="124"/>
      <c r="M24" s="24"/>
      <c r="N24" s="24"/>
      <c r="O24" s="37"/>
      <c r="P24" s="101"/>
      <c r="Q24" s="101"/>
    </row>
    <row r="25" spans="1:17" ht="12" customHeight="1" thickBot="1" x14ac:dyDescent="0.3">
      <c r="A25" s="184" t="s">
        <v>171</v>
      </c>
      <c r="B25" s="188" t="s">
        <v>40</v>
      </c>
      <c r="C25" s="63" t="s">
        <v>29</v>
      </c>
      <c r="D25" s="54">
        <v>236</v>
      </c>
      <c r="E25" s="54">
        <f t="shared" si="3"/>
        <v>80</v>
      </c>
      <c r="F25" s="56">
        <f t="shared" ref="F25" si="6">G25+H25</f>
        <v>156</v>
      </c>
      <c r="G25" s="183">
        <v>88</v>
      </c>
      <c r="H25" s="34">
        <v>68</v>
      </c>
      <c r="I25" s="17"/>
      <c r="J25" s="50">
        <v>68</v>
      </c>
      <c r="K25" s="47">
        <v>88</v>
      </c>
      <c r="L25" s="51"/>
      <c r="M25" s="125"/>
      <c r="N25" s="125"/>
      <c r="O25" s="75"/>
      <c r="P25" s="44"/>
      <c r="Q25" s="126"/>
    </row>
    <row r="26" spans="1:17" ht="12.75" customHeight="1" thickBot="1" x14ac:dyDescent="0.3">
      <c r="A26" s="4" t="s">
        <v>16</v>
      </c>
      <c r="B26" s="5" t="s">
        <v>41</v>
      </c>
      <c r="C26" s="6"/>
      <c r="D26" s="7">
        <f t="shared" ref="D26:I26" si="7">D27+D28</f>
        <v>4644</v>
      </c>
      <c r="E26" s="123">
        <f t="shared" si="7"/>
        <v>1548</v>
      </c>
      <c r="F26" s="123">
        <f t="shared" si="7"/>
        <v>3096</v>
      </c>
      <c r="G26" s="123">
        <f t="shared" si="7"/>
        <v>1512</v>
      </c>
      <c r="H26" s="123">
        <f t="shared" si="7"/>
        <v>1544</v>
      </c>
      <c r="I26" s="123">
        <f t="shared" si="7"/>
        <v>40</v>
      </c>
      <c r="J26" s="123">
        <f t="shared" ref="J26:K26" si="8">J27+J28+J54</f>
        <v>0</v>
      </c>
      <c r="K26" s="123">
        <f t="shared" si="8"/>
        <v>0</v>
      </c>
      <c r="L26" s="123">
        <f t="shared" ref="L26:Q26" si="9">L29+L35+L38</f>
        <v>612</v>
      </c>
      <c r="M26" s="123">
        <f t="shared" si="9"/>
        <v>504</v>
      </c>
      <c r="N26" s="123">
        <f t="shared" si="9"/>
        <v>504</v>
      </c>
      <c r="O26" s="123">
        <f t="shared" si="9"/>
        <v>576</v>
      </c>
      <c r="P26" s="123">
        <f t="shared" si="9"/>
        <v>504</v>
      </c>
      <c r="Q26" s="123">
        <f t="shared" si="9"/>
        <v>396</v>
      </c>
    </row>
    <row r="27" spans="1:17" ht="15.75" thickBot="1" x14ac:dyDescent="0.3">
      <c r="A27" s="196" t="s">
        <v>42</v>
      </c>
      <c r="B27" s="197" t="s">
        <v>43</v>
      </c>
      <c r="C27" s="6"/>
      <c r="D27" s="7">
        <f>D29+D35+D40+D41+D42+D43+D44+D54-D64</f>
        <v>3240</v>
      </c>
      <c r="E27" s="123">
        <f>E29+E35+E40+E41+E42+E43+E44+E54-E64</f>
        <v>1080</v>
      </c>
      <c r="F27" s="123">
        <f>F29+F35+F40+F41+F42+F43+F44+F54-F64</f>
        <v>2160</v>
      </c>
      <c r="G27" s="123">
        <f>G29+G35+G40+G41+G42+G43+G44+G54-G64</f>
        <v>1094</v>
      </c>
      <c r="H27" s="123">
        <f>H29+H35+H40+H41+H42+H43+H44+H54-H64</f>
        <v>1026</v>
      </c>
      <c r="I27" s="123">
        <v>40</v>
      </c>
      <c r="J27" s="123">
        <f t="shared" ref="J27:K27" si="10">J29+J35+J40+J41+J42+J43+J44</f>
        <v>0</v>
      </c>
      <c r="K27" s="123">
        <f t="shared" si="10"/>
        <v>0</v>
      </c>
      <c r="L27" s="123">
        <v>462</v>
      </c>
      <c r="M27" s="123">
        <v>354</v>
      </c>
      <c r="N27" s="123">
        <v>406</v>
      </c>
      <c r="O27" s="123">
        <v>390</v>
      </c>
      <c r="P27" s="123">
        <v>384</v>
      </c>
      <c r="Q27" s="123">
        <v>164</v>
      </c>
    </row>
    <row r="28" spans="1:17" ht="15.75" thickBot="1" x14ac:dyDescent="0.3">
      <c r="A28" s="196" t="s">
        <v>44</v>
      </c>
      <c r="B28" s="197" t="s">
        <v>45</v>
      </c>
      <c r="C28" s="6"/>
      <c r="D28" s="7">
        <f>D45+D46+D47+D48+D49+D50+D51+D52+D53+D64</f>
        <v>1404</v>
      </c>
      <c r="E28" s="123">
        <f t="shared" ref="E28:Q28" si="11">E45+E46+E47+E48+E49+E50+E51+E52+E53+E64</f>
        <v>468</v>
      </c>
      <c r="F28" s="123">
        <f t="shared" si="11"/>
        <v>936</v>
      </c>
      <c r="G28" s="123">
        <f t="shared" si="11"/>
        <v>418</v>
      </c>
      <c r="H28" s="123">
        <f t="shared" si="11"/>
        <v>518</v>
      </c>
      <c r="I28" s="123">
        <f t="shared" si="11"/>
        <v>0</v>
      </c>
      <c r="J28" s="123">
        <f t="shared" si="11"/>
        <v>0</v>
      </c>
      <c r="K28" s="123">
        <f t="shared" si="11"/>
        <v>0</v>
      </c>
      <c r="L28" s="123">
        <f t="shared" si="11"/>
        <v>100</v>
      </c>
      <c r="M28" s="123">
        <f t="shared" si="11"/>
        <v>160</v>
      </c>
      <c r="N28" s="123">
        <f t="shared" si="11"/>
        <v>56</v>
      </c>
      <c r="O28" s="123">
        <f t="shared" si="11"/>
        <v>128</v>
      </c>
      <c r="P28" s="123">
        <f t="shared" si="11"/>
        <v>260</v>
      </c>
      <c r="Q28" s="123">
        <f t="shared" si="11"/>
        <v>232</v>
      </c>
    </row>
    <row r="29" spans="1:17" ht="15.75" thickBot="1" x14ac:dyDescent="0.3">
      <c r="A29" s="196" t="s">
        <v>46</v>
      </c>
      <c r="B29" s="197" t="s">
        <v>47</v>
      </c>
      <c r="C29" s="20"/>
      <c r="D29" s="7">
        <f>D30+D31+D32+D33+D34</f>
        <v>732</v>
      </c>
      <c r="E29" s="123">
        <f t="shared" ref="E29:Q29" si="12">E30+E31+E32+E33+E34</f>
        <v>244</v>
      </c>
      <c r="F29" s="123">
        <f t="shared" si="12"/>
        <v>488</v>
      </c>
      <c r="G29" s="123">
        <f t="shared" si="12"/>
        <v>104</v>
      </c>
      <c r="H29" s="123">
        <f t="shared" si="12"/>
        <v>384</v>
      </c>
      <c r="I29" s="123">
        <f t="shared" si="12"/>
        <v>0</v>
      </c>
      <c r="J29" s="123">
        <f t="shared" si="12"/>
        <v>0</v>
      </c>
      <c r="K29" s="123">
        <f t="shared" si="12"/>
        <v>0</v>
      </c>
      <c r="L29" s="123">
        <f t="shared" si="12"/>
        <v>118</v>
      </c>
      <c r="M29" s="123">
        <f t="shared" si="12"/>
        <v>84</v>
      </c>
      <c r="N29" s="123">
        <f t="shared" si="12"/>
        <v>104</v>
      </c>
      <c r="O29" s="123">
        <f t="shared" si="12"/>
        <v>114</v>
      </c>
      <c r="P29" s="123">
        <f t="shared" si="12"/>
        <v>68</v>
      </c>
      <c r="Q29" s="123">
        <f t="shared" si="12"/>
        <v>0</v>
      </c>
    </row>
    <row r="30" spans="1:17" ht="13.5" customHeight="1" thickBot="1" x14ac:dyDescent="0.3">
      <c r="A30" s="198" t="s">
        <v>48</v>
      </c>
      <c r="B30" s="199" t="s">
        <v>49</v>
      </c>
      <c r="C30" s="15" t="s">
        <v>29</v>
      </c>
      <c r="D30" s="16">
        <v>62</v>
      </c>
      <c r="E30" s="16">
        <f t="shared" ref="E30:E34" si="13">D30-F30</f>
        <v>14</v>
      </c>
      <c r="F30" s="54">
        <v>48</v>
      </c>
      <c r="G30" s="17">
        <v>48</v>
      </c>
      <c r="H30" s="15">
        <v>0</v>
      </c>
      <c r="I30" s="54"/>
      <c r="J30" s="54"/>
      <c r="K30" s="54"/>
      <c r="L30" s="66"/>
      <c r="M30" s="52"/>
      <c r="N30" s="63"/>
      <c r="O30" s="261">
        <v>48</v>
      </c>
      <c r="P30" s="51"/>
      <c r="Q30" s="106"/>
    </row>
    <row r="31" spans="1:17" ht="12.75" customHeight="1" thickBot="1" x14ac:dyDescent="0.3">
      <c r="A31" s="198" t="s">
        <v>50</v>
      </c>
      <c r="B31" s="199" t="s">
        <v>96</v>
      </c>
      <c r="C31" s="15" t="s">
        <v>24</v>
      </c>
      <c r="D31" s="16">
        <v>62</v>
      </c>
      <c r="E31" s="16">
        <f t="shared" si="13"/>
        <v>14</v>
      </c>
      <c r="F31" s="54">
        <f t="shared" ref="F31" si="14">L31+M31+N31+O31+P31+Q31</f>
        <v>48</v>
      </c>
      <c r="G31" s="17">
        <v>4</v>
      </c>
      <c r="H31" s="15">
        <v>44</v>
      </c>
      <c r="I31" s="54"/>
      <c r="J31" s="54"/>
      <c r="K31" s="54"/>
      <c r="L31" s="53"/>
      <c r="M31" s="54"/>
      <c r="N31" s="54"/>
      <c r="O31" s="56"/>
      <c r="P31" s="260">
        <v>48</v>
      </c>
      <c r="Q31" s="67"/>
    </row>
    <row r="32" spans="1:17" ht="12" customHeight="1" thickBot="1" x14ac:dyDescent="0.3">
      <c r="A32" s="198" t="s">
        <v>51</v>
      </c>
      <c r="B32" s="199" t="s">
        <v>40</v>
      </c>
      <c r="C32" s="15" t="s">
        <v>24</v>
      </c>
      <c r="D32" s="16">
        <v>62</v>
      </c>
      <c r="E32" s="16">
        <f t="shared" si="13"/>
        <v>14</v>
      </c>
      <c r="F32" s="54">
        <v>48</v>
      </c>
      <c r="G32" s="17">
        <v>40</v>
      </c>
      <c r="H32" s="15">
        <v>8</v>
      </c>
      <c r="I32" s="54"/>
      <c r="J32" s="54"/>
      <c r="K32" s="54"/>
      <c r="L32" s="18">
        <v>48</v>
      </c>
      <c r="M32" s="54"/>
      <c r="N32" s="54"/>
      <c r="O32" s="56"/>
      <c r="P32" s="51"/>
      <c r="Q32" s="107"/>
    </row>
    <row r="33" spans="1:17" ht="12.75" customHeight="1" thickBot="1" x14ac:dyDescent="0.3">
      <c r="A33" s="200" t="s">
        <v>52</v>
      </c>
      <c r="B33" s="199" t="s">
        <v>23</v>
      </c>
      <c r="C33" s="15" t="s">
        <v>24</v>
      </c>
      <c r="D33" s="16">
        <v>202</v>
      </c>
      <c r="E33" s="16">
        <f t="shared" si="13"/>
        <v>30</v>
      </c>
      <c r="F33" s="54">
        <v>172</v>
      </c>
      <c r="G33" s="17">
        <v>0</v>
      </c>
      <c r="H33" s="15">
        <v>172</v>
      </c>
      <c r="I33" s="54"/>
      <c r="J33" s="54"/>
      <c r="K33" s="54"/>
      <c r="L33" s="54">
        <v>36</v>
      </c>
      <c r="M33" s="54">
        <v>56</v>
      </c>
      <c r="N33" s="54">
        <v>52</v>
      </c>
      <c r="O33" s="25">
        <v>28</v>
      </c>
      <c r="P33" s="64"/>
      <c r="Q33" s="51"/>
    </row>
    <row r="34" spans="1:17" ht="12" customHeight="1" thickBot="1" x14ac:dyDescent="0.3">
      <c r="A34" s="201" t="s">
        <v>98</v>
      </c>
      <c r="B34" s="199" t="s">
        <v>35</v>
      </c>
      <c r="C34" s="15" t="s">
        <v>184</v>
      </c>
      <c r="D34" s="16">
        <v>344</v>
      </c>
      <c r="E34" s="16">
        <f t="shared" si="13"/>
        <v>172</v>
      </c>
      <c r="F34" s="54">
        <v>172</v>
      </c>
      <c r="G34" s="17">
        <v>12</v>
      </c>
      <c r="H34" s="15">
        <v>160</v>
      </c>
      <c r="I34" s="54"/>
      <c r="J34" s="54"/>
      <c r="K34" s="54"/>
      <c r="L34" s="54">
        <v>34</v>
      </c>
      <c r="M34" s="54">
        <v>28</v>
      </c>
      <c r="N34" s="54">
        <v>52</v>
      </c>
      <c r="O34" s="56">
        <v>38</v>
      </c>
      <c r="P34" s="51">
        <v>20</v>
      </c>
      <c r="Q34" s="51"/>
    </row>
    <row r="35" spans="1:17" ht="12" customHeight="1" thickBot="1" x14ac:dyDescent="0.3">
      <c r="A35" s="196" t="s">
        <v>54</v>
      </c>
      <c r="B35" s="218" t="s">
        <v>55</v>
      </c>
      <c r="C35" s="219"/>
      <c r="D35" s="220">
        <f>D36+D37</f>
        <v>186</v>
      </c>
      <c r="E35" s="220">
        <f t="shared" ref="E35:Q35" si="15">E36+E37</f>
        <v>62</v>
      </c>
      <c r="F35" s="220">
        <f t="shared" si="15"/>
        <v>124</v>
      </c>
      <c r="G35" s="220">
        <f t="shared" si="15"/>
        <v>44</v>
      </c>
      <c r="H35" s="220">
        <f t="shared" si="15"/>
        <v>80</v>
      </c>
      <c r="I35" s="220">
        <f t="shared" si="15"/>
        <v>0</v>
      </c>
      <c r="J35" s="220">
        <f t="shared" si="15"/>
        <v>0</v>
      </c>
      <c r="K35" s="220">
        <f t="shared" si="15"/>
        <v>0</v>
      </c>
      <c r="L35" s="220">
        <f t="shared" si="15"/>
        <v>68</v>
      </c>
      <c r="M35" s="220">
        <f t="shared" si="15"/>
        <v>8</v>
      </c>
      <c r="N35" s="220">
        <f t="shared" si="15"/>
        <v>48</v>
      </c>
      <c r="O35" s="220">
        <f t="shared" si="15"/>
        <v>0</v>
      </c>
      <c r="P35" s="220">
        <f t="shared" si="15"/>
        <v>0</v>
      </c>
      <c r="Q35" s="220">
        <f t="shared" si="15"/>
        <v>0</v>
      </c>
    </row>
    <row r="36" spans="1:17" ht="12.75" customHeight="1" thickBot="1" x14ac:dyDescent="0.3">
      <c r="A36" s="271" t="s">
        <v>56</v>
      </c>
      <c r="B36" s="223" t="s">
        <v>28</v>
      </c>
      <c r="C36" s="208" t="s">
        <v>24</v>
      </c>
      <c r="D36" s="208">
        <v>114</v>
      </c>
      <c r="E36" s="125">
        <f t="shared" ref="E36:E74" si="16">D36-F36</f>
        <v>38</v>
      </c>
      <c r="F36" s="267">
        <v>76</v>
      </c>
      <c r="G36" s="208">
        <v>26</v>
      </c>
      <c r="H36" s="208">
        <v>50</v>
      </c>
      <c r="I36" s="120"/>
      <c r="J36" s="120"/>
      <c r="K36" s="120"/>
      <c r="L36" s="120">
        <v>68</v>
      </c>
      <c r="M36" s="268">
        <v>8</v>
      </c>
      <c r="N36" s="269"/>
      <c r="O36" s="270"/>
      <c r="P36" s="224"/>
      <c r="Q36" s="67"/>
    </row>
    <row r="37" spans="1:17" ht="20.25" customHeight="1" thickBot="1" x14ac:dyDescent="0.3">
      <c r="A37" s="198" t="s">
        <v>57</v>
      </c>
      <c r="B37" s="265" t="s">
        <v>97</v>
      </c>
      <c r="C37" s="266" t="s">
        <v>24</v>
      </c>
      <c r="D37" s="16">
        <v>72</v>
      </c>
      <c r="E37" s="266">
        <v>24</v>
      </c>
      <c r="F37" s="54">
        <v>48</v>
      </c>
      <c r="G37" s="17">
        <v>18</v>
      </c>
      <c r="H37" s="266">
        <v>30</v>
      </c>
      <c r="I37" s="54"/>
      <c r="J37" s="54"/>
      <c r="K37" s="54"/>
      <c r="L37" s="56"/>
      <c r="M37" s="221"/>
      <c r="N37" s="18">
        <v>48</v>
      </c>
      <c r="O37" s="56"/>
      <c r="P37" s="222"/>
      <c r="Q37" s="222"/>
    </row>
    <row r="38" spans="1:17" ht="13.5" customHeight="1" thickBot="1" x14ac:dyDescent="0.3">
      <c r="A38" s="203" t="s">
        <v>58</v>
      </c>
      <c r="B38" s="197" t="s">
        <v>59</v>
      </c>
      <c r="C38" s="15"/>
      <c r="D38" s="13">
        <f t="shared" ref="D38:Q38" si="17">D39+D54</f>
        <v>3726</v>
      </c>
      <c r="E38" s="123">
        <f t="shared" si="17"/>
        <v>1242</v>
      </c>
      <c r="F38" s="123">
        <f t="shared" si="17"/>
        <v>2484</v>
      </c>
      <c r="G38" s="123">
        <f t="shared" si="17"/>
        <v>1364</v>
      </c>
      <c r="H38" s="123">
        <f t="shared" si="17"/>
        <v>1080</v>
      </c>
      <c r="I38" s="123">
        <f t="shared" si="17"/>
        <v>40</v>
      </c>
      <c r="J38" s="123">
        <f t="shared" si="17"/>
        <v>0</v>
      </c>
      <c r="K38" s="123">
        <f t="shared" si="17"/>
        <v>0</v>
      </c>
      <c r="L38" s="123">
        <f t="shared" si="17"/>
        <v>426</v>
      </c>
      <c r="M38" s="123">
        <f t="shared" si="17"/>
        <v>412</v>
      </c>
      <c r="N38" s="123">
        <f t="shared" si="17"/>
        <v>352</v>
      </c>
      <c r="O38" s="123">
        <f t="shared" si="17"/>
        <v>462</v>
      </c>
      <c r="P38" s="123">
        <f t="shared" si="17"/>
        <v>436</v>
      </c>
      <c r="Q38" s="123">
        <f t="shared" si="17"/>
        <v>396</v>
      </c>
    </row>
    <row r="39" spans="1:17" ht="12.75" customHeight="1" thickBot="1" x14ac:dyDescent="0.3">
      <c r="A39" s="184" t="s">
        <v>60</v>
      </c>
      <c r="B39" s="190" t="s">
        <v>61</v>
      </c>
      <c r="C39" s="20"/>
      <c r="D39" s="83">
        <f>D40+D41+D42+D43+D44+D45+D46+D47+D48+D49+D50+D51+D52+D53</f>
        <v>1836</v>
      </c>
      <c r="E39" s="82">
        <f>E40+E41+E42+E43+E44+E45+E46+E47+E48+E49+E50+E51+E52+E53</f>
        <v>628</v>
      </c>
      <c r="F39" s="82">
        <f>F40+F41+F42+F43+F44+F45+F46+F47+F48+F49+F50+F51+F52+F53</f>
        <v>1208</v>
      </c>
      <c r="G39" s="82">
        <f>G40+G41+G42+G43+G44+G45+G46+G47+G48+G49+G50+G51+G52+G53</f>
        <v>626</v>
      </c>
      <c r="H39" s="82">
        <f>H40+H41+H42+H43+H44+H45+H46+H47+H48+H49+H50+H51+H52+H53</f>
        <v>582</v>
      </c>
      <c r="I39" s="82">
        <f t="shared" ref="I39:K39" si="18">I40+I41+I42+I43+I44</f>
        <v>0</v>
      </c>
      <c r="J39" s="82">
        <f t="shared" si="18"/>
        <v>0</v>
      </c>
      <c r="K39" s="82">
        <f t="shared" si="18"/>
        <v>0</v>
      </c>
      <c r="L39" s="82">
        <f t="shared" ref="L39:Q39" si="19">L40+L41+L42+L43+L44+L45+L46+L47+L48+L49+L50+L51+L52+L53</f>
        <v>326</v>
      </c>
      <c r="M39" s="82">
        <f t="shared" si="19"/>
        <v>270</v>
      </c>
      <c r="N39" s="82">
        <f t="shared" si="19"/>
        <v>56</v>
      </c>
      <c r="O39" s="82">
        <f t="shared" si="19"/>
        <v>128</v>
      </c>
      <c r="P39" s="82">
        <f t="shared" si="19"/>
        <v>196</v>
      </c>
      <c r="Q39" s="195">
        <f t="shared" si="19"/>
        <v>232</v>
      </c>
    </row>
    <row r="40" spans="1:17" ht="12.75" customHeight="1" thickBot="1" x14ac:dyDescent="0.3">
      <c r="A40" s="198" t="s">
        <v>62</v>
      </c>
      <c r="B40" s="202" t="s">
        <v>99</v>
      </c>
      <c r="C40" s="15" t="s">
        <v>24</v>
      </c>
      <c r="D40" s="16">
        <v>122</v>
      </c>
      <c r="E40" s="16">
        <f t="shared" si="16"/>
        <v>40</v>
      </c>
      <c r="F40" s="54">
        <v>82</v>
      </c>
      <c r="G40" s="17">
        <v>60</v>
      </c>
      <c r="H40" s="15">
        <v>22</v>
      </c>
      <c r="I40" s="54"/>
      <c r="J40" s="54"/>
      <c r="K40" s="54"/>
      <c r="L40" s="110">
        <v>82</v>
      </c>
      <c r="M40" s="63"/>
      <c r="N40" s="54"/>
      <c r="O40" s="56"/>
      <c r="P40" s="64"/>
      <c r="Q40" s="51"/>
    </row>
    <row r="41" spans="1:17" ht="11.25" customHeight="1" thickBot="1" x14ac:dyDescent="0.3">
      <c r="A41" s="198" t="s">
        <v>63</v>
      </c>
      <c r="B41" s="199" t="s">
        <v>100</v>
      </c>
      <c r="C41" s="15" t="s">
        <v>29</v>
      </c>
      <c r="D41" s="16">
        <v>160</v>
      </c>
      <c r="E41" s="16">
        <f t="shared" si="16"/>
        <v>50</v>
      </c>
      <c r="F41" s="54">
        <v>110</v>
      </c>
      <c r="G41" s="17">
        <v>86</v>
      </c>
      <c r="H41" s="15">
        <v>24</v>
      </c>
      <c r="I41" s="54"/>
      <c r="J41" s="54"/>
      <c r="K41" s="54"/>
      <c r="L41" s="53">
        <v>68</v>
      </c>
      <c r="M41" s="19">
        <v>42</v>
      </c>
      <c r="N41" s="54"/>
      <c r="O41" s="56"/>
      <c r="P41" s="145"/>
      <c r="Q41" s="107"/>
    </row>
    <row r="42" spans="1:17" ht="14.25" customHeight="1" thickBot="1" x14ac:dyDescent="0.3">
      <c r="A42" s="198" t="s">
        <v>64</v>
      </c>
      <c r="B42" s="199" t="s">
        <v>101</v>
      </c>
      <c r="C42" s="15" t="s">
        <v>24</v>
      </c>
      <c r="D42" s="16">
        <v>54</v>
      </c>
      <c r="E42" s="16">
        <f t="shared" si="16"/>
        <v>14</v>
      </c>
      <c r="F42" s="54">
        <v>40</v>
      </c>
      <c r="G42" s="17">
        <v>26</v>
      </c>
      <c r="H42" s="15">
        <v>14</v>
      </c>
      <c r="I42" s="54"/>
      <c r="J42" s="54"/>
      <c r="K42" s="54"/>
      <c r="L42" s="18">
        <v>40</v>
      </c>
      <c r="M42" s="54"/>
      <c r="N42" s="54"/>
      <c r="O42" s="56"/>
      <c r="P42" s="64"/>
      <c r="Q42" s="51"/>
    </row>
    <row r="43" spans="1:17" ht="18" customHeight="1" thickBot="1" x14ac:dyDescent="0.3">
      <c r="A43" s="198" t="s">
        <v>65</v>
      </c>
      <c r="B43" s="202" t="s">
        <v>84</v>
      </c>
      <c r="C43" s="15" t="s">
        <v>24</v>
      </c>
      <c r="D43" s="16">
        <v>66</v>
      </c>
      <c r="E43" s="16">
        <f t="shared" si="16"/>
        <v>30</v>
      </c>
      <c r="F43" s="54">
        <v>36</v>
      </c>
      <c r="G43" s="37">
        <v>36</v>
      </c>
      <c r="H43" s="15">
        <v>0</v>
      </c>
      <c r="I43" s="54"/>
      <c r="J43" s="54"/>
      <c r="K43" s="54"/>
      <c r="L43" s="18">
        <v>36</v>
      </c>
      <c r="M43" s="54"/>
      <c r="N43" s="54"/>
      <c r="O43" s="56"/>
      <c r="P43" s="145"/>
      <c r="Q43" s="107"/>
    </row>
    <row r="44" spans="1:17" ht="13.5" customHeight="1" thickBot="1" x14ac:dyDescent="0.3">
      <c r="A44" s="198" t="s">
        <v>66</v>
      </c>
      <c r="B44" s="199" t="s">
        <v>67</v>
      </c>
      <c r="C44" s="15" t="s">
        <v>24</v>
      </c>
      <c r="D44" s="16">
        <v>102</v>
      </c>
      <c r="E44" s="16">
        <f t="shared" si="16"/>
        <v>34</v>
      </c>
      <c r="F44" s="54">
        <v>68</v>
      </c>
      <c r="G44" s="58">
        <v>20</v>
      </c>
      <c r="H44" s="22">
        <v>48</v>
      </c>
      <c r="I44" s="63"/>
      <c r="J44" s="54"/>
      <c r="K44" s="54"/>
      <c r="L44" s="54"/>
      <c r="M44" s="18">
        <v>68</v>
      </c>
      <c r="N44" s="54"/>
      <c r="O44" s="56"/>
      <c r="P44" s="145"/>
      <c r="Q44" s="51"/>
    </row>
    <row r="45" spans="1:17" ht="12.75" customHeight="1" thickBot="1" x14ac:dyDescent="0.3">
      <c r="A45" s="204" t="s">
        <v>102</v>
      </c>
      <c r="B45" s="205" t="s">
        <v>103</v>
      </c>
      <c r="C45" s="15" t="s">
        <v>53</v>
      </c>
      <c r="D45" s="16">
        <v>108</v>
      </c>
      <c r="E45" s="16">
        <f t="shared" si="16"/>
        <v>36</v>
      </c>
      <c r="F45" s="54">
        <v>72</v>
      </c>
      <c r="G45" s="17">
        <v>60</v>
      </c>
      <c r="H45" s="23">
        <v>12</v>
      </c>
      <c r="I45" s="54"/>
      <c r="J45" s="54"/>
      <c r="K45" s="54"/>
      <c r="L45" s="54"/>
      <c r="M45" s="54"/>
      <c r="N45" s="65"/>
      <c r="O45" s="100"/>
      <c r="P45" s="145"/>
      <c r="Q45" s="107">
        <v>72</v>
      </c>
    </row>
    <row r="46" spans="1:17" ht="12.75" customHeight="1" thickBot="1" x14ac:dyDescent="0.3">
      <c r="A46" s="204" t="s">
        <v>104</v>
      </c>
      <c r="B46" s="205" t="s">
        <v>105</v>
      </c>
      <c r="C46" s="15" t="s">
        <v>24</v>
      </c>
      <c r="D46" s="16">
        <v>144</v>
      </c>
      <c r="E46" s="16">
        <f t="shared" si="16"/>
        <v>68</v>
      </c>
      <c r="F46" s="54">
        <v>76</v>
      </c>
      <c r="G46" s="17">
        <v>48</v>
      </c>
      <c r="H46" s="15">
        <v>28</v>
      </c>
      <c r="I46" s="54"/>
      <c r="J46" s="54"/>
      <c r="K46" s="54"/>
      <c r="L46" s="54"/>
      <c r="M46" s="56"/>
      <c r="N46" s="51"/>
      <c r="O46" s="51"/>
      <c r="P46" s="100"/>
      <c r="Q46" s="143">
        <v>76</v>
      </c>
    </row>
    <row r="47" spans="1:17" ht="14.25" customHeight="1" thickBot="1" x14ac:dyDescent="0.3">
      <c r="A47" s="204" t="s">
        <v>106</v>
      </c>
      <c r="B47" s="205" t="s">
        <v>161</v>
      </c>
      <c r="C47" s="15" t="s">
        <v>24</v>
      </c>
      <c r="D47" s="16">
        <v>146</v>
      </c>
      <c r="E47" s="16">
        <f t="shared" si="16"/>
        <v>58</v>
      </c>
      <c r="F47" s="54">
        <v>88</v>
      </c>
      <c r="G47" s="17">
        <v>52</v>
      </c>
      <c r="H47" s="15">
        <v>36</v>
      </c>
      <c r="I47" s="54"/>
      <c r="J47" s="54"/>
      <c r="K47" s="54"/>
      <c r="L47" s="54"/>
      <c r="M47" s="100"/>
      <c r="N47" s="50"/>
      <c r="O47" s="86"/>
      <c r="P47" s="262">
        <v>88</v>
      </c>
      <c r="Q47" s="51"/>
    </row>
    <row r="48" spans="1:17" ht="13.5" customHeight="1" thickBot="1" x14ac:dyDescent="0.3">
      <c r="A48" s="204" t="s">
        <v>108</v>
      </c>
      <c r="B48" s="205" t="s">
        <v>107</v>
      </c>
      <c r="C48" s="15" t="s">
        <v>24</v>
      </c>
      <c r="D48" s="16">
        <v>144</v>
      </c>
      <c r="E48" s="16">
        <f t="shared" si="16"/>
        <v>48</v>
      </c>
      <c r="F48" s="54">
        <v>96</v>
      </c>
      <c r="G48" s="17">
        <v>28</v>
      </c>
      <c r="H48" s="15">
        <v>68</v>
      </c>
      <c r="I48" s="54"/>
      <c r="J48" s="54"/>
      <c r="K48" s="54"/>
      <c r="L48" s="56">
        <v>60</v>
      </c>
      <c r="M48" s="62">
        <v>36</v>
      </c>
      <c r="N48" s="50"/>
      <c r="O48" s="86"/>
      <c r="P48" s="182"/>
      <c r="Q48" s="107"/>
    </row>
    <row r="49" spans="1:17" ht="11.25" customHeight="1" thickBot="1" x14ac:dyDescent="0.3">
      <c r="A49" s="204" t="s">
        <v>110</v>
      </c>
      <c r="B49" s="205" t="s">
        <v>109</v>
      </c>
      <c r="C49" s="15" t="s">
        <v>24</v>
      </c>
      <c r="D49" s="16">
        <v>216</v>
      </c>
      <c r="E49" s="16">
        <f t="shared" si="16"/>
        <v>44</v>
      </c>
      <c r="F49" s="54">
        <v>172</v>
      </c>
      <c r="G49" s="17">
        <v>22</v>
      </c>
      <c r="H49" s="15">
        <v>150</v>
      </c>
      <c r="I49" s="54"/>
      <c r="J49" s="54"/>
      <c r="K49" s="54"/>
      <c r="L49" s="56">
        <v>40</v>
      </c>
      <c r="M49" s="51">
        <v>76</v>
      </c>
      <c r="N49" s="18">
        <v>56</v>
      </c>
      <c r="O49" s="56"/>
      <c r="P49" s="145"/>
      <c r="Q49" s="51"/>
    </row>
    <row r="50" spans="1:17" ht="13.5" customHeight="1" thickBot="1" x14ac:dyDescent="0.3">
      <c r="A50" s="204" t="s">
        <v>112</v>
      </c>
      <c r="B50" s="206" t="s">
        <v>111</v>
      </c>
      <c r="C50" s="15" t="s">
        <v>24</v>
      </c>
      <c r="D50" s="16">
        <v>186</v>
      </c>
      <c r="E50" s="16">
        <f t="shared" si="16"/>
        <v>58</v>
      </c>
      <c r="F50" s="54">
        <v>128</v>
      </c>
      <c r="G50" s="17">
        <v>36</v>
      </c>
      <c r="H50" s="15">
        <v>92</v>
      </c>
      <c r="I50" s="54"/>
      <c r="J50" s="54"/>
      <c r="K50" s="54"/>
      <c r="L50" s="108"/>
      <c r="M50" s="51"/>
      <c r="N50" s="100"/>
      <c r="O50" s="62">
        <v>128</v>
      </c>
      <c r="P50" s="56"/>
      <c r="Q50" s="107"/>
    </row>
    <row r="51" spans="1:17" ht="12.75" customHeight="1" thickBot="1" x14ac:dyDescent="0.3">
      <c r="A51" s="204" t="s">
        <v>91</v>
      </c>
      <c r="B51" s="205" t="s">
        <v>113</v>
      </c>
      <c r="C51" s="15" t="s">
        <v>24</v>
      </c>
      <c r="D51" s="16">
        <v>144</v>
      </c>
      <c r="E51" s="16">
        <f t="shared" si="16"/>
        <v>36</v>
      </c>
      <c r="F51" s="54">
        <v>108</v>
      </c>
      <c r="G51" s="17">
        <v>60</v>
      </c>
      <c r="H51" s="15">
        <v>48</v>
      </c>
      <c r="I51" s="54"/>
      <c r="J51" s="54"/>
      <c r="K51" s="56"/>
      <c r="L51" s="134"/>
      <c r="M51" s="108"/>
      <c r="N51" s="134"/>
      <c r="O51" s="65"/>
      <c r="P51" s="110">
        <v>108</v>
      </c>
      <c r="Q51" s="51"/>
    </row>
    <row r="52" spans="1:17" ht="12" customHeight="1" thickBot="1" x14ac:dyDescent="0.3">
      <c r="A52" s="204" t="s">
        <v>158</v>
      </c>
      <c r="B52" s="205" t="s">
        <v>114</v>
      </c>
      <c r="C52" s="15" t="s">
        <v>24</v>
      </c>
      <c r="D52" s="16">
        <v>144</v>
      </c>
      <c r="E52" s="16">
        <f t="shared" si="16"/>
        <v>60</v>
      </c>
      <c r="F52" s="54">
        <v>84</v>
      </c>
      <c r="G52" s="17">
        <v>72</v>
      </c>
      <c r="H52" s="122">
        <v>12</v>
      </c>
      <c r="I52" s="54"/>
      <c r="J52" s="54"/>
      <c r="K52" s="56"/>
      <c r="L52" s="145"/>
      <c r="M52" s="51"/>
      <c r="N52" s="120"/>
      <c r="O52" s="128"/>
      <c r="P52" s="145"/>
      <c r="Q52" s="62">
        <v>84</v>
      </c>
    </row>
    <row r="53" spans="1:17" ht="14.25" customHeight="1" thickBot="1" x14ac:dyDescent="0.3">
      <c r="A53" s="204" t="s">
        <v>159</v>
      </c>
      <c r="B53" s="205" t="s">
        <v>160</v>
      </c>
      <c r="C53" s="15" t="s">
        <v>53</v>
      </c>
      <c r="D53" s="16">
        <v>100</v>
      </c>
      <c r="E53" s="16">
        <f t="shared" si="16"/>
        <v>52</v>
      </c>
      <c r="F53" s="54">
        <v>48</v>
      </c>
      <c r="G53" s="17">
        <v>20</v>
      </c>
      <c r="H53" s="58">
        <v>28</v>
      </c>
      <c r="I53" s="54"/>
      <c r="J53" s="54"/>
      <c r="K53" s="56"/>
      <c r="L53" s="145"/>
      <c r="M53" s="51">
        <v>48</v>
      </c>
      <c r="N53" s="120"/>
      <c r="O53" s="128"/>
      <c r="P53" s="145"/>
      <c r="Q53" s="51"/>
    </row>
    <row r="54" spans="1:17" ht="17.25" customHeight="1" thickBot="1" x14ac:dyDescent="0.3">
      <c r="A54" s="10" t="s">
        <v>68</v>
      </c>
      <c r="B54" s="11" t="s">
        <v>69</v>
      </c>
      <c r="C54" s="6"/>
      <c r="D54" s="13">
        <f t="shared" ref="D54:Q54" si="20">D55+D67+D70+D73</f>
        <v>1890</v>
      </c>
      <c r="E54" s="13">
        <f t="shared" si="20"/>
        <v>614</v>
      </c>
      <c r="F54" s="13">
        <f>F55+F67+F70+F73</f>
        <v>1276</v>
      </c>
      <c r="G54" s="13">
        <f t="shared" si="20"/>
        <v>738</v>
      </c>
      <c r="H54" s="13">
        <f t="shared" si="20"/>
        <v>498</v>
      </c>
      <c r="I54" s="13">
        <f t="shared" si="20"/>
        <v>40</v>
      </c>
      <c r="J54" s="13">
        <f t="shared" si="20"/>
        <v>0</v>
      </c>
      <c r="K54" s="13">
        <f t="shared" si="20"/>
        <v>0</v>
      </c>
      <c r="L54" s="21">
        <f t="shared" si="20"/>
        <v>100</v>
      </c>
      <c r="M54" s="144">
        <f t="shared" si="20"/>
        <v>142</v>
      </c>
      <c r="N54" s="13">
        <f t="shared" si="20"/>
        <v>296</v>
      </c>
      <c r="O54" s="13">
        <f t="shared" si="20"/>
        <v>334</v>
      </c>
      <c r="P54" s="13">
        <f t="shared" si="20"/>
        <v>240</v>
      </c>
      <c r="Q54" s="13">
        <f t="shared" si="20"/>
        <v>164</v>
      </c>
    </row>
    <row r="55" spans="1:17" ht="15" customHeight="1" thickBot="1" x14ac:dyDescent="0.3">
      <c r="A55" s="117" t="s">
        <v>70</v>
      </c>
      <c r="B55" s="118" t="s">
        <v>115</v>
      </c>
      <c r="C55" s="119" t="s">
        <v>131</v>
      </c>
      <c r="D55" s="82">
        <f t="shared" ref="D55:I55" si="21">D56+D57+D58+D59+D60+D61+D62+D63+D64</f>
        <v>1434</v>
      </c>
      <c r="E55" s="82">
        <f t="shared" si="21"/>
        <v>462</v>
      </c>
      <c r="F55" s="82">
        <f t="shared" si="21"/>
        <v>972</v>
      </c>
      <c r="G55" s="82">
        <f t="shared" si="21"/>
        <v>566</v>
      </c>
      <c r="H55" s="82">
        <f t="shared" si="21"/>
        <v>366</v>
      </c>
      <c r="I55" s="82">
        <f t="shared" si="21"/>
        <v>40</v>
      </c>
      <c r="J55" s="82">
        <f t="shared" ref="J55:K55" si="22">J56+J57+J58+J59+J60+J61+J62+J63</f>
        <v>0</v>
      </c>
      <c r="K55" s="82">
        <f t="shared" si="22"/>
        <v>0</v>
      </c>
      <c r="L55" s="82">
        <f t="shared" ref="L55:Q55" si="23">L56+L57+L58+L59+L60+L61+L62+L63+L64</f>
        <v>100</v>
      </c>
      <c r="M55" s="82">
        <f t="shared" si="23"/>
        <v>142</v>
      </c>
      <c r="N55" s="82">
        <f t="shared" si="23"/>
        <v>296</v>
      </c>
      <c r="O55" s="82">
        <f t="shared" si="23"/>
        <v>250</v>
      </c>
      <c r="P55" s="217">
        <f t="shared" si="23"/>
        <v>184</v>
      </c>
      <c r="Q55" s="82">
        <f t="shared" si="23"/>
        <v>0</v>
      </c>
    </row>
    <row r="56" spans="1:17" ht="13.5" customHeight="1" thickBot="1" x14ac:dyDescent="0.3">
      <c r="A56" s="27" t="s">
        <v>71</v>
      </c>
      <c r="B56" s="14" t="s">
        <v>116</v>
      </c>
      <c r="C56" s="26" t="s">
        <v>24</v>
      </c>
      <c r="D56" s="28">
        <v>144</v>
      </c>
      <c r="E56" s="16">
        <f t="shared" si="16"/>
        <v>44</v>
      </c>
      <c r="F56" s="54">
        <v>100</v>
      </c>
      <c r="G56" s="29">
        <v>80</v>
      </c>
      <c r="H56" s="26">
        <v>20</v>
      </c>
      <c r="I56" s="133"/>
      <c r="J56" s="133"/>
      <c r="K56" s="46"/>
      <c r="L56" s="62">
        <v>100</v>
      </c>
      <c r="M56" s="51"/>
      <c r="N56" s="133"/>
      <c r="O56" s="46"/>
      <c r="P56" s="51"/>
      <c r="Q56" s="51"/>
    </row>
    <row r="57" spans="1:17" ht="23.25" customHeight="1" thickBot="1" x14ac:dyDescent="0.3">
      <c r="A57" s="30" t="s">
        <v>85</v>
      </c>
      <c r="B57" s="14" t="s">
        <v>117</v>
      </c>
      <c r="C57" s="15" t="s">
        <v>183</v>
      </c>
      <c r="D57" s="16">
        <v>360</v>
      </c>
      <c r="E57" s="16">
        <f t="shared" si="16"/>
        <v>120</v>
      </c>
      <c r="F57" s="54">
        <f t="shared" ref="F57:F64" si="24">L57+M57+N57+O57+P57+Q57</f>
        <v>240</v>
      </c>
      <c r="G57" s="37">
        <v>160</v>
      </c>
      <c r="H57" s="122">
        <v>60</v>
      </c>
      <c r="I57" s="65">
        <v>20</v>
      </c>
      <c r="J57" s="65"/>
      <c r="K57" s="65"/>
      <c r="L57" s="65"/>
      <c r="M57" s="127">
        <v>70</v>
      </c>
      <c r="N57" s="65">
        <v>84</v>
      </c>
      <c r="O57" s="55">
        <v>30</v>
      </c>
      <c r="P57" s="259">
        <v>56</v>
      </c>
      <c r="Q57" s="134"/>
    </row>
    <row r="58" spans="1:17" ht="15.75" customHeight="1" thickBot="1" x14ac:dyDescent="0.3">
      <c r="A58" s="30" t="s">
        <v>86</v>
      </c>
      <c r="B58" s="69" t="s">
        <v>118</v>
      </c>
      <c r="C58" s="31" t="s">
        <v>29</v>
      </c>
      <c r="D58" s="32">
        <v>138</v>
      </c>
      <c r="E58" s="16">
        <f t="shared" si="16"/>
        <v>52</v>
      </c>
      <c r="F58" s="56">
        <f t="shared" si="24"/>
        <v>86</v>
      </c>
      <c r="G58" s="130">
        <v>46</v>
      </c>
      <c r="H58" s="58">
        <v>40</v>
      </c>
      <c r="I58" s="94"/>
      <c r="J58" s="135"/>
      <c r="K58" s="128"/>
      <c r="L58" s="136"/>
      <c r="M58" s="135"/>
      <c r="N58" s="128">
        <v>44</v>
      </c>
      <c r="O58" s="216">
        <v>42</v>
      </c>
      <c r="P58" s="51"/>
      <c r="Q58" s="51"/>
    </row>
    <row r="59" spans="1:17" ht="23.25" customHeight="1" thickBot="1" x14ac:dyDescent="0.3">
      <c r="A59" s="30" t="s">
        <v>119</v>
      </c>
      <c r="B59" s="69" t="s">
        <v>123</v>
      </c>
      <c r="C59" s="89" t="s">
        <v>186</v>
      </c>
      <c r="D59" s="73">
        <v>360</v>
      </c>
      <c r="E59" s="16">
        <f t="shared" si="16"/>
        <v>128</v>
      </c>
      <c r="F59" s="56">
        <f t="shared" si="24"/>
        <v>232</v>
      </c>
      <c r="G59" s="79">
        <v>140</v>
      </c>
      <c r="H59" s="72">
        <v>72</v>
      </c>
      <c r="I59" s="90">
        <v>20</v>
      </c>
      <c r="J59" s="124"/>
      <c r="K59" s="100"/>
      <c r="L59" s="137"/>
      <c r="M59" s="124"/>
      <c r="N59" s="100">
        <v>84</v>
      </c>
      <c r="O59" s="228">
        <v>84</v>
      </c>
      <c r="P59" s="263">
        <v>64</v>
      </c>
      <c r="Q59" s="107"/>
    </row>
    <row r="60" spans="1:17" ht="15.75" thickBot="1" x14ac:dyDescent="0.3">
      <c r="A60" s="30" t="s">
        <v>120</v>
      </c>
      <c r="B60" s="69" t="s">
        <v>124</v>
      </c>
      <c r="C60" s="61" t="s">
        <v>24</v>
      </c>
      <c r="D60" s="129">
        <v>144</v>
      </c>
      <c r="E60" s="16">
        <f t="shared" si="16"/>
        <v>50</v>
      </c>
      <c r="F60" s="56">
        <f t="shared" si="24"/>
        <v>94</v>
      </c>
      <c r="G60" s="58">
        <v>64</v>
      </c>
      <c r="H60" s="58">
        <v>30</v>
      </c>
      <c r="I60" s="94"/>
      <c r="J60" s="135"/>
      <c r="K60" s="128"/>
      <c r="L60" s="136"/>
      <c r="M60" s="135"/>
      <c r="N60" s="128"/>
      <c r="O60" s="60">
        <v>94</v>
      </c>
      <c r="P60" s="51"/>
      <c r="Q60" s="51"/>
    </row>
    <row r="61" spans="1:17" ht="24" customHeight="1" thickBot="1" x14ac:dyDescent="0.3">
      <c r="A61" s="30" t="s">
        <v>121</v>
      </c>
      <c r="B61" s="69" t="s">
        <v>157</v>
      </c>
      <c r="C61" s="61" t="s">
        <v>24</v>
      </c>
      <c r="D61" s="73">
        <v>108</v>
      </c>
      <c r="E61" s="16">
        <f t="shared" si="16"/>
        <v>24</v>
      </c>
      <c r="F61" s="56">
        <f t="shared" si="24"/>
        <v>84</v>
      </c>
      <c r="G61" s="72">
        <v>20</v>
      </c>
      <c r="H61" s="72">
        <v>64</v>
      </c>
      <c r="I61" s="90"/>
      <c r="J61" s="124"/>
      <c r="K61" s="100"/>
      <c r="L61" s="137"/>
      <c r="M61" s="124"/>
      <c r="N61" s="55">
        <v>84</v>
      </c>
      <c r="O61" s="90"/>
      <c r="P61" s="107"/>
      <c r="Q61" s="107"/>
    </row>
    <row r="62" spans="1:17" ht="13.5" customHeight="1" thickBot="1" x14ac:dyDescent="0.3">
      <c r="A62" s="30" t="s">
        <v>122</v>
      </c>
      <c r="B62" s="69" t="s">
        <v>125</v>
      </c>
      <c r="C62" s="61" t="s">
        <v>24</v>
      </c>
      <c r="D62" s="129">
        <v>54</v>
      </c>
      <c r="E62" s="16">
        <f t="shared" si="16"/>
        <v>18</v>
      </c>
      <c r="F62" s="56">
        <f t="shared" si="24"/>
        <v>36</v>
      </c>
      <c r="G62" s="58">
        <v>18</v>
      </c>
      <c r="H62" s="58">
        <v>18</v>
      </c>
      <c r="I62" s="94"/>
      <c r="J62" s="135"/>
      <c r="K62" s="128"/>
      <c r="L62" s="136"/>
      <c r="M62" s="131">
        <v>36</v>
      </c>
      <c r="N62" s="128"/>
      <c r="O62" s="94"/>
      <c r="P62" s="51"/>
      <c r="Q62" s="51"/>
    </row>
    <row r="63" spans="1:17" ht="15.75" customHeight="1" thickBot="1" x14ac:dyDescent="0.3">
      <c r="A63" s="30" t="s">
        <v>156</v>
      </c>
      <c r="B63" s="70" t="s">
        <v>126</v>
      </c>
      <c r="C63" s="61" t="s">
        <v>24</v>
      </c>
      <c r="D63" s="73">
        <v>54</v>
      </c>
      <c r="E63" s="16">
        <f t="shared" si="16"/>
        <v>18</v>
      </c>
      <c r="F63" s="56">
        <f t="shared" si="24"/>
        <v>36</v>
      </c>
      <c r="G63" s="34">
        <v>18</v>
      </c>
      <c r="H63" s="72">
        <v>18</v>
      </c>
      <c r="I63" s="90"/>
      <c r="J63" s="124"/>
      <c r="K63" s="100"/>
      <c r="L63" s="137"/>
      <c r="M63" s="115">
        <v>36</v>
      </c>
      <c r="N63" s="100"/>
      <c r="O63" s="90"/>
      <c r="P63" s="107"/>
      <c r="Q63" s="107"/>
    </row>
    <row r="64" spans="1:17" ht="15.75" thickBot="1" x14ac:dyDescent="0.3">
      <c r="A64" s="193" t="s">
        <v>155</v>
      </c>
      <c r="B64" s="194" t="s">
        <v>127</v>
      </c>
      <c r="C64" s="61" t="s">
        <v>53</v>
      </c>
      <c r="D64" s="129">
        <v>72</v>
      </c>
      <c r="E64" s="16">
        <f t="shared" si="16"/>
        <v>8</v>
      </c>
      <c r="F64" s="56">
        <f t="shared" si="24"/>
        <v>64</v>
      </c>
      <c r="G64" s="130">
        <v>20</v>
      </c>
      <c r="H64" s="58">
        <v>44</v>
      </c>
      <c r="I64" s="138"/>
      <c r="J64" s="51"/>
      <c r="K64" s="128"/>
      <c r="L64" s="136"/>
      <c r="M64" s="135"/>
      <c r="N64" s="128"/>
      <c r="O64" s="94"/>
      <c r="P64" s="51">
        <v>64</v>
      </c>
      <c r="Q64" s="135"/>
    </row>
    <row r="65" spans="1:17" ht="15.75" thickBot="1" x14ac:dyDescent="0.3">
      <c r="A65" s="30" t="s">
        <v>128</v>
      </c>
      <c r="B65" s="132" t="s">
        <v>129</v>
      </c>
      <c r="C65" s="89" t="s">
        <v>24</v>
      </c>
      <c r="D65" s="73"/>
      <c r="E65" s="16"/>
      <c r="F65" s="54"/>
      <c r="G65" s="37"/>
      <c r="H65" s="72"/>
      <c r="I65" s="121"/>
      <c r="J65" s="50"/>
      <c r="K65" s="100"/>
      <c r="L65" s="137"/>
      <c r="M65" s="176">
        <v>324</v>
      </c>
      <c r="N65" s="100"/>
      <c r="O65" s="90"/>
      <c r="P65" s="107"/>
      <c r="Q65" s="124"/>
    </row>
    <row r="66" spans="1:17" ht="16.5" customHeight="1" thickBot="1" x14ac:dyDescent="0.3">
      <c r="A66" s="113" t="s">
        <v>139</v>
      </c>
      <c r="B66" s="132" t="s">
        <v>130</v>
      </c>
      <c r="C66" s="78" t="s">
        <v>131</v>
      </c>
      <c r="D66" s="79"/>
      <c r="E66" s="16"/>
      <c r="F66" s="54"/>
      <c r="G66" s="80"/>
      <c r="H66" s="79"/>
      <c r="I66" s="139"/>
      <c r="J66" s="134"/>
      <c r="K66" s="140"/>
      <c r="L66" s="141"/>
      <c r="M66" s="142"/>
      <c r="N66" s="177">
        <v>108</v>
      </c>
      <c r="O66" s="178">
        <v>180</v>
      </c>
      <c r="P66" s="134"/>
      <c r="Q66" s="142"/>
    </row>
    <row r="67" spans="1:17" ht="22.5" customHeight="1" thickBot="1" x14ac:dyDescent="0.3">
      <c r="A67" s="146" t="s">
        <v>72</v>
      </c>
      <c r="B67" s="147" t="s">
        <v>133</v>
      </c>
      <c r="C67" s="148" t="s">
        <v>134</v>
      </c>
      <c r="D67" s="149">
        <f>D68</f>
        <v>126</v>
      </c>
      <c r="E67" s="149">
        <f t="shared" ref="E67:Q67" si="25">E68</f>
        <v>42</v>
      </c>
      <c r="F67" s="149">
        <f t="shared" si="25"/>
        <v>84</v>
      </c>
      <c r="G67" s="149">
        <f t="shared" si="25"/>
        <v>12</v>
      </c>
      <c r="H67" s="149">
        <f t="shared" si="25"/>
        <v>72</v>
      </c>
      <c r="I67" s="149">
        <f t="shared" si="25"/>
        <v>0</v>
      </c>
      <c r="J67" s="149">
        <f t="shared" si="25"/>
        <v>0</v>
      </c>
      <c r="K67" s="149">
        <f t="shared" si="25"/>
        <v>0</v>
      </c>
      <c r="L67" s="149">
        <f t="shared" si="25"/>
        <v>0</v>
      </c>
      <c r="M67" s="149">
        <f t="shared" si="25"/>
        <v>0</v>
      </c>
      <c r="N67" s="149">
        <f t="shared" si="25"/>
        <v>0</v>
      </c>
      <c r="O67" s="215">
        <f t="shared" si="25"/>
        <v>84</v>
      </c>
      <c r="P67" s="149">
        <f t="shared" si="25"/>
        <v>0</v>
      </c>
      <c r="Q67" s="149">
        <f t="shared" si="25"/>
        <v>0</v>
      </c>
    </row>
    <row r="68" spans="1:17" ht="24.75" customHeight="1" thickBot="1" x14ac:dyDescent="0.3">
      <c r="A68" s="151" t="s">
        <v>73</v>
      </c>
      <c r="B68" s="85" t="s">
        <v>135</v>
      </c>
      <c r="C68" s="152"/>
      <c r="D68" s="153">
        <v>126</v>
      </c>
      <c r="E68" s="153">
        <f>D68-F68</f>
        <v>42</v>
      </c>
      <c r="F68" s="153">
        <v>84</v>
      </c>
      <c r="G68" s="153">
        <v>12</v>
      </c>
      <c r="H68" s="153">
        <v>72</v>
      </c>
      <c r="I68" s="153"/>
      <c r="J68" s="153"/>
      <c r="K68" s="153"/>
      <c r="L68" s="153"/>
      <c r="M68" s="153"/>
      <c r="N68" s="153"/>
      <c r="O68" s="153">
        <v>84</v>
      </c>
      <c r="P68" s="153"/>
      <c r="Q68" s="109"/>
    </row>
    <row r="69" spans="1:17" ht="15.75" customHeight="1" thickBot="1" x14ac:dyDescent="0.3">
      <c r="A69" s="154" t="s">
        <v>136</v>
      </c>
      <c r="B69" s="132" t="s">
        <v>130</v>
      </c>
      <c r="C69" s="89" t="s">
        <v>24</v>
      </c>
      <c r="D69" s="114"/>
      <c r="E69" s="72"/>
      <c r="F69" s="150"/>
      <c r="G69" s="72"/>
      <c r="H69" s="37"/>
      <c r="I69" s="72"/>
      <c r="J69" s="37"/>
      <c r="K69" s="72"/>
      <c r="L69" s="87"/>
      <c r="M69" s="89"/>
      <c r="N69" s="37"/>
      <c r="O69" s="179">
        <v>72</v>
      </c>
      <c r="P69" s="71"/>
      <c r="Q69" s="90"/>
    </row>
    <row r="70" spans="1:17" ht="15.75" thickBot="1" x14ac:dyDescent="0.3">
      <c r="A70" s="116" t="s">
        <v>74</v>
      </c>
      <c r="B70" s="209" t="s">
        <v>137</v>
      </c>
      <c r="C70" s="95" t="s">
        <v>131</v>
      </c>
      <c r="D70" s="95">
        <f>D71</f>
        <v>210</v>
      </c>
      <c r="E70" s="95">
        <f t="shared" ref="E70:O70" si="26">E71</f>
        <v>70</v>
      </c>
      <c r="F70" s="95">
        <f t="shared" si="26"/>
        <v>140</v>
      </c>
      <c r="G70" s="95">
        <f t="shared" si="26"/>
        <v>100</v>
      </c>
      <c r="H70" s="95">
        <f t="shared" si="26"/>
        <v>40</v>
      </c>
      <c r="I70" s="95">
        <f t="shared" si="26"/>
        <v>0</v>
      </c>
      <c r="J70" s="95">
        <f t="shared" si="26"/>
        <v>0</v>
      </c>
      <c r="K70" s="95">
        <f t="shared" si="26"/>
        <v>0</v>
      </c>
      <c r="L70" s="95">
        <f t="shared" si="26"/>
        <v>0</v>
      </c>
      <c r="M70" s="95">
        <f t="shared" si="26"/>
        <v>0</v>
      </c>
      <c r="N70" s="95">
        <f t="shared" si="26"/>
        <v>0</v>
      </c>
      <c r="O70" s="95">
        <f t="shared" si="26"/>
        <v>0</v>
      </c>
      <c r="P70" s="95">
        <v>56</v>
      </c>
      <c r="Q70" s="216">
        <v>84</v>
      </c>
    </row>
    <row r="71" spans="1:17" ht="24.75" thickBot="1" x14ac:dyDescent="0.3">
      <c r="A71" s="88" t="s">
        <v>75</v>
      </c>
      <c r="B71" s="77" t="s">
        <v>138</v>
      </c>
      <c r="C71" s="89"/>
      <c r="D71" s="37">
        <v>210</v>
      </c>
      <c r="E71" s="72">
        <f t="shared" si="16"/>
        <v>70</v>
      </c>
      <c r="F71" s="37">
        <v>140</v>
      </c>
      <c r="G71" s="72">
        <v>100</v>
      </c>
      <c r="H71" s="37">
        <v>40</v>
      </c>
      <c r="I71" s="72"/>
      <c r="J71" s="37"/>
      <c r="K71" s="72"/>
      <c r="L71" s="87"/>
      <c r="M71" s="89"/>
      <c r="N71" s="37"/>
      <c r="O71" s="90"/>
      <c r="P71" s="100">
        <v>56</v>
      </c>
      <c r="Q71" s="90">
        <v>84</v>
      </c>
    </row>
    <row r="72" spans="1:17" ht="16.5" customHeight="1" thickBot="1" x14ac:dyDescent="0.3">
      <c r="A72" s="112" t="s">
        <v>140</v>
      </c>
      <c r="B72" s="155" t="s">
        <v>130</v>
      </c>
      <c r="C72" s="61" t="s">
        <v>24</v>
      </c>
      <c r="D72" s="128"/>
      <c r="E72" s="51"/>
      <c r="F72" s="128"/>
      <c r="G72" s="51"/>
      <c r="H72" s="128"/>
      <c r="I72" s="58"/>
      <c r="J72" s="75"/>
      <c r="K72" s="58"/>
      <c r="L72" s="93"/>
      <c r="M72" s="61"/>
      <c r="N72" s="75"/>
      <c r="O72" s="94"/>
      <c r="P72" s="180">
        <v>72</v>
      </c>
      <c r="Q72" s="94"/>
    </row>
    <row r="73" spans="1:17" ht="18.75" customHeight="1" thickBot="1" x14ac:dyDescent="0.3">
      <c r="A73" s="97" t="s">
        <v>87</v>
      </c>
      <c r="B73" s="98" t="s">
        <v>141</v>
      </c>
      <c r="C73" s="96" t="s">
        <v>131</v>
      </c>
      <c r="D73" s="95">
        <f>D74</f>
        <v>120</v>
      </c>
      <c r="E73" s="99">
        <f t="shared" ref="E73:O73" si="27">E74</f>
        <v>40</v>
      </c>
      <c r="F73" s="95">
        <f t="shared" si="27"/>
        <v>80</v>
      </c>
      <c r="G73" s="99">
        <f t="shared" si="27"/>
        <v>60</v>
      </c>
      <c r="H73" s="95">
        <f t="shared" si="27"/>
        <v>20</v>
      </c>
      <c r="I73" s="99">
        <f t="shared" si="27"/>
        <v>0</v>
      </c>
      <c r="J73" s="95">
        <f t="shared" si="27"/>
        <v>0</v>
      </c>
      <c r="K73" s="99">
        <f t="shared" si="27"/>
        <v>0</v>
      </c>
      <c r="L73" s="95">
        <f t="shared" si="27"/>
        <v>0</v>
      </c>
      <c r="M73" s="99">
        <f t="shared" si="27"/>
        <v>0</v>
      </c>
      <c r="N73" s="95">
        <f t="shared" si="27"/>
        <v>0</v>
      </c>
      <c r="O73" s="99">
        <f t="shared" si="27"/>
        <v>0</v>
      </c>
      <c r="P73" s="95">
        <v>0</v>
      </c>
      <c r="Q73" s="216">
        <v>80</v>
      </c>
    </row>
    <row r="74" spans="1:17" ht="24.75" thickBot="1" x14ac:dyDescent="0.3">
      <c r="A74" s="92" t="s">
        <v>88</v>
      </c>
      <c r="B74" s="85" t="s">
        <v>142</v>
      </c>
      <c r="C74" s="61"/>
      <c r="D74" s="75">
        <v>120</v>
      </c>
      <c r="E74" s="58">
        <f t="shared" si="16"/>
        <v>40</v>
      </c>
      <c r="F74" s="75">
        <v>80</v>
      </c>
      <c r="G74" s="58">
        <v>60</v>
      </c>
      <c r="H74" s="75">
        <v>20</v>
      </c>
      <c r="I74" s="58"/>
      <c r="J74" s="75"/>
      <c r="K74" s="57"/>
      <c r="L74" s="51"/>
      <c r="M74" s="61"/>
      <c r="N74" s="75"/>
      <c r="O74" s="94"/>
      <c r="P74" s="76"/>
      <c r="Q74" s="61">
        <v>80</v>
      </c>
    </row>
    <row r="75" spans="1:17" ht="16.5" customHeight="1" thickBot="1" x14ac:dyDescent="0.3">
      <c r="A75" s="111" t="s">
        <v>143</v>
      </c>
      <c r="B75" s="156" t="s">
        <v>130</v>
      </c>
      <c r="C75" s="31" t="s">
        <v>24</v>
      </c>
      <c r="D75" s="86"/>
      <c r="E75" s="50"/>
      <c r="F75" s="86"/>
      <c r="G75" s="50"/>
      <c r="H75" s="86"/>
      <c r="I75" s="50"/>
      <c r="J75" s="86"/>
      <c r="K75" s="50"/>
      <c r="L75" s="157"/>
      <c r="M75" s="136"/>
      <c r="N75" s="33"/>
      <c r="O75" s="91"/>
      <c r="P75" s="86"/>
      <c r="Q75" s="227">
        <v>72</v>
      </c>
    </row>
    <row r="76" spans="1:17" ht="13.5" customHeight="1" thickBot="1" x14ac:dyDescent="0.3">
      <c r="A76" s="4" t="s">
        <v>76</v>
      </c>
      <c r="B76" s="8" t="s">
        <v>77</v>
      </c>
      <c r="C76" s="16" t="s">
        <v>24</v>
      </c>
      <c r="D76" s="16"/>
      <c r="E76" s="16"/>
      <c r="F76" s="16"/>
      <c r="G76" s="16"/>
      <c r="H76" s="16"/>
      <c r="I76" s="16"/>
      <c r="J76" s="16"/>
      <c r="K76" s="16"/>
      <c r="L76" s="16"/>
      <c r="M76" s="84"/>
      <c r="N76" s="84"/>
      <c r="O76" s="46"/>
      <c r="P76" s="40"/>
      <c r="Q76" s="181">
        <v>144</v>
      </c>
    </row>
    <row r="77" spans="1:17" ht="15.75" thickBot="1" x14ac:dyDescent="0.3">
      <c r="A77" s="4" t="s">
        <v>144</v>
      </c>
      <c r="B77" s="164" t="s">
        <v>129</v>
      </c>
      <c r="C77" s="16" t="s">
        <v>145</v>
      </c>
      <c r="D77" s="16"/>
      <c r="E77" s="16"/>
      <c r="F77" s="16"/>
      <c r="G77" s="16"/>
      <c r="H77" s="16"/>
      <c r="I77" s="16"/>
      <c r="J77" s="207"/>
      <c r="K77" s="125"/>
      <c r="L77" s="125"/>
      <c r="M77" s="225">
        <v>324</v>
      </c>
      <c r="N77" s="225"/>
      <c r="O77" s="128"/>
      <c r="P77" s="59"/>
      <c r="Q77" s="159"/>
    </row>
    <row r="78" spans="1:17" ht="15.75" customHeight="1" thickBot="1" x14ac:dyDescent="0.3">
      <c r="A78" s="4" t="s">
        <v>132</v>
      </c>
      <c r="B78" s="166" t="s">
        <v>130</v>
      </c>
      <c r="C78" s="16" t="s">
        <v>146</v>
      </c>
      <c r="D78" s="16"/>
      <c r="E78" s="16"/>
      <c r="F78" s="16"/>
      <c r="G78" s="16"/>
      <c r="H78" s="16"/>
      <c r="I78" s="17"/>
      <c r="J78" s="130"/>
      <c r="K78" s="161"/>
      <c r="L78" s="125"/>
      <c r="M78" s="208"/>
      <c r="N78" s="207">
        <v>108</v>
      </c>
      <c r="O78" s="128">
        <v>252</v>
      </c>
      <c r="P78" s="59">
        <v>72</v>
      </c>
      <c r="Q78" s="79">
        <v>72</v>
      </c>
    </row>
    <row r="79" spans="1:17" ht="15.75" customHeight="1" thickBot="1" x14ac:dyDescent="0.3">
      <c r="A79" s="158" t="s">
        <v>76</v>
      </c>
      <c r="B79" s="164" t="s">
        <v>77</v>
      </c>
      <c r="C79" s="24" t="s">
        <v>89</v>
      </c>
      <c r="D79" s="24"/>
      <c r="E79" s="24"/>
      <c r="F79" s="24"/>
      <c r="G79" s="24"/>
      <c r="H79" s="24"/>
      <c r="I79" s="24"/>
      <c r="J79" s="24"/>
      <c r="K79" s="24"/>
      <c r="L79" s="24"/>
      <c r="M79" s="32"/>
      <c r="N79" s="24"/>
      <c r="O79" s="100"/>
      <c r="P79" s="39"/>
      <c r="Q79" s="129">
        <v>144</v>
      </c>
    </row>
    <row r="80" spans="1:17" ht="15.75" thickBot="1" x14ac:dyDescent="0.3">
      <c r="A80" s="165" t="s">
        <v>147</v>
      </c>
      <c r="B80" s="167" t="s">
        <v>148</v>
      </c>
      <c r="C80" s="58" t="s">
        <v>93</v>
      </c>
      <c r="D80" s="161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8"/>
      <c r="P80" s="59"/>
      <c r="Q80" s="210"/>
    </row>
    <row r="81" spans="1:17" ht="15.75" thickBot="1" x14ac:dyDescent="0.3">
      <c r="A81" s="158" t="s">
        <v>149</v>
      </c>
      <c r="B81" s="8" t="s">
        <v>78</v>
      </c>
      <c r="C81" s="24" t="s">
        <v>79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100"/>
      <c r="P81" s="39"/>
      <c r="Q81" s="210"/>
    </row>
    <row r="82" spans="1:17" ht="15.75" thickBot="1" x14ac:dyDescent="0.3">
      <c r="A82" s="168" t="s">
        <v>150</v>
      </c>
      <c r="B82" s="169" t="s">
        <v>152</v>
      </c>
      <c r="C82" s="170"/>
      <c r="D82" s="130"/>
      <c r="E82" s="75" t="s">
        <v>182</v>
      </c>
      <c r="F82" s="75"/>
      <c r="G82" s="75"/>
      <c r="H82" s="75"/>
      <c r="I82" s="129"/>
      <c r="J82" s="229">
        <v>13</v>
      </c>
      <c r="K82" s="230"/>
      <c r="L82" s="171">
        <v>11</v>
      </c>
      <c r="M82" s="171">
        <v>11</v>
      </c>
      <c r="N82" s="210">
        <v>8</v>
      </c>
      <c r="O82" s="214">
        <v>9</v>
      </c>
      <c r="P82" s="38">
        <v>8</v>
      </c>
      <c r="Q82" s="58">
        <v>5</v>
      </c>
    </row>
    <row r="83" spans="1:17" ht="15.75" thickBot="1" x14ac:dyDescent="0.3">
      <c r="A83" s="231" t="s">
        <v>151</v>
      </c>
      <c r="B83" s="172" t="s">
        <v>153</v>
      </c>
      <c r="C83" s="81" t="s">
        <v>89</v>
      </c>
      <c r="D83" s="130"/>
      <c r="E83" s="75" t="s">
        <v>177</v>
      </c>
      <c r="F83" s="75"/>
      <c r="G83" s="75"/>
      <c r="H83" s="75"/>
      <c r="I83" s="125"/>
      <c r="J83" s="207"/>
      <c r="K83" s="125"/>
      <c r="L83" s="125"/>
      <c r="M83" s="264" t="s">
        <v>175</v>
      </c>
      <c r="N83" s="153"/>
      <c r="O83" s="162"/>
      <c r="P83" s="59"/>
      <c r="Q83" s="159"/>
    </row>
    <row r="84" spans="1:17" ht="15.75" thickBot="1" x14ac:dyDescent="0.3">
      <c r="A84" s="232"/>
      <c r="B84" s="169" t="s">
        <v>154</v>
      </c>
      <c r="C84" s="58" t="s">
        <v>92</v>
      </c>
      <c r="D84" s="37"/>
      <c r="E84" s="37"/>
      <c r="F84" s="37" t="s">
        <v>178</v>
      </c>
      <c r="G84" s="37"/>
      <c r="H84" s="37"/>
      <c r="I84" s="24"/>
      <c r="J84" s="37"/>
      <c r="K84" s="170"/>
      <c r="L84" s="24"/>
      <c r="M84" s="211"/>
      <c r="N84" s="226" t="s">
        <v>185</v>
      </c>
      <c r="O84" s="100" t="s">
        <v>187</v>
      </c>
      <c r="P84" s="39" t="s">
        <v>176</v>
      </c>
      <c r="Q84" s="79" t="s">
        <v>176</v>
      </c>
    </row>
    <row r="85" spans="1:17" ht="15.75" thickBot="1" x14ac:dyDescent="0.3">
      <c r="A85" s="213"/>
      <c r="B85" s="174" t="s">
        <v>80</v>
      </c>
      <c r="C85" s="163" t="s">
        <v>181</v>
      </c>
      <c r="D85" s="75"/>
      <c r="E85" s="75" t="s">
        <v>179</v>
      </c>
      <c r="F85" s="75"/>
      <c r="G85" s="75"/>
      <c r="H85" s="75"/>
      <c r="I85" s="75"/>
      <c r="J85" s="130">
        <v>0</v>
      </c>
      <c r="K85" s="58">
        <v>3</v>
      </c>
      <c r="L85" s="125">
        <v>0</v>
      </c>
      <c r="M85" s="75">
        <v>1</v>
      </c>
      <c r="N85" s="58">
        <v>0</v>
      </c>
      <c r="O85" s="128">
        <v>3</v>
      </c>
      <c r="P85" s="59">
        <v>2</v>
      </c>
      <c r="Q85" s="58">
        <v>2</v>
      </c>
    </row>
    <row r="86" spans="1:17" ht="15.75" thickBot="1" x14ac:dyDescent="0.3">
      <c r="A86" s="173"/>
      <c r="B86" s="174"/>
      <c r="C86" s="163"/>
      <c r="D86" s="33"/>
      <c r="E86" s="33"/>
      <c r="F86" s="33" t="s">
        <v>180</v>
      </c>
      <c r="G86" s="33"/>
      <c r="H86" s="33"/>
      <c r="I86" s="33"/>
      <c r="J86" s="61">
        <v>0</v>
      </c>
      <c r="K86" s="212">
        <v>8</v>
      </c>
      <c r="L86" s="161">
        <v>5</v>
      </c>
      <c r="M86" s="175">
        <v>6</v>
      </c>
      <c r="N86" s="208">
        <v>3</v>
      </c>
      <c r="O86" s="207">
        <v>5</v>
      </c>
      <c r="P86" s="160">
        <v>4</v>
      </c>
      <c r="Q86" s="44">
        <v>2</v>
      </c>
    </row>
  </sheetData>
  <mergeCells count="19">
    <mergeCell ref="G4:G7"/>
    <mergeCell ref="H4:H7"/>
    <mergeCell ref="I4:I7"/>
    <mergeCell ref="J82:K82"/>
    <mergeCell ref="A83:A84"/>
    <mergeCell ref="J1:Q2"/>
    <mergeCell ref="P3:Q3"/>
    <mergeCell ref="J3:K3"/>
    <mergeCell ref="L3:M3"/>
    <mergeCell ref="N3:O3"/>
    <mergeCell ref="A1:A7"/>
    <mergeCell ref="B1:B7"/>
    <mergeCell ref="C1:C7"/>
    <mergeCell ref="D1:I1"/>
    <mergeCell ref="D2:D7"/>
    <mergeCell ref="E2:E7"/>
    <mergeCell ref="F2:I2"/>
    <mergeCell ref="F3:F7"/>
    <mergeCell ref="G3:I3"/>
  </mergeCells>
  <pageMargins left="0.70866141732283472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2020-08-21T14:10:00Z</dcterms:modified>
</cp:coreProperties>
</file>