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rnovAnton/Desktop/Основы Анализа данных/семинары/сем 6/"/>
    </mc:Choice>
  </mc:AlternateContent>
  <xr:revisionPtr revIDLastSave="0" documentId="13_ncr:1_{55A3EADE-F369-6D48-90DF-FC0BF79B4E64}" xr6:coauthVersionLast="47" xr6:coauthVersionMax="47" xr10:uidLastSave="{00000000-0000-0000-0000-000000000000}"/>
  <bookViews>
    <workbookView xWindow="580" yWindow="740" windowWidth="28240" windowHeight="16980" activeTab="3" xr2:uid="{DA7F9DF1-8966-7741-8310-D57E5B7D5712}"/>
  </bookViews>
  <sheets>
    <sheet name="Задача №1 таблица данных" sheetId="2" r:id="rId1"/>
    <sheet name="Задача №1 сценарии" sheetId="1" r:id="rId2"/>
    <sheet name="Задача №1 Структура сценария" sheetId="7" r:id="rId3"/>
    <sheet name="Задача №2" sheetId="11" r:id="rId4"/>
    <sheet name="Задача №2 Отчет о результатах 3" sheetId="13" r:id="rId5"/>
  </sheets>
  <definedNames>
    <definedName name="заполняемость">'Задача №1 сценарии'!$B$15</definedName>
    <definedName name="прибыль">'Задача №1 сценарии'!$B$16</definedName>
    <definedName name="solver_adj" localSheetId="3" hidden="1">'Задача №2'!$H$17:$J$17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itr" localSheetId="3" hidden="1">2147483647</definedName>
    <definedName name="solver_lhs1" localSheetId="3" hidden="1">'Задача №2'!$H$17</definedName>
    <definedName name="solver_lhs2" localSheetId="3" hidden="1">'Задача №2'!$I$17</definedName>
    <definedName name="solver_lhs3" localSheetId="3" hidden="1">'Задача №2'!$J$17</definedName>
    <definedName name="solver_lhs4" localSheetId="3" hidden="1">'Задача №2'!$K$18</definedName>
    <definedName name="solver_lhs5" localSheetId="3" hidden="1">'Задача №2'!$K$19</definedName>
    <definedName name="solver_lin" localSheetId="3" hidden="1">1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5</definedName>
    <definedName name="solver_opt" localSheetId="3" hidden="1">'Задача №2'!$B$27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1</definedName>
    <definedName name="solver_rel3" localSheetId="3" hidden="1">1</definedName>
    <definedName name="solver_rel4" localSheetId="3" hidden="1">1</definedName>
    <definedName name="solver_rel5" localSheetId="3" hidden="1">1</definedName>
    <definedName name="solver_rhs1" localSheetId="3" hidden="1">'Задача №2'!$B$18</definedName>
    <definedName name="solver_rhs2" localSheetId="3" hidden="1">'Задача №2'!$B$19</definedName>
    <definedName name="solver_rhs3" localSheetId="3" hidden="1">'Задача №2'!$B$20</definedName>
    <definedName name="solver_rhs4" localSheetId="3" hidden="1">13000</definedName>
    <definedName name="solver_rhs5" localSheetId="3" hidden="1">3000</definedName>
    <definedName name="solver_rlx" localSheetId="3" hidden="1">1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1" l="1"/>
  <c r="J19" i="11"/>
  <c r="I19" i="11"/>
  <c r="H19" i="11"/>
  <c r="J18" i="11"/>
  <c r="I18" i="11"/>
  <c r="H18" i="11"/>
  <c r="K19" i="11" l="1"/>
  <c r="K18" i="11"/>
  <c r="B16" i="2"/>
  <c r="G11" i="2"/>
  <c r="H11" i="2" s="1"/>
  <c r="I11" i="2" s="1"/>
  <c r="J11" i="2" s="1"/>
  <c r="B32" i="2"/>
  <c r="B28" i="2"/>
  <c r="B24" i="2"/>
  <c r="B20" i="2"/>
  <c r="B16" i="1"/>
  <c r="B34" i="2" l="1"/>
  <c r="E11" i="2" l="1"/>
</calcChain>
</file>

<file path=xl/sharedStrings.xml><?xml version="1.0" encoding="utf-8"?>
<sst xmlns="http://schemas.openxmlformats.org/spreadsheetml/2006/main" count="144" uniqueCount="92">
  <si>
    <t>Задача 1:</t>
  </si>
  <si>
    <t>1. Вы инвестируете в новый мюзикл. У Вас есть следующая информация о постановке:</t>
  </si>
  <si>
    <t>● Постоянные затраты на первое представление пьесы составляют 50 млн. рублей.</t>
  </si>
  <si>
    <t>● Средняя цена билета - 3500 рублей.</t>
  </si>
  <si>
    <t>● Театр вмещает 2000 человек, и представления идут 365 дней в году.</t>
  </si>
  <si>
    <t>Создайте таблицу данных, в которой определяется, как общий доход от постановки изменяется при продолжительности проката пьесы от 1 года до 5 лет и при средней наполненности зала, меняющейся от 70% до 90%.</t>
  </si>
  <si>
    <t>Создайте сценарии для малого среднего числа посетителей (50%), наиболее вероятного (75%) и большого числа посетителей (90%).</t>
  </si>
  <si>
    <t>ср.цена.билета</t>
  </si>
  <si>
    <t>вместимость</t>
  </si>
  <si>
    <t>затраты на первую постановку</t>
  </si>
  <si>
    <t>прибыль</t>
  </si>
  <si>
    <t>процент занятых мест</t>
  </si>
  <si>
    <t>постоянные затраты</t>
  </si>
  <si>
    <t>заполняемость</t>
  </si>
  <si>
    <t>период</t>
  </si>
  <si>
    <t>таблица данных</t>
  </si>
  <si>
    <t>Автор: Anton Smirnov , 01.04.2024</t>
  </si>
  <si>
    <t>вероятный</t>
  </si>
  <si>
    <t>оптимистический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</si>
  <si>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</si>
  <si>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</si>
  <si>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</si>
  <si>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</si>
  <si>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</si>
  <si>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</si>
  <si>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</si>
  <si>
    <t>доход</t>
  </si>
  <si>
    <t>пессимистический</t>
  </si>
  <si>
    <t>Автор: Anton Smirnov , 01.04.2024
Автор изменений: Anton Smirnov , 01.04.2024</t>
  </si>
  <si>
    <t>Мышь</t>
  </si>
  <si>
    <t>Клавиатура</t>
  </si>
  <si>
    <t>Джойстик</t>
  </si>
  <si>
    <t>Ежемесячный спрос</t>
  </si>
  <si>
    <t>Задача 2: Завод производит мыши, клавиатуры и джойстики для видеоигр. В таблице приведена прибыль с единицы продукции, количество рабочего времени, затрачиваемое на единицу продукции, ежемесячный спрос на продукты и количество машинного времени, затрачиваемое на единицу продукции. Каждый месяц доступно в общей сложности 13000 часов рабочего времени и 3000 часов машинного времени. Каким образом завод может максимизировать ежемесячную прибыль</t>
  </si>
  <si>
    <t>рабочее время</t>
  </si>
  <si>
    <t>&lt;= 13000</t>
  </si>
  <si>
    <t>машинное время</t>
  </si>
  <si>
    <t>&lt;= 3000</t>
  </si>
  <si>
    <t>&lt;=13000</t>
  </si>
  <si>
    <t>&lt;=3000</t>
  </si>
  <si>
    <t>Рабочее время</t>
  </si>
  <si>
    <t>Машинное время</t>
  </si>
  <si>
    <t>Microsoft Excel 16.83 Отчет о результатах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</si>
  <si>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</si>
  <si>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</si>
  <si>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линейных задач симплекс-методом</t>
  </si>
  <si>
    <t>Число итераций: 4 Число подзадач: 0</t>
  </si>
  <si>
    <t>Параметры поиска решения</t>
  </si>
  <si>
    <t>Максимальное время Без пределов,  Число итераций Без пределов, Precision 0,000001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</si>
  <si>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</si>
  <si>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</si>
  <si>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</si>
  <si>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</si>
  <si>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</si>
  <si>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</si>
  <si>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</si>
  <si>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</si>
  <si>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</si>
  <si>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</si>
  <si>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</si>
  <si>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</si>
  <si>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Продолжить</t>
  </si>
  <si>
    <t>Привязка</t>
  </si>
  <si>
    <t>Без привязки</t>
  </si>
  <si>
    <t>продукт</t>
  </si>
  <si>
    <t>Ограничение</t>
  </si>
  <si>
    <t>кол-во продукции</t>
  </si>
  <si>
    <t>max кол-во</t>
  </si>
  <si>
    <t>цена/ед.</t>
  </si>
  <si>
    <t>Прибыль/ед.</t>
  </si>
  <si>
    <t>Рабочее время/ед.</t>
  </si>
  <si>
    <t>Машинное время/ед.</t>
  </si>
  <si>
    <t>Лист: [ДЗ6_сем6.xlsx]Лист11</t>
  </si>
  <si>
    <t>Максимальное число подзадач Без пределов, Максимальное число целочисленных решений Без пределов, Целочисленное отклонение 1%, Решение без целочисленных ограничений, Считать неотрицательными</t>
  </si>
  <si>
    <t>$B$27</t>
  </si>
  <si>
    <t>доход &lt;= 3000</t>
  </si>
  <si>
    <t>$H$17</t>
  </si>
  <si>
    <t>кол-во продукции Мышь</t>
  </si>
  <si>
    <t>$I$17</t>
  </si>
  <si>
    <t>кол-во продукции Клавиатура</t>
  </si>
  <si>
    <t>$J$17</t>
  </si>
  <si>
    <t>кол-во продукции Джойстик</t>
  </si>
  <si>
    <t>$K$18</t>
  </si>
  <si>
    <t>$K$18&lt;=13000</t>
  </si>
  <si>
    <t>$H$17&lt;=$B$18</t>
  </si>
  <si>
    <t>$I$17&lt;=$B$19</t>
  </si>
  <si>
    <t>$J$17&lt;=$B$20</t>
  </si>
  <si>
    <t>$H$17:$J$17</t>
  </si>
  <si>
    <t>Отчет создан: 01.04.2024 23:38:22</t>
  </si>
  <si>
    <t>Время решения: 297,429 секунд.</t>
  </si>
  <si>
    <t>$K$19</t>
  </si>
  <si>
    <t>$K$19&lt;=3000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</si>
</sst>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9" formatCode="#,##0.00\ &quot;₽&quot;"/>
    <numFmt numFmtId="170" formatCode="#,##0\ &quot;₽&quot;"/>
  </numFmts>
  <fonts count="10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5"/>
      <color rgb="FF2C2D30"/>
      <name val="Helvetica Neue"/>
      <family val="2"/>
    </font>
    <font>
      <b/>
      <sz val="14"/>
      <color indexed="9"/>
      <name val="Calibri"/>
      <family val="2"/>
      <charset val="204"/>
      <scheme val="minor"/>
    </font>
    <font>
      <b/>
      <sz val="12"/>
      <color indexed="8"/>
      <name val="Calibri"/>
      <family val="2"/>
      <charset val="204"/>
      <scheme val="minor"/>
    </font>
    <font>
      <b/>
      <sz val="12"/>
      <color indexed="18"/>
      <name val="Calibri"/>
      <family val="2"/>
      <charset val="204"/>
      <scheme val="minor"/>
    </font>
    <font>
      <sz val="11"/>
      <color indexed="9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169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1" applyFont="1"/>
    <xf numFmtId="9" fontId="0" fillId="3" borderId="1" xfId="1" applyFont="1" applyFill="1" applyBorder="1"/>
    <xf numFmtId="9" fontId="0" fillId="3" borderId="1" xfId="0" applyNumberFormat="1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169" fontId="0" fillId="4" borderId="9" xfId="0" applyNumberFormat="1" applyFill="1" applyBorder="1"/>
    <xf numFmtId="169" fontId="0" fillId="0" borderId="1" xfId="0" applyNumberFormat="1" applyBorder="1"/>
    <xf numFmtId="0" fontId="0" fillId="0" borderId="1" xfId="0" applyBorder="1"/>
    <xf numFmtId="169" fontId="0" fillId="0" borderId="0" xfId="0" applyNumberFormat="1" applyBorder="1"/>
    <xf numFmtId="0" fontId="0" fillId="0" borderId="0" xfId="0" applyBorder="1"/>
    <xf numFmtId="9" fontId="0" fillId="5" borderId="0" xfId="0" applyNumberFormat="1" applyFill="1" applyBorder="1"/>
    <xf numFmtId="0" fontId="0" fillId="0" borderId="0" xfId="0" applyFill="1" applyBorder="1" applyAlignment="1"/>
    <xf numFmtId="9" fontId="0" fillId="0" borderId="0" xfId="0" applyNumberFormat="1" applyFill="1" applyBorder="1" applyAlignment="1"/>
    <xf numFmtId="0" fontId="3" fillId="6" borderId="6" xfId="0" applyFont="1" applyFill="1" applyBorder="1" applyAlignment="1">
      <alignment horizontal="left"/>
    </xf>
    <xf numFmtId="0" fontId="3" fillId="6" borderId="10" xfId="0" applyFont="1" applyFill="1" applyBorder="1" applyAlignment="1">
      <alignment horizontal="left"/>
    </xf>
    <xf numFmtId="0" fontId="0" fillId="0" borderId="3" xfId="0" applyFill="1" applyBorder="1" applyAlignment="1"/>
    <xf numFmtId="0" fontId="4" fillId="7" borderId="0" xfId="0" applyFont="1" applyFill="1" applyBorder="1" applyAlignment="1">
      <alignment horizontal="left"/>
    </xf>
    <xf numFmtId="0" fontId="5" fillId="7" borderId="3" xfId="0" applyFont="1" applyFill="1" applyBorder="1" applyAlignment="1">
      <alignment horizontal="left"/>
    </xf>
    <xf numFmtId="0" fontId="4" fillId="7" borderId="11" xfId="0" applyFont="1" applyFill="1" applyBorder="1" applyAlignment="1">
      <alignment horizontal="left"/>
    </xf>
    <xf numFmtId="0" fontId="6" fillId="6" borderId="10" xfId="0" applyFont="1" applyFill="1" applyBorder="1" applyAlignment="1">
      <alignment horizontal="right"/>
    </xf>
    <xf numFmtId="0" fontId="6" fillId="6" borderId="6" xfId="0" applyFont="1" applyFill="1" applyBorder="1" applyAlignment="1">
      <alignment horizontal="right"/>
    </xf>
    <xf numFmtId="9" fontId="0" fillId="8" borderId="0" xfId="0" applyNumberFormat="1" applyFill="1" applyBorder="1" applyAlignment="1"/>
    <xf numFmtId="0" fontId="7" fillId="0" borderId="0" xfId="0" applyFont="1" applyFill="1" applyBorder="1" applyAlignment="1">
      <alignment vertical="top" wrapText="1"/>
    </xf>
    <xf numFmtId="169" fontId="0" fillId="0" borderId="11" xfId="0" applyNumberFormat="1" applyFill="1" applyBorder="1" applyAlignment="1"/>
    <xf numFmtId="169" fontId="0" fillId="5" borderId="0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/>
    </xf>
    <xf numFmtId="0" fontId="0" fillId="11" borderId="1" xfId="0" applyFill="1" applyBorder="1"/>
    <xf numFmtId="0" fontId="0" fillId="12" borderId="1" xfId="0" applyFill="1" applyBorder="1"/>
    <xf numFmtId="9" fontId="0" fillId="2" borderId="1" xfId="0" applyNumberFormat="1" applyFill="1" applyBorder="1"/>
    <xf numFmtId="169" fontId="0" fillId="3" borderId="1" xfId="0" applyNumberFormat="1" applyFill="1" applyBorder="1"/>
    <xf numFmtId="169" fontId="0" fillId="13" borderId="1" xfId="0" applyNumberFormat="1" applyFill="1" applyBorder="1"/>
    <xf numFmtId="0" fontId="0" fillId="13" borderId="1" xfId="0" applyFill="1" applyBorder="1"/>
    <xf numFmtId="0" fontId="2" fillId="0" borderId="0" xfId="0" applyFont="1" applyAlignment="1">
      <alignment horizontal="center" vertical="center" wrapText="1"/>
    </xf>
    <xf numFmtId="0" fontId="0" fillId="14" borderId="1" xfId="0" applyFill="1" applyBorder="1"/>
    <xf numFmtId="0" fontId="0" fillId="15" borderId="1" xfId="0" applyFill="1" applyBorder="1"/>
    <xf numFmtId="170" fontId="0" fillId="0" borderId="1" xfId="0" applyNumberFormat="1" applyBorder="1"/>
    <xf numFmtId="0" fontId="0" fillId="0" borderId="1" xfId="0" applyNumberFormat="1" applyBorder="1"/>
    <xf numFmtId="1" fontId="0" fillId="0" borderId="1" xfId="0" applyNumberFormat="1" applyBorder="1"/>
    <xf numFmtId="0" fontId="8" fillId="0" borderId="0" xfId="0" applyFont="1"/>
    <xf numFmtId="0" fontId="0" fillId="0" borderId="13" xfId="0" applyFill="1" applyBorder="1" applyAlignment="1"/>
    <xf numFmtId="0" fontId="5" fillId="0" borderId="12" xfId="0" applyFont="1" applyFill="1" applyBorder="1" applyAlignment="1">
      <alignment horizontal="center"/>
    </xf>
    <xf numFmtId="0" fontId="0" fillId="0" borderId="14" xfId="0" applyFill="1" applyBorder="1" applyAlignment="1"/>
    <xf numFmtId="0" fontId="0" fillId="0" borderId="14" xfId="0" applyNumberFormat="1" applyFill="1" applyBorder="1" applyAlignment="1"/>
    <xf numFmtId="0" fontId="0" fillId="0" borderId="13" xfId="0" applyNumberFormat="1" applyFill="1" applyBorder="1" applyAlignment="1"/>
    <xf numFmtId="0" fontId="0" fillId="0" borderId="0" xfId="0" applyNumberFormat="1" applyFill="1" applyBorder="1" applyAlignment="1"/>
    <xf numFmtId="0" fontId="0" fillId="16" borderId="1" xfId="0" applyFill="1" applyBorder="1"/>
    <xf numFmtId="0" fontId="0" fillId="9" borderId="1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44" fontId="0" fillId="0" borderId="1" xfId="0" applyNumberFormat="1" applyBorder="1"/>
    <xf numFmtId="44" fontId="0" fillId="0" borderId="13" xfId="0" applyNumberFormat="1" applyFill="1" applyBorder="1" applyAlignme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56A5-9873-7E4D-9F30-93EA2C1EF4BB}">
  <dimension ref="A1:T73"/>
  <sheetViews>
    <sheetView topLeftCell="A2" workbookViewId="0">
      <selection activeCell="I28" sqref="I28"/>
    </sheetView>
  </sheetViews>
  <sheetFormatPr baseColWidth="10" defaultRowHeight="16" x14ac:dyDescent="0.2"/>
  <cols>
    <col min="1" max="1" width="22.1640625" customWidth="1"/>
    <col min="2" max="2" width="24.5" customWidth="1"/>
    <col min="5" max="5" width="19.33203125" customWidth="1"/>
    <col min="6" max="6" width="20" customWidth="1"/>
    <col min="7" max="7" width="17.5" customWidth="1"/>
    <col min="8" max="8" width="21.1640625" customWidth="1"/>
    <col min="9" max="9" width="17.6640625" customWidth="1"/>
    <col min="10" max="10" width="20.83203125" customWidth="1"/>
    <col min="11" max="11" width="18.33203125" customWidth="1"/>
    <col min="12" max="12" width="20.83203125" customWidth="1"/>
    <col min="13" max="13" width="20.6640625" customWidth="1"/>
    <col min="14" max="14" width="17.5" customWidth="1"/>
    <col min="15" max="15" width="18.83203125" customWidth="1"/>
    <col min="16" max="16" width="20.83203125" customWidth="1"/>
    <col min="17" max="17" width="21.33203125" customWidth="1"/>
    <col min="18" max="18" width="20.83203125" customWidth="1"/>
    <col min="19" max="19" width="21.1640625" customWidth="1"/>
    <col min="20" max="20" width="19.6640625" customWidth="1"/>
  </cols>
  <sheetData>
    <row r="1" spans="1:10" ht="19" x14ac:dyDescent="0.2">
      <c r="A1" s="1" t="s">
        <v>0</v>
      </c>
    </row>
    <row r="2" spans="1:10" ht="19" x14ac:dyDescent="0.2">
      <c r="A2" s="1" t="s">
        <v>1</v>
      </c>
    </row>
    <row r="3" spans="1:10" ht="19" x14ac:dyDescent="0.2">
      <c r="A3" s="1" t="s">
        <v>2</v>
      </c>
    </row>
    <row r="4" spans="1:10" ht="19" x14ac:dyDescent="0.2">
      <c r="A4" s="1" t="s">
        <v>3</v>
      </c>
    </row>
    <row r="5" spans="1:10" ht="19" x14ac:dyDescent="0.2">
      <c r="A5" s="1" t="s">
        <v>4</v>
      </c>
    </row>
    <row r="6" spans="1:10" ht="19" x14ac:dyDescent="0.2">
      <c r="A6" s="1" t="s">
        <v>5</v>
      </c>
    </row>
    <row r="7" spans="1:10" ht="19" x14ac:dyDescent="0.2">
      <c r="A7" s="1" t="s">
        <v>6</v>
      </c>
    </row>
    <row r="9" spans="1:10" x14ac:dyDescent="0.2">
      <c r="A9" s="36" t="s">
        <v>12</v>
      </c>
      <c r="B9" s="42">
        <v>50000000</v>
      </c>
      <c r="E9" s="12" t="s">
        <v>15</v>
      </c>
      <c r="F9" s="13"/>
      <c r="G9" s="13"/>
      <c r="H9" s="13"/>
      <c r="I9" s="13"/>
      <c r="J9" s="14"/>
    </row>
    <row r="10" spans="1:10" x14ac:dyDescent="0.2">
      <c r="A10" s="36" t="s">
        <v>7</v>
      </c>
      <c r="B10" s="42">
        <v>3500</v>
      </c>
      <c r="E10" s="15" t="s">
        <v>10</v>
      </c>
      <c r="F10" s="9" t="s">
        <v>11</v>
      </c>
      <c r="G10" s="10"/>
      <c r="H10" s="10"/>
      <c r="I10" s="10"/>
      <c r="J10" s="11"/>
    </row>
    <row r="11" spans="1:10" x14ac:dyDescent="0.2">
      <c r="A11" s="36" t="s">
        <v>8</v>
      </c>
      <c r="B11" s="43">
        <v>2000</v>
      </c>
      <c r="E11" s="16">
        <f>B34</f>
        <v>8692500000</v>
      </c>
      <c r="F11" s="7">
        <v>0.7</v>
      </c>
      <c r="G11" s="7">
        <f>F11+0.05</f>
        <v>0.75</v>
      </c>
      <c r="H11" s="7">
        <f>G11+0.05</f>
        <v>0.8</v>
      </c>
      <c r="I11" s="7">
        <f>H11+0.05</f>
        <v>0.85000000000000009</v>
      </c>
      <c r="J11" s="7">
        <f>I11+0.05</f>
        <v>0.90000000000000013</v>
      </c>
    </row>
    <row r="12" spans="1:10" x14ac:dyDescent="0.2">
      <c r="A12" s="36" t="s">
        <v>14</v>
      </c>
      <c r="B12" s="43">
        <v>365</v>
      </c>
      <c r="E12" s="8">
        <v>0.7</v>
      </c>
      <c r="F12" s="17">
        <f t="dataTable" ref="F12:J16" dt2D="1" dtr="1" r1="B19" r2="B23"/>
        <v>8692500000</v>
      </c>
      <c r="G12" s="17">
        <v>8820250000</v>
      </c>
      <c r="H12" s="17">
        <v>8948000000</v>
      </c>
      <c r="I12" s="17">
        <v>9075750000</v>
      </c>
      <c r="J12" s="17">
        <v>9203500000</v>
      </c>
    </row>
    <row r="13" spans="1:10" x14ac:dyDescent="0.2">
      <c r="C13" s="6"/>
      <c r="E13" s="8">
        <v>0.75</v>
      </c>
      <c r="F13" s="17">
        <v>8820250000</v>
      </c>
      <c r="G13" s="17">
        <v>8948000000</v>
      </c>
      <c r="H13" s="17">
        <v>9075750000</v>
      </c>
      <c r="I13" s="17">
        <v>9203500000</v>
      </c>
      <c r="J13" s="17">
        <v>9331250000</v>
      </c>
    </row>
    <row r="14" spans="1:10" x14ac:dyDescent="0.2">
      <c r="A14" s="37">
        <v>2024</v>
      </c>
      <c r="B14" s="37"/>
      <c r="E14" s="8">
        <v>0.8</v>
      </c>
      <c r="F14" s="17">
        <v>8948000000</v>
      </c>
      <c r="G14" s="17">
        <v>9075750000</v>
      </c>
      <c r="H14" s="17">
        <v>9203500000</v>
      </c>
      <c r="I14" s="17">
        <v>9331250000</v>
      </c>
      <c r="J14" s="17">
        <v>9459000000</v>
      </c>
    </row>
    <row r="15" spans="1:10" x14ac:dyDescent="0.2">
      <c r="A15" s="39" t="s">
        <v>13</v>
      </c>
      <c r="B15" s="40">
        <v>0.7</v>
      </c>
      <c r="E15" s="8">
        <v>0.85</v>
      </c>
      <c r="F15" s="17">
        <v>9075750000</v>
      </c>
      <c r="G15" s="17">
        <v>9203500000</v>
      </c>
      <c r="H15" s="17">
        <v>9331250000</v>
      </c>
      <c r="I15" s="17">
        <v>9459000000</v>
      </c>
      <c r="J15" s="17">
        <v>9586750000</v>
      </c>
    </row>
    <row r="16" spans="1:10" x14ac:dyDescent="0.2">
      <c r="A16" s="38" t="s">
        <v>10</v>
      </c>
      <c r="B16" s="41">
        <f>B12*B10*(B15*B11)-B9</f>
        <v>1738500000</v>
      </c>
      <c r="E16" s="8">
        <v>0.9</v>
      </c>
      <c r="F16" s="17">
        <v>9203500000</v>
      </c>
      <c r="G16" s="17">
        <v>9331250000</v>
      </c>
      <c r="H16" s="17">
        <v>9459000000</v>
      </c>
      <c r="I16" s="17">
        <v>9586750000</v>
      </c>
      <c r="J16" s="17">
        <v>9714500000</v>
      </c>
    </row>
    <row r="18" spans="1:20" x14ac:dyDescent="0.2">
      <c r="A18" s="37">
        <v>2025</v>
      </c>
      <c r="B18" s="37"/>
    </row>
    <row r="19" spans="1:20" x14ac:dyDescent="0.2">
      <c r="A19" s="39" t="s">
        <v>13</v>
      </c>
      <c r="B19" s="40">
        <v>0.7</v>
      </c>
    </row>
    <row r="20" spans="1:20" x14ac:dyDescent="0.2">
      <c r="A20" s="38" t="s">
        <v>10</v>
      </c>
      <c r="B20" s="41">
        <f>B12*B11*(B19*B10)-B9</f>
        <v>1738500000</v>
      </c>
    </row>
    <row r="22" spans="1:20" x14ac:dyDescent="0.2">
      <c r="A22" s="37">
        <v>2026</v>
      </c>
      <c r="B22" s="37"/>
    </row>
    <row r="23" spans="1:20" x14ac:dyDescent="0.2">
      <c r="A23" s="39" t="s">
        <v>13</v>
      </c>
      <c r="B23" s="40">
        <v>0.7</v>
      </c>
    </row>
    <row r="24" spans="1:20" x14ac:dyDescent="0.2">
      <c r="A24" s="38" t="s">
        <v>10</v>
      </c>
      <c r="B24" s="41">
        <f>B12*B11*(B23*B10)-B9</f>
        <v>1738500000</v>
      </c>
      <c r="E24" s="20"/>
      <c r="F24" s="20"/>
      <c r="G24" s="20"/>
      <c r="H24" s="20"/>
      <c r="I24" s="20"/>
      <c r="J24" s="20"/>
    </row>
    <row r="25" spans="1:20" x14ac:dyDescent="0.2">
      <c r="E25" s="20"/>
      <c r="F25" s="20"/>
      <c r="G25" s="20"/>
      <c r="H25" s="20"/>
      <c r="I25" s="20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 x14ac:dyDescent="0.2">
      <c r="A26" s="37">
        <v>2027</v>
      </c>
      <c r="B26" s="37"/>
      <c r="E26" s="20"/>
      <c r="F26" s="20"/>
      <c r="G26" s="20"/>
      <c r="H26" s="20"/>
      <c r="I26" s="20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 x14ac:dyDescent="0.2">
      <c r="A27" s="39" t="s">
        <v>13</v>
      </c>
      <c r="B27" s="40">
        <v>0.7</v>
      </c>
      <c r="E27" s="20"/>
      <c r="F27" s="20"/>
      <c r="G27" s="20"/>
      <c r="H27" s="20"/>
      <c r="I27" s="20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x14ac:dyDescent="0.2">
      <c r="A28" s="38" t="s">
        <v>10</v>
      </c>
      <c r="B28" s="41">
        <f>B12*B11*(B27*B10)-B9</f>
        <v>1738500000</v>
      </c>
      <c r="E28" s="20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spans="1:20" x14ac:dyDescent="0.2">
      <c r="E29" s="20"/>
      <c r="F29" s="20"/>
      <c r="G29" s="20"/>
      <c r="H29" s="20"/>
      <c r="I29" s="20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spans="1:20" x14ac:dyDescent="0.2">
      <c r="A30" s="37">
        <v>2028</v>
      </c>
      <c r="B30" s="37"/>
      <c r="E30" s="35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spans="1:20" x14ac:dyDescent="0.2">
      <c r="A31" s="39" t="s">
        <v>13</v>
      </c>
      <c r="B31" s="40">
        <v>0.7</v>
      </c>
      <c r="E31" s="21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spans="1:20" x14ac:dyDescent="0.2">
      <c r="A32" s="38" t="s">
        <v>10</v>
      </c>
      <c r="B32" s="41">
        <f>B12*B11*(B31*B10)-B9</f>
        <v>1738500000</v>
      </c>
      <c r="E32" s="20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spans="1:20" x14ac:dyDescent="0.2">
      <c r="E33" s="20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 spans="1:20" x14ac:dyDescent="0.2">
      <c r="A34" s="38" t="s">
        <v>10</v>
      </c>
      <c r="B34" s="41">
        <f>SUM($B$16,$B$20,$B$24,$B$28,$B$32)</f>
        <v>8692500000</v>
      </c>
      <c r="E34" s="20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 spans="1:20" x14ac:dyDescent="0.2">
      <c r="E35" s="20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</row>
    <row r="36" spans="1:20" x14ac:dyDescent="0.2">
      <c r="B36" s="2"/>
      <c r="E36" s="20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</row>
    <row r="37" spans="1:20" x14ac:dyDescent="0.2">
      <c r="E37" s="20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</row>
    <row r="38" spans="1:20" x14ac:dyDescent="0.2">
      <c r="E38" s="20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</row>
    <row r="39" spans="1:20" x14ac:dyDescent="0.2">
      <c r="E39" s="20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 spans="1:20" x14ac:dyDescent="0.2">
      <c r="E40" s="20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 spans="1:20" x14ac:dyDescent="0.2">
      <c r="E41" s="20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spans="1:20" x14ac:dyDescent="0.2">
      <c r="E42" s="20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 x14ac:dyDescent="0.2">
      <c r="E43" s="20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 x14ac:dyDescent="0.2">
      <c r="E44" s="20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 x14ac:dyDescent="0.2">
      <c r="E45" s="20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 x14ac:dyDescent="0.2">
      <c r="E46" s="20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 x14ac:dyDescent="0.2">
      <c r="E47" s="20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 x14ac:dyDescent="0.2">
      <c r="E48" s="20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spans="6:13" x14ac:dyDescent="0.2">
      <c r="F49" s="19"/>
      <c r="G49" s="19"/>
      <c r="H49" s="19"/>
      <c r="I49" s="19"/>
      <c r="J49" s="19"/>
    </row>
    <row r="50" spans="6:13" x14ac:dyDescent="0.2">
      <c r="F50" s="19"/>
      <c r="G50" s="19"/>
      <c r="H50" s="19"/>
      <c r="I50" s="19"/>
      <c r="J50" s="19"/>
    </row>
    <row r="51" spans="6:13" x14ac:dyDescent="0.2">
      <c r="F51" s="19"/>
      <c r="G51" s="19"/>
      <c r="H51" s="19"/>
      <c r="I51" s="19"/>
      <c r="J51" s="19"/>
    </row>
    <row r="52" spans="6:13" x14ac:dyDescent="0.2">
      <c r="F52" s="19"/>
      <c r="G52" s="19"/>
      <c r="H52" s="19"/>
      <c r="I52" s="19"/>
      <c r="J52" s="19"/>
    </row>
    <row r="53" spans="6:13" x14ac:dyDescent="0.2">
      <c r="F53" s="19"/>
      <c r="G53" s="19"/>
      <c r="H53" s="19"/>
      <c r="I53" s="19"/>
      <c r="J53" s="19"/>
    </row>
    <row r="58" spans="6:13" x14ac:dyDescent="0.2">
      <c r="F58" s="6"/>
      <c r="G58" s="2"/>
      <c r="I58" s="6"/>
      <c r="J58" s="2"/>
      <c r="L58" s="6"/>
      <c r="M58" s="2"/>
    </row>
    <row r="59" spans="6:13" x14ac:dyDescent="0.2">
      <c r="F59" s="6"/>
      <c r="G59" s="2"/>
      <c r="I59" s="6"/>
      <c r="J59" s="2"/>
      <c r="L59" s="6"/>
      <c r="M59" s="2"/>
    </row>
    <row r="60" spans="6:13" x14ac:dyDescent="0.2">
      <c r="F60" s="6"/>
      <c r="G60" s="2"/>
      <c r="I60" s="6"/>
      <c r="J60" s="2"/>
      <c r="L60" s="6"/>
      <c r="M60" s="2"/>
    </row>
    <row r="61" spans="6:13" x14ac:dyDescent="0.2">
      <c r="F61" s="6"/>
      <c r="G61" s="2"/>
      <c r="I61" s="6"/>
      <c r="J61" s="2"/>
      <c r="L61" s="6"/>
      <c r="M61" s="2"/>
    </row>
    <row r="62" spans="6:13" x14ac:dyDescent="0.2">
      <c r="F62" s="6"/>
      <c r="G62" s="2"/>
      <c r="I62" s="6"/>
      <c r="J62" s="2"/>
      <c r="L62" s="6"/>
      <c r="M62" s="2"/>
    </row>
    <row r="65" spans="6:10" x14ac:dyDescent="0.2">
      <c r="F65" s="6"/>
      <c r="G65" s="2"/>
      <c r="I65" s="6"/>
      <c r="J65" s="2"/>
    </row>
    <row r="66" spans="6:10" x14ac:dyDescent="0.2">
      <c r="F66" s="6"/>
      <c r="G66" s="2"/>
      <c r="I66" s="6"/>
      <c r="J66" s="2"/>
    </row>
    <row r="67" spans="6:10" x14ac:dyDescent="0.2">
      <c r="F67" s="6"/>
      <c r="G67" s="2"/>
      <c r="I67" s="6"/>
      <c r="J67" s="2"/>
    </row>
    <row r="68" spans="6:10" x14ac:dyDescent="0.2">
      <c r="F68" s="6"/>
      <c r="G68" s="2"/>
      <c r="I68" s="6"/>
      <c r="J68" s="2"/>
    </row>
    <row r="69" spans="6:10" x14ac:dyDescent="0.2">
      <c r="F69" s="6"/>
      <c r="G69" s="2"/>
      <c r="I69" s="6"/>
      <c r="J69" s="2"/>
    </row>
    <row r="73" spans="6:10" x14ac:dyDescent="0.2">
      <c r="H73" s="2"/>
    </row>
  </sheetData>
  <mergeCells count="7">
    <mergeCell ref="A14:B14"/>
    <mergeCell ref="A30:B30"/>
    <mergeCell ref="A26:B26"/>
    <mergeCell ref="A22:B22"/>
    <mergeCell ref="A18:B18"/>
    <mergeCell ref="E9:J9"/>
    <mergeCell ref="F10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7C9A-1187-0A49-B63C-452153890EE7}">
  <dimension ref="A1:J30"/>
  <sheetViews>
    <sheetView workbookViewId="0">
      <selection activeCell="B15" sqref="B15"/>
    </sheetView>
  </sheetViews>
  <sheetFormatPr baseColWidth="10" defaultRowHeight="16" x14ac:dyDescent="0.2"/>
  <cols>
    <col min="1" max="1" width="22.33203125" customWidth="1"/>
    <col min="2" max="2" width="20.1640625" customWidth="1"/>
    <col min="4" max="4" width="9.6640625" customWidth="1"/>
    <col min="5" max="5" width="17.1640625" customWidth="1"/>
    <col min="6" max="6" width="16.83203125" bestFit="1" customWidth="1"/>
    <col min="7" max="7" width="18.33203125" customWidth="1"/>
    <col min="8" max="8" width="18" customWidth="1"/>
    <col min="9" max="9" width="19.6640625" customWidth="1"/>
    <col min="10" max="10" width="17" customWidth="1"/>
  </cols>
  <sheetData>
    <row r="1" spans="1:10" ht="19" x14ac:dyDescent="0.2">
      <c r="A1" s="1" t="s">
        <v>0</v>
      </c>
    </row>
    <row r="2" spans="1:10" ht="19" x14ac:dyDescent="0.2">
      <c r="A2" s="1" t="s">
        <v>1</v>
      </c>
    </row>
    <row r="3" spans="1:10" ht="19" x14ac:dyDescent="0.2">
      <c r="A3" s="1" t="s">
        <v>2</v>
      </c>
    </row>
    <row r="4" spans="1:10" ht="19" x14ac:dyDescent="0.2">
      <c r="A4" s="1" t="s">
        <v>3</v>
      </c>
    </row>
    <row r="5" spans="1:10" ht="19" x14ac:dyDescent="0.2">
      <c r="A5" s="1" t="s">
        <v>4</v>
      </c>
    </row>
    <row r="6" spans="1:10" ht="19" x14ac:dyDescent="0.2">
      <c r="A6" s="1" t="s">
        <v>5</v>
      </c>
    </row>
    <row r="7" spans="1:10" ht="19" x14ac:dyDescent="0.2">
      <c r="A7" s="1" t="s">
        <v>6</v>
      </c>
    </row>
    <row r="10" spans="1:10" x14ac:dyDescent="0.2">
      <c r="E10" s="5"/>
      <c r="F10" s="4"/>
      <c r="G10" s="4"/>
      <c r="H10" s="4"/>
      <c r="I10" s="4"/>
      <c r="J10" s="4"/>
    </row>
    <row r="11" spans="1:10" x14ac:dyDescent="0.2">
      <c r="A11" t="s">
        <v>9</v>
      </c>
      <c r="B11" s="2">
        <v>50000000</v>
      </c>
      <c r="E11" s="2"/>
      <c r="F11" s="6"/>
      <c r="G11" s="6"/>
      <c r="H11" s="6"/>
      <c r="I11" s="6"/>
      <c r="J11" s="6"/>
    </row>
    <row r="12" spans="1:10" x14ac:dyDescent="0.2">
      <c r="A12" t="s">
        <v>7</v>
      </c>
      <c r="B12" s="2">
        <v>3500</v>
      </c>
      <c r="E12" s="6"/>
      <c r="F12" s="2"/>
      <c r="G12" s="2"/>
      <c r="H12" s="2"/>
      <c r="I12" s="2"/>
      <c r="J12" s="2"/>
    </row>
    <row r="13" spans="1:10" x14ac:dyDescent="0.2">
      <c r="A13" t="s">
        <v>8</v>
      </c>
      <c r="B13">
        <v>2000</v>
      </c>
      <c r="C13" s="6"/>
      <c r="E13" s="3"/>
    </row>
    <row r="14" spans="1:10" x14ac:dyDescent="0.2">
      <c r="A14" t="s">
        <v>14</v>
      </c>
      <c r="B14">
        <v>365</v>
      </c>
      <c r="E14" s="3"/>
    </row>
    <row r="15" spans="1:10" x14ac:dyDescent="0.2">
      <c r="A15" t="s">
        <v>13</v>
      </c>
      <c r="B15" s="3">
        <v>0.5</v>
      </c>
      <c r="E15" s="3"/>
    </row>
    <row r="16" spans="1:10" x14ac:dyDescent="0.2">
      <c r="A16" t="s">
        <v>10</v>
      </c>
      <c r="B16" s="2">
        <f>B14*B13*(B15*B12)-B11</f>
        <v>1227500000</v>
      </c>
      <c r="E16" s="3"/>
    </row>
    <row r="18" spans="2:2" x14ac:dyDescent="0.2">
      <c r="B18" s="6"/>
    </row>
    <row r="19" spans="2:2" x14ac:dyDescent="0.2">
      <c r="B19" s="3"/>
    </row>
    <row r="20" spans="2:2" x14ac:dyDescent="0.2">
      <c r="B20" s="3"/>
    </row>
    <row r="21" spans="2:2" x14ac:dyDescent="0.2">
      <c r="B21" s="3"/>
    </row>
    <row r="22" spans="2:2" x14ac:dyDescent="0.2">
      <c r="B22" s="3"/>
    </row>
    <row r="30" spans="2:2" x14ac:dyDescent="0.2">
      <c r="B30" s="2"/>
    </row>
  </sheetData>
  <scenarios current="0" show="0" sqref="B16">
    <scenario name="пессимистический" locked="1" count="1" user="Anton Smirnov" comment="Автор: Anton Smirnov , 01.04.2024_x000a_Автор изменений: Anton Smirnov , 01.04.2024">
      <inputCells r="B15" val="0,5" numFmtId="9"/>
    </scenario>
    <scenario name="вероятный" locked="1" count="1" user="Anton Smirnov" comment="Автор: Anton Smirnov , 01.04.2024">
      <inputCells r="B15" val="0,75" numFmtId="9"/>
    </scenario>
    <scenario name="оптимистический" locked="1" count="1" user="Anton Smirnov" comment="Автор: Anton Smirnov , 01.04.2024">
      <inputCells r="B15" val="0,9" numFmtId="9"/>
    </scenario>
  </scenarios>
  <mergeCells count="1">
    <mergeCell ref="F10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2A5C-05D2-BE4B-BAE7-C5D0E0717303}">
  <sheetPr>
    <outlinePr summaryBelow="0"/>
  </sheetPr>
  <dimension ref="B1:G11"/>
  <sheetViews>
    <sheetView showGridLines="0" workbookViewId="0"/>
  </sheetViews>
  <sheetFormatPr baseColWidth="10" defaultRowHeight="16" outlineLevelRow="1" outlineLevelCol="1" x14ac:dyDescent="0.2"/>
  <cols>
    <col min="3" max="3" width="14.33203125" bestFit="1" customWidth="1"/>
    <col min="4" max="7" width="16.83203125" bestFit="1" customWidth="1" outlineLevel="1"/>
  </cols>
  <sheetData>
    <row r="1" spans="2:7" ht="17" thickBot="1" x14ac:dyDescent="0.25"/>
    <row r="2" spans="2:7" ht="19" x14ac:dyDescent="0.25">
      <c r="B2" s="25" t="s">
        <v>19</v>
      </c>
      <c r="C2" s="25"/>
      <c r="D2" s="30"/>
      <c r="E2" s="30"/>
      <c r="F2" s="30"/>
      <c r="G2" s="30"/>
    </row>
    <row r="3" spans="2:7" ht="19" collapsed="1" x14ac:dyDescent="0.25">
      <c r="B3" s="24"/>
      <c r="C3" s="24"/>
      <c r="D3" s="31" t="s">
        <v>21</v>
      </c>
      <c r="E3" s="31" t="s">
        <v>27</v>
      </c>
      <c r="F3" s="31" t="s">
        <v>17</v>
      </c>
      <c r="G3" s="31" t="s">
        <v>18</v>
      </c>
    </row>
    <row r="4" spans="2:7" ht="48" hidden="1" outlineLevel="1" x14ac:dyDescent="0.2">
      <c r="B4" s="27"/>
      <c r="C4" s="27"/>
      <c r="D4" s="22"/>
      <c r="E4" s="33" t="s">
        <v>28</v>
      </c>
      <c r="F4" s="33" t="s">
        <v>16</v>
      </c>
      <c r="G4" s="33" t="s">
        <v>16</v>
      </c>
    </row>
    <row r="5" spans="2:7" x14ac:dyDescent="0.2">
      <c r="B5" s="28" t="s">
        <v>20</v>
      </c>
      <c r="C5" s="28"/>
      <c r="D5" s="26"/>
      <c r="E5" s="26"/>
      <c r="F5" s="26"/>
      <c r="G5" s="26"/>
    </row>
    <row r="6" spans="2:7" outlineLevel="1" x14ac:dyDescent="0.2">
      <c r="B6" s="27"/>
      <c r="C6" s="27" t="s">
        <v>13</v>
      </c>
      <c r="D6" s="23">
        <v>0.5</v>
      </c>
      <c r="E6" s="32">
        <v>0.5</v>
      </c>
      <c r="F6" s="32">
        <v>0.75</v>
      </c>
      <c r="G6" s="32">
        <v>0.9</v>
      </c>
    </row>
    <row r="7" spans="2:7" x14ac:dyDescent="0.2">
      <c r="B7" s="28" t="s">
        <v>22</v>
      </c>
      <c r="C7" s="28"/>
      <c r="D7" s="26"/>
      <c r="E7" s="26"/>
      <c r="F7" s="26"/>
      <c r="G7" s="26"/>
    </row>
    <row r="8" spans="2:7" ht="17" outlineLevel="1" thickBot="1" x14ac:dyDescent="0.25">
      <c r="B8" s="29"/>
      <c r="C8" s="29" t="s">
        <v>10</v>
      </c>
      <c r="D8" s="34">
        <v>1227500000</v>
      </c>
      <c r="E8" s="34">
        <v>1227500000</v>
      </c>
      <c r="F8" s="34">
        <v>1866250000</v>
      </c>
      <c r="G8" s="34">
        <v>2249500000</v>
      </c>
    </row>
    <row r="9" spans="2:7" x14ac:dyDescent="0.2">
      <c r="B9" t="s">
        <v>23</v>
      </c>
    </row>
    <row r="10" spans="2:7" x14ac:dyDescent="0.2">
      <c r="B10" t="s">
        <v>24</v>
      </c>
    </row>
    <row r="11" spans="2:7" x14ac:dyDescent="0.2">
      <c r="B1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3F61-C6C2-EE4B-B79B-DAA11355100C}">
  <dimension ref="A1:Q27"/>
  <sheetViews>
    <sheetView tabSelected="1" workbookViewId="0">
      <selection activeCell="B27" sqref="B27"/>
    </sheetView>
  </sheetViews>
  <sheetFormatPr baseColWidth="10" defaultRowHeight="16" x14ac:dyDescent="0.2"/>
  <cols>
    <col min="1" max="1" width="20.33203125" customWidth="1"/>
    <col min="2" max="2" width="17" customWidth="1"/>
    <col min="7" max="7" width="18.33203125" customWidth="1"/>
  </cols>
  <sheetData>
    <row r="1" spans="1:17" x14ac:dyDescent="0.2">
      <c r="A1" s="44" t="s">
        <v>33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 x14ac:dyDescent="0.2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</row>
    <row r="3" spans="1:17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</row>
    <row r="4" spans="1:17" x14ac:dyDescent="0.2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</row>
    <row r="5" spans="1:17" x14ac:dyDescent="0.2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</row>
    <row r="6" spans="1:17" x14ac:dyDescent="0.2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</row>
    <row r="7" spans="1:17" x14ac:dyDescent="0.2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</row>
    <row r="8" spans="1:17" x14ac:dyDescent="0.2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</row>
    <row r="10" spans="1:17" x14ac:dyDescent="0.2">
      <c r="A10" s="18"/>
      <c r="B10" s="45" t="s">
        <v>29</v>
      </c>
      <c r="C10" s="45" t="s">
        <v>30</v>
      </c>
      <c r="D10" s="45" t="s">
        <v>31</v>
      </c>
    </row>
    <row r="11" spans="1:17" x14ac:dyDescent="0.2">
      <c r="A11" s="46" t="s">
        <v>69</v>
      </c>
      <c r="B11" s="47">
        <v>800</v>
      </c>
      <c r="C11" s="47">
        <v>1100</v>
      </c>
      <c r="D11" s="47">
        <v>900</v>
      </c>
    </row>
    <row r="12" spans="1:17" x14ac:dyDescent="0.2">
      <c r="A12" s="46" t="s">
        <v>70</v>
      </c>
      <c r="B12" s="48">
        <v>0.2</v>
      </c>
      <c r="C12" s="48">
        <v>0.3</v>
      </c>
      <c r="D12" s="48">
        <v>0.24</v>
      </c>
      <c r="E12" s="36" t="s">
        <v>38</v>
      </c>
    </row>
    <row r="13" spans="1:17" x14ac:dyDescent="0.2">
      <c r="A13" s="46" t="s">
        <v>71</v>
      </c>
      <c r="B13" s="18">
        <v>0.04</v>
      </c>
      <c r="C13" s="18">
        <v>5.5E-2</v>
      </c>
      <c r="D13" s="18">
        <v>0.04</v>
      </c>
      <c r="E13" s="36" t="s">
        <v>39</v>
      </c>
    </row>
    <row r="14" spans="1:17" x14ac:dyDescent="0.2">
      <c r="A14" s="46" t="s">
        <v>32</v>
      </c>
      <c r="B14" s="49">
        <v>15000</v>
      </c>
      <c r="C14" s="49">
        <v>29000</v>
      </c>
      <c r="D14" s="49">
        <v>11000</v>
      </c>
    </row>
    <row r="16" spans="1:17" x14ac:dyDescent="0.2">
      <c r="G16" s="18"/>
      <c r="H16" s="45" t="s">
        <v>29</v>
      </c>
      <c r="I16" s="45" t="s">
        <v>30</v>
      </c>
      <c r="J16" s="45" t="s">
        <v>31</v>
      </c>
    </row>
    <row r="17" spans="1:12" x14ac:dyDescent="0.2">
      <c r="A17" s="57" t="s">
        <v>64</v>
      </c>
      <c r="B17" s="57" t="s">
        <v>67</v>
      </c>
      <c r="C17" s="57" t="s">
        <v>68</v>
      </c>
      <c r="G17" s="46" t="s">
        <v>66</v>
      </c>
      <c r="H17" s="18">
        <v>15000</v>
      </c>
      <c r="I17" s="18">
        <v>24533.333333333332</v>
      </c>
      <c r="J17" s="18">
        <v>11000</v>
      </c>
    </row>
    <row r="18" spans="1:12" x14ac:dyDescent="0.2">
      <c r="A18" s="45" t="s">
        <v>29</v>
      </c>
      <c r="B18" s="49">
        <v>15000</v>
      </c>
      <c r="C18" s="47">
        <v>800</v>
      </c>
      <c r="G18" s="46" t="s">
        <v>40</v>
      </c>
      <c r="H18" s="18">
        <f>B12*H17</f>
        <v>3000</v>
      </c>
      <c r="I18" s="18">
        <f>C12*I17</f>
        <v>7359.9999999999991</v>
      </c>
      <c r="J18" s="18">
        <f>D12*J17</f>
        <v>2640</v>
      </c>
      <c r="K18" s="36">
        <f>H18+I18+J18</f>
        <v>13000</v>
      </c>
      <c r="L18" s="36" t="s">
        <v>38</v>
      </c>
    </row>
    <row r="19" spans="1:12" x14ac:dyDescent="0.2">
      <c r="A19" s="45" t="s">
        <v>30</v>
      </c>
      <c r="B19" s="49">
        <v>29000</v>
      </c>
      <c r="C19" s="47">
        <v>1100</v>
      </c>
      <c r="G19" s="46" t="s">
        <v>41</v>
      </c>
      <c r="H19" s="18">
        <f>B13*H17</f>
        <v>600</v>
      </c>
      <c r="I19" s="18">
        <f>C13*I17</f>
        <v>1349.3333333333333</v>
      </c>
      <c r="J19" s="18">
        <f>D13*J17</f>
        <v>440</v>
      </c>
      <c r="K19" s="36">
        <f>H19+I19+J19</f>
        <v>2389.333333333333</v>
      </c>
      <c r="L19" s="36" t="s">
        <v>39</v>
      </c>
    </row>
    <row r="20" spans="1:12" x14ac:dyDescent="0.2">
      <c r="A20" s="45" t="s">
        <v>31</v>
      </c>
      <c r="B20" s="49">
        <v>11000</v>
      </c>
      <c r="C20" s="47">
        <v>900</v>
      </c>
    </row>
    <row r="22" spans="1:12" x14ac:dyDescent="0.2">
      <c r="A22" s="58" t="s">
        <v>65</v>
      </c>
      <c r="B22" s="58"/>
    </row>
    <row r="23" spans="1:12" x14ac:dyDescent="0.2">
      <c r="A23" s="46" t="s">
        <v>34</v>
      </c>
      <c r="B23" s="18" t="s">
        <v>35</v>
      </c>
    </row>
    <row r="24" spans="1:12" x14ac:dyDescent="0.2">
      <c r="A24" s="46" t="s">
        <v>36</v>
      </c>
      <c r="B24" s="18" t="s">
        <v>37</v>
      </c>
    </row>
    <row r="27" spans="1:12" x14ac:dyDescent="0.2">
      <c r="A27" s="38" t="s">
        <v>26</v>
      </c>
      <c r="B27" s="61">
        <f>(H17*C18)+(I17*C19)+(J17*C20)</f>
        <v>48886666.666666664</v>
      </c>
    </row>
  </sheetData>
  <mergeCells count="2">
    <mergeCell ref="A1:Q8"/>
    <mergeCell ref="A22:B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EC5E-F3AC-8041-A98E-908A0C9C7A37}">
  <dimension ref="A1:G34"/>
  <sheetViews>
    <sheetView showGridLines="0" workbookViewId="0">
      <selection activeCell="J43" sqref="J43"/>
    </sheetView>
  </sheetViews>
  <sheetFormatPr baseColWidth="10" defaultRowHeight="16" outlineLevelRow="1" x14ac:dyDescent="0.2"/>
  <cols>
    <col min="1" max="1" width="2.33203125" customWidth="1"/>
    <col min="2" max="2" width="7.33203125" bestFit="1" customWidth="1"/>
    <col min="3" max="3" width="27.33203125" bestFit="1" customWidth="1"/>
    <col min="4" max="4" width="18.33203125" bestFit="1" customWidth="1"/>
    <col min="5" max="5" width="23.5" bestFit="1" customWidth="1"/>
    <col min="6" max="6" width="14.83203125" bestFit="1" customWidth="1"/>
    <col min="7" max="7" width="12.1640625" bestFit="1" customWidth="1"/>
  </cols>
  <sheetData>
    <row r="1" spans="1:5" x14ac:dyDescent="0.2">
      <c r="A1" s="50" t="s">
        <v>42</v>
      </c>
    </row>
    <row r="2" spans="1:5" x14ac:dyDescent="0.2">
      <c r="A2" s="50" t="s">
        <v>72</v>
      </c>
    </row>
    <row r="3" spans="1:5" x14ac:dyDescent="0.2">
      <c r="A3" s="50" t="s">
        <v>88</v>
      </c>
    </row>
    <row r="4" spans="1:5" x14ac:dyDescent="0.2">
      <c r="A4" s="50" t="s">
        <v>43</v>
      </c>
    </row>
    <row r="5" spans="1:5" x14ac:dyDescent="0.2">
      <c r="A5" s="50" t="s">
        <v>44</v>
      </c>
    </row>
    <row r="6" spans="1:5" hidden="1" outlineLevel="1" x14ac:dyDescent="0.2">
      <c r="A6" s="50"/>
      <c r="B6" t="s">
        <v>45</v>
      </c>
    </row>
    <row r="7" spans="1:5" hidden="1" outlineLevel="1" x14ac:dyDescent="0.2">
      <c r="A7" s="50"/>
      <c r="B7" t="s">
        <v>89</v>
      </c>
    </row>
    <row r="8" spans="1:5" hidden="1" outlineLevel="1" x14ac:dyDescent="0.2">
      <c r="A8" s="50"/>
      <c r="B8" t="s">
        <v>46</v>
      </c>
    </row>
    <row r="9" spans="1:5" collapsed="1" x14ac:dyDescent="0.2">
      <c r="A9" s="50" t="s">
        <v>47</v>
      </c>
    </row>
    <row r="10" spans="1:5" hidden="1" outlineLevel="1" x14ac:dyDescent="0.2">
      <c r="B10" t="s">
        <v>48</v>
      </c>
    </row>
    <row r="11" spans="1:5" hidden="1" outlineLevel="1" x14ac:dyDescent="0.2">
      <c r="B11" t="s">
        <v>73</v>
      </c>
    </row>
    <row r="12" spans="1:5" collapsed="1" x14ac:dyDescent="0.2"/>
    <row r="14" spans="1:5" ht="17" thickBot="1" x14ac:dyDescent="0.25">
      <c r="A14" t="s">
        <v>49</v>
      </c>
    </row>
    <row r="15" spans="1:5" ht="17" thickBot="1" x14ac:dyDescent="0.25">
      <c r="B15" s="52" t="s">
        <v>50</v>
      </c>
      <c r="C15" s="52" t="s">
        <v>51</v>
      </c>
      <c r="D15" s="52" t="s">
        <v>52</v>
      </c>
      <c r="E15" s="52" t="s">
        <v>53</v>
      </c>
    </row>
    <row r="16" spans="1:5" ht="17" thickBot="1" x14ac:dyDescent="0.25">
      <c r="B16" s="51" t="s">
        <v>74</v>
      </c>
      <c r="C16" s="51" t="s">
        <v>75</v>
      </c>
      <c r="D16" s="62">
        <v>48886666.666699998</v>
      </c>
      <c r="E16" s="62">
        <v>48886666.666699998</v>
      </c>
    </row>
    <row r="19" spans="1:7" ht="17" thickBot="1" x14ac:dyDescent="0.25">
      <c r="A19" t="s">
        <v>54</v>
      </c>
    </row>
    <row r="20" spans="1:7" ht="17" thickBot="1" x14ac:dyDescent="0.25">
      <c r="B20" s="52" t="s">
        <v>50</v>
      </c>
      <c r="C20" s="52" t="s">
        <v>51</v>
      </c>
      <c r="D20" s="52" t="s">
        <v>52</v>
      </c>
      <c r="E20" s="52" t="s">
        <v>53</v>
      </c>
      <c r="F20" s="52" t="s">
        <v>55</v>
      </c>
    </row>
    <row r="21" spans="1:7" x14ac:dyDescent="0.2">
      <c r="B21" s="60" t="s">
        <v>87</v>
      </c>
      <c r="C21" s="59"/>
      <c r="D21" s="59"/>
      <c r="E21" s="59"/>
      <c r="F21" s="59"/>
    </row>
    <row r="22" spans="1:7" hidden="1" outlineLevel="1" x14ac:dyDescent="0.2">
      <c r="B22" s="53" t="s">
        <v>76</v>
      </c>
      <c r="C22" s="53" t="s">
        <v>77</v>
      </c>
      <c r="D22" s="54">
        <v>15000</v>
      </c>
      <c r="E22" s="54">
        <v>15000</v>
      </c>
      <c r="F22" s="53" t="s">
        <v>61</v>
      </c>
    </row>
    <row r="23" spans="1:7" hidden="1" outlineLevel="1" x14ac:dyDescent="0.2">
      <c r="B23" s="53" t="s">
        <v>78</v>
      </c>
      <c r="C23" s="53" t="s">
        <v>79</v>
      </c>
      <c r="D23" s="54">
        <v>24533.333333333336</v>
      </c>
      <c r="E23" s="54">
        <v>24533.333333333332</v>
      </c>
      <c r="F23" s="53" t="s">
        <v>61</v>
      </c>
    </row>
    <row r="24" spans="1:7" ht="17" hidden="1" outlineLevel="1" thickBot="1" x14ac:dyDescent="0.25">
      <c r="B24" s="51" t="s">
        <v>80</v>
      </c>
      <c r="C24" s="51" t="s">
        <v>81</v>
      </c>
      <c r="D24" s="55">
        <v>11000</v>
      </c>
      <c r="E24" s="55">
        <v>11000</v>
      </c>
      <c r="F24" s="51" t="s">
        <v>61</v>
      </c>
    </row>
    <row r="25" spans="1:7" collapsed="1" x14ac:dyDescent="0.2">
      <c r="B25" s="22"/>
      <c r="C25" s="22"/>
      <c r="D25" s="56"/>
      <c r="E25" s="56"/>
      <c r="F25" s="22"/>
    </row>
    <row r="28" spans="1:7" ht="17" thickBot="1" x14ac:dyDescent="0.25">
      <c r="A28" t="s">
        <v>56</v>
      </c>
    </row>
    <row r="29" spans="1:7" ht="17" thickBot="1" x14ac:dyDescent="0.25">
      <c r="B29" s="52" t="s">
        <v>50</v>
      </c>
      <c r="C29" s="52" t="s">
        <v>51</v>
      </c>
      <c r="D29" s="52" t="s">
        <v>57</v>
      </c>
      <c r="E29" s="52" t="s">
        <v>58</v>
      </c>
      <c r="F29" s="52" t="s">
        <v>59</v>
      </c>
      <c r="G29" s="52" t="s">
        <v>60</v>
      </c>
    </row>
    <row r="30" spans="1:7" x14ac:dyDescent="0.2">
      <c r="B30" s="53" t="s">
        <v>82</v>
      </c>
      <c r="C30" s="53" t="s">
        <v>40</v>
      </c>
      <c r="D30" s="54">
        <v>13000</v>
      </c>
      <c r="E30" s="53" t="s">
        <v>83</v>
      </c>
      <c r="F30" s="53" t="s">
        <v>62</v>
      </c>
      <c r="G30" s="53">
        <v>0</v>
      </c>
    </row>
    <row r="31" spans="1:7" x14ac:dyDescent="0.2">
      <c r="B31" s="53" t="s">
        <v>90</v>
      </c>
      <c r="C31" s="53" t="s">
        <v>41</v>
      </c>
      <c r="D31" s="54">
        <v>2389.333333333333</v>
      </c>
      <c r="E31" s="53" t="s">
        <v>91</v>
      </c>
      <c r="F31" s="53" t="s">
        <v>63</v>
      </c>
      <c r="G31" s="53">
        <v>610.66666666666697</v>
      </c>
    </row>
    <row r="32" spans="1:7" x14ac:dyDescent="0.2">
      <c r="B32" s="53" t="s">
        <v>76</v>
      </c>
      <c r="C32" s="53" t="s">
        <v>77</v>
      </c>
      <c r="D32" s="54">
        <v>15000</v>
      </c>
      <c r="E32" s="53" t="s">
        <v>84</v>
      </c>
      <c r="F32" s="53" t="s">
        <v>62</v>
      </c>
      <c r="G32" s="53">
        <v>0</v>
      </c>
    </row>
    <row r="33" spans="2:7" x14ac:dyDescent="0.2">
      <c r="B33" s="53" t="s">
        <v>78</v>
      </c>
      <c r="C33" s="53" t="s">
        <v>79</v>
      </c>
      <c r="D33" s="54">
        <v>24533.333333333332</v>
      </c>
      <c r="E33" s="53" t="s">
        <v>85</v>
      </c>
      <c r="F33" s="53" t="s">
        <v>63</v>
      </c>
      <c r="G33" s="53">
        <v>4466.6666666666679</v>
      </c>
    </row>
    <row r="34" spans="2:7" ht="17" thickBot="1" x14ac:dyDescent="0.25">
      <c r="B34" s="51" t="s">
        <v>80</v>
      </c>
      <c r="C34" s="51" t="s">
        <v>81</v>
      </c>
      <c r="D34" s="55">
        <v>11000</v>
      </c>
      <c r="E34" s="51" t="s">
        <v>86</v>
      </c>
      <c r="F34" s="51" t="s">
        <v>62</v>
      </c>
      <c r="G34" s="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Задача №1 таблица данных</vt:lpstr>
      <vt:lpstr>Задача №1 сценарии</vt:lpstr>
      <vt:lpstr>Задача №1 Структура сценария</vt:lpstr>
      <vt:lpstr>Задача №2</vt:lpstr>
      <vt:lpstr>Задача №2 Отчет о результатах 3</vt:lpstr>
      <vt:lpstr>заполняемость</vt:lpstr>
      <vt:lpstr>прибыль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Smirnov</dc:creator>
  <cp:lastModifiedBy>Anton Smirnov</cp:lastModifiedBy>
  <dcterms:created xsi:type="dcterms:W3CDTF">2024-04-01T14:01:23Z</dcterms:created>
  <dcterms:modified xsi:type="dcterms:W3CDTF">2024-04-01T20:40:32Z</dcterms:modified>
</cp:coreProperties>
</file>