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/>
  </bookViews>
  <sheets>
    <sheet name="Result" sheetId="9" r:id="rId1"/>
  </sheets>
  <definedNames>
    <definedName name="_xlnm._FilterDatabase" localSheetId="0" hidden="1">Result!$B$2:$O$25</definedName>
    <definedName name="_xlnm.Print_Area" localSheetId="0">Result!$A$1:$O$69</definedName>
    <definedName name="_xlnm.Print_Titles" localSheetId="0">Result!$2:$2</definedName>
  </definedNames>
  <calcPr calcId="144525"/>
</workbook>
</file>

<file path=xl/sharedStrings.xml><?xml version="1.0" encoding="utf-8"?>
<sst xmlns="http://schemas.openxmlformats.org/spreadsheetml/2006/main" count="236" uniqueCount="57">
  <si>
    <t>SAL  ENGINEERING AND TECHNICAL INSTITUTE
ICT DEPARTMENT
5th SEM GTU RESULT ANALYSIS (WINTER-2023)</t>
  </si>
  <si>
    <t>SR NO</t>
  </si>
  <si>
    <t>ENROLLMENT NO.</t>
  </si>
  <si>
    <t>NAME OF STUDENT</t>
  </si>
  <si>
    <t>Design Engineering - II A (3150001)</t>
  </si>
  <si>
    <t>Integrated Personality Development Course (3150005)</t>
  </si>
  <si>
    <t>Analysis and Design of Algorithms (3150703)</t>
  </si>
  <si>
    <t>Python for Data Science (3150713)</t>
  </si>
  <si>
    <t>Operation Research (3151910)</t>
  </si>
  <si>
    <t>Object Oriented Programming with Java (3153203)</t>
  </si>
  <si>
    <t>Adavanced Network Protocols (3153204)</t>
  </si>
  <si>
    <t>No. of Backlogs</t>
  </si>
  <si>
    <t>SPI</t>
  </si>
  <si>
    <t>CPI</t>
  </si>
  <si>
    <t>CGPA</t>
  </si>
  <si>
    <t>TOTAL BACKLOG</t>
  </si>
  <si>
    <t>MESHIYA JENI NARESHBHAI</t>
  </si>
  <si>
    <t>AA</t>
  </si>
  <si>
    <t>BB</t>
  </si>
  <si>
    <t>BC</t>
  </si>
  <si>
    <t>CC</t>
  </si>
  <si>
    <t>PORIYA HETVI MEHULKUMAR</t>
  </si>
  <si>
    <t>AB</t>
  </si>
  <si>
    <t>Patel Priyank Dollarkumar</t>
  </si>
  <si>
    <t>CD</t>
  </si>
  <si>
    <t>DD</t>
  </si>
  <si>
    <t>FF</t>
  </si>
  <si>
    <t>GOHEL HARSHKUMAR GHANSHYAMBHAI</t>
  </si>
  <si>
    <t>Vaghela Khushi Dhirubhai</t>
  </si>
  <si>
    <t>PATEL JINAL MAHENDRABHAI</t>
  </si>
  <si>
    <t>Patel Vaidehi Ashvinbhai</t>
  </si>
  <si>
    <t>JOSHI BABLIBEN LAXMINARAYAN</t>
  </si>
  <si>
    <t>Harsh Jamanbhai Patolia</t>
  </si>
  <si>
    <t>PADIA KIRTI ATULBHAI</t>
  </si>
  <si>
    <t>Manik Krunal Vijaybhai</t>
  </si>
  <si>
    <t>JINALBEN BHUDARBHAI KHAPED</t>
  </si>
  <si>
    <t>WALIA SHUBHRA BRIJENDRA</t>
  </si>
  <si>
    <t>pathan attavaris khurshidalam</t>
  </si>
  <si>
    <t>PATHAN ASFIYABANU ASLAMKHAN</t>
  </si>
  <si>
    <t>SANDHI AAFIYABANU MOHAMMEDILYAS</t>
  </si>
  <si>
    <t>AMIN NAND UTPAL</t>
  </si>
  <si>
    <t>MODAN FAHAD AHMED FIROZBHAI</t>
  </si>
  <si>
    <t>UPADHYAY DHRUVAM ASHISH</t>
  </si>
  <si>
    <t>VAIDYA OM AVISHKUMAR</t>
  </si>
  <si>
    <t>No of student fail in 6 subject</t>
  </si>
  <si>
    <t>No of student fail in 5 subject</t>
  </si>
  <si>
    <t>No of student fail in 4 subject</t>
  </si>
  <si>
    <t>No of student fail in 3 subject</t>
  </si>
  <si>
    <t>No of student fail in 2 subject</t>
  </si>
  <si>
    <t>No of student fail in 1 subject</t>
  </si>
  <si>
    <t>No of student pass in all subject</t>
  </si>
  <si>
    <t>Total</t>
  </si>
  <si>
    <t xml:space="preserve">Total result in % </t>
  </si>
  <si>
    <t>Subject name</t>
  </si>
  <si>
    <t>No of student in</t>
  </si>
  <si>
    <t>% analysis</t>
  </si>
  <si>
    <t>PER SUBJECT RESULT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</si>
</sst>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0_);[Red]\(0\)"/>
    <numFmt numFmtId="181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11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1" fontId="6" fillId="0" borderId="3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0" fontId="1" fillId="0" borderId="1" xfId="47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Calibri"/>
        <scheme val="none"/>
        <b val="0"/>
        <i val="0"/>
        <strike val="0"/>
        <u val="none"/>
        <sz val="11"/>
        <color rgb="FF9C6500"/>
      </font>
      <fill>
        <patternFill patternType="solid">
          <bgColor rgb="FFFFEB9C"/>
        </patternFill>
      </fill>
    </dxf>
    <dxf>
      <font>
        <name val="Calibri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60"/>
  <sheetViews>
    <sheetView tabSelected="1" view="pageBreakPreview" zoomScale="80" zoomScaleNormal="80" topLeftCell="A35" workbookViewId="0">
      <selection activeCell="G65" sqref="G65"/>
    </sheetView>
  </sheetViews>
  <sheetFormatPr defaultColWidth="9" defaultRowHeight="11.6"/>
  <cols>
    <col min="1" max="1" width="9.140625" style="1"/>
    <col min="2" max="2" width="19.4296875" style="2" customWidth="1"/>
    <col min="3" max="3" width="41.7109375" style="3" customWidth="1"/>
    <col min="4" max="4" width="22.8515625" style="1" customWidth="1"/>
    <col min="5" max="5" width="14.140625" style="1" customWidth="1"/>
    <col min="6" max="6" width="20.4296875" style="1" customWidth="1"/>
    <col min="7" max="7" width="22.140625" style="1" customWidth="1"/>
    <col min="8" max="8" width="19.2890625" style="1" customWidth="1"/>
    <col min="9" max="10" width="18.140625" style="1" customWidth="1"/>
    <col min="11" max="11" width="15.140625" style="1" customWidth="1"/>
    <col min="12" max="12" width="7.8515625" style="1" customWidth="1"/>
    <col min="13" max="14" width="7.8515625" style="4" customWidth="1"/>
    <col min="15" max="15" width="15.2890625" style="4" customWidth="1"/>
    <col min="16" max="17" width="7.8515625" style="1" customWidth="1"/>
    <col min="18" max="16384" width="9.140625" style="1"/>
  </cols>
  <sheetData>
    <row r="1" ht="69" customHeight="1" spans="1: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69.75" customHeight="1" spans="1:15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36" t="s">
        <v>11</v>
      </c>
      <c r="L2" s="6" t="s">
        <v>12</v>
      </c>
      <c r="M2" s="6" t="s">
        <v>13</v>
      </c>
      <c r="N2" s="6" t="s">
        <v>14</v>
      </c>
      <c r="O2" s="36" t="s">
        <v>15</v>
      </c>
    </row>
    <row r="3" ht="15" customHeight="1" spans="1:15">
      <c r="A3" s="10">
        <v>1</v>
      </c>
      <c r="B3" s="11">
        <v>211260132001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2" t="s">
        <v>20</v>
      </c>
      <c r="I3" s="12" t="s">
        <v>20</v>
      </c>
      <c r="J3" s="12" t="s">
        <v>19</v>
      </c>
      <c r="K3" s="12">
        <v>0</v>
      </c>
      <c r="L3" s="12">
        <v>6.74</v>
      </c>
      <c r="M3" s="12">
        <v>6.49</v>
      </c>
      <c r="N3" s="12">
        <v>6.74</v>
      </c>
      <c r="O3" s="12">
        <v>0</v>
      </c>
    </row>
    <row r="4" ht="15" customHeight="1" spans="1:15">
      <c r="A4" s="10">
        <v>2</v>
      </c>
      <c r="B4" s="11">
        <v>211260132002</v>
      </c>
      <c r="C4" s="12" t="s">
        <v>21</v>
      </c>
      <c r="D4" s="12" t="s">
        <v>22</v>
      </c>
      <c r="E4" s="12" t="s">
        <v>17</v>
      </c>
      <c r="F4" s="12" t="s">
        <v>19</v>
      </c>
      <c r="G4" s="12" t="s">
        <v>19</v>
      </c>
      <c r="H4" s="12" t="s">
        <v>19</v>
      </c>
      <c r="I4" s="12" t="s">
        <v>22</v>
      </c>
      <c r="J4" s="12" t="s">
        <v>18</v>
      </c>
      <c r="K4" s="12">
        <v>0</v>
      </c>
      <c r="L4" s="12">
        <v>7.96</v>
      </c>
      <c r="M4" s="12">
        <v>7.33</v>
      </c>
      <c r="N4" s="12">
        <v>7.96</v>
      </c>
      <c r="O4" s="12">
        <v>0</v>
      </c>
    </row>
    <row r="5" ht="15" customHeight="1" spans="1:15">
      <c r="A5" s="10">
        <v>3</v>
      </c>
      <c r="B5" s="11">
        <v>211260132006</v>
      </c>
      <c r="C5" s="12" t="s">
        <v>23</v>
      </c>
      <c r="D5" s="12" t="s">
        <v>18</v>
      </c>
      <c r="E5" s="12" t="s">
        <v>22</v>
      </c>
      <c r="F5" s="12" t="s">
        <v>24</v>
      </c>
      <c r="G5" s="12" t="s">
        <v>24</v>
      </c>
      <c r="H5" s="12" t="s">
        <v>25</v>
      </c>
      <c r="I5" s="12" t="s">
        <v>19</v>
      </c>
      <c r="J5" s="12" t="s">
        <v>26</v>
      </c>
      <c r="K5" s="12">
        <v>1</v>
      </c>
      <c r="L5" s="12">
        <v>4.91</v>
      </c>
      <c r="M5" s="12">
        <v>4.68</v>
      </c>
      <c r="N5" s="12">
        <v>4.91</v>
      </c>
      <c r="O5" s="12">
        <v>5</v>
      </c>
    </row>
    <row r="6" ht="15" customHeight="1" spans="1:15">
      <c r="A6" s="10">
        <v>4</v>
      </c>
      <c r="B6" s="11">
        <v>211260132010</v>
      </c>
      <c r="C6" s="12" t="s">
        <v>27</v>
      </c>
      <c r="D6" s="12" t="s">
        <v>22</v>
      </c>
      <c r="E6" s="12" t="s">
        <v>17</v>
      </c>
      <c r="F6" s="12" t="s">
        <v>19</v>
      </c>
      <c r="G6" s="12" t="s">
        <v>19</v>
      </c>
      <c r="H6" s="12" t="s">
        <v>18</v>
      </c>
      <c r="I6" s="12" t="s">
        <v>22</v>
      </c>
      <c r="J6" s="12" t="s">
        <v>18</v>
      </c>
      <c r="K6" s="12">
        <v>0</v>
      </c>
      <c r="L6" s="12">
        <v>8.09</v>
      </c>
      <c r="M6" s="12">
        <v>6.71</v>
      </c>
      <c r="N6" s="12">
        <v>8.09</v>
      </c>
      <c r="O6" s="12">
        <v>1</v>
      </c>
    </row>
    <row r="7" ht="15" customHeight="1" spans="1:15">
      <c r="A7" s="10">
        <v>5</v>
      </c>
      <c r="B7" s="11">
        <v>211260132012</v>
      </c>
      <c r="C7" s="12" t="s">
        <v>28</v>
      </c>
      <c r="D7" s="12" t="s">
        <v>22</v>
      </c>
      <c r="E7" s="12" t="s">
        <v>17</v>
      </c>
      <c r="F7" s="12" t="s">
        <v>19</v>
      </c>
      <c r="G7" s="12" t="s">
        <v>19</v>
      </c>
      <c r="H7" s="12" t="s">
        <v>19</v>
      </c>
      <c r="I7" s="12" t="s">
        <v>18</v>
      </c>
      <c r="J7" s="12" t="s">
        <v>18</v>
      </c>
      <c r="K7" s="12">
        <v>0</v>
      </c>
      <c r="L7" s="12">
        <v>7.74</v>
      </c>
      <c r="M7" s="12">
        <v>7.4</v>
      </c>
      <c r="N7" s="12">
        <v>7.74</v>
      </c>
      <c r="O7" s="12">
        <v>0</v>
      </c>
    </row>
    <row r="8" ht="15" customHeight="1" spans="1:15">
      <c r="A8" s="10">
        <v>6</v>
      </c>
      <c r="B8" s="11">
        <v>211260132015</v>
      </c>
      <c r="C8" s="12" t="s">
        <v>29</v>
      </c>
      <c r="D8" s="12" t="s">
        <v>17</v>
      </c>
      <c r="E8" s="12" t="s">
        <v>17</v>
      </c>
      <c r="F8" s="12" t="s">
        <v>22</v>
      </c>
      <c r="G8" s="12" t="s">
        <v>20</v>
      </c>
      <c r="H8" s="12" t="s">
        <v>20</v>
      </c>
      <c r="I8" s="12" t="s">
        <v>18</v>
      </c>
      <c r="J8" s="12" t="s">
        <v>18</v>
      </c>
      <c r="K8" s="12">
        <v>0</v>
      </c>
      <c r="L8" s="12">
        <v>7.96</v>
      </c>
      <c r="M8" s="12">
        <v>7.5</v>
      </c>
      <c r="N8" s="12">
        <v>7.96</v>
      </c>
      <c r="O8" s="12">
        <v>0</v>
      </c>
    </row>
    <row r="9" ht="15" customHeight="1" spans="1:15">
      <c r="A9" s="10">
        <v>7</v>
      </c>
      <c r="B9" s="11">
        <v>211260132017</v>
      </c>
      <c r="C9" s="12" t="s">
        <v>30</v>
      </c>
      <c r="D9" s="12" t="s">
        <v>17</v>
      </c>
      <c r="E9" s="12" t="s">
        <v>22</v>
      </c>
      <c r="F9" s="12" t="s">
        <v>18</v>
      </c>
      <c r="G9" s="12" t="s">
        <v>26</v>
      </c>
      <c r="H9" s="12" t="s">
        <v>20</v>
      </c>
      <c r="I9" s="12" t="s">
        <v>19</v>
      </c>
      <c r="J9" s="12" t="s">
        <v>18</v>
      </c>
      <c r="K9" s="12">
        <v>1</v>
      </c>
      <c r="L9" s="12">
        <v>6.65</v>
      </c>
      <c r="M9" s="12">
        <v>5.45</v>
      </c>
      <c r="N9" s="12">
        <v>6.65</v>
      </c>
      <c r="O9" s="12">
        <v>4</v>
      </c>
    </row>
    <row r="10" ht="15" customHeight="1" spans="1:15">
      <c r="A10" s="10">
        <v>8</v>
      </c>
      <c r="B10" s="11">
        <v>211260132022</v>
      </c>
      <c r="C10" s="12" t="s">
        <v>31</v>
      </c>
      <c r="D10" s="12" t="s">
        <v>22</v>
      </c>
      <c r="E10" s="12" t="s">
        <v>22</v>
      </c>
      <c r="F10" s="12" t="s">
        <v>26</v>
      </c>
      <c r="G10" s="12" t="s">
        <v>20</v>
      </c>
      <c r="H10" s="12" t="s">
        <v>20</v>
      </c>
      <c r="I10" s="12" t="s">
        <v>20</v>
      </c>
      <c r="J10" s="12" t="s">
        <v>19</v>
      </c>
      <c r="K10" s="12">
        <v>1</v>
      </c>
      <c r="L10" s="12">
        <v>5.26</v>
      </c>
      <c r="M10" s="12">
        <v>4.38</v>
      </c>
      <c r="N10" s="12">
        <v>5.26</v>
      </c>
      <c r="O10" s="12">
        <v>7</v>
      </c>
    </row>
    <row r="11" ht="15" customHeight="1" spans="1:15">
      <c r="A11" s="10">
        <v>9</v>
      </c>
      <c r="B11" s="11">
        <v>211260132023</v>
      </c>
      <c r="C11" s="12" t="s">
        <v>32</v>
      </c>
      <c r="D11" s="12" t="s">
        <v>22</v>
      </c>
      <c r="E11" s="12" t="s">
        <v>17</v>
      </c>
      <c r="F11" s="12" t="s">
        <v>20</v>
      </c>
      <c r="G11" s="12" t="s">
        <v>20</v>
      </c>
      <c r="H11" s="12" t="s">
        <v>20</v>
      </c>
      <c r="I11" s="12" t="s">
        <v>18</v>
      </c>
      <c r="J11" s="12" t="s">
        <v>19</v>
      </c>
      <c r="K11" s="12">
        <v>0</v>
      </c>
      <c r="L11" s="12">
        <v>7.09</v>
      </c>
      <c r="M11" s="12">
        <v>5.78</v>
      </c>
      <c r="N11" s="12">
        <v>7.09</v>
      </c>
      <c r="O11" s="12">
        <v>3</v>
      </c>
    </row>
    <row r="12" ht="15" customHeight="1" spans="1:15">
      <c r="A12" s="10">
        <v>10</v>
      </c>
      <c r="B12" s="11">
        <v>211260132024</v>
      </c>
      <c r="C12" s="12" t="s">
        <v>33</v>
      </c>
      <c r="D12" s="12" t="s">
        <v>22</v>
      </c>
      <c r="E12" s="12" t="s">
        <v>22</v>
      </c>
      <c r="F12" s="12" t="s">
        <v>20</v>
      </c>
      <c r="G12" s="12" t="s">
        <v>20</v>
      </c>
      <c r="H12" s="12" t="s">
        <v>19</v>
      </c>
      <c r="I12" s="12" t="s">
        <v>19</v>
      </c>
      <c r="J12" s="12" t="s">
        <v>19</v>
      </c>
      <c r="K12" s="12">
        <v>0</v>
      </c>
      <c r="L12" s="12">
        <v>6.91</v>
      </c>
      <c r="M12" s="12">
        <v>6.84</v>
      </c>
      <c r="N12" s="12">
        <v>6.91</v>
      </c>
      <c r="O12" s="12">
        <v>0</v>
      </c>
    </row>
    <row r="13" ht="15" customHeight="1" spans="1:15">
      <c r="A13" s="10">
        <v>11</v>
      </c>
      <c r="B13" s="11">
        <v>211260132028</v>
      </c>
      <c r="C13" s="12" t="s">
        <v>34</v>
      </c>
      <c r="D13" s="12" t="s">
        <v>18</v>
      </c>
      <c r="E13" s="12" t="s">
        <v>22</v>
      </c>
      <c r="F13" s="12" t="s">
        <v>20</v>
      </c>
      <c r="G13" s="12" t="s">
        <v>26</v>
      </c>
      <c r="H13" s="12" t="s">
        <v>26</v>
      </c>
      <c r="I13" s="12" t="s">
        <v>19</v>
      </c>
      <c r="J13" s="12" t="s">
        <v>26</v>
      </c>
      <c r="K13" s="12">
        <v>3</v>
      </c>
      <c r="L13" s="12">
        <v>3.96</v>
      </c>
      <c r="M13" s="12">
        <v>4.17</v>
      </c>
      <c r="N13" s="12">
        <v>3.96</v>
      </c>
      <c r="O13" s="12">
        <v>8</v>
      </c>
    </row>
    <row r="14" ht="15" customHeight="1" spans="1:15">
      <c r="A14" s="10">
        <v>12</v>
      </c>
      <c r="B14" s="11">
        <v>211260132029</v>
      </c>
      <c r="C14" s="12" t="s">
        <v>35</v>
      </c>
      <c r="D14" s="12" t="s">
        <v>22</v>
      </c>
      <c r="E14" s="12" t="s">
        <v>22</v>
      </c>
      <c r="F14" s="12" t="s">
        <v>19</v>
      </c>
      <c r="G14" s="12" t="s">
        <v>19</v>
      </c>
      <c r="H14" s="12" t="s">
        <v>24</v>
      </c>
      <c r="I14" s="12" t="s">
        <v>20</v>
      </c>
      <c r="J14" s="12" t="s">
        <v>18</v>
      </c>
      <c r="K14" s="12">
        <v>0</v>
      </c>
      <c r="L14" s="12">
        <v>6.96</v>
      </c>
      <c r="M14" s="12">
        <v>5.92</v>
      </c>
      <c r="N14" s="12">
        <v>6.96</v>
      </c>
      <c r="O14" s="12">
        <v>3</v>
      </c>
    </row>
    <row r="15" ht="15" customHeight="1" spans="1:15">
      <c r="A15" s="10">
        <v>13</v>
      </c>
      <c r="B15" s="11">
        <v>211260132030</v>
      </c>
      <c r="C15" s="12" t="s">
        <v>36</v>
      </c>
      <c r="D15" s="12" t="s">
        <v>18</v>
      </c>
      <c r="E15" s="12" t="s">
        <v>17</v>
      </c>
      <c r="F15" s="12" t="s">
        <v>24</v>
      </c>
      <c r="G15" s="12" t="s">
        <v>19</v>
      </c>
      <c r="H15" s="12" t="s">
        <v>20</v>
      </c>
      <c r="I15" s="12" t="s">
        <v>19</v>
      </c>
      <c r="J15" s="12" t="s">
        <v>18</v>
      </c>
      <c r="K15" s="12">
        <v>0</v>
      </c>
      <c r="L15" s="12">
        <v>6.91</v>
      </c>
      <c r="M15" s="12">
        <v>5.46</v>
      </c>
      <c r="N15" s="12">
        <v>6.91</v>
      </c>
      <c r="O15" s="12">
        <v>5</v>
      </c>
    </row>
    <row r="16" ht="15" customHeight="1" spans="1:15">
      <c r="A16" s="10">
        <v>14</v>
      </c>
      <c r="B16" s="11">
        <v>211260132031</v>
      </c>
      <c r="C16" s="12" t="s">
        <v>37</v>
      </c>
      <c r="D16" s="12" t="s">
        <v>18</v>
      </c>
      <c r="E16" s="12" t="s">
        <v>22</v>
      </c>
      <c r="F16" s="12" t="s">
        <v>26</v>
      </c>
      <c r="G16" s="12" t="s">
        <v>20</v>
      </c>
      <c r="H16" s="12" t="s">
        <v>24</v>
      </c>
      <c r="I16" s="12" t="s">
        <v>26</v>
      </c>
      <c r="J16" s="12" t="s">
        <v>20</v>
      </c>
      <c r="K16" s="12">
        <v>2</v>
      </c>
      <c r="L16" s="12">
        <v>3.61</v>
      </c>
      <c r="M16" s="12">
        <v>4.06</v>
      </c>
      <c r="N16" s="12">
        <v>3.61</v>
      </c>
      <c r="O16" s="12">
        <v>8</v>
      </c>
    </row>
    <row r="17" ht="15" customHeight="1" spans="1:15">
      <c r="A17" s="10">
        <v>15</v>
      </c>
      <c r="B17" s="11">
        <v>211260132033</v>
      </c>
      <c r="C17" s="12" t="s">
        <v>38</v>
      </c>
      <c r="D17" s="12" t="s">
        <v>22</v>
      </c>
      <c r="E17" s="12" t="s">
        <v>17</v>
      </c>
      <c r="F17" s="12" t="s">
        <v>26</v>
      </c>
      <c r="G17" s="12" t="s">
        <v>20</v>
      </c>
      <c r="H17" s="12" t="s">
        <v>26</v>
      </c>
      <c r="I17" s="12" t="s">
        <v>19</v>
      </c>
      <c r="J17" s="12" t="s">
        <v>19</v>
      </c>
      <c r="K17" s="12">
        <v>2</v>
      </c>
      <c r="L17" s="12">
        <v>4.78</v>
      </c>
      <c r="M17" s="12">
        <v>6.05</v>
      </c>
      <c r="N17" s="12">
        <v>4.78</v>
      </c>
      <c r="O17" s="12">
        <v>2</v>
      </c>
    </row>
    <row r="18" ht="15" customHeight="1" spans="1:15">
      <c r="A18" s="10">
        <v>16</v>
      </c>
      <c r="B18" s="11">
        <v>211260132036</v>
      </c>
      <c r="C18" s="12" t="s">
        <v>39</v>
      </c>
      <c r="D18" s="12" t="s">
        <v>17</v>
      </c>
      <c r="E18" s="12" t="s">
        <v>22</v>
      </c>
      <c r="F18" s="12" t="s">
        <v>19</v>
      </c>
      <c r="G18" s="12" t="s">
        <v>19</v>
      </c>
      <c r="H18" s="12" t="s">
        <v>20</v>
      </c>
      <c r="I18" s="12" t="s">
        <v>22</v>
      </c>
      <c r="J18" s="12" t="s">
        <v>19</v>
      </c>
      <c r="K18" s="12">
        <v>0</v>
      </c>
      <c r="L18" s="12">
        <v>7.61</v>
      </c>
      <c r="M18" s="12">
        <v>5.71</v>
      </c>
      <c r="N18" s="12">
        <v>7.61</v>
      </c>
      <c r="O18" s="12">
        <v>3</v>
      </c>
    </row>
    <row r="19" ht="15" customHeight="1" spans="1:15">
      <c r="A19" s="10">
        <v>17</v>
      </c>
      <c r="B19" s="11">
        <v>221263132001</v>
      </c>
      <c r="C19" s="12" t="s">
        <v>40</v>
      </c>
      <c r="D19" s="12" t="s">
        <v>22</v>
      </c>
      <c r="E19" s="12" t="s">
        <v>17</v>
      </c>
      <c r="F19" s="12" t="s">
        <v>20</v>
      </c>
      <c r="G19" s="12" t="s">
        <v>20</v>
      </c>
      <c r="H19" s="12" t="s">
        <v>26</v>
      </c>
      <c r="I19" s="12" t="s">
        <v>20</v>
      </c>
      <c r="J19" s="12" t="s">
        <v>19</v>
      </c>
      <c r="K19" s="12">
        <v>1</v>
      </c>
      <c r="L19" s="12">
        <v>5.87</v>
      </c>
      <c r="M19" s="12">
        <v>5.1</v>
      </c>
      <c r="N19" s="12">
        <v>5.87</v>
      </c>
      <c r="O19" s="12">
        <v>3</v>
      </c>
    </row>
    <row r="20" ht="15" customHeight="1" spans="1:15">
      <c r="A20" s="10">
        <v>18</v>
      </c>
      <c r="B20" s="11">
        <v>221263132002</v>
      </c>
      <c r="C20" s="12" t="s">
        <v>41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>
        <v>7</v>
      </c>
      <c r="L20" s="12">
        <v>0</v>
      </c>
      <c r="M20" s="12">
        <v>1.39</v>
      </c>
      <c r="N20" s="12">
        <v>0</v>
      </c>
      <c r="O20" s="12">
        <v>14</v>
      </c>
    </row>
    <row r="21" ht="15" customHeight="1" spans="1:15">
      <c r="A21" s="10">
        <v>19</v>
      </c>
      <c r="B21" s="11">
        <v>221263132004</v>
      </c>
      <c r="C21" s="12" t="s">
        <v>42</v>
      </c>
      <c r="D21" s="12" t="s">
        <v>18</v>
      </c>
      <c r="E21" s="12" t="s">
        <v>22</v>
      </c>
      <c r="F21" s="12" t="s">
        <v>24</v>
      </c>
      <c r="G21" s="12" t="s">
        <v>26</v>
      </c>
      <c r="H21" s="12" t="s">
        <v>26</v>
      </c>
      <c r="I21" s="12" t="s">
        <v>20</v>
      </c>
      <c r="J21" s="12" t="s">
        <v>20</v>
      </c>
      <c r="K21" s="12">
        <v>2</v>
      </c>
      <c r="L21" s="12">
        <v>4.57</v>
      </c>
      <c r="M21" s="12">
        <v>3.72</v>
      </c>
      <c r="N21" s="12">
        <v>4.57</v>
      </c>
      <c r="O21" s="12">
        <v>7</v>
      </c>
    </row>
    <row r="22" ht="15" customHeight="1" spans="1:15">
      <c r="A22" s="10">
        <v>20</v>
      </c>
      <c r="B22" s="11">
        <v>221263132005</v>
      </c>
      <c r="C22" s="12" t="s">
        <v>43</v>
      </c>
      <c r="D22" s="12" t="s">
        <v>17</v>
      </c>
      <c r="E22" s="12" t="s">
        <v>17</v>
      </c>
      <c r="F22" s="12" t="s">
        <v>22</v>
      </c>
      <c r="G22" s="12" t="s">
        <v>20</v>
      </c>
      <c r="H22" s="12" t="s">
        <v>20</v>
      </c>
      <c r="I22" s="12" t="s">
        <v>18</v>
      </c>
      <c r="J22" s="12" t="s">
        <v>18</v>
      </c>
      <c r="K22" s="12">
        <v>0</v>
      </c>
      <c r="L22" s="12">
        <v>7.96</v>
      </c>
      <c r="M22" s="12">
        <v>7.23</v>
      </c>
      <c r="N22" s="12">
        <v>7.96</v>
      </c>
      <c r="O22" s="12">
        <v>0</v>
      </c>
    </row>
    <row r="23" ht="15" customHeight="1" spans="1:15">
      <c r="A23" s="10">
        <v>21</v>
      </c>
      <c r="B23" s="11"/>
      <c r="C23" s="12"/>
      <c r="D23" s="12"/>
      <c r="E23" s="12"/>
      <c r="F23" s="12"/>
      <c r="G23" s="12"/>
      <c r="H23" s="12"/>
      <c r="I23" s="15"/>
      <c r="J23" s="15"/>
      <c r="K23" s="37"/>
      <c r="L23" s="37"/>
      <c r="M23" s="37"/>
      <c r="N23" s="37"/>
      <c r="O23" s="37"/>
    </row>
    <row r="24" ht="15" customHeight="1" spans="1:15">
      <c r="A24" s="10">
        <v>22</v>
      </c>
      <c r="B24" s="11"/>
      <c r="C24" s="12"/>
      <c r="D24" s="12"/>
      <c r="E24" s="12"/>
      <c r="F24" s="12"/>
      <c r="G24" s="12"/>
      <c r="H24" s="12"/>
      <c r="I24" s="15"/>
      <c r="J24" s="15"/>
      <c r="K24" s="37"/>
      <c r="L24" s="37"/>
      <c r="M24" s="37"/>
      <c r="N24" s="37"/>
      <c r="O24" s="37"/>
    </row>
    <row r="25" ht="15" customHeight="1" spans="1:15">
      <c r="A25" s="10"/>
      <c r="B25" s="13"/>
      <c r="C25" s="14"/>
      <c r="D25" s="15"/>
      <c r="E25" s="15"/>
      <c r="F25" s="15"/>
      <c r="G25" s="15"/>
      <c r="H25" s="15"/>
      <c r="I25" s="15"/>
      <c r="J25" s="15"/>
      <c r="K25" s="38"/>
      <c r="L25" s="38"/>
      <c r="M25" s="38"/>
      <c r="N25" s="38"/>
      <c r="O25" s="38"/>
    </row>
    <row r="26" spans="2:4">
      <c r="B26" s="1"/>
      <c r="C26" s="1"/>
      <c r="D26" s="16"/>
    </row>
    <row r="27" spans="3:4">
      <c r="C27" s="17" t="s">
        <v>44</v>
      </c>
      <c r="D27" s="18">
        <f>COUNTIF($K$3:$K$25,6)</f>
        <v>0</v>
      </c>
    </row>
    <row r="28" spans="3:4">
      <c r="C28" s="17" t="s">
        <v>45</v>
      </c>
      <c r="D28" s="18">
        <f>COUNTIF($K$3:$K$25,5)</f>
        <v>0</v>
      </c>
    </row>
    <row r="29" spans="3:4">
      <c r="C29" s="17" t="s">
        <v>46</v>
      </c>
      <c r="D29" s="18">
        <f>COUNTIF($K$3:$K$25,4)</f>
        <v>0</v>
      </c>
    </row>
    <row r="30" spans="3:4">
      <c r="C30" s="17" t="s">
        <v>47</v>
      </c>
      <c r="D30" s="18">
        <f>COUNTIF($K$3:$K$25,3)</f>
        <v>1</v>
      </c>
    </row>
    <row r="31" spans="3:4">
      <c r="C31" s="17" t="s">
        <v>48</v>
      </c>
      <c r="D31" s="18">
        <f>COUNTIF($K$3:$K$25,2)</f>
        <v>3</v>
      </c>
    </row>
    <row r="32" spans="3:4">
      <c r="C32" s="17" t="s">
        <v>49</v>
      </c>
      <c r="D32" s="18">
        <f>COUNTIF($K$3:$K$25,1)</f>
        <v>4</v>
      </c>
    </row>
    <row r="33" spans="3:4">
      <c r="C33" s="17" t="s">
        <v>50</v>
      </c>
      <c r="D33" s="18">
        <f>COUNTIF($K$3:$K$25,0)</f>
        <v>11</v>
      </c>
    </row>
    <row r="34" spans="3:4">
      <c r="C34" s="17" t="s">
        <v>51</v>
      </c>
      <c r="D34" s="19">
        <f>SUM(D27:D33)</f>
        <v>19</v>
      </c>
    </row>
    <row r="35" ht="16.4" spans="3:4">
      <c r="C35" s="17" t="s">
        <v>52</v>
      </c>
      <c r="D35" s="20">
        <f>D33*100/D34</f>
        <v>57.8947368421053</v>
      </c>
    </row>
    <row r="36" spans="3:10">
      <c r="C36" s="21"/>
      <c r="D36" s="22"/>
      <c r="E36" s="31"/>
      <c r="F36" s="22"/>
      <c r="G36" s="22"/>
      <c r="H36" s="22"/>
      <c r="I36" s="22"/>
      <c r="J36" s="22"/>
    </row>
    <row r="37" ht="73.5" customHeight="1" spans="3:11">
      <c r="C37" s="23" t="s">
        <v>53</v>
      </c>
      <c r="D37" s="24"/>
      <c r="E37" s="9" t="s">
        <v>4</v>
      </c>
      <c r="F37" s="9" t="s">
        <v>5</v>
      </c>
      <c r="G37" s="9" t="s">
        <v>6</v>
      </c>
      <c r="H37" s="9" t="s">
        <v>7</v>
      </c>
      <c r="I37" s="9" t="s">
        <v>8</v>
      </c>
      <c r="J37" s="9" t="s">
        <v>9</v>
      </c>
      <c r="K37" s="9" t="s">
        <v>10</v>
      </c>
    </row>
    <row r="38" spans="3:11">
      <c r="C38" s="25" t="s">
        <v>54</v>
      </c>
      <c r="D38" s="26" t="s">
        <v>17</v>
      </c>
      <c r="E38" s="18">
        <f>COUNTIF(D3:D25,"AA")</f>
        <v>5</v>
      </c>
      <c r="F38" s="18">
        <f t="shared" ref="E38:L38" si="0">COUNTIF(E3:E25,"AA")</f>
        <v>9</v>
      </c>
      <c r="G38" s="18">
        <f t="shared" si="0"/>
        <v>0</v>
      </c>
      <c r="H38" s="18">
        <f t="shared" si="0"/>
        <v>0</v>
      </c>
      <c r="I38" s="18">
        <f t="shared" si="0"/>
        <v>0</v>
      </c>
      <c r="J38" s="18">
        <f t="shared" si="0"/>
        <v>0</v>
      </c>
      <c r="K38" s="18">
        <f t="shared" si="0"/>
        <v>0</v>
      </c>
    </row>
    <row r="39" spans="3:11">
      <c r="C39" s="25" t="s">
        <v>54</v>
      </c>
      <c r="D39" s="26" t="s">
        <v>22</v>
      </c>
      <c r="E39" s="18">
        <f t="shared" ref="E39:G39" si="1">COUNTIF(D3:D25,"AB")</f>
        <v>9</v>
      </c>
      <c r="F39" s="18">
        <f t="shared" si="1"/>
        <v>9</v>
      </c>
      <c r="G39" s="18">
        <f t="shared" si="1"/>
        <v>2</v>
      </c>
      <c r="H39" s="18">
        <f t="shared" ref="H39:K39" si="2">COUNTIF(G3:G25,"AB")</f>
        <v>0</v>
      </c>
      <c r="I39" s="18">
        <f t="shared" si="2"/>
        <v>0</v>
      </c>
      <c r="J39" s="18">
        <f t="shared" si="2"/>
        <v>3</v>
      </c>
      <c r="K39" s="18">
        <f t="shared" si="2"/>
        <v>0</v>
      </c>
    </row>
    <row r="40" spans="3:11">
      <c r="C40" s="25" t="s">
        <v>54</v>
      </c>
      <c r="D40" s="26" t="s">
        <v>18</v>
      </c>
      <c r="E40" s="18">
        <f t="shared" ref="E40:G40" si="3">COUNTIF(D3:D25,"BB")</f>
        <v>5</v>
      </c>
      <c r="F40" s="18">
        <f t="shared" si="3"/>
        <v>1</v>
      </c>
      <c r="G40" s="18">
        <f t="shared" si="3"/>
        <v>1</v>
      </c>
      <c r="H40" s="18">
        <f t="shared" ref="H40:K40" si="4">COUNTIF(G3:G25,"BB")</f>
        <v>0</v>
      </c>
      <c r="I40" s="18">
        <f t="shared" si="4"/>
        <v>1</v>
      </c>
      <c r="J40" s="18">
        <f t="shared" si="4"/>
        <v>4</v>
      </c>
      <c r="K40" s="18">
        <f t="shared" si="4"/>
        <v>8</v>
      </c>
    </row>
    <row r="41" spans="3:11">
      <c r="C41" s="25" t="s">
        <v>54</v>
      </c>
      <c r="D41" s="26" t="s">
        <v>19</v>
      </c>
      <c r="E41" s="18">
        <f>COUNTIF(D3:D25,"BC")</f>
        <v>0</v>
      </c>
      <c r="F41" s="18">
        <f t="shared" ref="F41:K41" si="5">COUNTIF(E3:E25,"BC")</f>
        <v>0</v>
      </c>
      <c r="G41" s="18">
        <f t="shared" si="5"/>
        <v>6</v>
      </c>
      <c r="H41" s="18">
        <f t="shared" si="5"/>
        <v>6</v>
      </c>
      <c r="I41" s="18">
        <f t="shared" si="5"/>
        <v>3</v>
      </c>
      <c r="J41" s="18">
        <f t="shared" si="5"/>
        <v>6</v>
      </c>
      <c r="K41" s="18">
        <f t="shared" si="5"/>
        <v>7</v>
      </c>
    </row>
    <row r="42" spans="3:11">
      <c r="C42" s="25" t="s">
        <v>54</v>
      </c>
      <c r="D42" s="26" t="s">
        <v>20</v>
      </c>
      <c r="E42" s="18">
        <f>COUNTIF(D3:D25,"CC")</f>
        <v>0</v>
      </c>
      <c r="F42" s="18">
        <f t="shared" ref="F42:K42" si="6">COUNTIF(E3:E25,"CC")</f>
        <v>0</v>
      </c>
      <c r="G42" s="18">
        <f t="shared" si="6"/>
        <v>4</v>
      </c>
      <c r="H42" s="18">
        <f t="shared" si="6"/>
        <v>9</v>
      </c>
      <c r="I42" s="18">
        <f t="shared" si="6"/>
        <v>8</v>
      </c>
      <c r="J42" s="18">
        <f t="shared" si="6"/>
        <v>5</v>
      </c>
      <c r="K42" s="18">
        <f t="shared" si="6"/>
        <v>2</v>
      </c>
    </row>
    <row r="43" spans="3:11">
      <c r="C43" s="25" t="s">
        <v>54</v>
      </c>
      <c r="D43" s="26" t="s">
        <v>24</v>
      </c>
      <c r="E43" s="18">
        <f>COUNTIF(D3:D25,"CD")</f>
        <v>0</v>
      </c>
      <c r="F43" s="18">
        <f t="shared" ref="F43:K43" si="7">COUNTIF(E3:E25,"CD")</f>
        <v>0</v>
      </c>
      <c r="G43" s="18">
        <f t="shared" si="7"/>
        <v>3</v>
      </c>
      <c r="H43" s="18">
        <f t="shared" si="7"/>
        <v>1</v>
      </c>
      <c r="I43" s="18">
        <f t="shared" si="7"/>
        <v>2</v>
      </c>
      <c r="J43" s="18">
        <f t="shared" si="7"/>
        <v>0</v>
      </c>
      <c r="K43" s="18">
        <f t="shared" si="7"/>
        <v>0</v>
      </c>
    </row>
    <row r="44" spans="3:11">
      <c r="C44" s="25" t="s">
        <v>54</v>
      </c>
      <c r="D44" s="26" t="s">
        <v>25</v>
      </c>
      <c r="E44" s="18">
        <f>COUNTIF(D3:D25,"DD")</f>
        <v>0</v>
      </c>
      <c r="F44" s="18">
        <f t="shared" ref="F44:K44" si="8">COUNTIF(E3:E25,"DD")</f>
        <v>0</v>
      </c>
      <c r="G44" s="18">
        <f t="shared" si="8"/>
        <v>0</v>
      </c>
      <c r="H44" s="18">
        <f t="shared" si="8"/>
        <v>0</v>
      </c>
      <c r="I44" s="18">
        <f t="shared" si="8"/>
        <v>1</v>
      </c>
      <c r="J44" s="18">
        <f t="shared" si="8"/>
        <v>0</v>
      </c>
      <c r="K44" s="18">
        <f t="shared" si="8"/>
        <v>0</v>
      </c>
    </row>
    <row r="45" spans="3:11">
      <c r="C45" s="25" t="s">
        <v>54</v>
      </c>
      <c r="D45" s="26" t="s">
        <v>26</v>
      </c>
      <c r="E45" s="18">
        <f>COUNTIF(D3:D25,"FF")</f>
        <v>1</v>
      </c>
      <c r="F45" s="18">
        <f t="shared" ref="F45:K45" si="9">COUNTIF(E3:E25,"FF")</f>
        <v>1</v>
      </c>
      <c r="G45" s="18">
        <f t="shared" si="9"/>
        <v>4</v>
      </c>
      <c r="H45" s="18">
        <f t="shared" si="9"/>
        <v>4</v>
      </c>
      <c r="I45" s="18">
        <f t="shared" si="9"/>
        <v>5</v>
      </c>
      <c r="J45" s="18">
        <f t="shared" si="9"/>
        <v>2</v>
      </c>
      <c r="K45" s="18">
        <f t="shared" si="9"/>
        <v>3</v>
      </c>
    </row>
    <row r="46" spans="3:11">
      <c r="C46" s="23" t="s">
        <v>51</v>
      </c>
      <c r="D46" s="24"/>
      <c r="E46" s="6">
        <f t="shared" ref="E46:M46" si="10">SUM(E38:E45)</f>
        <v>20</v>
      </c>
      <c r="F46" s="6">
        <f t="shared" si="10"/>
        <v>20</v>
      </c>
      <c r="G46" s="6">
        <f t="shared" si="10"/>
        <v>20</v>
      </c>
      <c r="H46" s="6">
        <f t="shared" si="10"/>
        <v>20</v>
      </c>
      <c r="I46" s="6">
        <f t="shared" si="10"/>
        <v>20</v>
      </c>
      <c r="J46" s="6">
        <f t="shared" si="10"/>
        <v>20</v>
      </c>
      <c r="K46" s="6">
        <f t="shared" si="10"/>
        <v>20</v>
      </c>
    </row>
    <row r="48" ht="19.5" customHeight="1" spans="3:10">
      <c r="C48" s="27" t="s">
        <v>55</v>
      </c>
      <c r="D48" s="28"/>
      <c r="E48" s="28"/>
      <c r="F48" s="28"/>
      <c r="G48" s="28"/>
      <c r="H48" s="28"/>
      <c r="I48" s="28"/>
      <c r="J48" s="28"/>
    </row>
    <row r="49" spans="3:10">
      <c r="C49" s="29"/>
      <c r="D49" s="24"/>
      <c r="E49" s="32"/>
      <c r="F49" s="24"/>
      <c r="G49" s="24"/>
      <c r="H49" s="24"/>
      <c r="I49" s="24"/>
      <c r="J49" s="24"/>
    </row>
    <row r="50" ht="80.25" customHeight="1" spans="3:11">
      <c r="C50" s="23" t="s">
        <v>53</v>
      </c>
      <c r="D50" s="24"/>
      <c r="E50" s="9" t="s">
        <v>4</v>
      </c>
      <c r="F50" s="9" t="s">
        <v>5</v>
      </c>
      <c r="G50" s="9" t="s">
        <v>6</v>
      </c>
      <c r="H50" s="9" t="s">
        <v>7</v>
      </c>
      <c r="I50" s="9" t="s">
        <v>8</v>
      </c>
      <c r="J50" s="9" t="s">
        <v>9</v>
      </c>
      <c r="K50" s="9" t="s">
        <v>10</v>
      </c>
    </row>
    <row r="51" spans="3:11">
      <c r="C51" s="25" t="s">
        <v>54</v>
      </c>
      <c r="D51" s="26" t="s">
        <v>17</v>
      </c>
      <c r="E51" s="33">
        <f t="shared" ref="E51:E58" si="11">E38/$E$46</f>
        <v>0.25</v>
      </c>
      <c r="F51" s="33">
        <f>F38/$F$46</f>
        <v>0.45</v>
      </c>
      <c r="G51" s="33">
        <f>G38/$G$46</f>
        <v>0</v>
      </c>
      <c r="H51" s="33">
        <f>H38/$H$46</f>
        <v>0</v>
      </c>
      <c r="I51" s="33">
        <f>I38/$I$46</f>
        <v>0</v>
      </c>
      <c r="J51" s="33">
        <f>J38/$J$46</f>
        <v>0</v>
      </c>
      <c r="K51" s="33">
        <f>K38/$K$46</f>
        <v>0</v>
      </c>
    </row>
    <row r="52" spans="3:11">
      <c r="C52" s="25" t="s">
        <v>54</v>
      </c>
      <c r="D52" s="26" t="s">
        <v>22</v>
      </c>
      <c r="E52" s="33">
        <f t="shared" si="11"/>
        <v>0.45</v>
      </c>
      <c r="F52" s="33">
        <f>F39/$F$46</f>
        <v>0.45</v>
      </c>
      <c r="G52" s="33">
        <f t="shared" ref="G52:G58" si="12">G39/$G$46</f>
        <v>0.1</v>
      </c>
      <c r="H52" s="33">
        <f>H39/$H$46</f>
        <v>0</v>
      </c>
      <c r="I52" s="33">
        <f>I39/$I$46</f>
        <v>0</v>
      </c>
      <c r="J52" s="33">
        <f t="shared" ref="J52:J58" si="13">J39/$J$46</f>
        <v>0.15</v>
      </c>
      <c r="K52" s="33">
        <f>K39/$K$46</f>
        <v>0</v>
      </c>
    </row>
    <row r="53" spans="3:11">
      <c r="C53" s="25" t="s">
        <v>54</v>
      </c>
      <c r="D53" s="26" t="s">
        <v>18</v>
      </c>
      <c r="E53" s="33">
        <f t="shared" si="11"/>
        <v>0.25</v>
      </c>
      <c r="F53" s="33">
        <f>F40/$F$46</f>
        <v>0.05</v>
      </c>
      <c r="G53" s="33">
        <f t="shared" si="12"/>
        <v>0.05</v>
      </c>
      <c r="H53" s="33">
        <f t="shared" ref="H51:H58" si="14">H40/$H$46</f>
        <v>0</v>
      </c>
      <c r="I53" s="33">
        <f t="shared" ref="I51:I58" si="15">I40/$I$46</f>
        <v>0.05</v>
      </c>
      <c r="J53" s="33">
        <f t="shared" si="13"/>
        <v>0.2</v>
      </c>
      <c r="K53" s="33">
        <f t="shared" ref="K51:K58" si="16">K40/$K$46</f>
        <v>0.4</v>
      </c>
    </row>
    <row r="54" spans="3:11">
      <c r="C54" s="25" t="s">
        <v>54</v>
      </c>
      <c r="D54" s="26" t="s">
        <v>19</v>
      </c>
      <c r="E54" s="33">
        <f t="shared" si="11"/>
        <v>0</v>
      </c>
      <c r="F54" s="33">
        <f>F41/$F$46</f>
        <v>0</v>
      </c>
      <c r="G54" s="33">
        <f t="shared" si="12"/>
        <v>0.3</v>
      </c>
      <c r="H54" s="33">
        <f t="shared" si="14"/>
        <v>0.3</v>
      </c>
      <c r="I54" s="33">
        <f t="shared" si="15"/>
        <v>0.15</v>
      </c>
      <c r="J54" s="33">
        <f t="shared" si="13"/>
        <v>0.3</v>
      </c>
      <c r="K54" s="33">
        <f t="shared" si="16"/>
        <v>0.35</v>
      </c>
    </row>
    <row r="55" spans="3:11">
      <c r="C55" s="25" t="s">
        <v>54</v>
      </c>
      <c r="D55" s="26" t="s">
        <v>20</v>
      </c>
      <c r="E55" s="33">
        <f t="shared" si="11"/>
        <v>0</v>
      </c>
      <c r="F55" s="33">
        <f>F42/$F$46</f>
        <v>0</v>
      </c>
      <c r="G55" s="33">
        <f t="shared" si="12"/>
        <v>0.2</v>
      </c>
      <c r="H55" s="33">
        <f t="shared" si="14"/>
        <v>0.45</v>
      </c>
      <c r="I55" s="33">
        <f t="shared" si="15"/>
        <v>0.4</v>
      </c>
      <c r="J55" s="33">
        <f t="shared" si="13"/>
        <v>0.25</v>
      </c>
      <c r="K55" s="33">
        <f t="shared" si="16"/>
        <v>0.1</v>
      </c>
    </row>
    <row r="56" spans="3:11">
      <c r="C56" s="25" t="s">
        <v>54</v>
      </c>
      <c r="D56" s="26" t="s">
        <v>24</v>
      </c>
      <c r="E56" s="33">
        <f t="shared" si="11"/>
        <v>0</v>
      </c>
      <c r="F56" s="33">
        <f>F43/$F$46</f>
        <v>0</v>
      </c>
      <c r="G56" s="33">
        <f t="shared" si="12"/>
        <v>0.15</v>
      </c>
      <c r="H56" s="33">
        <f t="shared" si="14"/>
        <v>0.05</v>
      </c>
      <c r="I56" s="33">
        <f t="shared" si="15"/>
        <v>0.1</v>
      </c>
      <c r="J56" s="33">
        <f t="shared" si="13"/>
        <v>0</v>
      </c>
      <c r="K56" s="33">
        <f t="shared" si="16"/>
        <v>0</v>
      </c>
    </row>
    <row r="57" spans="3:11">
      <c r="C57" s="25" t="s">
        <v>54</v>
      </c>
      <c r="D57" s="26" t="s">
        <v>25</v>
      </c>
      <c r="E57" s="33">
        <f t="shared" si="11"/>
        <v>0</v>
      </c>
      <c r="F57" s="33">
        <f>F44/$F$46</f>
        <v>0</v>
      </c>
      <c r="G57" s="33">
        <f t="shared" si="12"/>
        <v>0</v>
      </c>
      <c r="H57" s="33">
        <f t="shared" si="14"/>
        <v>0</v>
      </c>
      <c r="I57" s="33">
        <f t="shared" si="15"/>
        <v>0.05</v>
      </c>
      <c r="J57" s="33">
        <f t="shared" si="13"/>
        <v>0</v>
      </c>
      <c r="K57" s="33">
        <f t="shared" si="16"/>
        <v>0</v>
      </c>
    </row>
    <row r="58" spans="3:11">
      <c r="C58" s="25" t="s">
        <v>54</v>
      </c>
      <c r="D58" s="26" t="s">
        <v>26</v>
      </c>
      <c r="E58" s="33">
        <f t="shared" si="11"/>
        <v>0.05</v>
      </c>
      <c r="F58" s="33">
        <f>F45/$F$46</f>
        <v>0.05</v>
      </c>
      <c r="G58" s="33">
        <f t="shared" si="12"/>
        <v>0.2</v>
      </c>
      <c r="H58" s="33">
        <f t="shared" si="14"/>
        <v>0.2</v>
      </c>
      <c r="I58" s="33">
        <f t="shared" si="15"/>
        <v>0.25</v>
      </c>
      <c r="J58" s="33">
        <f t="shared" si="13"/>
        <v>0.1</v>
      </c>
      <c r="K58" s="33">
        <f t="shared" si="16"/>
        <v>0.15</v>
      </c>
    </row>
    <row r="59" spans="3:11">
      <c r="C59" s="23"/>
      <c r="D59" s="24"/>
      <c r="E59" s="34">
        <f t="shared" ref="E59:L59" si="17">SUM(E51:E58)</f>
        <v>1</v>
      </c>
      <c r="F59" s="34">
        <f t="shared" si="17"/>
        <v>1</v>
      </c>
      <c r="G59" s="34">
        <f t="shared" si="17"/>
        <v>1</v>
      </c>
      <c r="H59" s="34">
        <f t="shared" si="17"/>
        <v>1</v>
      </c>
      <c r="I59" s="34">
        <f t="shared" si="17"/>
        <v>1</v>
      </c>
      <c r="J59" s="34">
        <f t="shared" si="17"/>
        <v>1</v>
      </c>
      <c r="K59" s="34">
        <f t="shared" si="17"/>
        <v>1</v>
      </c>
    </row>
    <row r="60" ht="27.75" customHeight="1" spans="3:11">
      <c r="C60" s="30" t="s">
        <v>56</v>
      </c>
      <c r="D60" s="26"/>
      <c r="E60" s="35">
        <f t="shared" ref="E60:M60" si="18">(E59-E58)</f>
        <v>0.95</v>
      </c>
      <c r="F60" s="35">
        <f t="shared" si="18"/>
        <v>0.95</v>
      </c>
      <c r="G60" s="35">
        <f t="shared" si="18"/>
        <v>0.8</v>
      </c>
      <c r="H60" s="35">
        <f t="shared" si="18"/>
        <v>0.8</v>
      </c>
      <c r="I60" s="35">
        <f t="shared" si="18"/>
        <v>0.75</v>
      </c>
      <c r="J60" s="35">
        <f t="shared" si="18"/>
        <v>0.9</v>
      </c>
      <c r="K60" s="35">
        <f t="shared" si="18"/>
        <v>0.85</v>
      </c>
    </row>
  </sheetData>
  <mergeCells count="2">
    <mergeCell ref="A1:O1"/>
    <mergeCell ref="C48:J48"/>
  </mergeCells>
  <conditionalFormatting sqref="K2">
    <cfRule type="cellIs" dxfId="0" priority="82" operator="equal">
      <formula>0</formula>
    </cfRule>
  </conditionalFormatting>
  <conditionalFormatting sqref="I6">
    <cfRule type="cellIs" dxfId="1" priority="67" operator="equal">
      <formula>"FF"</formula>
    </cfRule>
  </conditionalFormatting>
  <conditionalFormatting sqref="J6">
    <cfRule type="cellIs" dxfId="1" priority="68" operator="equal">
      <formula>"FF"</formula>
    </cfRule>
  </conditionalFormatting>
  <conditionalFormatting sqref="J7">
    <cfRule type="cellIs" dxfId="1" priority="66" operator="equal">
      <formula>"FF"</formula>
    </cfRule>
  </conditionalFormatting>
  <conditionalFormatting sqref="I8">
    <cfRule type="cellIs" dxfId="1" priority="65" operator="equal">
      <formula>"FF"</formula>
    </cfRule>
  </conditionalFormatting>
  <conditionalFormatting sqref="I9">
    <cfRule type="cellIs" dxfId="1" priority="64" operator="equal">
      <formula>"FF"</formula>
    </cfRule>
  </conditionalFormatting>
  <conditionalFormatting sqref="J10">
    <cfRule type="cellIs" dxfId="1" priority="63" operator="equal">
      <formula>"FF"</formula>
    </cfRule>
  </conditionalFormatting>
  <conditionalFormatting sqref="I11">
    <cfRule type="cellIs" dxfId="1" priority="62" operator="equal">
      <formula>"FF"</formula>
    </cfRule>
  </conditionalFormatting>
  <conditionalFormatting sqref="I12">
    <cfRule type="cellIs" dxfId="1" priority="61" operator="equal">
      <formula>"FF"</formula>
    </cfRule>
  </conditionalFormatting>
  <conditionalFormatting sqref="J13">
    <cfRule type="cellIs" dxfId="1" priority="60" operator="equal">
      <formula>"FF"</formula>
    </cfRule>
  </conditionalFormatting>
  <conditionalFormatting sqref="J14">
    <cfRule type="cellIs" dxfId="1" priority="59" operator="equal">
      <formula>"FF"</formula>
    </cfRule>
  </conditionalFormatting>
  <conditionalFormatting sqref="J15">
    <cfRule type="cellIs" dxfId="1" priority="58" operator="equal">
      <formula>"FF"</formula>
    </cfRule>
  </conditionalFormatting>
  <conditionalFormatting sqref="I16">
    <cfRule type="cellIs" dxfId="1" priority="57" operator="equal">
      <formula>"FF"</formula>
    </cfRule>
  </conditionalFormatting>
  <conditionalFormatting sqref="J17">
    <cfRule type="cellIs" dxfId="1" priority="56" operator="equal">
      <formula>"FF"</formula>
    </cfRule>
  </conditionalFormatting>
  <conditionalFormatting sqref="I18">
    <cfRule type="cellIs" dxfId="1" priority="55" operator="equal">
      <formula>"FF"</formula>
    </cfRule>
  </conditionalFormatting>
  <conditionalFormatting sqref="I19">
    <cfRule type="cellIs" dxfId="1" priority="54" operator="equal">
      <formula>"FF"</formula>
    </cfRule>
  </conditionalFormatting>
  <conditionalFormatting sqref="J20">
    <cfRule type="cellIs" dxfId="1" priority="53" operator="equal">
      <formula>"FF"</formula>
    </cfRule>
  </conditionalFormatting>
  <conditionalFormatting sqref="J21">
    <cfRule type="cellIs" dxfId="1" priority="52" operator="equal">
      <formula>"FF"</formula>
    </cfRule>
  </conditionalFormatting>
  <conditionalFormatting sqref="I22">
    <cfRule type="cellIs" dxfId="1" priority="51" operator="equal">
      <formula>"FF"</formula>
    </cfRule>
  </conditionalFormatting>
  <conditionalFormatting sqref="J23">
    <cfRule type="cellIs" dxfId="1" priority="50" operator="equal">
      <formula>"FF"</formula>
    </cfRule>
  </conditionalFormatting>
  <conditionalFormatting sqref="I24">
    <cfRule type="cellIs" dxfId="1" priority="49" operator="equal">
      <formula>"FF"</formula>
    </cfRule>
  </conditionalFormatting>
  <conditionalFormatting sqref="I3:J5 D25:J25 D3:H24 J24 I23 J22 J11:J12 I20:I21 J18:J19 I17 I13:I15 J8:J9 I10 J16">
    <cfRule type="cellIs" dxfId="1" priority="76" operator="equal">
      <formula>"FF"</formula>
    </cfRule>
  </conditionalFormatting>
  <printOptions horizontalCentered="1"/>
  <pageMargins left="0.236220472440945" right="0.236220472440945" top="0.354330708661417" bottom="0.748031496062992" header="0.31496062992126" footer="0.31496062992126"/>
  <pageSetup paperSize="9" scale="41" orientation="landscape" horizontalDpi="300" verticalDpi="300"/>
  <headerFooter/>
  <rowBreaks count="2" manualBreakCount="2">
    <brk id="25" max="16383" man="1"/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neilsaxena</cp:lastModifiedBy>
  <dcterms:created xsi:type="dcterms:W3CDTF">2008-09-23T18:21:00Z</dcterms:created>
  <cp:lastPrinted>2022-02-24T17:59:00Z</cp:lastPrinted>
  <dcterms:modified xsi:type="dcterms:W3CDTF">2024-03-19T13:54:51Z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  <property fmtid="{D5CDD505-2E9C-101B-9397-08002B2CF9AE}" pid="3" name="ICV">
    <vt:lpwstr>3F5782A7326B4258AF8A6CD7B14D9024</vt:lpwstr>
  </property>
</Properties>
</file>