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Downloads\"/>
    </mc:Choice>
  </mc:AlternateContent>
  <xr:revisionPtr revIDLastSave="0" documentId="13_ncr:1_{9E354C42-9D15-4AE6-9881-B9993AD77FB0}" xr6:coauthVersionLast="47" xr6:coauthVersionMax="47" xr10:uidLastSave="{00000000-0000-0000-0000-000000000000}"/>
  <bookViews>
    <workbookView xWindow="-108" yWindow="-108" windowWidth="23256" windowHeight="12456" xr2:uid="{1D8DB4D3-BD0B-43C1-9F45-6D6EF630E30A}"/>
  </bookViews>
  <sheets>
    <sheet name="Simuldador" sheetId="1" r:id="rId1"/>
    <sheet name="Apoio" sheetId="2" r:id="rId2"/>
  </sheets>
  <definedNames>
    <definedName name="aporte">Simuldador!$D$22</definedName>
    <definedName name="patrimonio">Simuldador!$D$25</definedName>
    <definedName name="qtd_anos">Simuldador!$D$23</definedName>
    <definedName name="rendimento_carteira">Simuldador!$D$18</definedName>
    <definedName name="salario">Simuldador!$D$17</definedName>
    <definedName name="sugestao_investimento">Simuldador!$D$19</definedName>
    <definedName name="taxa_mensal">Simuldador!$D$24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40" i="1"/>
  <c r="D40" i="1" s="1"/>
  <c r="C41" i="1"/>
  <c r="D41" i="1" s="1"/>
  <c r="C42" i="1"/>
  <c r="D42" i="1" s="1"/>
  <c r="C43" i="1"/>
  <c r="D43" i="1" s="1"/>
  <c r="C44" i="1"/>
  <c r="D44" i="1" s="1"/>
  <c r="C39" i="1"/>
  <c r="D39" i="1" s="1"/>
  <c r="A16" i="2"/>
  <c r="A17" i="2"/>
  <c r="A18" i="2"/>
  <c r="A19" i="2"/>
  <c r="A20" i="2"/>
  <c r="A21" i="2"/>
  <c r="A5" i="2"/>
  <c r="A6" i="2"/>
  <c r="A7" i="2"/>
  <c r="A8" i="2"/>
  <c r="A9" i="2"/>
  <c r="A10" i="2"/>
  <c r="A11" i="2"/>
  <c r="A12" i="2"/>
  <c r="A13" i="2"/>
  <c r="A14" i="2"/>
  <c r="A15" i="2"/>
  <c r="A4" i="2"/>
  <c r="D25" i="1"/>
  <c r="D26" i="1" s="1"/>
  <c r="D19" i="1"/>
  <c r="C32" i="1"/>
  <c r="D32" i="1" s="1"/>
  <c r="C30" i="1"/>
  <c r="D30" i="1" s="1"/>
  <c r="C31" i="1"/>
  <c r="D31" i="1" s="1"/>
  <c r="C29" i="1"/>
  <c r="D45" i="1" l="1"/>
</calcChain>
</file>

<file path=xl/sharedStrings.xml><?xml version="1.0" encoding="utf-8"?>
<sst xmlns="http://schemas.openxmlformats.org/spreadsheetml/2006/main" count="68" uniqueCount="32">
  <si>
    <t>Taxa de Rendimento mensal ?</t>
  </si>
  <si>
    <t>Quanto investir por mês?</t>
  </si>
  <si>
    <t>Por quantos anos?</t>
  </si>
  <si>
    <t>Patrimonio Acumulado?</t>
  </si>
  <si>
    <t>Dividendos Mensais?</t>
  </si>
  <si>
    <t>Investimento Mensal</t>
  </si>
  <si>
    <t>Quanto em 2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</si>
  <si>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</si>
  <si>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</si>
  <si>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</si>
  <si>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</si>
  <si>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</si>
  <si>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</si>
  <si>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</si>
  <si>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Sugestão de Investimento 30%</t>
  </si>
  <si>
    <t>CONFIGURAÇÕES</t>
  </si>
  <si>
    <t>PERFIL</t>
  </si>
  <si>
    <t>VALOR A SER INVESTIDO POR MÊS</t>
  </si>
  <si>
    <t>Moderado</t>
  </si>
  <si>
    <t>TIPO DE FII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</si>
  <si>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</si>
  <si>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</si>
  <si>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</si>
  <si>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</si>
  <si>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</si>
  <si>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</si>
  <si>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</si>
  <si>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</si>
  <si>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</si>
  <si>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</si>
  <si>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</si>
  <si>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Percentual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</si>
</sst>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b/>
      <sz val="13"/>
      <color theme="1"/>
      <name val="Segoe UI"/>
      <family val="2"/>
    </font>
    <font>
      <sz val="13"/>
      <color theme="1"/>
      <name val="Segoe UI"/>
      <family val="2"/>
    </font>
    <font>
      <b/>
      <sz val="20"/>
      <color theme="1" tint="4.9989318521683403E-2"/>
      <name val="Segoe UI"/>
      <family val="2"/>
    </font>
    <font>
      <b/>
      <sz val="13"/>
      <color theme="1" tint="4.9989318521683403E-2"/>
      <name val="Segoe UI Semibold"/>
      <family val="2"/>
    </font>
    <font>
      <b/>
      <sz val="16"/>
      <color theme="1"/>
      <name val="Segoe UI"/>
      <family val="2"/>
    </font>
    <font>
      <sz val="13"/>
      <color theme="1"/>
      <name val="Aptos Narrow"/>
      <family val="2"/>
      <scheme val="minor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55">
    <xf numFmtId="0" fontId="0" fillId="0" borderId="0" xfId="0"/>
    <xf numFmtId="0" fontId="3" fillId="0" borderId="0" xfId="0" applyFont="1" applyFill="1" applyBorder="1" applyAlignment="1"/>
    <xf numFmtId="0" fontId="2" fillId="5" borderId="0" xfId="0" applyFont="1" applyFill="1"/>
    <xf numFmtId="9" fontId="0" fillId="0" borderId="0" xfId="2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4" xfId="2" applyNumberFormat="1" applyFont="1" applyBorder="1" applyAlignment="1">
      <alignment horizontal="center"/>
    </xf>
    <xf numFmtId="8" fontId="5" fillId="2" borderId="4" xfId="0" applyNumberFormat="1" applyFont="1" applyFill="1" applyBorder="1" applyAlignment="1">
      <alignment horizontal="center"/>
    </xf>
    <xf numFmtId="8" fontId="5" fillId="2" borderId="5" xfId="0" applyNumberFormat="1" applyFont="1" applyFill="1" applyBorder="1" applyAlignment="1">
      <alignment horizontal="center"/>
    </xf>
    <xf numFmtId="8" fontId="5" fillId="3" borderId="8" xfId="0" applyNumberFormat="1" applyFont="1" applyFill="1" applyBorder="1" applyAlignment="1">
      <alignment horizontal="center"/>
    </xf>
    <xf numFmtId="8" fontId="5" fillId="3" borderId="9" xfId="0" applyNumberFormat="1" applyFont="1" applyFill="1" applyBorder="1" applyAlignment="1">
      <alignment horizontal="center"/>
    </xf>
    <xf numFmtId="8" fontId="5" fillId="3" borderId="11" xfId="0" applyNumberFormat="1" applyFont="1" applyFill="1" applyBorder="1" applyAlignment="1">
      <alignment horizontal="center"/>
    </xf>
    <xf numFmtId="9" fontId="9" fillId="0" borderId="13" xfId="2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21" xfId="1" applyNumberFormat="1" applyFont="1" applyBorder="1" applyAlignment="1">
      <alignment horizontal="center" vertical="center"/>
    </xf>
    <xf numFmtId="8" fontId="5" fillId="3" borderId="28" xfId="0" applyNumberFormat="1" applyFont="1" applyFill="1" applyBorder="1" applyAlignment="1">
      <alignment horizontal="center"/>
    </xf>
    <xf numFmtId="8" fontId="5" fillId="3" borderId="29" xfId="0" applyNumberFormat="1" applyFont="1" applyFill="1" applyBorder="1" applyAlignment="1">
      <alignment horizontal="center"/>
    </xf>
    <xf numFmtId="8" fontId="5" fillId="3" borderId="30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 indent="4"/>
    </xf>
    <xf numFmtId="0" fontId="5" fillId="3" borderId="10" xfId="0" applyFont="1" applyFill="1" applyBorder="1" applyAlignment="1">
      <alignment horizontal="left" indent="4"/>
    </xf>
    <xf numFmtId="0" fontId="5" fillId="3" borderId="12" xfId="0" applyFont="1" applyFill="1" applyBorder="1" applyAlignment="1">
      <alignment horizontal="left" indent="4"/>
    </xf>
    <xf numFmtId="0" fontId="7" fillId="4" borderId="2" xfId="0" applyFont="1" applyFill="1" applyBorder="1" applyAlignment="1">
      <alignment horizontal="center" vertical="center"/>
    </xf>
    <xf numFmtId="0" fontId="0" fillId="8" borderId="0" xfId="0" applyFill="1"/>
    <xf numFmtId="0" fontId="10" fillId="8" borderId="0" xfId="0" applyFont="1" applyFill="1"/>
    <xf numFmtId="0" fontId="4" fillId="3" borderId="0" xfId="0" applyFont="1" applyFill="1"/>
    <xf numFmtId="164" fontId="0" fillId="0" borderId="0" xfId="0" applyNumberFormat="1"/>
    <xf numFmtId="164" fontId="0" fillId="8" borderId="0" xfId="0" applyNumberFormat="1" applyFill="1"/>
    <xf numFmtId="0" fontId="10" fillId="8" borderId="0" xfId="0" applyFont="1" applyFill="1" applyAlignment="1">
      <alignment horizontal="center"/>
    </xf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3" fillId="0" borderId="31" xfId="0" applyFont="1" applyBorder="1"/>
    <xf numFmtId="9" fontId="3" fillId="0" borderId="31" xfId="0" applyNumberFormat="1" applyFont="1" applyBorder="1" applyAlignment="1">
      <alignment horizontal="center"/>
    </xf>
    <xf numFmtId="0" fontId="4" fillId="6" borderId="0" xfId="3" applyFont="1"/>
    <xf numFmtId="164" fontId="5" fillId="3" borderId="0" xfId="0" applyNumberFormat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indent="4"/>
    </xf>
    <xf numFmtId="0" fontId="5" fillId="0" borderId="23" xfId="0" applyFont="1" applyBorder="1" applyAlignment="1">
      <alignment horizontal="left" indent="4"/>
    </xf>
    <xf numFmtId="0" fontId="5" fillId="0" borderId="24" xfId="0" applyFont="1" applyBorder="1" applyAlignment="1">
      <alignment horizontal="left" indent="4"/>
    </xf>
    <xf numFmtId="0" fontId="5" fillId="0" borderId="25" xfId="0" applyFont="1" applyBorder="1" applyAlignment="1">
      <alignment horizontal="left" indent="4"/>
    </xf>
    <xf numFmtId="0" fontId="4" fillId="2" borderId="24" xfId="0" applyFont="1" applyFill="1" applyBorder="1" applyAlignment="1">
      <alignment horizontal="left" indent="4"/>
    </xf>
    <xf numFmtId="0" fontId="4" fillId="2" borderId="25" xfId="0" applyFont="1" applyFill="1" applyBorder="1" applyAlignment="1">
      <alignment horizontal="left" indent="4"/>
    </xf>
    <xf numFmtId="0" fontId="4" fillId="2" borderId="26" xfId="0" applyFont="1" applyFill="1" applyBorder="1" applyAlignment="1">
      <alignment horizontal="left" indent="4"/>
    </xf>
    <xf numFmtId="0" fontId="4" fillId="2" borderId="27" xfId="0" applyFont="1" applyFill="1" applyBorder="1" applyAlignment="1">
      <alignment horizontal="left" indent="4"/>
    </xf>
    <xf numFmtId="0" fontId="9" fillId="2" borderId="19" xfId="0" applyFont="1" applyFill="1" applyBorder="1" applyAlignment="1">
      <alignment horizontal="left" indent="4"/>
    </xf>
    <xf numFmtId="0" fontId="9" fillId="2" borderId="20" xfId="0" applyFont="1" applyFill="1" applyBorder="1" applyAlignment="1">
      <alignment horizontal="left" indent="4"/>
    </xf>
    <xf numFmtId="0" fontId="9" fillId="2" borderId="15" xfId="0" applyFont="1" applyFill="1" applyBorder="1" applyAlignment="1">
      <alignment horizontal="left" indent="4"/>
    </xf>
    <xf numFmtId="0" fontId="9" fillId="2" borderId="17" xfId="0" applyFont="1" applyFill="1" applyBorder="1" applyAlignment="1">
      <alignment horizontal="left" indent="4"/>
    </xf>
    <xf numFmtId="0" fontId="9" fillId="2" borderId="16" xfId="0" applyFont="1" applyFill="1" applyBorder="1" applyAlignment="1">
      <alignment horizontal="left" indent="4"/>
    </xf>
    <xf numFmtId="0" fontId="9" fillId="2" borderId="18" xfId="0" applyFont="1" applyFill="1" applyBorder="1" applyAlignment="1">
      <alignment horizontal="left" indent="4"/>
    </xf>
    <xf numFmtId="0" fontId="4" fillId="6" borderId="0" xfId="3" applyFont="1" applyAlignment="1">
      <alignment horizontal="center"/>
    </xf>
  </cellXfs>
  <cellStyles count="4">
    <cellStyle name="40% - Ênfase1" xfId="3" builtinId="31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Simuldador!$C$38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5-421C-B6E0-218F2CEBA73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5-421C-B6E0-218F2CEBA73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5-421C-B6E0-218F2CEBA73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5-421C-B6E0-218F2CEBA73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65-421C-B6E0-218F2CEBA73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65-421C-B6E0-218F2CEBA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Simuldador!$B$39:$B$44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Simuldador!$C$39:$C$44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F-417A-9477-C4D6F806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50408</xdr:colOff>
      <xdr:row>0</xdr:row>
      <xdr:rowOff>22862</xdr:rowOff>
    </xdr:from>
    <xdr:to>
      <xdr:col>3</xdr:col>
      <xdr:colOff>1168926</xdr:colOff>
      <xdr:row>13</xdr:row>
      <xdr:rowOff>144780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5D45B1-AD3C-B3DE-3BD9-8A2667E1A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720" b="11135"/>
        <a:stretch/>
      </xdr:blipFill>
      <xdr:spPr>
        <a:xfrm>
          <a:off x="317108" y="22862"/>
          <a:ext cx="6703978" cy="2499358"/>
        </a:xfrm>
        <a:prstGeom prst="rect">
          <a:avLst/>
        </a:prstGeom>
      </xdr:spPr>
    </xdr:pic>
    <xdr:clientData/>
  </xdr:twoCellAnchor>
  <xdr:twoCellAnchor>
    <xdr:from>
      <xdr:col>0</xdr:col>
      <xdr:colOff>243840</xdr:colOff>
      <xdr:row>45</xdr:row>
      <xdr:rowOff>30480</xdr:rowOff>
    </xdr:from>
    <xdr:to>
      <xdr:col>4</xdr:col>
      <xdr:colOff>45720</xdr:colOff>
      <xdr:row>60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036F0-A203-6440-FBB7-EF3E9C17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B051-2460-48AC-B286-B2F8B2A00410}">
  <dimension ref="A15:G82"/>
  <sheetViews>
    <sheetView showGridLines="0" tabSelected="1" topLeftCell="A41" workbookViewId="0">
      <selection activeCell="C64" sqref="C64"/>
    </sheetView>
  </sheetViews>
  <sheetFormatPr defaultColWidth="0" defaultRowHeight="14.4" x14ac:dyDescent="0.3"/>
  <cols>
    <col min="1" max="1" width="3.88671875" customWidth="1"/>
    <col min="2" max="2" width="40.88671875" customWidth="1"/>
    <col min="3" max="3" width="40.5546875" customWidth="1"/>
    <col min="4" max="4" width="17.21875" customWidth="1"/>
    <col min="5" max="5" width="8.88671875" customWidth="1"/>
    <col min="6" max="6" width="31.5546875" hidden="1" customWidth="1"/>
    <col min="7" max="7" width="14.33203125" hidden="1" customWidth="1"/>
    <col min="8" max="8" width="8.88671875" hidden="1" customWidth="1"/>
    <col min="9" max="16384" width="8.88671875" hidden="1"/>
  </cols>
  <sheetData>
    <row r="15" spans="2:4" ht="15" thickBot="1" x14ac:dyDescent="0.35"/>
    <row r="16" spans="2:4" ht="24.6" x14ac:dyDescent="0.3">
      <c r="B16" s="37" t="s">
        <v>15</v>
      </c>
      <c r="C16" s="38"/>
      <c r="D16" s="39"/>
    </row>
    <row r="17" spans="1:4" ht="18" thickBot="1" x14ac:dyDescent="0.4">
      <c r="B17" s="48" t="s">
        <v>12</v>
      </c>
      <c r="C17" s="49"/>
      <c r="D17" s="14">
        <v>1500</v>
      </c>
    </row>
    <row r="18" spans="1:4" ht="18" thickBot="1" x14ac:dyDescent="0.4">
      <c r="B18" s="50" t="s">
        <v>13</v>
      </c>
      <c r="C18" s="51"/>
      <c r="D18" s="12">
        <v>0.01</v>
      </c>
    </row>
    <row r="19" spans="1:4" ht="18" thickBot="1" x14ac:dyDescent="0.4">
      <c r="B19" s="52" t="s">
        <v>14</v>
      </c>
      <c r="C19" s="53"/>
      <c r="D19" s="13">
        <f>D17*30%</f>
        <v>450</v>
      </c>
    </row>
    <row r="20" spans="1:4" ht="15" thickBot="1" x14ac:dyDescent="0.35"/>
    <row r="21" spans="1:4" ht="29.4" x14ac:dyDescent="0.3">
      <c r="B21" s="34" t="s">
        <v>5</v>
      </c>
      <c r="C21" s="35"/>
      <c r="D21" s="36"/>
    </row>
    <row r="22" spans="1:4" ht="20.399999999999999" thickBot="1" x14ac:dyDescent="0.5">
      <c r="B22" s="40" t="s">
        <v>1</v>
      </c>
      <c r="C22" s="41"/>
      <c r="D22" s="4">
        <v>600</v>
      </c>
    </row>
    <row r="23" spans="1:4" ht="20.399999999999999" thickBot="1" x14ac:dyDescent="0.5">
      <c r="B23" s="42" t="s">
        <v>2</v>
      </c>
      <c r="C23" s="43"/>
      <c r="D23" s="5">
        <v>5</v>
      </c>
    </row>
    <row r="24" spans="1:4" ht="20.399999999999999" thickBot="1" x14ac:dyDescent="0.5">
      <c r="B24" s="42" t="s">
        <v>0</v>
      </c>
      <c r="C24" s="43"/>
      <c r="D24" s="6">
        <v>0.01</v>
      </c>
    </row>
    <row r="25" spans="1:4" ht="20.399999999999999" thickBot="1" x14ac:dyDescent="0.5">
      <c r="B25" s="44" t="s">
        <v>3</v>
      </c>
      <c r="C25" s="45"/>
      <c r="D25" s="7">
        <f>FV(taxa_mensal,qtd_anos*12,aporte*-1)</f>
        <v>49001.801913845477</v>
      </c>
    </row>
    <row r="26" spans="1:4" ht="20.399999999999999" thickBot="1" x14ac:dyDescent="0.5">
      <c r="A26" s="1"/>
      <c r="B26" s="46" t="s">
        <v>4</v>
      </c>
      <c r="C26" s="47"/>
      <c r="D26" s="8">
        <f>patrimonio*taxa_mensal</f>
        <v>490.01801913845475</v>
      </c>
    </row>
    <row r="27" spans="1:4" ht="19.8" thickBot="1" x14ac:dyDescent="0.5">
      <c r="A27" s="1"/>
    </row>
    <row r="28" spans="1:4" ht="29.4" x14ac:dyDescent="0.45">
      <c r="A28" s="1"/>
      <c r="B28" s="34" t="s">
        <v>10</v>
      </c>
      <c r="C28" s="35"/>
      <c r="D28" s="21" t="s">
        <v>11</v>
      </c>
    </row>
    <row r="29" spans="1:4" ht="20.399999999999999" thickBot="1" x14ac:dyDescent="0.5">
      <c r="A29" s="1"/>
      <c r="B29" s="18" t="s">
        <v>6</v>
      </c>
      <c r="C29" s="9">
        <f>FV($D$24,$A36*12,$D$22*-1)</f>
        <v>16184.078911914899</v>
      </c>
      <c r="D29" s="10">
        <f>C29*rendimento_carteira</f>
        <v>161.84078911914901</v>
      </c>
    </row>
    <row r="30" spans="1:4" ht="20.399999999999999" thickBot="1" x14ac:dyDescent="0.5">
      <c r="B30" s="19" t="s">
        <v>7</v>
      </c>
      <c r="C30" s="11">
        <f>FV($D$24,$A37*12,$D$22*-1)</f>
        <v>138023.2136744202</v>
      </c>
      <c r="D30" s="10">
        <f>C30*rendimento_carteira</f>
        <v>1380.2321367442021</v>
      </c>
    </row>
    <row r="31" spans="1:4" ht="20.399999999999999" thickBot="1" x14ac:dyDescent="0.5">
      <c r="B31" s="19" t="s">
        <v>8</v>
      </c>
      <c r="C31" s="11">
        <f>FV($D$24,$A38*12,$D$22*-1)</f>
        <v>593553.21923241776</v>
      </c>
      <c r="D31" s="16">
        <f>C31*rendimento_carteira</f>
        <v>5935.5321923241781</v>
      </c>
    </row>
    <row r="32" spans="1:4" ht="20.399999999999999" thickBot="1" x14ac:dyDescent="0.5">
      <c r="B32" s="20" t="s">
        <v>9</v>
      </c>
      <c r="C32" s="15">
        <f>FV($D$24,$A39*12,$D$22*-1)</f>
        <v>2096978.4796611038</v>
      </c>
      <c r="D32" s="17">
        <f>C32*rendimento_carteira</f>
        <v>20969.784796611038</v>
      </c>
    </row>
    <row r="35" spans="1:4" ht="19.8" x14ac:dyDescent="0.45">
      <c r="B35" s="32" t="s">
        <v>16</v>
      </c>
      <c r="C35" s="54" t="s">
        <v>30</v>
      </c>
      <c r="D35" s="54"/>
    </row>
    <row r="36" spans="1:4" ht="19.8" x14ac:dyDescent="0.45">
      <c r="A36" s="2">
        <v>2</v>
      </c>
      <c r="B36" s="24" t="s">
        <v>17</v>
      </c>
      <c r="C36" s="33">
        <v>500</v>
      </c>
      <c r="D36" s="33"/>
    </row>
    <row r="37" spans="1:4" x14ac:dyDescent="0.3">
      <c r="A37" s="2">
        <v>10</v>
      </c>
    </row>
    <row r="38" spans="1:4" ht="19.2" x14ac:dyDescent="0.45">
      <c r="A38" s="2">
        <v>20</v>
      </c>
      <c r="B38" s="23" t="s">
        <v>19</v>
      </c>
      <c r="C38" s="23" t="s">
        <v>31</v>
      </c>
      <c r="D38" s="23" t="s">
        <v>20</v>
      </c>
    </row>
    <row r="39" spans="1:4" x14ac:dyDescent="0.3">
      <c r="A39" s="2">
        <v>30</v>
      </c>
      <c r="B39" t="s">
        <v>21</v>
      </c>
      <c r="C39" s="3">
        <f>VLOOKUP($C$35&amp;"-"&amp;B39,Apoio!A:D,4,FALSE)</f>
        <v>0.2</v>
      </c>
      <c r="D39" s="25">
        <f>$C$36*C39</f>
        <v>100</v>
      </c>
    </row>
    <row r="40" spans="1:4" x14ac:dyDescent="0.3">
      <c r="B40" t="s">
        <v>22</v>
      </c>
      <c r="C40" s="3">
        <f>VLOOKUP($C$35&amp;"-"&amp;B40,Apoio!A:D,4,FALSE)</f>
        <v>0.4</v>
      </c>
      <c r="D40" s="25">
        <f t="shared" ref="D40:D44" si="0">$C$36*C40</f>
        <v>200</v>
      </c>
    </row>
    <row r="41" spans="1:4" x14ac:dyDescent="0.3">
      <c r="B41" t="s">
        <v>23</v>
      </c>
      <c r="C41" s="3">
        <f>VLOOKUP($C$35&amp;"-"&amp;B41,Apoio!A:D,4,FALSE)</f>
        <v>0.2</v>
      </c>
      <c r="D41" s="25">
        <f t="shared" si="0"/>
        <v>100</v>
      </c>
    </row>
    <row r="42" spans="1:4" x14ac:dyDescent="0.3">
      <c r="B42" t="s">
        <v>24</v>
      </c>
      <c r="C42" s="3">
        <f>VLOOKUP($C$35&amp;"-"&amp;B42,Apoio!A:D,4,FALSE)</f>
        <v>0.05</v>
      </c>
      <c r="D42" s="25">
        <f t="shared" si="0"/>
        <v>25</v>
      </c>
    </row>
    <row r="43" spans="1:4" x14ac:dyDescent="0.3">
      <c r="B43" t="s">
        <v>25</v>
      </c>
      <c r="C43" s="3">
        <f>VLOOKUP($C$35&amp;"-"&amp;B43,Apoio!A:D,4,FALSE)</f>
        <v>0.1</v>
      </c>
      <c r="D43" s="25">
        <f t="shared" si="0"/>
        <v>50</v>
      </c>
    </row>
    <row r="44" spans="1:4" x14ac:dyDescent="0.3">
      <c r="B44" t="s">
        <v>26</v>
      </c>
      <c r="C44" s="3">
        <f>VLOOKUP($C$35&amp;"-"&amp;B44,Apoio!A:D,4,FALSE)</f>
        <v>0.05</v>
      </c>
      <c r="D44" s="25">
        <f t="shared" si="0"/>
        <v>25</v>
      </c>
    </row>
    <row r="45" spans="1:4" x14ac:dyDescent="0.3">
      <c r="B45" s="22"/>
      <c r="C45" s="22"/>
      <c r="D45" s="26">
        <f>SUM(D39:D44)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</sheetData>
  <mergeCells count="13">
    <mergeCell ref="C35:D35"/>
    <mergeCell ref="C36:D36"/>
    <mergeCell ref="B28:C28"/>
    <mergeCell ref="B21:D21"/>
    <mergeCell ref="B16:D16"/>
    <mergeCell ref="B22:C22"/>
    <mergeCell ref="B23:C23"/>
    <mergeCell ref="B24:C24"/>
    <mergeCell ref="B25:C25"/>
    <mergeCell ref="B26:C26"/>
    <mergeCell ref="B17:C17"/>
    <mergeCell ref="B18:C18"/>
    <mergeCell ref="B19:C19"/>
  </mergeCells>
  <dataValidations count="1">
    <dataValidation type="list" allowBlank="1" showInputMessage="1" showErrorMessage="1" sqref="C35:D35" xr:uid="{2DFF5F4F-2CC2-4A2B-B399-4EF76784B536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3866-4C48-41D5-A8BF-74D4FD45BE64}">
  <dimension ref="A3:D43"/>
  <sheetViews>
    <sheetView topLeftCell="A7" workbookViewId="0">
      <selection activeCell="A27" sqref="A27"/>
    </sheetView>
  </sheetViews>
  <sheetFormatPr defaultRowHeight="14.4" x14ac:dyDescent="0.3"/>
  <cols>
    <col min="1" max="1" width="35" bestFit="1" customWidth="1"/>
    <col min="2" max="2" width="13.44140625" bestFit="1" customWidth="1"/>
    <col min="3" max="3" width="21.44140625" bestFit="1" customWidth="1"/>
  </cols>
  <sheetData>
    <row r="3" spans="1:4" ht="19.2" x14ac:dyDescent="0.45">
      <c r="A3" s="27" t="s">
        <v>29</v>
      </c>
      <c r="B3" s="27" t="s">
        <v>16</v>
      </c>
      <c r="C3" s="27" t="s">
        <v>19</v>
      </c>
      <c r="D3" s="27" t="s">
        <v>28</v>
      </c>
    </row>
    <row r="4" spans="1:4" ht="19.2" x14ac:dyDescent="0.45">
      <c r="A4" s="28" t="str">
        <f>B4&amp;"-"&amp;C4</f>
        <v>Conservador-PAPEL</v>
      </c>
      <c r="B4" s="28" t="s">
        <v>27</v>
      </c>
      <c r="C4" s="28" t="s">
        <v>21</v>
      </c>
      <c r="D4" s="29">
        <v>0.5</v>
      </c>
    </row>
    <row r="5" spans="1:4" ht="19.2" x14ac:dyDescent="0.45">
      <c r="A5" s="28" t="str">
        <f t="shared" ref="A5:A21" si="0">B5&amp;"-"&amp;C5</f>
        <v>Conservador-TIJOLO</v>
      </c>
      <c r="B5" s="28" t="s">
        <v>27</v>
      </c>
      <c r="C5" s="28" t="s">
        <v>22</v>
      </c>
      <c r="D5" s="29">
        <v>0.3</v>
      </c>
    </row>
    <row r="6" spans="1:4" ht="19.2" x14ac:dyDescent="0.45">
      <c r="A6" s="28" t="str">
        <f t="shared" si="0"/>
        <v>Conservador-HÍBRIDOS</v>
      </c>
      <c r="B6" s="28" t="s">
        <v>27</v>
      </c>
      <c r="C6" s="28" t="s">
        <v>23</v>
      </c>
      <c r="D6" s="29">
        <v>0.1</v>
      </c>
    </row>
    <row r="7" spans="1:4" ht="19.2" x14ac:dyDescent="0.45">
      <c r="A7" s="28" t="str">
        <f t="shared" si="0"/>
        <v>Conservador-FOFs</v>
      </c>
      <c r="B7" s="28" t="s">
        <v>27</v>
      </c>
      <c r="C7" s="28" t="s">
        <v>24</v>
      </c>
      <c r="D7" s="29">
        <v>0.05</v>
      </c>
    </row>
    <row r="8" spans="1:4" ht="19.2" x14ac:dyDescent="0.45">
      <c r="A8" s="28" t="str">
        <f t="shared" si="0"/>
        <v>Conservador-DESENVOLVIMENTO</v>
      </c>
      <c r="B8" s="28" t="s">
        <v>27</v>
      </c>
      <c r="C8" s="28" t="s">
        <v>25</v>
      </c>
      <c r="D8" s="29">
        <v>0.02</v>
      </c>
    </row>
    <row r="9" spans="1:4" ht="19.8" thickBot="1" x14ac:dyDescent="0.5">
      <c r="A9" s="30" t="str">
        <f t="shared" si="0"/>
        <v>Conservador-HOTELARIAS</v>
      </c>
      <c r="B9" s="30" t="s">
        <v>27</v>
      </c>
      <c r="C9" s="30" t="s">
        <v>26</v>
      </c>
      <c r="D9" s="31">
        <v>0.03</v>
      </c>
    </row>
    <row r="10" spans="1:4" ht="19.8" thickTop="1" x14ac:dyDescent="0.45">
      <c r="A10" s="28" t="str">
        <f t="shared" si="0"/>
        <v>Moderado-PAPEL</v>
      </c>
      <c r="B10" s="28" t="s">
        <v>18</v>
      </c>
      <c r="C10" s="28" t="s">
        <v>21</v>
      </c>
      <c r="D10" s="29">
        <v>0.35</v>
      </c>
    </row>
    <row r="11" spans="1:4" ht="19.2" x14ac:dyDescent="0.45">
      <c r="A11" s="28" t="str">
        <f t="shared" si="0"/>
        <v>Moderado-TIJOLO</v>
      </c>
      <c r="B11" s="28" t="s">
        <v>18</v>
      </c>
      <c r="C11" s="28" t="s">
        <v>22</v>
      </c>
      <c r="D11" s="29">
        <v>0.35</v>
      </c>
    </row>
    <row r="12" spans="1:4" ht="19.2" x14ac:dyDescent="0.45">
      <c r="A12" s="28" t="str">
        <f t="shared" si="0"/>
        <v>Moderado-HÍBRIDOS</v>
      </c>
      <c r="B12" s="28" t="s">
        <v>18</v>
      </c>
      <c r="C12" s="28" t="s">
        <v>23</v>
      </c>
      <c r="D12" s="29">
        <v>0.15</v>
      </c>
    </row>
    <row r="13" spans="1:4" ht="19.2" x14ac:dyDescent="0.45">
      <c r="A13" s="28" t="str">
        <f t="shared" si="0"/>
        <v>Moderado-FOFs</v>
      </c>
      <c r="B13" s="28" t="s">
        <v>18</v>
      </c>
      <c r="C13" s="28" t="s">
        <v>24</v>
      </c>
      <c r="D13" s="29">
        <v>7.0000000000000007E-2</v>
      </c>
    </row>
    <row r="14" spans="1:4" ht="19.2" x14ac:dyDescent="0.45">
      <c r="A14" s="28" t="str">
        <f t="shared" si="0"/>
        <v>Moderado-DESENVOLVIMENTO</v>
      </c>
      <c r="B14" s="28" t="s">
        <v>18</v>
      </c>
      <c r="C14" s="28" t="s">
        <v>25</v>
      </c>
      <c r="D14" s="29">
        <v>0.05</v>
      </c>
    </row>
    <row r="15" spans="1:4" ht="19.8" thickBot="1" x14ac:dyDescent="0.5">
      <c r="A15" s="30" t="str">
        <f t="shared" si="0"/>
        <v>Moderado-HOTELARIAS</v>
      </c>
      <c r="B15" s="30" t="s">
        <v>18</v>
      </c>
      <c r="C15" s="30" t="s">
        <v>26</v>
      </c>
      <c r="D15" s="31">
        <v>0.03</v>
      </c>
    </row>
    <row r="16" spans="1:4" ht="19.8" thickTop="1" x14ac:dyDescent="0.45">
      <c r="A16" s="28" t="str">
        <f t="shared" si="0"/>
        <v>Agressivo-PAPEL</v>
      </c>
      <c r="B16" s="28" t="s">
        <v>30</v>
      </c>
      <c r="C16" s="28" t="s">
        <v>21</v>
      </c>
      <c r="D16" s="29">
        <v>0.2</v>
      </c>
    </row>
    <row r="17" spans="1:4" ht="19.2" x14ac:dyDescent="0.45">
      <c r="A17" s="28" t="str">
        <f t="shared" si="0"/>
        <v>Agressivo-TIJOLO</v>
      </c>
      <c r="B17" s="28" t="s">
        <v>30</v>
      </c>
      <c r="C17" s="28" t="s">
        <v>22</v>
      </c>
      <c r="D17" s="29">
        <v>0.4</v>
      </c>
    </row>
    <row r="18" spans="1:4" ht="19.2" x14ac:dyDescent="0.45">
      <c r="A18" s="28" t="str">
        <f t="shared" si="0"/>
        <v>Agressivo-HÍBRIDOS</v>
      </c>
      <c r="B18" s="28" t="s">
        <v>30</v>
      </c>
      <c r="C18" s="28" t="s">
        <v>23</v>
      </c>
      <c r="D18" s="29">
        <v>0.2</v>
      </c>
    </row>
    <row r="19" spans="1:4" ht="19.2" x14ac:dyDescent="0.45">
      <c r="A19" s="28" t="str">
        <f t="shared" si="0"/>
        <v>Agressivo-FOFs</v>
      </c>
      <c r="B19" s="28" t="s">
        <v>30</v>
      </c>
      <c r="C19" s="28" t="s">
        <v>24</v>
      </c>
      <c r="D19" s="29">
        <v>0.05</v>
      </c>
    </row>
    <row r="20" spans="1:4" ht="19.2" x14ac:dyDescent="0.45">
      <c r="A20" s="28" t="str">
        <f t="shared" si="0"/>
        <v>Agressivo-DESENVOLVIMENTO</v>
      </c>
      <c r="B20" s="28" t="s">
        <v>30</v>
      </c>
      <c r="C20" s="28" t="s">
        <v>25</v>
      </c>
      <c r="D20" s="29">
        <v>0.1</v>
      </c>
    </row>
    <row r="21" spans="1:4" ht="19.8" thickBot="1" x14ac:dyDescent="0.5">
      <c r="A21" s="30" t="str">
        <f t="shared" si="0"/>
        <v>Agressivo-HOTELARIAS</v>
      </c>
      <c r="B21" s="30" t="s">
        <v>30</v>
      </c>
      <c r="C21" s="30" t="s">
        <v>26</v>
      </c>
      <c r="D21" s="31">
        <v>0.05</v>
      </c>
    </row>
    <row r="22" spans="1:4" ht="19.8" thickTop="1" x14ac:dyDescent="0.45">
      <c r="A22" s="28"/>
      <c r="B22" s="28"/>
      <c r="C22" s="28"/>
      <c r="D22" s="28"/>
    </row>
    <row r="23" spans="1:4" ht="19.2" x14ac:dyDescent="0.45">
      <c r="A23" s="28"/>
      <c r="B23" s="28"/>
      <c r="C23" s="28"/>
      <c r="D23" s="28"/>
    </row>
    <row r="24" spans="1:4" ht="19.2" x14ac:dyDescent="0.45">
      <c r="A24" s="28"/>
      <c r="B24" s="28"/>
      <c r="C24" s="28"/>
      <c r="D24" s="28"/>
    </row>
    <row r="25" spans="1:4" ht="19.2" x14ac:dyDescent="0.45">
      <c r="A25" s="28"/>
      <c r="B25" s="28"/>
      <c r="C25" s="28"/>
      <c r="D25" s="28"/>
    </row>
    <row r="26" spans="1:4" ht="19.2" x14ac:dyDescent="0.45">
      <c r="A26" s="28"/>
      <c r="B26" s="28"/>
      <c r="C26" s="28"/>
      <c r="D26" s="28"/>
    </row>
    <row r="27" spans="1:4" ht="19.2" x14ac:dyDescent="0.45">
      <c r="A27" s="28"/>
      <c r="B27" s="28"/>
      <c r="C27" s="28"/>
      <c r="D27" s="28"/>
    </row>
    <row r="28" spans="1:4" ht="19.2" x14ac:dyDescent="0.45">
      <c r="A28" s="28"/>
      <c r="B28" s="28"/>
      <c r="C28" s="28"/>
      <c r="D28" s="28"/>
    </row>
    <row r="29" spans="1:4" ht="19.2" x14ac:dyDescent="0.45">
      <c r="A29" s="28"/>
      <c r="B29" s="28"/>
      <c r="C29" s="28"/>
      <c r="D29" s="28"/>
    </row>
    <row r="30" spans="1:4" ht="19.2" x14ac:dyDescent="0.45">
      <c r="A30" s="28"/>
      <c r="B30" s="28"/>
      <c r="C30" s="28"/>
      <c r="D30" s="28"/>
    </row>
    <row r="31" spans="1:4" ht="19.2" x14ac:dyDescent="0.45">
      <c r="A31" s="28"/>
      <c r="B31" s="28"/>
      <c r="C31" s="28"/>
      <c r="D31" s="28"/>
    </row>
    <row r="32" spans="1:4" ht="19.2" x14ac:dyDescent="0.45">
      <c r="A32" s="28"/>
      <c r="B32" s="28"/>
      <c r="C32" s="28"/>
      <c r="D32" s="28"/>
    </row>
    <row r="33" spans="1:4" ht="19.2" x14ac:dyDescent="0.45">
      <c r="A33" s="28"/>
      <c r="B33" s="28"/>
      <c r="C33" s="28"/>
      <c r="D33" s="28"/>
    </row>
    <row r="34" spans="1:4" ht="19.2" x14ac:dyDescent="0.45">
      <c r="A34" s="28"/>
      <c r="B34" s="28"/>
      <c r="C34" s="28"/>
      <c r="D34" s="28"/>
    </row>
    <row r="35" spans="1:4" ht="19.2" x14ac:dyDescent="0.45">
      <c r="A35" s="28"/>
      <c r="B35" s="28"/>
      <c r="C35" s="28"/>
      <c r="D35" s="28"/>
    </row>
    <row r="36" spans="1:4" ht="19.2" x14ac:dyDescent="0.45">
      <c r="A36" s="28"/>
      <c r="B36" s="28"/>
      <c r="C36" s="28"/>
      <c r="D36" s="28"/>
    </row>
    <row r="37" spans="1:4" ht="19.2" x14ac:dyDescent="0.45">
      <c r="A37" s="28"/>
      <c r="B37" s="28"/>
      <c r="C37" s="28"/>
      <c r="D37" s="28"/>
    </row>
    <row r="38" spans="1:4" ht="19.2" x14ac:dyDescent="0.45">
      <c r="A38" s="28"/>
      <c r="B38" s="28"/>
      <c r="C38" s="28"/>
      <c r="D38" s="28"/>
    </row>
    <row r="39" spans="1:4" ht="19.2" x14ac:dyDescent="0.45">
      <c r="A39" s="28"/>
      <c r="B39" s="28"/>
      <c r="C39" s="28"/>
      <c r="D39" s="28"/>
    </row>
    <row r="40" spans="1:4" ht="19.2" x14ac:dyDescent="0.45">
      <c r="A40" s="28"/>
      <c r="B40" s="28"/>
      <c r="C40" s="28"/>
      <c r="D40" s="28"/>
    </row>
    <row r="41" spans="1:4" ht="19.2" x14ac:dyDescent="0.45">
      <c r="A41" s="28"/>
      <c r="B41" s="28"/>
      <c r="C41" s="28"/>
      <c r="D41" s="28"/>
    </row>
    <row r="42" spans="1:4" ht="19.2" x14ac:dyDescent="0.45">
      <c r="A42" s="28"/>
      <c r="B42" s="28"/>
      <c r="C42" s="28"/>
      <c r="D42" s="28"/>
    </row>
    <row r="43" spans="1:4" ht="19.2" x14ac:dyDescent="0.45">
      <c r="A43" s="28"/>
      <c r="B43" s="28"/>
      <c r="C43" s="28"/>
      <c r="D43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Simuldador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cardoso</dc:creator>
  <cp:lastModifiedBy>joel cardoso</cp:lastModifiedBy>
  <dcterms:created xsi:type="dcterms:W3CDTF">2025-05-25T05:00:30Z</dcterms:created>
  <dcterms:modified xsi:type="dcterms:W3CDTF">2025-06-04T22:42:27Z</dcterms:modified>
</cp:coreProperties>
</file>