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Sites/DaveStewart/davestewart-site/content/blog/work/project-estimation/docs/"/>
    </mc:Choice>
  </mc:AlternateContent>
  <xr:revisionPtr revIDLastSave="0" documentId="13_ncr:1_{A9C0D4F4-D5BC-9840-83D7-9ECDE5F4A583}" xr6:coauthVersionLast="47" xr6:coauthVersionMax="47" xr10:uidLastSave="{00000000-0000-0000-0000-000000000000}"/>
  <bookViews>
    <workbookView xWindow="14500" yWindow="-21100" windowWidth="38400" windowHeight="21100" xr2:uid="{95BBEC37-325F-AB41-9A31-605223D8F438}"/>
  </bookViews>
  <sheets>
    <sheet name="breakdown" sheetId="1" r:id="rId1"/>
    <sheet name="progression" sheetId="2" r:id="rId2"/>
    <sheet name="story points" sheetId="3" r:id="rId3"/>
  </sheets>
  <definedNames>
    <definedName name="around">breakdown!$H$6</definedName>
    <definedName name="between">breakdown!$I$6</definedName>
    <definedName name="total">breakdown!$K$17</definedName>
    <definedName name="work">breakdown!$J$6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J8" i="2" s="1"/>
  <c r="C8" i="2"/>
  <c r="B8" i="2"/>
  <c r="H7" i="2"/>
  <c r="G7" i="2"/>
  <c r="F7" i="2"/>
  <c r="J7" i="2" s="1"/>
  <c r="E7" i="2"/>
  <c r="D7" i="2"/>
  <c r="C7" i="2"/>
  <c r="B7" i="2"/>
  <c r="H6" i="2"/>
  <c r="J6" i="2" s="1"/>
  <c r="G6" i="2"/>
  <c r="E6" i="2"/>
  <c r="D6" i="2"/>
  <c r="C6" i="2"/>
  <c r="B6" i="2"/>
  <c r="J5" i="2"/>
  <c r="H5" i="2"/>
  <c r="G5" i="2"/>
  <c r="D5" i="2"/>
  <c r="C5" i="2"/>
  <c r="B5" i="2"/>
  <c r="J4" i="2"/>
  <c r="H4" i="2"/>
  <c r="G4" i="2"/>
  <c r="D4" i="2"/>
  <c r="C4" i="2"/>
  <c r="B4" i="2"/>
  <c r="J3" i="2"/>
  <c r="H3" i="2"/>
  <c r="G3" i="2"/>
  <c r="D3" i="2"/>
  <c r="C3" i="2"/>
  <c r="B3" i="2"/>
  <c r="H2" i="2"/>
  <c r="J2" i="2" s="1"/>
  <c r="L2" i="2" s="1"/>
  <c r="D2" i="2"/>
  <c r="H6" i="1"/>
  <c r="H12" i="1" s="1"/>
  <c r="I6" i="1"/>
  <c r="J6" i="1"/>
  <c r="J9" i="1" s="1"/>
  <c r="L6" i="2" l="1"/>
  <c r="K6" i="2"/>
  <c r="L5" i="2"/>
  <c r="L8" i="2"/>
  <c r="K8" i="2"/>
  <c r="L4" i="2"/>
  <c r="L7" i="2"/>
  <c r="K7" i="2"/>
  <c r="L3" i="2"/>
  <c r="K3" i="2"/>
  <c r="K4" i="2"/>
  <c r="K5" i="2"/>
  <c r="J10" i="1"/>
  <c r="J14" i="1"/>
  <c r="J13" i="1"/>
  <c r="J15" i="1"/>
  <c r="J8" i="1"/>
  <c r="J12" i="1"/>
  <c r="I11" i="1"/>
  <c r="I12" i="1"/>
  <c r="H14" i="1"/>
  <c r="H9" i="1"/>
  <c r="I14" i="1"/>
  <c r="J11" i="1"/>
  <c r="I13" i="1"/>
  <c r="I8" i="1"/>
  <c r="H15" i="1"/>
  <c r="K15" i="1" s="1"/>
  <c r="H10" i="1"/>
  <c r="I15" i="1"/>
  <c r="I10" i="1"/>
  <c r="I9" i="1"/>
  <c r="H13" i="1"/>
  <c r="H8" i="1"/>
  <c r="H11" i="1"/>
  <c r="K11" i="1" s="1"/>
  <c r="K9" i="1" l="1"/>
  <c r="K14" i="1"/>
  <c r="K8" i="1"/>
  <c r="K10" i="1"/>
  <c r="K12" i="1"/>
  <c r="K13" i="1"/>
  <c r="J17" i="1"/>
  <c r="I17" i="1"/>
  <c r="H17" i="1"/>
  <c r="K17" i="1" l="1"/>
  <c r="O11" i="1" s="1"/>
  <c r="Q11" i="1" l="1"/>
  <c r="P10" i="1"/>
  <c r="P13" i="1"/>
  <c r="N11" i="1"/>
  <c r="O14" i="1"/>
  <c r="N8" i="1"/>
  <c r="N14" i="1"/>
  <c r="P15" i="1"/>
  <c r="Q9" i="1"/>
  <c r="Q10" i="1"/>
  <c r="P9" i="1"/>
  <c r="Q8" i="1"/>
  <c r="Q13" i="1"/>
  <c r="P11" i="1"/>
  <c r="N10" i="1"/>
  <c r="N15" i="1"/>
  <c r="O13" i="1"/>
  <c r="N13" i="1"/>
  <c r="Q15" i="1"/>
  <c r="N9" i="1"/>
  <c r="P14" i="1"/>
  <c r="Q14" i="1"/>
  <c r="Q17" i="1" l="1"/>
</calcChain>
</file>

<file path=xl/sharedStrings.xml><?xml version="1.0" encoding="utf-8"?>
<sst xmlns="http://schemas.openxmlformats.org/spreadsheetml/2006/main" count="38" uniqueCount="22">
  <si>
    <t>Work</t>
  </si>
  <si>
    <t>The work around the work</t>
  </si>
  <si>
    <t>The work to get the work</t>
  </si>
  <si>
    <t>The work before the work</t>
  </si>
  <si>
    <t>The work</t>
  </si>
  <si>
    <t>The work between the work</t>
  </si>
  <si>
    <t>The work beyond the work</t>
  </si>
  <si>
    <t>The work outside the work</t>
  </si>
  <si>
    <t>The work after the work</t>
  </si>
  <si>
    <t>Between</t>
  </si>
  <si>
    <t>Around</t>
  </si>
  <si>
    <t>Total</t>
  </si>
  <si>
    <t>Areas</t>
  </si>
  <si>
    <t>Percentages</t>
  </si>
  <si>
    <t>Counts</t>
  </si>
  <si>
    <t>red</t>
  </si>
  <si>
    <t>orange</t>
  </si>
  <si>
    <t>yellow</t>
  </si>
  <si>
    <t>green</t>
  </si>
  <si>
    <t>blue</t>
  </si>
  <si>
    <t>navy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</si>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</sst>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1" applyFont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1" applyFont="1" applyAlignment="1">
      <alignment horizontal="left"/>
    </xf>
    <xf numFmtId="9" fontId="0" fillId="0" borderId="0" xfId="0" applyNumberFormat="1"/>
    <xf numFmtId="164" fontId="0" fillId="0" borderId="0" xfId="2" applyNumberFormat="1" applyFont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'story points'!$D$3:$D$8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6C4F-9971-85B7580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00415"/>
        <c:axId val="251337007"/>
      </c:scatterChart>
      <c:valAx>
        <c:axId val="2495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7007"/>
        <c:crosses val="autoZero"/>
        <c:crossBetween val="midCat"/>
      </c:valAx>
      <c:valAx>
        <c:axId val="2513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points'!$C$19:$C$24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'story points'!$D$19:$D$24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B-9640-AC6A-E079BF51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8671"/>
        <c:axId val="943920319"/>
      </c:scatterChart>
      <c:valAx>
        <c:axId val="9439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0319"/>
        <c:crosses val="autoZero"/>
        <c:crossBetween val="midCat"/>
      </c:valAx>
      <c:valAx>
        <c:axId val="943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points'!$C$34:$C$38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'story points'!$D$34:$D$38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4-8941-AAC7-E923B15B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8015"/>
        <c:axId val="240189663"/>
      </c:scatterChart>
      <c:valAx>
        <c:axId val="2401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9663"/>
        <c:crosses val="autoZero"/>
        <c:crossBetween val="midCat"/>
      </c:valAx>
      <c:valAx>
        <c:axId val="2401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0</xdr:rowOff>
    </xdr:from>
    <xdr:to>
      <xdr:col>10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00AE8-95AA-BB43-B128-311C810EF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0</xdr:rowOff>
    </xdr:from>
    <xdr:to>
      <xdr:col>10</xdr:col>
      <xdr:colOff>450850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15700-A007-7043-ABB1-31F601EA9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33</xdr:row>
      <xdr:rowOff>12700</xdr:rowOff>
    </xdr:from>
    <xdr:to>
      <xdr:col>10</xdr:col>
      <xdr:colOff>438150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A8FFE-DD0A-454C-A993-4B23DF702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342E-15A2-E74E-9800-F7DE5DF9CACB}">
  <dimension ref="B2:Q19"/>
  <sheetViews>
    <sheetView showGridLines="0" tabSelected="1" zoomScale="134" workbookViewId="0">
      <selection activeCell="M21" sqref="M21"/>
    </sheetView>
  </sheetViews>
  <sheetFormatPr baseColWidth="10" defaultRowHeight="16" x14ac:dyDescent="0.2"/>
  <cols>
    <col min="2" max="2" width="26.33203125" style="1" customWidth="1"/>
    <col min="3" max="6" width="8.33203125" style="1" customWidth="1"/>
    <col min="7" max="7" width="3.33203125" style="1" customWidth="1"/>
    <col min="8" max="11" width="8.33203125" style="1" customWidth="1"/>
    <col min="12" max="12" width="3.33203125" style="3" customWidth="1"/>
    <col min="13" max="13" width="26.33203125" style="1" customWidth="1"/>
    <col min="14" max="17" width="8.33203125" customWidth="1"/>
  </cols>
  <sheetData>
    <row r="2" spans="2:17" s="4" customFormat="1" x14ac:dyDescent="0.2">
      <c r="C2" s="4" t="s">
        <v>14</v>
      </c>
      <c r="H2" s="4" t="s">
        <v>12</v>
      </c>
      <c r="L2" s="5"/>
      <c r="N2" s="4" t="s">
        <v>13</v>
      </c>
    </row>
    <row r="4" spans="2:17" x14ac:dyDescent="0.2">
      <c r="C4" s="1" t="s">
        <v>10</v>
      </c>
      <c r="D4" s="1" t="s">
        <v>9</v>
      </c>
      <c r="E4" s="1" t="s">
        <v>0</v>
      </c>
      <c r="F4" s="1" t="s">
        <v>11</v>
      </c>
      <c r="H4" s="1" t="s">
        <v>10</v>
      </c>
      <c r="I4" s="1" t="s">
        <v>9</v>
      </c>
      <c r="J4" s="1" t="s">
        <v>0</v>
      </c>
      <c r="K4" s="1" t="s">
        <v>11</v>
      </c>
      <c r="N4" s="1" t="s">
        <v>10</v>
      </c>
      <c r="O4" s="1" t="s">
        <v>9</v>
      </c>
      <c r="P4" s="1" t="s">
        <v>0</v>
      </c>
      <c r="Q4" s="1" t="s">
        <v>11</v>
      </c>
    </row>
    <row r="5" spans="2:17" x14ac:dyDescent="0.2">
      <c r="H5" s="1">
        <v>30</v>
      </c>
      <c r="I5" s="1">
        <v>30</v>
      </c>
      <c r="J5" s="1">
        <v>50</v>
      </c>
    </row>
    <row r="6" spans="2:17" x14ac:dyDescent="0.2">
      <c r="H6" s="1">
        <f>H5*H5</f>
        <v>900</v>
      </c>
      <c r="I6" s="1">
        <f>I5*I5</f>
        <v>900</v>
      </c>
      <c r="J6" s="1">
        <f>J5*J5</f>
        <v>2500</v>
      </c>
    </row>
    <row r="8" spans="2:17" x14ac:dyDescent="0.2">
      <c r="B8" s="1" t="s">
        <v>1</v>
      </c>
      <c r="C8" s="1">
        <v>1</v>
      </c>
      <c r="D8" s="1">
        <v>0</v>
      </c>
      <c r="E8" s="1">
        <v>0</v>
      </c>
      <c r="H8" s="1">
        <f t="shared" ref="H8:J15" si="0">C8*H$6</f>
        <v>900</v>
      </c>
      <c r="I8" s="1">
        <f t="shared" si="0"/>
        <v>0</v>
      </c>
      <c r="J8" s="1">
        <f t="shared" si="0"/>
        <v>0</v>
      </c>
      <c r="K8" s="1">
        <f>SUM(H8:J8)</f>
        <v>900</v>
      </c>
      <c r="M8" s="1" t="s">
        <v>1</v>
      </c>
      <c r="N8" s="2">
        <f>H8/total</f>
        <v>7.9787234042553185E-3</v>
      </c>
      <c r="O8" s="2"/>
      <c r="P8" s="2"/>
      <c r="Q8" s="2">
        <f>K8/total</f>
        <v>7.9787234042553185E-3</v>
      </c>
    </row>
    <row r="9" spans="2:17" x14ac:dyDescent="0.2">
      <c r="B9" s="1" t="s">
        <v>2</v>
      </c>
      <c r="C9" s="1">
        <v>1</v>
      </c>
      <c r="D9" s="1">
        <v>0</v>
      </c>
      <c r="E9" s="1">
        <v>1</v>
      </c>
      <c r="H9" s="1">
        <f t="shared" si="0"/>
        <v>900</v>
      </c>
      <c r="I9" s="1">
        <f t="shared" si="0"/>
        <v>0</v>
      </c>
      <c r="J9" s="1">
        <f t="shared" si="0"/>
        <v>2500</v>
      </c>
      <c r="K9" s="1">
        <f t="shared" ref="K9:K15" si="1">SUM(H9:J9)</f>
        <v>3400</v>
      </c>
      <c r="M9" s="1" t="s">
        <v>2</v>
      </c>
      <c r="N9" s="2">
        <f>H9/total</f>
        <v>7.9787234042553185E-3</v>
      </c>
      <c r="O9" s="2"/>
      <c r="P9" s="2">
        <f>J9/total</f>
        <v>2.2163120567375887E-2</v>
      </c>
      <c r="Q9" s="2">
        <f>K9/total</f>
        <v>3.0141843971631204E-2</v>
      </c>
    </row>
    <row r="10" spans="2:17" x14ac:dyDescent="0.2">
      <c r="B10" s="1" t="s">
        <v>3</v>
      </c>
      <c r="C10" s="1">
        <v>2</v>
      </c>
      <c r="D10" s="1">
        <v>0</v>
      </c>
      <c r="E10" s="1">
        <v>6</v>
      </c>
      <c r="H10" s="1">
        <f t="shared" si="0"/>
        <v>1800</v>
      </c>
      <c r="I10" s="1">
        <f t="shared" si="0"/>
        <v>0</v>
      </c>
      <c r="J10" s="1">
        <f t="shared" si="0"/>
        <v>15000</v>
      </c>
      <c r="K10" s="1">
        <f t="shared" si="1"/>
        <v>16800</v>
      </c>
      <c r="M10" s="1" t="s">
        <v>3</v>
      </c>
      <c r="N10" s="2">
        <f>H10/total</f>
        <v>1.5957446808510637E-2</v>
      </c>
      <c r="O10" s="2"/>
      <c r="P10" s="2">
        <f>J10/total</f>
        <v>0.13297872340425532</v>
      </c>
      <c r="Q10" s="2">
        <f>K10/total</f>
        <v>0.14893617021276595</v>
      </c>
    </row>
    <row r="11" spans="2:17" x14ac:dyDescent="0.2">
      <c r="B11" s="1" t="s">
        <v>4</v>
      </c>
      <c r="C11" s="1">
        <v>3</v>
      </c>
      <c r="D11" s="1">
        <v>16</v>
      </c>
      <c r="E11" s="1">
        <v>9</v>
      </c>
      <c r="H11" s="1">
        <f t="shared" si="0"/>
        <v>2700</v>
      </c>
      <c r="I11" s="1">
        <f t="shared" si="0"/>
        <v>14400</v>
      </c>
      <c r="J11" s="1">
        <f t="shared" si="0"/>
        <v>22500</v>
      </c>
      <c r="K11" s="1">
        <f t="shared" si="1"/>
        <v>39600</v>
      </c>
      <c r="M11" s="1" t="s">
        <v>4</v>
      </c>
      <c r="N11" s="2">
        <f>H11/total</f>
        <v>2.3936170212765957E-2</v>
      </c>
      <c r="O11" s="2">
        <f>I11/total</f>
        <v>0.1276595744680851</v>
      </c>
      <c r="P11" s="2">
        <f>J11/total</f>
        <v>0.19946808510638298</v>
      </c>
      <c r="Q11" s="2">
        <f>K11/total</f>
        <v>0.35106382978723405</v>
      </c>
    </row>
    <row r="12" spans="2:17" x14ac:dyDescent="0.2">
      <c r="B12" s="1" t="s">
        <v>5</v>
      </c>
      <c r="H12" s="1">
        <f t="shared" si="0"/>
        <v>0</v>
      </c>
      <c r="I12" s="1">
        <f t="shared" si="0"/>
        <v>0</v>
      </c>
      <c r="J12" s="1">
        <f t="shared" si="0"/>
        <v>0</v>
      </c>
      <c r="K12" s="1">
        <f t="shared" si="1"/>
        <v>0</v>
      </c>
      <c r="M12" s="1" t="s">
        <v>5</v>
      </c>
      <c r="N12" s="2"/>
      <c r="O12" s="2"/>
      <c r="P12" s="2"/>
      <c r="Q12" s="2"/>
    </row>
    <row r="13" spans="2:17" x14ac:dyDescent="0.2">
      <c r="B13" s="1" t="s">
        <v>6</v>
      </c>
      <c r="C13" s="1">
        <v>2</v>
      </c>
      <c r="D13" s="1">
        <v>9</v>
      </c>
      <c r="E13" s="1">
        <v>6</v>
      </c>
      <c r="H13" s="1">
        <f t="shared" si="0"/>
        <v>1800</v>
      </c>
      <c r="I13" s="1">
        <f t="shared" si="0"/>
        <v>8100</v>
      </c>
      <c r="J13" s="1">
        <f t="shared" si="0"/>
        <v>15000</v>
      </c>
      <c r="K13" s="1">
        <f t="shared" si="1"/>
        <v>24900</v>
      </c>
      <c r="M13" s="1" t="s">
        <v>6</v>
      </c>
      <c r="N13" s="2">
        <f t="shared" ref="N13:Q14" si="2">H13/total</f>
        <v>1.5957446808510637E-2</v>
      </c>
      <c r="O13" s="2">
        <f t="shared" si="2"/>
        <v>7.1808510638297879E-2</v>
      </c>
      <c r="P13" s="2">
        <f t="shared" si="2"/>
        <v>0.13297872340425532</v>
      </c>
      <c r="Q13" s="2">
        <f t="shared" si="2"/>
        <v>0.22074468085106383</v>
      </c>
    </row>
    <row r="14" spans="2:17" x14ac:dyDescent="0.2">
      <c r="B14" s="1" t="s">
        <v>7</v>
      </c>
      <c r="C14" s="1">
        <v>1</v>
      </c>
      <c r="D14" s="1">
        <v>3</v>
      </c>
      <c r="E14" s="1">
        <v>4</v>
      </c>
      <c r="H14" s="1">
        <f t="shared" si="0"/>
        <v>900</v>
      </c>
      <c r="I14" s="1">
        <f t="shared" si="0"/>
        <v>2700</v>
      </c>
      <c r="J14" s="1">
        <f t="shared" si="0"/>
        <v>10000</v>
      </c>
      <c r="K14" s="1">
        <f t="shared" si="1"/>
        <v>13600</v>
      </c>
      <c r="M14" s="1" t="s">
        <v>7</v>
      </c>
      <c r="N14" s="2">
        <f t="shared" si="2"/>
        <v>7.9787234042553185E-3</v>
      </c>
      <c r="O14" s="2">
        <f t="shared" si="2"/>
        <v>2.3936170212765957E-2</v>
      </c>
      <c r="P14" s="2">
        <f t="shared" si="2"/>
        <v>8.8652482269503549E-2</v>
      </c>
      <c r="Q14" s="2">
        <f t="shared" si="2"/>
        <v>0.12056737588652482</v>
      </c>
    </row>
    <row r="15" spans="2:17" x14ac:dyDescent="0.2">
      <c r="B15" s="1" t="s">
        <v>8</v>
      </c>
      <c r="C15" s="1">
        <v>4</v>
      </c>
      <c r="D15" s="1">
        <v>0</v>
      </c>
      <c r="E15" s="1">
        <v>4</v>
      </c>
      <c r="H15" s="1">
        <f t="shared" si="0"/>
        <v>3600</v>
      </c>
      <c r="I15" s="1">
        <f t="shared" si="0"/>
        <v>0</v>
      </c>
      <c r="J15" s="1">
        <f t="shared" si="0"/>
        <v>10000</v>
      </c>
      <c r="K15" s="1">
        <f t="shared" si="1"/>
        <v>13600</v>
      </c>
      <c r="M15" s="1" t="s">
        <v>8</v>
      </c>
      <c r="N15" s="2">
        <f>H15/total</f>
        <v>3.1914893617021274E-2</v>
      </c>
      <c r="O15" s="2"/>
      <c r="P15" s="2">
        <f>J15/total</f>
        <v>8.8652482269503549E-2</v>
      </c>
      <c r="Q15" s="2">
        <f>K15/total</f>
        <v>0.12056737588652482</v>
      </c>
    </row>
    <row r="17" spans="8:17" x14ac:dyDescent="0.2">
      <c r="H17" s="1">
        <f>SUM(H8:H16)</f>
        <v>12600</v>
      </c>
      <c r="I17" s="1">
        <f t="shared" ref="I17" si="3">SUM(I8:I16)</f>
        <v>25200</v>
      </c>
      <c r="J17" s="1">
        <f>SUM(J8:J16)</f>
        <v>75000</v>
      </c>
      <c r="K17" s="1">
        <f>SUM(K8:K16)</f>
        <v>112800</v>
      </c>
      <c r="Q17" s="6">
        <f>SUM(Q8:Q16)</f>
        <v>0.99999999999999989</v>
      </c>
    </row>
    <row r="19" spans="8:17" x14ac:dyDescent="0.2">
      <c r="N19" s="6"/>
    </row>
  </sheetData>
  <conditionalFormatting sqref="N8:Q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F707-7249-6E46-BCCD-D90A706B139A}">
  <dimension ref="A1:L8"/>
  <sheetViews>
    <sheetView workbookViewId="0">
      <selection activeCell="L16" sqref="L16"/>
    </sheetView>
  </sheetViews>
  <sheetFormatPr baseColWidth="10" defaultRowHeight="16" x14ac:dyDescent="0.2"/>
  <cols>
    <col min="2" max="7" width="10.83203125" style="1"/>
    <col min="11" max="11" width="10.83203125" style="7"/>
  </cols>
  <sheetData>
    <row r="1" spans="1:12" x14ac:dyDescent="0.2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2" x14ac:dyDescent="0.2">
      <c r="A2">
        <v>1</v>
      </c>
      <c r="D2" s="1">
        <f>130*130</f>
        <v>16900</v>
      </c>
      <c r="H2">
        <f>15*15*6</f>
        <v>1350</v>
      </c>
      <c r="J2">
        <f>SUM(B2:H2)</f>
        <v>18250</v>
      </c>
      <c r="L2" s="7">
        <f>J2/J$2</f>
        <v>1</v>
      </c>
    </row>
    <row r="3" spans="1:12" x14ac:dyDescent="0.2">
      <c r="A3">
        <v>2</v>
      </c>
      <c r="B3" s="1">
        <f>25*25</f>
        <v>625</v>
      </c>
      <c r="C3" s="1">
        <f>60*60</f>
        <v>3600</v>
      </c>
      <c r="D3" s="1">
        <f>130*130</f>
        <v>16900</v>
      </c>
      <c r="G3" s="1">
        <f>25*25</f>
        <v>625</v>
      </c>
      <c r="H3">
        <f>15*15*10</f>
        <v>2250</v>
      </c>
      <c r="J3">
        <f t="shared" ref="J3:J8" si="0">SUM(B3:H3)</f>
        <v>24000</v>
      </c>
      <c r="K3" s="7">
        <f>J3/J$3</f>
        <v>1</v>
      </c>
      <c r="L3" s="7">
        <f>J3/J$2</f>
        <v>1.3150684931506849</v>
      </c>
    </row>
    <row r="4" spans="1:12" x14ac:dyDescent="0.2">
      <c r="A4">
        <v>3</v>
      </c>
      <c r="B4" s="1">
        <f t="shared" ref="B4:B8" si="1">25*25</f>
        <v>625</v>
      </c>
      <c r="C4" s="1">
        <f>95*95</f>
        <v>9025</v>
      </c>
      <c r="D4" s="1">
        <f>130*130</f>
        <v>16900</v>
      </c>
      <c r="G4" s="1">
        <f>25*25</f>
        <v>625</v>
      </c>
      <c r="H4">
        <f>15*15*11</f>
        <v>2475</v>
      </c>
      <c r="J4">
        <f t="shared" si="0"/>
        <v>29650</v>
      </c>
      <c r="K4" s="7">
        <f t="shared" ref="K4:K8" si="2">J4/J$3</f>
        <v>1.2354166666666666</v>
      </c>
      <c r="L4" s="7">
        <f t="shared" ref="L4:L8" si="3">J4/J$2</f>
        <v>1.6246575342465754</v>
      </c>
    </row>
    <row r="5" spans="1:12" x14ac:dyDescent="0.2">
      <c r="A5">
        <v>4</v>
      </c>
      <c r="B5" s="1">
        <f t="shared" si="1"/>
        <v>625</v>
      </c>
      <c r="C5" s="1">
        <f>95*95</f>
        <v>9025</v>
      </c>
      <c r="D5" s="1">
        <f>200*160</f>
        <v>32000</v>
      </c>
      <c r="G5" s="1">
        <f>60*25</f>
        <v>1500</v>
      </c>
      <c r="H5">
        <f>15*15*14</f>
        <v>3150</v>
      </c>
      <c r="J5">
        <f t="shared" si="0"/>
        <v>46300</v>
      </c>
      <c r="K5" s="7">
        <f t="shared" si="2"/>
        <v>1.9291666666666667</v>
      </c>
      <c r="L5" s="7">
        <f t="shared" si="3"/>
        <v>2.536986301369863</v>
      </c>
    </row>
    <row r="6" spans="1:12" x14ac:dyDescent="0.2">
      <c r="A6">
        <v>5</v>
      </c>
      <c r="B6" s="1">
        <f t="shared" si="1"/>
        <v>625</v>
      </c>
      <c r="C6" s="1">
        <f>95*95</f>
        <v>9025</v>
      </c>
      <c r="D6" s="1">
        <f t="shared" ref="D6:D8" si="4">200*160</f>
        <v>32000</v>
      </c>
      <c r="E6" s="1">
        <f>95*160</f>
        <v>15200</v>
      </c>
      <c r="G6" s="1">
        <f>60*25</f>
        <v>1500</v>
      </c>
      <c r="H6">
        <f>15*15*17</f>
        <v>3825</v>
      </c>
      <c r="J6">
        <f t="shared" si="0"/>
        <v>62175</v>
      </c>
      <c r="K6" s="7">
        <f t="shared" si="2"/>
        <v>2.5906250000000002</v>
      </c>
      <c r="L6" s="7">
        <f t="shared" si="3"/>
        <v>3.4068493150684933</v>
      </c>
    </row>
    <row r="7" spans="1:12" x14ac:dyDescent="0.2">
      <c r="A7">
        <v>6</v>
      </c>
      <c r="B7" s="1">
        <f t="shared" si="1"/>
        <v>625</v>
      </c>
      <c r="C7" s="1">
        <f>95*95</f>
        <v>9025</v>
      </c>
      <c r="D7" s="1">
        <f t="shared" si="4"/>
        <v>32000</v>
      </c>
      <c r="E7" s="1">
        <f>95*160</f>
        <v>15200</v>
      </c>
      <c r="F7" s="1">
        <f>60*60</f>
        <v>3600</v>
      </c>
      <c r="G7" s="1">
        <f>60*25</f>
        <v>1500</v>
      </c>
      <c r="H7">
        <f>15*15*19</f>
        <v>4275</v>
      </c>
      <c r="J7">
        <f t="shared" si="0"/>
        <v>66225</v>
      </c>
      <c r="K7" s="7">
        <f t="shared" si="2"/>
        <v>2.7593749999999999</v>
      </c>
      <c r="L7" s="7">
        <f t="shared" si="3"/>
        <v>3.628767123287671</v>
      </c>
    </row>
    <row r="8" spans="1:12" x14ac:dyDescent="0.2">
      <c r="A8">
        <v>7</v>
      </c>
      <c r="B8" s="1">
        <f t="shared" si="1"/>
        <v>625</v>
      </c>
      <c r="C8" s="1">
        <f>95*95</f>
        <v>9025</v>
      </c>
      <c r="D8" s="1">
        <f t="shared" si="4"/>
        <v>32000</v>
      </c>
      <c r="E8" s="1">
        <f>95*160</f>
        <v>15200</v>
      </c>
      <c r="F8" s="1">
        <f>165*130</f>
        <v>21450</v>
      </c>
      <c r="G8" s="1">
        <f>25*25</f>
        <v>625</v>
      </c>
      <c r="H8">
        <f>15*15*21</f>
        <v>4725</v>
      </c>
      <c r="J8">
        <f t="shared" si="0"/>
        <v>83650</v>
      </c>
      <c r="K8" s="7">
        <f t="shared" si="2"/>
        <v>3.4854166666666666</v>
      </c>
      <c r="L8" s="7">
        <f t="shared" si="3"/>
        <v>4.5835616438356164</v>
      </c>
    </row>
  </sheetData>
  <conditionalFormatting sqref="B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9278-B48C-E34F-8431-16BB353653E6}">
  <dimension ref="C3:D38"/>
  <sheetViews>
    <sheetView workbookViewId="0">
      <selection activeCell="O18" sqref="O18"/>
    </sheetView>
  </sheetViews>
  <sheetFormatPr baseColWidth="10" defaultRowHeight="16" x14ac:dyDescent="0.2"/>
  <sheetData>
    <row r="3" spans="3:4" x14ac:dyDescent="0.2">
      <c r="C3">
        <v>1</v>
      </c>
      <c r="D3">
        <v>0.2</v>
      </c>
    </row>
    <row r="4" spans="3:4" x14ac:dyDescent="0.2">
      <c r="C4">
        <v>2</v>
      </c>
      <c r="D4">
        <v>0.5</v>
      </c>
    </row>
    <row r="5" spans="3:4" x14ac:dyDescent="0.2">
      <c r="C5">
        <v>3</v>
      </c>
      <c r="D5">
        <v>1</v>
      </c>
    </row>
    <row r="6" spans="3:4" x14ac:dyDescent="0.2">
      <c r="C6">
        <v>4</v>
      </c>
      <c r="D6">
        <v>2.5</v>
      </c>
    </row>
    <row r="7" spans="3:4" x14ac:dyDescent="0.2">
      <c r="C7">
        <v>5</v>
      </c>
      <c r="D7">
        <v>5</v>
      </c>
    </row>
    <row r="8" spans="3:4" x14ac:dyDescent="0.2">
      <c r="C8">
        <v>6</v>
      </c>
      <c r="D8">
        <v>10</v>
      </c>
    </row>
    <row r="19" spans="3:4" x14ac:dyDescent="0.2">
      <c r="C19">
        <v>1</v>
      </c>
      <c r="D19">
        <v>0.2</v>
      </c>
    </row>
    <row r="20" spans="3:4" x14ac:dyDescent="0.2">
      <c r="C20">
        <v>2</v>
      </c>
      <c r="D20">
        <v>0.5</v>
      </c>
    </row>
    <row r="21" spans="3:4" x14ac:dyDescent="0.2">
      <c r="C21">
        <v>3</v>
      </c>
      <c r="D21">
        <v>1</v>
      </c>
    </row>
    <row r="22" spans="3:4" x14ac:dyDescent="0.2">
      <c r="C22">
        <v>5</v>
      </c>
      <c r="D22">
        <v>2.5</v>
      </c>
    </row>
    <row r="23" spans="3:4" x14ac:dyDescent="0.2">
      <c r="C23">
        <v>8</v>
      </c>
      <c r="D23">
        <v>5</v>
      </c>
    </row>
    <row r="24" spans="3:4" x14ac:dyDescent="0.2">
      <c r="C24">
        <v>13</v>
      </c>
      <c r="D24">
        <v>10</v>
      </c>
    </row>
    <row r="34" spans="3:4" x14ac:dyDescent="0.2">
      <c r="C34">
        <v>1</v>
      </c>
      <c r="D34">
        <v>1</v>
      </c>
    </row>
    <row r="35" spans="3:4" x14ac:dyDescent="0.2">
      <c r="C35">
        <v>2</v>
      </c>
      <c r="D35">
        <v>2</v>
      </c>
    </row>
    <row r="36" spans="3:4" x14ac:dyDescent="0.2">
      <c r="C36">
        <v>3</v>
      </c>
      <c r="D36">
        <v>4</v>
      </c>
    </row>
    <row r="37" spans="3:4" x14ac:dyDescent="0.2">
      <c r="C37">
        <v>5</v>
      </c>
      <c r="D37">
        <v>8</v>
      </c>
    </row>
    <row r="38" spans="3:4" x14ac:dyDescent="0.2">
      <c r="C38">
        <v>8</v>
      </c>
      <c r="D38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breakdown</vt:lpstr>
      <vt:lpstr>progression</vt:lpstr>
      <vt:lpstr>story points</vt:lpstr>
      <vt:lpstr>around</vt:lpstr>
      <vt:lpstr>between</vt:lpstr>
      <vt:lpstr>total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2021-12-16T21:44:46Z</dcterms:created>
  <dcterms:modified xsi:type="dcterms:W3CDTF">2023-06-02T13:05:53Z</dcterms:modified>
</cp:coreProperties>
</file>