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isabella/Desktop/Fall2024/CSC220/"/>
    </mc:Choice>
  </mc:AlternateContent>
  <xr:revisionPtr revIDLastSave="0" documentId="13_ncr:1_{C7797EB6-2947-4845-A2FC-982F71FA5FFA}" xr6:coauthVersionLast="47" xr6:coauthVersionMax="47" xr10:uidLastSave="{00000000-0000-0000-0000-000000000000}"/>
  <bookViews>
    <workbookView xWindow="0" yWindow="500" windowWidth="29980" windowHeight="13900" xr2:uid="{4CBAA7CE-9D58-FD47-B389-117E516D7CF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0" i="1" l="1"/>
  <c r="E19" i="1"/>
  <c r="E18" i="1"/>
  <c r="E17" i="1"/>
  <c r="E16" i="1"/>
  <c r="E15" i="1"/>
  <c r="E14" i="1"/>
  <c r="E13" i="1"/>
  <c r="D20" i="1"/>
  <c r="D19" i="1"/>
  <c r="D18" i="1"/>
  <c r="D17" i="1"/>
  <c r="D16" i="1"/>
  <c r="D15" i="1"/>
  <c r="D14" i="1"/>
  <c r="D13" i="1"/>
  <c r="D12" i="1"/>
  <c r="C20" i="1"/>
  <c r="C19" i="1"/>
  <c r="C18" i="1"/>
  <c r="C17" i="1"/>
  <c r="C16" i="1"/>
  <c r="C15" i="1"/>
  <c r="C14" i="1"/>
  <c r="C13" i="1"/>
  <c r="C12" i="1"/>
  <c r="B20" i="1"/>
  <c r="B19" i="1"/>
  <c r="B18" i="1"/>
  <c r="B17" i="1"/>
  <c r="B16" i="1"/>
  <c r="B15" i="1"/>
  <c r="B14" i="1"/>
  <c r="B13" i="1"/>
  <c r="E21" i="1"/>
  <c r="D21" i="1"/>
  <c r="C21" i="1"/>
  <c r="B21" i="1"/>
  <c r="B12" i="1"/>
  <c r="E12" i="1"/>
  <c r="B2" i="1"/>
  <c r="E5" i="1"/>
  <c r="E4" i="1"/>
  <c r="E3" i="1"/>
  <c r="E2" i="1"/>
  <c r="D5" i="1"/>
  <c r="D4" i="1"/>
  <c r="D3" i="1"/>
  <c r="D2" i="1"/>
  <c r="C5" i="1"/>
  <c r="C4" i="1"/>
  <c r="C3" i="1"/>
  <c r="C2" i="1"/>
  <c r="B4" i="1"/>
  <c r="B3" i="1"/>
</calcChain>
</file>

<file path=xl/sharedStrings.xml><?xml version="1.0" encoding="utf-8"?>
<sst xmlns="http://schemas.openxmlformats.org/spreadsheetml/2006/main" count="9" uniqueCount="5">
  <si>
    <t>mm</t>
  </si>
  <si>
    <t>mmc</t>
  </si>
  <si>
    <t>tiled</t>
  </si>
  <si>
    <t>cublas</t>
  </si>
  <si>
    <t xml:space="preserve">tile_width =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</si>
</sst>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all</a:t>
            </a:r>
            <a:r>
              <a:rPr lang="en-US" baseline="0"/>
              <a:t> four program data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Sheet1!$B$2:$B$5</c:f>
              <c:numCache>
                <c:formatCode>General</c:formatCode>
                <c:ptCount val="4"/>
                <c:pt idx="0">
                  <c:v>4.053115845E-6</c:v>
                </c:pt>
                <c:pt idx="1">
                  <c:v>3.1688213348389999E-3</c:v>
                </c:pt>
                <c:pt idx="2">
                  <c:v>3.6697001457214298</c:v>
                </c:pt>
                <c:pt idx="3">
                  <c:v>10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9F2-C74E-9AF5-91E44F2C380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mmc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Sheet1!$C$2:$C$5</c:f>
              <c:numCache>
                <c:formatCode>General</c:formatCode>
                <c:ptCount val="4"/>
                <c:pt idx="0">
                  <c:v>1.26123428345E-4</c:v>
                </c:pt>
                <c:pt idx="1">
                  <c:v>1.3804435730000001E-4</c:v>
                </c:pt>
                <c:pt idx="2">
                  <c:v>1.53064727783E-4</c:v>
                </c:pt>
                <c:pt idx="3">
                  <c:v>1.9407272338899998E-4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9F2-C74E-9AF5-91E44F2C3800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Sheet1!$D$2:$D$5</c:f>
              <c:numCache>
                <c:formatCode>General</c:formatCode>
                <c:ptCount val="4"/>
                <c:pt idx="0">
                  <c:v>1.51872634888E-4</c:v>
                </c:pt>
                <c:pt idx="1">
                  <c:v>1.2421607971200001E-4</c:v>
                </c:pt>
                <c:pt idx="2">
                  <c:v>1.53064727783E-4</c:v>
                </c:pt>
                <c:pt idx="3">
                  <c:v>1.9502639770500001E-4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9F2-C74E-9AF5-91E44F2C3800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cublas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Sheet1!$A$2:$A$5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Sheet1!$E$2:$E$5</c:f>
              <c:numCache>
                <c:formatCode>General</c:formatCode>
                <c:ptCount val="4"/>
                <c:pt idx="0">
                  <c:v>1.6291856765747001E-2</c:v>
                </c:pt>
                <c:pt idx="1">
                  <c:v>2.0397901535033999E-2</c:v>
                </c:pt>
                <c:pt idx="2">
                  <c:v>2.8300046920775999E-2</c:v>
                </c:pt>
                <c:pt idx="3">
                  <c:v>7.0923869609832693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9F2-C74E-9AF5-91E44F2C38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54512"/>
        <c:axId val="648077408"/>
      </c:scatterChart>
      <c:valAx>
        <c:axId val="597054512"/>
        <c:scaling>
          <c:orientation val="minMax"/>
          <c:max val="100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077408"/>
        <c:crosses val="autoZero"/>
        <c:crossBetween val="midCat"/>
      </c:valAx>
      <c:valAx>
        <c:axId val="648077408"/>
        <c:scaling>
          <c:orientation val="minMax"/>
          <c:max val="8"/>
          <c:min val="-0.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54512"/>
        <c:crosses val="autoZero"/>
        <c:crossBetween val="midCat"/>
        <c:majorUnit val="0.1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  &amp; 100 arrays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Sheet1!$B$2:$B$3</c:f>
              <c:numCache>
                <c:formatCode>General</c:formatCode>
                <c:ptCount val="2"/>
                <c:pt idx="0">
                  <c:v>4.053115845E-6</c:v>
                </c:pt>
                <c:pt idx="1">
                  <c:v>3.1688213348389999E-3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12B-E042-9AB6-DC6E18174A6F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Sheet1!$C$2:$C$3</c:f>
              <c:numCache>
                <c:formatCode>General</c:formatCode>
                <c:ptCount val="2"/>
                <c:pt idx="0">
                  <c:v>1.26123428345E-4</c:v>
                </c:pt>
                <c:pt idx="1">
                  <c:v>1.3804435730000001E-4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512B-E042-9AB6-DC6E18174A6F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tiled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Sheet1!$D$2:$D$3</c:f>
              <c:numCache>
                <c:formatCode>General</c:formatCode>
                <c:ptCount val="2"/>
                <c:pt idx="0">
                  <c:v>1.51872634888E-4</c:v>
                </c:pt>
                <c:pt idx="1">
                  <c:v>1.2421607971200001E-4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512B-E042-9AB6-DC6E18174A6F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cublas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Sheet1!$A$2:$A$3</c:f>
              <c:numCache>
                <c:formatCode>General</c:formatCode>
                <c:ptCount val="2"/>
                <c:pt idx="0">
                  <c:v>10</c:v>
                </c:pt>
                <c:pt idx="1">
                  <c:v>100</c:v>
                </c:pt>
              </c:numCache>
            </c:numRef>
          </c:xVal>
          <c:yVal>
            <c:numRef>
              <c:f>Sheet1!$E$2:$E$3</c:f>
              <c:numCache>
                <c:formatCode>General</c:formatCode>
                <c:ptCount val="2"/>
                <c:pt idx="0">
                  <c:v>1.6291856765747001E-2</c:v>
                </c:pt>
                <c:pt idx="1">
                  <c:v>2.0397901535033999E-2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512B-E042-9AB6-DC6E18174A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7022576"/>
        <c:axId val="808649376"/>
      </c:scatterChart>
      <c:valAx>
        <c:axId val="597022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08649376"/>
        <c:crosses val="autoZero"/>
        <c:crossBetween val="midCat"/>
      </c:valAx>
      <c:valAx>
        <c:axId val="808649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22576"/>
        <c:crosses val="autoZero"/>
        <c:crossBetween val="midCat"/>
        <c:majorUnit val="5.0000000000000001E-4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10-100</a:t>
            </a:r>
            <a:r>
              <a:rPr lang="en-US" baseline="0"/>
              <a:t> sets of all four programs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Sheet1!$B$11</c:f>
              <c:strCache>
                <c:ptCount val="1"/>
                <c:pt idx="0">
                  <c:v>mm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Sheet1!$B$12:$B$21</c:f>
              <c:numCache>
                <c:formatCode>General</c:formatCode>
                <c:ptCount val="10"/>
                <c:pt idx="0">
                  <c:v>4.053115845E-6</c:v>
                </c:pt>
                <c:pt idx="1">
                  <c:v>2.4080276488999999E-5</c:v>
                </c:pt>
                <c:pt idx="2">
                  <c:v>9.7990036010999997E-5</c:v>
                </c:pt>
                <c:pt idx="3">
                  <c:v>2.1696090698199998E-4</c:v>
                </c:pt>
                <c:pt idx="4">
                  <c:v>4.2700767517100003E-4</c:v>
                </c:pt>
                <c:pt idx="5">
                  <c:v>6.6781044006299995E-4</c:v>
                </c:pt>
                <c:pt idx="6">
                  <c:v>1.0941028594970001E-3</c:v>
                </c:pt>
                <c:pt idx="7">
                  <c:v>1.5859603881840001E-3</c:v>
                </c:pt>
                <c:pt idx="8">
                  <c:v>2.2938251495360001E-3</c:v>
                </c:pt>
                <c:pt idx="9">
                  <c:v>3.1688213348389999E-3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487-2C44-98BB-B40622EEFF8C}"/>
            </c:ext>
          </c:extLst>
        </c:ser>
        <c:ser>
          <c:idx val="1"/>
          <c:order val="1"/>
          <c:tx>
            <c:strRef>
              <c:f>Sheet1!$C$11</c:f>
              <c:strCache>
                <c:ptCount val="1"/>
                <c:pt idx="0">
                  <c:v>mmc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Sheet1!$C$12:$C$21</c:f>
              <c:numCache>
                <c:formatCode>General</c:formatCode>
                <c:ptCount val="10"/>
                <c:pt idx="0">
                  <c:v>1.26123428345E-4</c:v>
                </c:pt>
                <c:pt idx="1">
                  <c:v>1.2898445129400001E-4</c:v>
                </c:pt>
                <c:pt idx="2">
                  <c:v>1.27077102661E-4</c:v>
                </c:pt>
                <c:pt idx="3">
                  <c:v>1.2493133544900001E-4</c:v>
                </c:pt>
                <c:pt idx="4">
                  <c:v>1.3804435730000001E-4</c:v>
                </c:pt>
                <c:pt idx="5">
                  <c:v>1.2493133544900001E-4</c:v>
                </c:pt>
                <c:pt idx="6">
                  <c:v>1.26838684082E-4</c:v>
                </c:pt>
                <c:pt idx="7">
                  <c:v>1.5997886657700001E-4</c:v>
                </c:pt>
                <c:pt idx="8">
                  <c:v>1.20878219604E-4</c:v>
                </c:pt>
                <c:pt idx="9">
                  <c:v>1.3804435730000001E-4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487-2C44-98BB-B40622EEFF8C}"/>
            </c:ext>
          </c:extLst>
        </c:ser>
        <c:ser>
          <c:idx val="2"/>
          <c:order val="2"/>
          <c:tx>
            <c:strRef>
              <c:f>Sheet1!$D$11</c:f>
              <c:strCache>
                <c:ptCount val="1"/>
                <c:pt idx="0">
                  <c:v>tiled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Sheet1!$D$12:$D$21</c:f>
              <c:numCache>
                <c:formatCode>General</c:formatCode>
                <c:ptCount val="10"/>
                <c:pt idx="0">
                  <c:v>1.51872634888E-4</c:v>
                </c:pt>
                <c:pt idx="1">
                  <c:v>1.48057937622E-4</c:v>
                </c:pt>
                <c:pt idx="2">
                  <c:v>1.2898445129400001E-4</c:v>
                </c:pt>
                <c:pt idx="3">
                  <c:v>2.0599365234399999E-4</c:v>
                </c:pt>
                <c:pt idx="4">
                  <c:v>1.7213821411100002E-4</c:v>
                </c:pt>
                <c:pt idx="5">
                  <c:v>1.30891799927E-4</c:v>
                </c:pt>
                <c:pt idx="6">
                  <c:v>1.4495849609399999E-4</c:v>
                </c:pt>
                <c:pt idx="7">
                  <c:v>1.3017654418899998E-4</c:v>
                </c:pt>
                <c:pt idx="8">
                  <c:v>1.3804435730000001E-4</c:v>
                </c:pt>
                <c:pt idx="9">
                  <c:v>1.2421607971200001E-4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0487-2C44-98BB-B40622EEFF8C}"/>
            </c:ext>
          </c:extLst>
        </c:ser>
        <c:ser>
          <c:idx val="3"/>
          <c:order val="3"/>
          <c:tx>
            <c:strRef>
              <c:f>Sheet1!$E$11</c:f>
              <c:strCache>
                <c:ptCount val="1"/>
                <c:pt idx="0">
                  <c:v>cublas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Sheet1!$A$12:$A$21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Sheet1!$E$12:$E$21</c:f>
              <c:numCache>
                <c:formatCode>General</c:formatCode>
                <c:ptCount val="10"/>
                <c:pt idx="0">
                  <c:v>1.6291856765747001E-2</c:v>
                </c:pt>
                <c:pt idx="1">
                  <c:v>1.8898963928223E-2</c:v>
                </c:pt>
                <c:pt idx="2">
                  <c:v>1.6902923583984E-2</c:v>
                </c:pt>
                <c:pt idx="3">
                  <c:v>1.4302968978881999E-2</c:v>
                </c:pt>
                <c:pt idx="4">
                  <c:v>1.5457868576050001E-2</c:v>
                </c:pt>
                <c:pt idx="5">
                  <c:v>1.7027139663695998E-2</c:v>
                </c:pt>
                <c:pt idx="6">
                  <c:v>1.4137029647826999E-2</c:v>
                </c:pt>
                <c:pt idx="7">
                  <c:v>1.4398813247680999E-2</c:v>
                </c:pt>
                <c:pt idx="8">
                  <c:v>1.4411926269531E-2</c:v>
                </c:pt>
                <c:pt idx="9">
                  <c:v>2.0397901535033999E-2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0487-2C44-98BB-B40622EEFF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98648384"/>
        <c:axId val="328843312"/>
      </c:scatterChart>
      <c:valAx>
        <c:axId val="5986483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28843312"/>
        <c:crosses val="autoZero"/>
        <c:crossBetween val="midCat"/>
      </c:valAx>
      <c:valAx>
        <c:axId val="328843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8648384"/>
        <c:crosses val="autoZero"/>
        <c:crossBetween val="midCat"/>
        <c:majorUnit val="5.0000000000000001E-3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539240</xdr:colOff>
      <xdr:row>5</xdr:row>
      <xdr:rowOff>943</xdr:rowOff>
    </xdr:from>
    <xdr:to>
      <xdr:col>20</xdr:col>
      <xdr:colOff>492836</xdr:colOff>
      <xdr:row>33</xdr:row>
      <xdr:rowOff>189554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92E67-0268-04CD-5883-1A0C079E7C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415118</xdr:colOff>
      <xdr:row>35</xdr:row>
      <xdr:rowOff>154296</xdr:rowOff>
    </xdr:from>
    <xdr:to>
      <xdr:col>21</xdr:col>
      <xdr:colOff>341194</xdr:colOff>
      <xdr:row>66</xdr:row>
      <xdr:rowOff>56864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74B1475-5941-C6CF-0538-4CAAC14387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1048488</xdr:colOff>
      <xdr:row>29</xdr:row>
      <xdr:rowOff>164214</xdr:rowOff>
    </xdr:from>
    <xdr:to>
      <xdr:col>8</xdr:col>
      <xdr:colOff>115185</xdr:colOff>
      <xdr:row>52</xdr:row>
      <xdr:rowOff>118138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BC4633D-F927-0102-5866-8713B546D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F91D11-8D8F-7D44-95E8-B389E7458D3E}">
  <dimension ref="A1:E21"/>
  <sheetViews>
    <sheetView tabSelected="1" zoomScale="86" zoomScaleNormal="130" workbookViewId="0">
      <selection activeCell="J36" sqref="J36"/>
    </sheetView>
  </sheetViews>
  <sheetFormatPr baseColWidth="10" defaultRowHeight="16" x14ac:dyDescent="0.2"/>
  <cols>
    <col min="2" max="2" width="18.1640625" customWidth="1"/>
    <col min="3" max="3" width="17.33203125" customWidth="1"/>
    <col min="4" max="4" width="18.6640625" customWidth="1"/>
    <col min="5" max="5" width="18.33203125" customWidth="1"/>
  </cols>
  <sheetData>
    <row r="1" spans="1:5" x14ac:dyDescent="0.2">
      <c r="B1" t="s">
        <v>0</v>
      </c>
      <c r="C1" t="s">
        <v>1</v>
      </c>
      <c r="D1" t="s">
        <v>2</v>
      </c>
      <c r="E1" t="s">
        <v>3</v>
      </c>
    </row>
    <row r="2" spans="1:5" x14ac:dyDescent="0.2">
      <c r="A2">
        <v>10</v>
      </c>
      <c r="B2">
        <f>4053.115845/1000000000</f>
        <v>4.053115845E-6</v>
      </c>
      <c r="C2">
        <f>126123.428345/1000000000</f>
        <v>1.26123428345E-4</v>
      </c>
      <c r="D2">
        <f>151872.634888/1000000000</f>
        <v>1.51872634888E-4</v>
      </c>
      <c r="E2">
        <f>16291856.765747/1000000000</f>
        <v>1.6291856765747001E-2</v>
      </c>
    </row>
    <row r="3" spans="1:5" x14ac:dyDescent="0.2">
      <c r="A3">
        <v>100</v>
      </c>
      <c r="B3">
        <f>3168821.334839/1000000000</f>
        <v>3.1688213348389999E-3</v>
      </c>
      <c r="C3">
        <f>138044.3573/1000000000</f>
        <v>1.3804435730000001E-4</v>
      </c>
      <c r="D3">
        <f>124216.079712/1000000000</f>
        <v>1.2421607971200001E-4</v>
      </c>
      <c r="E3">
        <f>20397901.535034/1000000000</f>
        <v>2.0397901535033999E-2</v>
      </c>
    </row>
    <row r="4" spans="1:5" x14ac:dyDescent="0.2">
      <c r="A4">
        <v>1000</v>
      </c>
      <c r="B4">
        <f>3669700145.72143/1000000000</f>
        <v>3.6697001457214298</v>
      </c>
      <c r="C4">
        <f>153064.727783/1000000000</f>
        <v>1.53064727783E-4</v>
      </c>
      <c r="D4">
        <f>153064.727783/1000000000</f>
        <v>1.53064727783E-4</v>
      </c>
      <c r="E4">
        <f>28300046.920776/1000000000</f>
        <v>2.8300046920775999E-2</v>
      </c>
    </row>
    <row r="5" spans="1:5" x14ac:dyDescent="0.2">
      <c r="A5">
        <v>10000</v>
      </c>
      <c r="B5">
        <v>10</v>
      </c>
      <c r="C5">
        <f>194072.723389/1000000000</f>
        <v>1.9407272338899998E-4</v>
      </c>
      <c r="D5">
        <f>195026.397705/1000000000</f>
        <v>1.9502639770500001E-4</v>
      </c>
      <c r="E5">
        <f>7092386960.98327/1000000000</f>
        <v>7.0923869609832693</v>
      </c>
    </row>
    <row r="8" spans="1:5" x14ac:dyDescent="0.2">
      <c r="A8" t="s">
        <v>4</v>
      </c>
      <c r="B8">
        <v>10</v>
      </c>
    </row>
    <row r="11" spans="1:5" x14ac:dyDescent="0.2">
      <c r="B11" t="s">
        <v>0</v>
      </c>
      <c r="C11" t="s">
        <v>1</v>
      </c>
      <c r="D11" t="s">
        <v>2</v>
      </c>
      <c r="E11" t="s">
        <v>3</v>
      </c>
    </row>
    <row r="12" spans="1:5" x14ac:dyDescent="0.2">
      <c r="A12">
        <v>10</v>
      </c>
      <c r="B12">
        <f>4053.115845/1000000000</f>
        <v>4.053115845E-6</v>
      </c>
      <c r="C12">
        <f>126123.428345/1000000000</f>
        <v>1.26123428345E-4</v>
      </c>
      <c r="D12">
        <f>151872.634888/1000000000</f>
        <v>1.51872634888E-4</v>
      </c>
      <c r="E12">
        <f>16291856.765747/1000000000</f>
        <v>1.6291856765747001E-2</v>
      </c>
    </row>
    <row r="13" spans="1:5" x14ac:dyDescent="0.2">
      <c r="A13">
        <v>20</v>
      </c>
      <c r="B13">
        <f>24080.276489/1000000000</f>
        <v>2.4080276488999999E-5</v>
      </c>
      <c r="C13">
        <f>128984.451294/1000000000</f>
        <v>1.2898445129400001E-4</v>
      </c>
      <c r="D13">
        <f>148057.937622/1000000000</f>
        <v>1.48057937622E-4</v>
      </c>
      <c r="E13">
        <f>18898963.928223/1000000000</f>
        <v>1.8898963928223E-2</v>
      </c>
    </row>
    <row r="14" spans="1:5" x14ac:dyDescent="0.2">
      <c r="A14">
        <v>30</v>
      </c>
      <c r="B14">
        <f>97990.036011/1000000000</f>
        <v>9.7990036010999997E-5</v>
      </c>
      <c r="C14">
        <f>127077.102661/1000000000</f>
        <v>1.27077102661E-4</v>
      </c>
      <c r="D14">
        <f>128984.451294/1000000000</f>
        <v>1.2898445129400001E-4</v>
      </c>
      <c r="E14">
        <f>16902923.583984/1000000000</f>
        <v>1.6902923583984E-2</v>
      </c>
    </row>
    <row r="15" spans="1:5" x14ac:dyDescent="0.2">
      <c r="A15">
        <v>40</v>
      </c>
      <c r="B15">
        <f>216960.906982/1000000000</f>
        <v>2.1696090698199998E-4</v>
      </c>
      <c r="C15">
        <f>124931.335449/1000000000</f>
        <v>1.2493133544900001E-4</v>
      </c>
      <c r="D15">
        <f>205993.652344/1000000000</f>
        <v>2.0599365234399999E-4</v>
      </c>
      <c r="E15">
        <f>14302968.978882/1000000000</f>
        <v>1.4302968978881999E-2</v>
      </c>
    </row>
    <row r="16" spans="1:5" x14ac:dyDescent="0.2">
      <c r="A16">
        <v>50</v>
      </c>
      <c r="B16">
        <f>427007.675171/1000000000</f>
        <v>4.2700767517100003E-4</v>
      </c>
      <c r="C16">
        <f>138044.3573/1000000000</f>
        <v>1.3804435730000001E-4</v>
      </c>
      <c r="D16">
        <f>172138.214111/1000000000</f>
        <v>1.7213821411100002E-4</v>
      </c>
      <c r="E16">
        <f>15457868.57605/1000000000</f>
        <v>1.5457868576050001E-2</v>
      </c>
    </row>
    <row r="17" spans="1:5" x14ac:dyDescent="0.2">
      <c r="A17">
        <v>60</v>
      </c>
      <c r="B17">
        <f>667810.440063/1000000000</f>
        <v>6.6781044006299995E-4</v>
      </c>
      <c r="C17">
        <f>124931.335449/1000000000</f>
        <v>1.2493133544900001E-4</v>
      </c>
      <c r="D17">
        <f>130891.799927/1000000000</f>
        <v>1.30891799927E-4</v>
      </c>
      <c r="E17">
        <f>17027139.663696/1000000000</f>
        <v>1.7027139663695998E-2</v>
      </c>
    </row>
    <row r="18" spans="1:5" x14ac:dyDescent="0.2">
      <c r="A18">
        <v>70</v>
      </c>
      <c r="B18">
        <f>1094102.859497/1000000000</f>
        <v>1.0941028594970001E-3</v>
      </c>
      <c r="C18">
        <f>126838.684082/1000000000</f>
        <v>1.26838684082E-4</v>
      </c>
      <c r="D18">
        <f>144958.496094/1000000000</f>
        <v>1.4495849609399999E-4</v>
      </c>
      <c r="E18">
        <f>14137029.647827/1000000000</f>
        <v>1.4137029647826999E-2</v>
      </c>
    </row>
    <row r="19" spans="1:5" x14ac:dyDescent="0.2">
      <c r="A19">
        <v>80</v>
      </c>
      <c r="B19">
        <f>1585960.388184/1000000000</f>
        <v>1.5859603881840001E-3</v>
      </c>
      <c r="C19">
        <f>159978.866577/1000000000</f>
        <v>1.5997886657700001E-4</v>
      </c>
      <c r="D19">
        <f>130176.544189/1000000000</f>
        <v>1.3017654418899998E-4</v>
      </c>
      <c r="E19">
        <f>14398813.247681/1000000000</f>
        <v>1.4398813247680999E-2</v>
      </c>
    </row>
    <row r="20" spans="1:5" x14ac:dyDescent="0.2">
      <c r="A20">
        <v>90</v>
      </c>
      <c r="B20">
        <f>2293825.149536/1000000000</f>
        <v>2.2938251495360001E-3</v>
      </c>
      <c r="C20">
        <f>120878.219604/1000000000</f>
        <v>1.20878219604E-4</v>
      </c>
      <c r="D20">
        <f>138044.3573/1000000000</f>
        <v>1.3804435730000001E-4</v>
      </c>
      <c r="E20">
        <f>14411926.269531/1000000000</f>
        <v>1.4411926269531E-2</v>
      </c>
    </row>
    <row r="21" spans="1:5" x14ac:dyDescent="0.2">
      <c r="A21">
        <v>100</v>
      </c>
      <c r="B21">
        <f>3168821.334839/1000000000</f>
        <v>3.1688213348389999E-3</v>
      </c>
      <c r="C21">
        <f>138044.3573/1000000000</f>
        <v>1.3804435730000001E-4</v>
      </c>
      <c r="D21">
        <f>124216.079712/1000000000</f>
        <v>1.2421607971200001E-4</v>
      </c>
      <c r="E21">
        <f>20397901.535034/1000000000</f>
        <v>2.0397901535033999E-2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Fizzy Bear</dc:creator>
  <cp:lastModifiedBy>Fizzy Bear</cp:lastModifiedBy>
  <dcterms:created xsi:type="dcterms:W3CDTF">2024-11-06T01:08:45Z</dcterms:created>
  <dcterms:modified xsi:type="dcterms:W3CDTF">2024-11-06T22:28:02Z</dcterms:modified>
</cp:coreProperties>
</file>