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<sst xmlns="http://schemas.openxmlformats.org/spreadsheetml/2006/main" count="611" uniqueCount="287">
  <si>
    <t>File opened</t>
  </si>
  <si>
    <t>2021-10-06 09:17:19</t>
  </si>
  <si>
    <t>Console s/n</t>
  </si>
  <si>
    <t>68C-022441</t>
  </si>
  <si>
    <t>Console ver</t>
  </si>
  <si>
    <t>Bluestem v.2.0.02</t>
  </si>
  <si>
    <t>Scripts ver</t>
  </si>
  <si>
    <t>2021.06  2.0.01, June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</si>
  <si>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</si>
  <si>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</si>
  <si>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</si>
  <si>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</si>
  <si>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</si>
  <si>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</si>
  <si>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</si>
  <si>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</si>
  <si>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</si>
  <si>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</si>
  <si>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</si>
  <si>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</si>
  <si>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</si>
  <si>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</si>
  <si>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</si>
  <si>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09:17:19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</si>
  <si>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</si>
  <si>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</si>
  <si>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</si>
  <si>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</si>
  <si>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</si>
  <si>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</si>
  <si>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</si>
  <si>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</si>
  <si>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</si>
  <si>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</si>
  <si>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</si>
  <si>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</si>
  <si>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</si>
  <si>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</si>
  <si>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</si>
  <si>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</si>
  <si>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</si>
  <si>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</si>
  <si>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</si>
  <si>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</si>
  <si>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</si>
  <si>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</si>
  <si>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</si>
  <si>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</si>
  <si>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</si>
  <si>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</si>
  <si>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</si>
  <si>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</si>
  <si>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</si>
  <si>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</si>
  <si>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</si>
  <si>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</si>
  <si>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</si>
  <si>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</si>
  <si>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</si>
  <si>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</si>
  <si>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</si>
  <si>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</si>
  <si>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</si>
  <si>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</si>
  <si>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</si>
  <si>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</si>
  <si>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</si>
  <si>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</si>
  <si>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</si>
  <si>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</si>
  <si>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</si>
  <si>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</si>
  <si>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</si>
  <si>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</si>
  <si>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</si>
  <si>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</si>
  <si>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</si>
  <si>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</si>
  <si>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</si>
  <si>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3.48167 98.3826 381.816 609.669 841.966 1057.65 1259.19 1416</t>
  </si>
  <si>
    <t>Fs_true</t>
  </si>
  <si>
    <t>0.970293 101.886 401.446 603.024 801.808 1001.91 1201.29 1401.78</t>
  </si>
  <si>
    <t>leak_wt</t>
  </si>
  <si>
    <t>SysObs</t>
  </si>
  <si>
    <t>GasEx</t>
  </si>
  <si>
    <t>Leak</t>
  </si>
  <si>
    <t>LeafQ</t>
  </si>
  <si>
    <t>Meas</t>
  </si>
  <si>
    <t>FlrLS</t>
  </si>
  <si>
    <t>MchEvent</t>
  </si>
  <si>
    <t>Stability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</si>
  <si>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</si>
  <si>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</si>
  <si>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</si>
  <si>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</si>
  <si>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</si>
  <si>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</si>
  <si>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</si>
  <si>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</si>
  <si>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</si>
  <si>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</si>
  <si>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</si>
  <si>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</si>
  <si>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</si>
  <si>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</si>
  <si>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</si>
  <si>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</si>
  <si>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</si>
  <si>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</si>
  <si>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</si>
  <si>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</si>
  <si>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</si>
  <si>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</si>
  <si>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</si>
  <si>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</si>
  <si>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</si>
  <si>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</si>
  <si>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</si>
  <si>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</si>
  <si>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</si>
  <si>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</si>
  <si>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</si>
  <si>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</si>
  <si>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</si>
  <si>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</si>
  <si>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</si>
  <si>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</si>
  <si>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</si>
  <si>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</si>
  <si>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</si>
  <si>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</si>
  <si>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</si>
  <si>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</si>
  <si>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</si>
  <si>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</si>
  <si>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</si>
  <si>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</si>
  <si>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</si>
  <si>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</si>
  <si>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</si>
  <si>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</si>
  <si>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</si>
  <si>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</si>
  <si>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</si>
  <si>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</si>
  <si>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</si>
  <si>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</si>
  <si>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</si>
  <si>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</si>
  <si>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</si>
  <si>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</si>
  <si>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</si>
  <si>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</si>
  <si>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</si>
  <si>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</si>
  <si>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</si>
  <si>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</si>
  <si>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</si>
  <si>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</si>
  <si>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</si>
  <si>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</si>
  <si>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</si>
  <si>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</si>
  <si>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</si>
  <si>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</si>
  <si>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</si>
  <si>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</si>
  <si>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</si>
  <si>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</si>
  <si>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</si>
  <si>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</si>
  <si>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</si>
  <si>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</si>
  <si>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</si>
  <si>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</si>
  <si>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</si>
  <si>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</si>
  <si>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</si>
  <si>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</si>
  <si>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</si>
  <si>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</si>
  <si>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</si>
  <si>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</si>
  <si>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</si>
  <si>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</si>
  <si>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</si>
  <si>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</si>
  <si>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</si>
  <si>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</si>
  <si>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</si>
  <si>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</si>
  <si>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</si>
  <si>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</si>
  <si>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</si>
  <si>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</si>
  <si>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</si>
  <si>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</si>
  <si>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</si>
  <si>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</si>
  <si>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</si>
  <si>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</si>
  <si>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</si>
  <si>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</si>
  <si>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</si>
  <si>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</si>
  <si>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</si>
  <si>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</si>
  <si>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</si>
  <si>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</si>
  <si>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</si>
  <si>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</si>
  <si>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</si>
  <si>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</si>
  <si>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</si>
  <si>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</si>
  <si>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</si>
  <si>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</si>
  <si>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</si>
  <si>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</si>
  <si>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</si>
  <si>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</si>
  <si>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</si>
  <si>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</si>
  <si>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</si>
  <si>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</si>
  <si>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</si>
  <si>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</si>
  <si>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</si>
  <si>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</si>
  <si>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</si>
  <si>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</si>
  <si>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</si>
  <si>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</si>
  <si>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</si>
  <si>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</si>
  <si>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</si>
  <si>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</si>
  <si>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</si>
  <si>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</si>
  <si>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</si>
  <si>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</si>
  <si>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</si>
  <si>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</si>
  <si>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</si>
  <si>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</si>
  <si>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</si>
  <si>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</si>
  <si>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</si>
  <si>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</si>
  <si>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</si>
  <si>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</si>
  <si>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</si>
  <si>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</si>
  <si>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min</t>
  </si>
  <si>
    <t>V</t>
  </si>
  <si>
    <t>20211006 09:28:30</t>
  </si>
  <si>
    <t>09:28:30</t>
  </si>
  <si>
    <t>0: Broadleaf</t>
  </si>
  <si>
    <t>09:28:04</t>
  </si>
  <si>
    <t>2/2</t>
  </si>
  <si>
    <t>20211006 09:29:57</t>
  </si>
  <si>
    <t>09:29:57</t>
  </si>
  <si>
    <t>09:29:21</t>
  </si>
  <si>
    <t>20211006 09:31:15</t>
  </si>
  <si>
    <t>09:31:15</t>
  </si>
  <si>
    <t>09:30:50</t>
  </si>
  <si>
    <t>20211006 09:32:38</t>
  </si>
  <si>
    <t>09:32:38</t>
  </si>
  <si>
    <t>09:32:09</t>
  </si>
  <si>
    <t>20211006 09:33:54</t>
  </si>
  <si>
    <t>09:33:54</t>
  </si>
  <si>
    <t>09:33:28</t>
  </si>
  <si>
    <t>20211006 09:35:17</t>
  </si>
  <si>
    <t>09:35:17</t>
  </si>
  <si>
    <t>09:34:43</t>
  </si>
  <si>
    <t>20211006 09:36:34</t>
  </si>
  <si>
    <t>09:36:34</t>
  </si>
  <si>
    <t>09:36:05</t>
  </si>
  <si>
    <t>20211006 09:37:52</t>
  </si>
  <si>
    <t>09:37:52</t>
  </si>
  <si>
    <t>09:37:24</t>
  </si>
  <si>
    <t>20211006 09:39:10</t>
  </si>
  <si>
    <t>09:39:10</t>
  </si>
  <si>
    <t>09:38:40</t>
  </si>
  <si>
    <t>20211006 09:40:32</t>
  </si>
  <si>
    <t>09:40:32</t>
  </si>
  <si>
    <t>09:39:58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</si>
</sst>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N28"/>
  <sheetViews>
    <sheetView tabSelected="1" workbookViewId="0"/>
  </sheetViews>
  <sheetFormatPr defaultRowHeight="15"/>
  <sheetData>
    <row r="2" spans="1:144">
      <c r="A2" t="s">
        <v>25</v>
      </c>
      <c r="B2" t="s">
        <v>26</v>
      </c>
      <c r="C2" t="s">
        <v>28</v>
      </c>
    </row>
    <row r="3" spans="1:144">
      <c r="B3" t="s">
        <v>27</v>
      </c>
      <c r="C3">
        <v>21</v>
      </c>
    </row>
    <row r="4" spans="1:14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4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144">
      <c r="A6" t="s">
        <v>41</v>
      </c>
      <c r="B6" t="s">
        <v>42</v>
      </c>
    </row>
    <row r="7" spans="1:144">
      <c r="B7">
        <v>2</v>
      </c>
    </row>
    <row r="8" spans="1:144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144">
      <c r="B9">
        <v>0</v>
      </c>
      <c r="C9">
        <v>1</v>
      </c>
      <c r="D9">
        <v>0</v>
      </c>
      <c r="E9">
        <v>0</v>
      </c>
    </row>
    <row r="10" spans="1:144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144">
      <c r="B11" t="s">
        <v>50</v>
      </c>
      <c r="C11" t="s">
        <v>52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44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144">
      <c r="B13">
        <v>0</v>
      </c>
      <c r="C13">
        <v>0</v>
      </c>
      <c r="D13">
        <v>0</v>
      </c>
      <c r="E13">
        <v>0</v>
      </c>
      <c r="F13">
        <v>1</v>
      </c>
    </row>
    <row r="14" spans="1:144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144">
      <c r="B15">
        <v>-6276</v>
      </c>
      <c r="C15">
        <v>6.6</v>
      </c>
      <c r="D15">
        <v>1.709E-05</v>
      </c>
      <c r="E15">
        <v>3.11</v>
      </c>
      <c r="F15" t="s">
        <v>79</v>
      </c>
      <c r="G15" t="s">
        <v>81</v>
      </c>
      <c r="H15">
        <v>0</v>
      </c>
    </row>
    <row r="16" spans="1:144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83</v>
      </c>
      <c r="G16" t="s">
        <v>84</v>
      </c>
      <c r="H16" t="s">
        <v>84</v>
      </c>
      <c r="I16" t="s">
        <v>84</v>
      </c>
      <c r="J16" t="s">
        <v>84</v>
      </c>
      <c r="K16" t="s">
        <v>84</v>
      </c>
      <c r="L16" t="s">
        <v>84</v>
      </c>
      <c r="M16" t="s">
        <v>84</v>
      </c>
      <c r="N16" t="s">
        <v>84</v>
      </c>
      <c r="O16" t="s">
        <v>84</v>
      </c>
      <c r="P16" t="s">
        <v>84</v>
      </c>
      <c r="Q16" t="s">
        <v>84</v>
      </c>
      <c r="R16" t="s">
        <v>84</v>
      </c>
      <c r="S16" t="s">
        <v>84</v>
      </c>
      <c r="T16" t="s">
        <v>84</v>
      </c>
      <c r="U16" t="s">
        <v>84</v>
      </c>
      <c r="V16" t="s">
        <v>84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86</v>
      </c>
      <c r="AK16" t="s">
        <v>86</v>
      </c>
      <c r="AL16" t="s">
        <v>86</v>
      </c>
      <c r="AM16" t="s">
        <v>86</v>
      </c>
      <c r="AN16" t="s">
        <v>41</v>
      </c>
      <c r="AO16" t="s">
        <v>41</v>
      </c>
      <c r="AP16" t="s">
        <v>41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88</v>
      </c>
      <c r="BJ16" t="s">
        <v>88</v>
      </c>
      <c r="BK16" t="s">
        <v>88</v>
      </c>
      <c r="BL16" t="s">
        <v>88</v>
      </c>
      <c r="BM16" t="s">
        <v>88</v>
      </c>
      <c r="BN16" t="s">
        <v>88</v>
      </c>
      <c r="BO16" t="s">
        <v>88</v>
      </c>
      <c r="BP16" t="s">
        <v>88</v>
      </c>
      <c r="BQ16" t="s">
        <v>88</v>
      </c>
      <c r="BR16" t="s">
        <v>88</v>
      </c>
      <c r="BS16" t="s">
        <v>88</v>
      </c>
      <c r="BT16" t="s">
        <v>88</v>
      </c>
      <c r="BU16" t="s">
        <v>88</v>
      </c>
      <c r="BV16" t="s">
        <v>88</v>
      </c>
      <c r="BW16" t="s">
        <v>88</v>
      </c>
      <c r="BX16" t="s">
        <v>88</v>
      </c>
      <c r="BY16" t="s">
        <v>88</v>
      </c>
      <c r="BZ16" t="s">
        <v>88</v>
      </c>
      <c r="CA16" t="s">
        <v>89</v>
      </c>
      <c r="CB16" t="s">
        <v>89</v>
      </c>
      <c r="CC16" t="s">
        <v>89</v>
      </c>
      <c r="CD16" t="s">
        <v>89</v>
      </c>
      <c r="CE16" t="s">
        <v>89</v>
      </c>
      <c r="CF16" t="s">
        <v>89</v>
      </c>
      <c r="CG16" t="s">
        <v>89</v>
      </c>
      <c r="CH16" t="s">
        <v>89</v>
      </c>
      <c r="CI16" t="s">
        <v>89</v>
      </c>
      <c r="CJ16" t="s">
        <v>89</v>
      </c>
      <c r="CK16" t="s">
        <v>89</v>
      </c>
      <c r="CL16" t="s">
        <v>89</v>
      </c>
      <c r="CM16" t="s">
        <v>89</v>
      </c>
      <c r="CN16" t="s">
        <v>90</v>
      </c>
      <c r="CO16" t="s">
        <v>90</v>
      </c>
      <c r="CP16" t="s">
        <v>90</v>
      </c>
      <c r="CQ16" t="s">
        <v>90</v>
      </c>
      <c r="CR16" t="s">
        <v>90</v>
      </c>
      <c r="CS16" t="s">
        <v>90</v>
      </c>
      <c r="CT16" t="s">
        <v>90</v>
      </c>
      <c r="CU16" t="s">
        <v>90</v>
      </c>
      <c r="CV16" t="s">
        <v>90</v>
      </c>
      <c r="CW16" t="s">
        <v>90</v>
      </c>
      <c r="CX16" t="s">
        <v>90</v>
      </c>
      <c r="CY16" t="s">
        <v>91</v>
      </c>
      <c r="CZ16" t="s">
        <v>91</v>
      </c>
      <c r="DA16" t="s">
        <v>91</v>
      </c>
      <c r="DB16" t="s">
        <v>91</v>
      </c>
      <c r="DC16" t="s">
        <v>91</v>
      </c>
      <c r="DD16" t="s">
        <v>91</v>
      </c>
      <c r="DE16" t="s">
        <v>91</v>
      </c>
      <c r="DF16" t="s">
        <v>91</v>
      </c>
      <c r="DG16" t="s">
        <v>91</v>
      </c>
      <c r="DH16" t="s">
        <v>91</v>
      </c>
      <c r="DI16" t="s">
        <v>91</v>
      </c>
      <c r="DJ16" t="s">
        <v>91</v>
      </c>
      <c r="DK16" t="s">
        <v>91</v>
      </c>
      <c r="DL16" t="s">
        <v>91</v>
      </c>
      <c r="DM16" t="s">
        <v>91</v>
      </c>
      <c r="DN16" t="s">
        <v>91</v>
      </c>
      <c r="DO16" t="s">
        <v>91</v>
      </c>
      <c r="DP16" t="s">
        <v>91</v>
      </c>
      <c r="DQ16" t="s">
        <v>92</v>
      </c>
      <c r="DR16" t="s">
        <v>92</v>
      </c>
      <c r="DS16" t="s">
        <v>92</v>
      </c>
      <c r="DT16" t="s">
        <v>92</v>
      </c>
      <c r="DU16" t="s">
        <v>92</v>
      </c>
      <c r="DV16" t="s">
        <v>92</v>
      </c>
      <c r="DW16" t="s">
        <v>92</v>
      </c>
      <c r="DX16" t="s">
        <v>92</v>
      </c>
      <c r="DY16" t="s">
        <v>93</v>
      </c>
      <c r="DZ16" t="s">
        <v>93</v>
      </c>
      <c r="EA16" t="s">
        <v>93</v>
      </c>
      <c r="EB16" t="s">
        <v>93</v>
      </c>
      <c r="EC16" t="s">
        <v>93</v>
      </c>
      <c r="ED16" t="s">
        <v>93</v>
      </c>
      <c r="EE16" t="s">
        <v>93</v>
      </c>
      <c r="EF16" t="s">
        <v>93</v>
      </c>
      <c r="EG16" t="s">
        <v>93</v>
      </c>
      <c r="EH16" t="s">
        <v>93</v>
      </c>
      <c r="EI16" t="s">
        <v>93</v>
      </c>
      <c r="EJ16" t="s">
        <v>93</v>
      </c>
      <c r="EK16" t="s">
        <v>93</v>
      </c>
      <c r="EL16" t="s">
        <v>93</v>
      </c>
      <c r="EM16" t="s">
        <v>93</v>
      </c>
      <c r="EN16" t="s">
        <v>93</v>
      </c>
    </row>
    <row r="17" spans="1:144">
      <c r="A17" t="s">
        <v>94</v>
      </c>
      <c r="B17" t="s">
        <v>95</v>
      </c>
      <c r="C17" t="s">
        <v>96</v>
      </c>
      <c r="D17" t="s">
        <v>97</v>
      </c>
      <c r="E17" t="s">
        <v>98</v>
      </c>
      <c r="F17" t="s">
        <v>99</v>
      </c>
      <c r="G17" t="s">
        <v>100</v>
      </c>
      <c r="H17" t="s">
        <v>101</v>
      </c>
      <c r="I17" t="s">
        <v>102</v>
      </c>
      <c r="J17" t="s">
        <v>103</v>
      </c>
      <c r="K17" t="s">
        <v>104</v>
      </c>
      <c r="L17" t="s">
        <v>105</v>
      </c>
      <c r="M17" t="s">
        <v>106</v>
      </c>
      <c r="N17" t="s">
        <v>107</v>
      </c>
      <c r="O17" t="s">
        <v>108</v>
      </c>
      <c r="P17" t="s">
        <v>109</v>
      </c>
      <c r="Q17" t="s">
        <v>110</v>
      </c>
      <c r="R17" t="s">
        <v>111</v>
      </c>
      <c r="S17" t="s">
        <v>112</v>
      </c>
      <c r="T17" t="s">
        <v>113</v>
      </c>
      <c r="U17" t="s">
        <v>114</v>
      </c>
      <c r="V17" t="s">
        <v>115</v>
      </c>
      <c r="W17" t="s">
        <v>116</v>
      </c>
      <c r="X17" t="s">
        <v>117</v>
      </c>
      <c r="Y17" t="s">
        <v>118</v>
      </c>
      <c r="Z17" t="s">
        <v>119</v>
      </c>
      <c r="AA17" t="s">
        <v>120</v>
      </c>
      <c r="AB17" t="s">
        <v>121</v>
      </c>
      <c r="AC17" t="s">
        <v>122</v>
      </c>
      <c r="AD17" t="s">
        <v>123</v>
      </c>
      <c r="AE17" t="s">
        <v>85</v>
      </c>
      <c r="AF17" t="s">
        <v>124</v>
      </c>
      <c r="AG17" t="s">
        <v>125</v>
      </c>
      <c r="AH17" t="s">
        <v>126</v>
      </c>
      <c r="AI17" t="s">
        <v>127</v>
      </c>
      <c r="AJ17" t="s">
        <v>128</v>
      </c>
      <c r="AK17" t="s">
        <v>129</v>
      </c>
      <c r="AL17" t="s">
        <v>130</v>
      </c>
      <c r="AM17" t="s">
        <v>131</v>
      </c>
      <c r="AN17" t="s">
        <v>132</v>
      </c>
      <c r="AO17" t="s">
        <v>133</v>
      </c>
      <c r="AP17" t="s">
        <v>134</v>
      </c>
      <c r="AQ17" t="s">
        <v>100</v>
      </c>
      <c r="AR17" t="s">
        <v>135</v>
      </c>
      <c r="AS17" t="s">
        <v>136</v>
      </c>
      <c r="AT17" t="s">
        <v>137</v>
      </c>
      <c r="AU17" t="s">
        <v>138</v>
      </c>
      <c r="AV17" t="s">
        <v>139</v>
      </c>
      <c r="AW17" t="s">
        <v>140</v>
      </c>
      <c r="AX17" t="s">
        <v>141</v>
      </c>
      <c r="AY17" t="s">
        <v>142</v>
      </c>
      <c r="AZ17" t="s">
        <v>143</v>
      </c>
      <c r="BA17" t="s">
        <v>144</v>
      </c>
      <c r="BB17" t="s">
        <v>145</v>
      </c>
      <c r="BC17" t="s">
        <v>146</v>
      </c>
      <c r="BD17" t="s">
        <v>147</v>
      </c>
      <c r="BE17" t="s">
        <v>148</v>
      </c>
      <c r="BF17" t="s">
        <v>149</v>
      </c>
      <c r="BG17" t="s">
        <v>150</v>
      </c>
      <c r="BH17" t="s">
        <v>151</v>
      </c>
      <c r="BI17" t="s">
        <v>152</v>
      </c>
      <c r="BJ17" t="s">
        <v>153</v>
      </c>
      <c r="BK17" t="s">
        <v>154</v>
      </c>
      <c r="BL17" t="s">
        <v>155</v>
      </c>
      <c r="BM17" t="s">
        <v>156</v>
      </c>
      <c r="BN17" t="s">
        <v>157</v>
      </c>
      <c r="BO17" t="s">
        <v>158</v>
      </c>
      <c r="BP17" t="s">
        <v>159</v>
      </c>
      <c r="BQ17" t="s">
        <v>160</v>
      </c>
      <c r="BR17" t="s">
        <v>161</v>
      </c>
      <c r="BS17" t="s">
        <v>162</v>
      </c>
      <c r="BT17" t="s">
        <v>163</v>
      </c>
      <c r="BU17" t="s">
        <v>164</v>
      </c>
      <c r="BV17" t="s">
        <v>165</v>
      </c>
      <c r="BW17" t="s">
        <v>166</v>
      </c>
      <c r="BX17" t="s">
        <v>167</v>
      </c>
      <c r="BY17" t="s">
        <v>168</v>
      </c>
      <c r="BZ17" t="s">
        <v>169</v>
      </c>
      <c r="CA17" t="s">
        <v>95</v>
      </c>
      <c r="CB17" t="s">
        <v>98</v>
      </c>
      <c r="CC17" t="s">
        <v>170</v>
      </c>
      <c r="CD17" t="s">
        <v>171</v>
      </c>
      <c r="CE17" t="s">
        <v>172</v>
      </c>
      <c r="CF17" t="s">
        <v>173</v>
      </c>
      <c r="CG17" t="s">
        <v>174</v>
      </c>
      <c r="CH17" t="s">
        <v>175</v>
      </c>
      <c r="CI17" t="s">
        <v>176</v>
      </c>
      <c r="CJ17" t="s">
        <v>177</v>
      </c>
      <c r="CK17" t="s">
        <v>178</v>
      </c>
      <c r="CL17" t="s">
        <v>179</v>
      </c>
      <c r="CM17" t="s">
        <v>180</v>
      </c>
      <c r="CN17" t="s">
        <v>181</v>
      </c>
      <c r="CO17" t="s">
        <v>182</v>
      </c>
      <c r="CP17" t="s">
        <v>183</v>
      </c>
      <c r="CQ17" t="s">
        <v>184</v>
      </c>
      <c r="CR17" t="s">
        <v>185</v>
      </c>
      <c r="CS17" t="s">
        <v>186</v>
      </c>
      <c r="CT17" t="s">
        <v>187</v>
      </c>
      <c r="CU17" t="s">
        <v>188</v>
      </c>
      <c r="CV17" t="s">
        <v>189</v>
      </c>
      <c r="CW17" t="s">
        <v>190</v>
      </c>
      <c r="CX17" t="s">
        <v>191</v>
      </c>
      <c r="CY17" t="s">
        <v>192</v>
      </c>
      <c r="CZ17" t="s">
        <v>193</v>
      </c>
      <c r="DA17" t="s">
        <v>194</v>
      </c>
      <c r="DB17" t="s">
        <v>195</v>
      </c>
      <c r="DC17" t="s">
        <v>196</v>
      </c>
      <c r="DD17" t="s">
        <v>197</v>
      </c>
      <c r="DE17" t="s">
        <v>198</v>
      </c>
      <c r="DF17" t="s">
        <v>199</v>
      </c>
      <c r="DG17" t="s">
        <v>200</v>
      </c>
      <c r="DH17" t="s">
        <v>201</v>
      </c>
      <c r="DI17" t="s">
        <v>202</v>
      </c>
      <c r="DJ17" t="s">
        <v>203</v>
      </c>
      <c r="DK17" t="s">
        <v>204</v>
      </c>
      <c r="DL17" t="s">
        <v>205</v>
      </c>
      <c r="DM17" t="s">
        <v>206</v>
      </c>
      <c r="DN17" t="s">
        <v>207</v>
      </c>
      <c r="DO17" t="s">
        <v>208</v>
      </c>
      <c r="DP17" t="s">
        <v>209</v>
      </c>
      <c r="DQ17" t="s">
        <v>210</v>
      </c>
      <c r="DR17" t="s">
        <v>211</v>
      </c>
      <c r="DS17" t="s">
        <v>212</v>
      </c>
      <c r="DT17" t="s">
        <v>213</v>
      </c>
      <c r="DU17" t="s">
        <v>214</v>
      </c>
      <c r="DV17" t="s">
        <v>215</v>
      </c>
      <c r="DW17" t="s">
        <v>216</v>
      </c>
      <c r="DX17" t="s">
        <v>217</v>
      </c>
      <c r="DY17" t="s">
        <v>218</v>
      </c>
      <c r="DZ17" t="s">
        <v>219</v>
      </c>
      <c r="EA17" t="s">
        <v>220</v>
      </c>
      <c r="EB17" t="s">
        <v>221</v>
      </c>
      <c r="EC17" t="s">
        <v>222</v>
      </c>
      <c r="ED17" t="s">
        <v>223</v>
      </c>
      <c r="EE17" t="s">
        <v>224</v>
      </c>
      <c r="EF17" t="s">
        <v>225</v>
      </c>
      <c r="EG17" t="s">
        <v>226</v>
      </c>
      <c r="EH17" t="s">
        <v>227</v>
      </c>
      <c r="EI17" t="s">
        <v>228</v>
      </c>
      <c r="EJ17" t="s">
        <v>229</v>
      </c>
      <c r="EK17" t="s">
        <v>230</v>
      </c>
      <c r="EL17" t="s">
        <v>231</v>
      </c>
      <c r="EM17" t="s">
        <v>232</v>
      </c>
      <c r="EN17" t="s">
        <v>233</v>
      </c>
    </row>
    <row r="18" spans="1:144">
      <c r="B18" t="s">
        <v>234</v>
      </c>
      <c r="C18" t="s">
        <v>234</v>
      </c>
      <c r="F18" t="s">
        <v>234</v>
      </c>
      <c r="G18" t="s">
        <v>234</v>
      </c>
      <c r="H18" t="s">
        <v>235</v>
      </c>
      <c r="I18" t="s">
        <v>236</v>
      </c>
      <c r="J18" t="s">
        <v>237</v>
      </c>
      <c r="K18" t="s">
        <v>238</v>
      </c>
      <c r="L18" t="s">
        <v>238</v>
      </c>
      <c r="M18" t="s">
        <v>142</v>
      </c>
      <c r="N18" t="s">
        <v>142</v>
      </c>
      <c r="O18" t="s">
        <v>235</v>
      </c>
      <c r="P18" t="s">
        <v>235</v>
      </c>
      <c r="Q18" t="s">
        <v>235</v>
      </c>
      <c r="R18" t="s">
        <v>235</v>
      </c>
      <c r="S18" t="s">
        <v>239</v>
      </c>
      <c r="T18" t="s">
        <v>240</v>
      </c>
      <c r="U18" t="s">
        <v>240</v>
      </c>
      <c r="V18" t="s">
        <v>241</v>
      </c>
      <c r="W18" t="s">
        <v>242</v>
      </c>
      <c r="X18" t="s">
        <v>241</v>
      </c>
      <c r="Y18" t="s">
        <v>241</v>
      </c>
      <c r="Z18" t="s">
        <v>241</v>
      </c>
      <c r="AA18" t="s">
        <v>239</v>
      </c>
      <c r="AB18" t="s">
        <v>239</v>
      </c>
      <c r="AC18" t="s">
        <v>239</v>
      </c>
      <c r="AD18" t="s">
        <v>239</v>
      </c>
      <c r="AE18" t="s">
        <v>243</v>
      </c>
      <c r="AF18" t="s">
        <v>242</v>
      </c>
      <c r="AH18" t="s">
        <v>242</v>
      </c>
      <c r="AI18" t="s">
        <v>243</v>
      </c>
      <c r="AJ18" t="s">
        <v>237</v>
      </c>
      <c r="AK18" t="s">
        <v>237</v>
      </c>
      <c r="AM18" t="s">
        <v>244</v>
      </c>
      <c r="AN18" t="s">
        <v>245</v>
      </c>
      <c r="AQ18" t="s">
        <v>234</v>
      </c>
      <c r="AR18" t="s">
        <v>238</v>
      </c>
      <c r="AS18" t="s">
        <v>238</v>
      </c>
      <c r="AT18" t="s">
        <v>246</v>
      </c>
      <c r="AU18" t="s">
        <v>246</v>
      </c>
      <c r="AV18" t="s">
        <v>238</v>
      </c>
      <c r="AW18" t="s">
        <v>246</v>
      </c>
      <c r="AX18" t="s">
        <v>243</v>
      </c>
      <c r="AY18" t="s">
        <v>241</v>
      </c>
      <c r="AZ18" t="s">
        <v>241</v>
      </c>
      <c r="BA18" t="s">
        <v>240</v>
      </c>
      <c r="BB18" t="s">
        <v>240</v>
      </c>
      <c r="BC18" t="s">
        <v>240</v>
      </c>
      <c r="BD18" t="s">
        <v>240</v>
      </c>
      <c r="BE18" t="s">
        <v>240</v>
      </c>
      <c r="BF18" t="s">
        <v>247</v>
      </c>
      <c r="BG18" t="s">
        <v>237</v>
      </c>
      <c r="BH18" t="s">
        <v>237</v>
      </c>
      <c r="BI18" t="s">
        <v>237</v>
      </c>
      <c r="BN18" t="s">
        <v>237</v>
      </c>
      <c r="BQ18" t="s">
        <v>240</v>
      </c>
      <c r="BR18" t="s">
        <v>240</v>
      </c>
      <c r="BS18" t="s">
        <v>240</v>
      </c>
      <c r="BT18" t="s">
        <v>240</v>
      </c>
      <c r="BU18" t="s">
        <v>240</v>
      </c>
      <c r="BV18" t="s">
        <v>237</v>
      </c>
      <c r="BW18" t="s">
        <v>237</v>
      </c>
      <c r="BX18" t="s">
        <v>237</v>
      </c>
      <c r="BY18" t="s">
        <v>234</v>
      </c>
      <c r="CA18" t="s">
        <v>248</v>
      </c>
      <c r="CC18" t="s">
        <v>234</v>
      </c>
      <c r="CD18" t="s">
        <v>234</v>
      </c>
      <c r="CF18" t="s">
        <v>249</v>
      </c>
      <c r="CG18" t="s">
        <v>250</v>
      </c>
      <c r="CH18" t="s">
        <v>249</v>
      </c>
      <c r="CI18" t="s">
        <v>250</v>
      </c>
      <c r="CJ18" t="s">
        <v>249</v>
      </c>
      <c r="CK18" t="s">
        <v>250</v>
      </c>
      <c r="CL18" t="s">
        <v>242</v>
      </c>
      <c r="CM18" t="s">
        <v>242</v>
      </c>
      <c r="CN18" t="s">
        <v>238</v>
      </c>
      <c r="CO18" t="s">
        <v>251</v>
      </c>
      <c r="CP18" t="s">
        <v>238</v>
      </c>
      <c r="CR18" t="s">
        <v>246</v>
      </c>
      <c r="CS18" t="s">
        <v>252</v>
      </c>
      <c r="CT18" t="s">
        <v>246</v>
      </c>
      <c r="CY18" t="s">
        <v>242</v>
      </c>
      <c r="CZ18" t="s">
        <v>242</v>
      </c>
      <c r="DA18" t="s">
        <v>249</v>
      </c>
      <c r="DB18" t="s">
        <v>250</v>
      </c>
      <c r="DC18" t="s">
        <v>250</v>
      </c>
      <c r="DG18" t="s">
        <v>250</v>
      </c>
      <c r="DK18" t="s">
        <v>238</v>
      </c>
      <c r="DL18" t="s">
        <v>238</v>
      </c>
      <c r="DM18" t="s">
        <v>246</v>
      </c>
      <c r="DN18" t="s">
        <v>246</v>
      </c>
      <c r="DO18" t="s">
        <v>253</v>
      </c>
      <c r="DP18" t="s">
        <v>253</v>
      </c>
      <c r="DQ18" t="s">
        <v>254</v>
      </c>
      <c r="DR18" t="s">
        <v>254</v>
      </c>
      <c r="DS18" t="s">
        <v>254</v>
      </c>
      <c r="DT18" t="s">
        <v>254</v>
      </c>
      <c r="DU18" t="s">
        <v>254</v>
      </c>
      <c r="DV18" t="s">
        <v>254</v>
      </c>
      <c r="DW18" t="s">
        <v>240</v>
      </c>
      <c r="DX18" t="s">
        <v>254</v>
      </c>
      <c r="DZ18" t="s">
        <v>243</v>
      </c>
      <c r="EA18" t="s">
        <v>243</v>
      </c>
      <c r="EB18" t="s">
        <v>240</v>
      </c>
      <c r="EC18" t="s">
        <v>240</v>
      </c>
      <c r="ED18" t="s">
        <v>240</v>
      </c>
      <c r="EE18" t="s">
        <v>240</v>
      </c>
      <c r="EF18" t="s">
        <v>240</v>
      </c>
      <c r="EG18" t="s">
        <v>242</v>
      </c>
      <c r="EH18" t="s">
        <v>242</v>
      </c>
      <c r="EI18" t="s">
        <v>242</v>
      </c>
      <c r="EJ18" t="s">
        <v>240</v>
      </c>
      <c r="EK18" t="s">
        <v>238</v>
      </c>
      <c r="EL18" t="s">
        <v>246</v>
      </c>
      <c r="EM18" t="s">
        <v>242</v>
      </c>
      <c r="EN18" t="s">
        <v>242</v>
      </c>
    </row>
    <row r="19" spans="1:144">
      <c r="A19">
        <v>1</v>
      </c>
      <c r="B19">
        <v>1633530510.6</v>
      </c>
      <c r="C19">
        <v>0</v>
      </c>
      <c r="D19" t="s">
        <v>255</v>
      </c>
      <c r="E19" t="s">
        <v>256</v>
      </c>
      <c r="F19">
        <v>15</v>
      </c>
      <c r="G19">
        <v>1633530502.849999</v>
      </c>
      <c r="H19">
        <f>(I19)/1000</f>
        <v>0</v>
      </c>
      <c r="I19">
        <f>1000*AX19*AG19*(AT19-AU19)/(100*AN19*(1000-AG19*AT19))</f>
        <v>0</v>
      </c>
      <c r="J19">
        <f>AX19*AG19*(AS19-AR19*(1000-AG19*AU19)/(1000-AG19*AT19))/(100*AN19)</f>
        <v>0</v>
      </c>
      <c r="K19">
        <f>AR19 - IF(AG19&gt;1, J19*AN19*100.0/(AI19*BF19), 0)</f>
        <v>0</v>
      </c>
      <c r="L19">
        <f>((R19-H19/2)*K19-J19)/(R19+H19/2)</f>
        <v>0</v>
      </c>
      <c r="M19">
        <f>L19*(AY19+AZ19)/1000.0</f>
        <v>0</v>
      </c>
      <c r="N19">
        <f>(AR19 - IF(AG19&gt;1, J19*AN19*100.0/(AI19*BF19), 0))*(AY19+AZ19)/1000.0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IF(LEFT(AP19,1)&lt;&gt;"0",IF(LEFT(AP19,1)="1",3.0,$B$7),$D$5+$E$5*(BF19*AY19/($K$5*1000))+$F$5*(BF19*AY19/($K$5*1000))*MAX(MIN(AN19,$J$5),$I$5)*MAX(MIN(AN19,$J$5),$I$5)+$G$5*MAX(MIN(AN19,$J$5),$I$5)*(BF19*AY19/($K$5*1000))+$H$5*(BF19*AY19/($K$5*1000))*(BF19*AY19/($K$5*1000)))</f>
        <v>0</v>
      </c>
      <c r="Q19">
        <f>H19*(1000-(1000*0.61365*exp(17.502*U19/(240.97+U19))/(AY19+AZ19)+AT19)/2)/(1000*0.61365*exp(17.502*U19/(240.97+U19))/(AY19+AZ19)-AT19)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(BA19+(S19+2*0.95*5.67E-8*(((BA19+$B$9)+273)^4-(BA19+273)^4)-44100*H19)/(1.84*29.3*P19+8*0.95*5.67E-8*(BA19+273)^3))</f>
        <v>0</v>
      </c>
      <c r="U19">
        <f>($C$9*BB19+$D$9*BC19+$E$9*T19)</f>
        <v>0</v>
      </c>
      <c r="V19">
        <f>0.61365*exp(17.502*U19/(240.97+U19))</f>
        <v>0</v>
      </c>
      <c r="W19">
        <f>(X19/Y19*100)</f>
        <v>0</v>
      </c>
      <c r="X19">
        <f>AT19*(AY19+AZ19)/1000</f>
        <v>0</v>
      </c>
      <c r="Y19">
        <f>0.61365*exp(17.502*BA19/(240.97+BA19))</f>
        <v>0</v>
      </c>
      <c r="Z19">
        <f>(V19-AT19*(AY19+AZ19)/1000)</f>
        <v>0</v>
      </c>
      <c r="AA19">
        <f>(-H19*44100)</f>
        <v>0</v>
      </c>
      <c r="AB19">
        <f>2*29.3*P19*0.92*(BA19-U19)</f>
        <v>0</v>
      </c>
      <c r="AC19">
        <f>2*0.95*5.67E-8*(((BA19+$B$9)+273)^4-(U19+273)^4)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MAX(0,($B$15+$C$15*BF19)/(1+$D$15*BF19)*AY19/(BA19+273)*$E$15)</f>
        <v>0</v>
      </c>
      <c r="AJ19">
        <f>$B$13*BG19+$C$13*BH19+$F$13*BI19*(1-BL19)</f>
        <v>0</v>
      </c>
      <c r="AK19">
        <f>AJ19*AL19</f>
        <v>0</v>
      </c>
      <c r="AL19">
        <f>($B$13*$D$11+$C$13*$D$11+$F$13*((BV19+BN19)/MAX(BV19+BN19+BW19, 0.1)*$I$11+BW19/MAX(BV19+BN19+BW19, 0.1)*$J$11))/($B$13+$C$13+$F$13)</f>
        <v>0</v>
      </c>
      <c r="AM19">
        <f>($B$13*$K$11+$C$13*$K$11+$F$13*((BV19+BN19)/MAX(BV19+BN19+BW19, 0.1)*$P$11+BW19/MAX(BV19+BN19+BW19, 0.1)*$Q$11))/($B$13+$C$13+$F$13)</f>
        <v>0</v>
      </c>
      <c r="AN19">
        <v>6</v>
      </c>
      <c r="AO19">
        <v>0.5</v>
      </c>
      <c r="AP19" t="s">
        <v>257</v>
      </c>
      <c r="AQ19">
        <v>1633530502.849999</v>
      </c>
      <c r="AR19">
        <v>396.0300333333333</v>
      </c>
      <c r="AS19">
        <v>399.9839333333333</v>
      </c>
      <c r="AT19">
        <v>25.30366</v>
      </c>
      <c r="AU19">
        <v>24.14657333333333</v>
      </c>
      <c r="AV19">
        <v>393.8443333333334</v>
      </c>
      <c r="AW19">
        <v>25.07634</v>
      </c>
      <c r="AX19">
        <v>599.9971666666667</v>
      </c>
      <c r="AY19">
        <v>90.81068999999998</v>
      </c>
      <c r="AZ19">
        <v>0.09990951000000003</v>
      </c>
      <c r="BA19">
        <v>28.90622</v>
      </c>
      <c r="BB19">
        <v>29.31149333333333</v>
      </c>
      <c r="BC19">
        <v>999.9000000000002</v>
      </c>
      <c r="BD19">
        <v>0</v>
      </c>
      <c r="BE19">
        <v>0</v>
      </c>
      <c r="BF19">
        <v>10003.017</v>
      </c>
      <c r="BG19">
        <v>0</v>
      </c>
      <c r="BH19">
        <v>0.001618127333333333</v>
      </c>
      <c r="BI19">
        <v>2000.01</v>
      </c>
      <c r="BJ19">
        <v>0.9800030999999999</v>
      </c>
      <c r="BK19">
        <v>0.01999719666666666</v>
      </c>
      <c r="BL19">
        <v>0</v>
      </c>
      <c r="BM19">
        <v>1.856146666666667</v>
      </c>
      <c r="BN19">
        <v>0</v>
      </c>
      <c r="BO19">
        <v>16287.30666666667</v>
      </c>
      <c r="BP19">
        <v>17338.33333333334</v>
      </c>
      <c r="BQ19">
        <v>39.19973333333333</v>
      </c>
      <c r="BR19">
        <v>39.49993333333332</v>
      </c>
      <c r="BS19">
        <v>38.87046666666666</v>
      </c>
      <c r="BT19">
        <v>37.54559999999999</v>
      </c>
      <c r="BU19">
        <v>38.37053333333332</v>
      </c>
      <c r="BV19">
        <v>1960.02</v>
      </c>
      <c r="BW19">
        <v>39.991</v>
      </c>
      <c r="BX19">
        <v>0</v>
      </c>
      <c r="BY19">
        <v>1633530624.6</v>
      </c>
      <c r="BZ19">
        <v>0</v>
      </c>
      <c r="CA19">
        <v>1633530484.6</v>
      </c>
      <c r="CB19" t="s">
        <v>258</v>
      </c>
      <c r="CC19">
        <v>1633530480.6</v>
      </c>
      <c r="CD19">
        <v>1633530484.6</v>
      </c>
      <c r="CE19">
        <v>10</v>
      </c>
      <c r="CF19">
        <v>0.03</v>
      </c>
      <c r="CG19">
        <v>0.001</v>
      </c>
      <c r="CH19">
        <v>2.191</v>
      </c>
      <c r="CI19">
        <v>0.202</v>
      </c>
      <c r="CJ19">
        <v>400</v>
      </c>
      <c r="CK19">
        <v>24</v>
      </c>
      <c r="CL19">
        <v>0.31</v>
      </c>
      <c r="CM19">
        <v>0.07000000000000001</v>
      </c>
      <c r="CN19">
        <v>-3.95080512195122</v>
      </c>
      <c r="CO19">
        <v>-0.07419094076654943</v>
      </c>
      <c r="CP19">
        <v>0.01721624433166442</v>
      </c>
      <c r="CQ19">
        <v>1</v>
      </c>
      <c r="CR19">
        <v>1.153704390243903</v>
      </c>
      <c r="CS19">
        <v>0.06113289198606527</v>
      </c>
      <c r="CT19">
        <v>0.006617245779126551</v>
      </c>
      <c r="CU19">
        <v>1</v>
      </c>
      <c r="CV19">
        <v>2</v>
      </c>
      <c r="CW19">
        <v>2</v>
      </c>
      <c r="CX19" t="s">
        <v>259</v>
      </c>
      <c r="CY19">
        <v>100</v>
      </c>
      <c r="CZ19">
        <v>100</v>
      </c>
      <c r="DA19">
        <v>2.186</v>
      </c>
      <c r="DB19">
        <v>0.2274</v>
      </c>
      <c r="DC19">
        <v>1.577309678411499</v>
      </c>
      <c r="DD19">
        <v>0.001948427853356016</v>
      </c>
      <c r="DE19">
        <v>-1.17243448438673E-06</v>
      </c>
      <c r="DF19">
        <v>3.752243763376603E-10</v>
      </c>
      <c r="DG19">
        <v>-0.08598116476180867</v>
      </c>
      <c r="DH19">
        <v>0.001324990706552629</v>
      </c>
      <c r="DI19">
        <v>0.0004519867745925496</v>
      </c>
      <c r="DJ19">
        <v>-2.619824097939215E-07</v>
      </c>
      <c r="DK19">
        <v>2</v>
      </c>
      <c r="DL19">
        <v>2078</v>
      </c>
      <c r="DM19">
        <v>1</v>
      </c>
      <c r="DN19">
        <v>28</v>
      </c>
      <c r="DO19">
        <v>0.5</v>
      </c>
      <c r="DP19">
        <v>0.4</v>
      </c>
      <c r="DQ19">
        <v>1.32812</v>
      </c>
      <c r="DR19">
        <v>2.50122</v>
      </c>
      <c r="DS19">
        <v>1.99829</v>
      </c>
      <c r="DT19">
        <v>2.70996</v>
      </c>
      <c r="DU19">
        <v>2.19849</v>
      </c>
      <c r="DV19">
        <v>2.4353</v>
      </c>
      <c r="DW19">
        <v>33.513</v>
      </c>
      <c r="DX19">
        <v>15.3754</v>
      </c>
      <c r="DY19">
        <v>18</v>
      </c>
      <c r="DZ19">
        <v>615.073</v>
      </c>
      <c r="EA19">
        <v>771.047</v>
      </c>
      <c r="EB19">
        <v>27.4049</v>
      </c>
      <c r="EC19">
        <v>25.7881</v>
      </c>
      <c r="ED19">
        <v>30.0003</v>
      </c>
      <c r="EE19">
        <v>25.5187</v>
      </c>
      <c r="EF19">
        <v>25.5821</v>
      </c>
      <c r="EG19">
        <v>26.6061</v>
      </c>
      <c r="EH19">
        <v>-30</v>
      </c>
      <c r="EI19">
        <v>-30</v>
      </c>
      <c r="EJ19">
        <v>-999.9</v>
      </c>
      <c r="EK19">
        <v>400</v>
      </c>
      <c r="EL19">
        <v>20</v>
      </c>
      <c r="EM19">
        <v>100.83</v>
      </c>
      <c r="EN19">
        <v>101.571</v>
      </c>
    </row>
    <row r="20" spans="1:144">
      <c r="A20">
        <v>2</v>
      </c>
      <c r="B20">
        <v>1633530597.6</v>
      </c>
      <c r="C20">
        <v>87</v>
      </c>
      <c r="D20" t="s">
        <v>260</v>
      </c>
      <c r="E20" t="s">
        <v>261</v>
      </c>
      <c r="F20">
        <v>15</v>
      </c>
      <c r="G20">
        <v>1633530589.849999</v>
      </c>
      <c r="H20">
        <f>(I20)/1000</f>
        <v>0</v>
      </c>
      <c r="I20">
        <f>1000*AX20*AG20*(AT20-AU20)/(100*AN20*(1000-AG20*AT20))</f>
        <v>0</v>
      </c>
      <c r="J20">
        <f>AX20*AG20*(AS20-AR20*(1000-AG20*AU20)/(1000-AG20*AT20))/(100*AN20)</f>
        <v>0</v>
      </c>
      <c r="K20">
        <f>AR20 - IF(AG20&gt;1, J20*AN20*100.0/(AI20*BF20), 0)</f>
        <v>0</v>
      </c>
      <c r="L20">
        <f>((R20-H20/2)*K20-J20)/(R20+H20/2)</f>
        <v>0</v>
      </c>
      <c r="M20">
        <f>L20*(AY20+AZ20)/1000.0</f>
        <v>0</v>
      </c>
      <c r="N20">
        <f>(AR20 - IF(AG20&gt;1, J20*AN20*100.0/(AI20*BF20), 0))*(AY20+AZ20)/1000.0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IF(LEFT(AP20,1)&lt;&gt;"0",IF(LEFT(AP20,1)="1",3.0,$B$7),$D$5+$E$5*(BF20*AY20/($K$5*1000))+$F$5*(BF20*AY20/($K$5*1000))*MAX(MIN(AN20,$J$5),$I$5)*MAX(MIN(AN20,$J$5),$I$5)+$G$5*MAX(MIN(AN20,$J$5),$I$5)*(BF20*AY20/($K$5*1000))+$H$5*(BF20*AY20/($K$5*1000))*(BF20*AY20/($K$5*1000)))</f>
        <v>0</v>
      </c>
      <c r="Q20">
        <f>H20*(1000-(1000*0.61365*exp(17.502*U20/(240.97+U20))/(AY20+AZ20)+AT20)/2)/(1000*0.61365*exp(17.502*U20/(240.97+U20))/(AY20+AZ20)-AT20)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(BA20+(S20+2*0.95*5.67E-8*(((BA20+$B$9)+273)^4-(BA20+273)^4)-44100*H20)/(1.84*29.3*P20+8*0.95*5.67E-8*(BA20+273)^3))</f>
        <v>0</v>
      </c>
      <c r="U20">
        <f>($C$9*BB20+$D$9*BC20+$E$9*T20)</f>
        <v>0</v>
      </c>
      <c r="V20">
        <f>0.61365*exp(17.502*U20/(240.97+U20))</f>
        <v>0</v>
      </c>
      <c r="W20">
        <f>(X20/Y20*100)</f>
        <v>0</v>
      </c>
      <c r="X20">
        <f>AT20*(AY20+AZ20)/1000</f>
        <v>0</v>
      </c>
      <c r="Y20">
        <f>0.61365*exp(17.502*BA20/(240.97+BA20))</f>
        <v>0</v>
      </c>
      <c r="Z20">
        <f>(V20-AT20*(AY20+AZ20)/1000)</f>
        <v>0</v>
      </c>
      <c r="AA20">
        <f>(-H20*44100)</f>
        <v>0</v>
      </c>
      <c r="AB20">
        <f>2*29.3*P20*0.92*(BA20-U20)</f>
        <v>0</v>
      </c>
      <c r="AC20">
        <f>2*0.95*5.67E-8*(((BA20+$B$9)+273)^4-(U20+273)^4)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MAX(0,($B$15+$C$15*BF20)/(1+$D$15*BF20)*AY20/(BA20+273)*$E$15)</f>
        <v>0</v>
      </c>
      <c r="AJ20">
        <f>$B$13*BG20+$C$13*BH20+$F$13*BI20*(1-BL20)</f>
        <v>0</v>
      </c>
      <c r="AK20">
        <f>AJ20*AL20</f>
        <v>0</v>
      </c>
      <c r="AL20">
        <f>($B$13*$D$11+$C$13*$D$11+$F$13*((BV20+BN20)/MAX(BV20+BN20+BW20, 0.1)*$I$11+BW20/MAX(BV20+BN20+BW20, 0.1)*$J$11))/($B$13+$C$13+$F$13)</f>
        <v>0</v>
      </c>
      <c r="AM20">
        <f>($B$13*$K$11+$C$13*$K$11+$F$13*((BV20+BN20)/MAX(BV20+BN20+BW20, 0.1)*$P$11+BW20/MAX(BV20+BN20+BW20, 0.1)*$Q$11))/($B$13+$C$13+$F$13)</f>
        <v>0</v>
      </c>
      <c r="AN20">
        <v>6</v>
      </c>
      <c r="AO20">
        <v>0.5</v>
      </c>
      <c r="AP20" t="s">
        <v>257</v>
      </c>
      <c r="AQ20">
        <v>1633530589.849999</v>
      </c>
      <c r="AR20">
        <v>395.8784666666667</v>
      </c>
      <c r="AS20">
        <v>399.9970000000001</v>
      </c>
      <c r="AT20">
        <v>25.34232666666667</v>
      </c>
      <c r="AU20">
        <v>24.11072</v>
      </c>
      <c r="AV20">
        <v>393.6982666666667</v>
      </c>
      <c r="AW20">
        <v>25.11525</v>
      </c>
      <c r="AX20">
        <v>600.0015666666667</v>
      </c>
      <c r="AY20">
        <v>90.80239666666668</v>
      </c>
      <c r="AZ20">
        <v>0.1000254566666667</v>
      </c>
      <c r="BA20">
        <v>28.88583666666667</v>
      </c>
      <c r="BB20">
        <v>29.32148666666666</v>
      </c>
      <c r="BC20">
        <v>999.9000000000002</v>
      </c>
      <c r="BD20">
        <v>0</v>
      </c>
      <c r="BE20">
        <v>0</v>
      </c>
      <c r="BF20">
        <v>9996.543000000001</v>
      </c>
      <c r="BG20">
        <v>0</v>
      </c>
      <c r="BH20">
        <v>0.001589777333333333</v>
      </c>
      <c r="BI20">
        <v>2000.004333333334</v>
      </c>
      <c r="BJ20">
        <v>0.9800000666666665</v>
      </c>
      <c r="BK20">
        <v>0.01999964666666666</v>
      </c>
      <c r="BL20">
        <v>0</v>
      </c>
      <c r="BM20">
        <v>1.85464</v>
      </c>
      <c r="BN20">
        <v>0</v>
      </c>
      <c r="BO20">
        <v>16240.60666666666</v>
      </c>
      <c r="BP20">
        <v>17338.26666666667</v>
      </c>
      <c r="BQ20">
        <v>38.77059999999999</v>
      </c>
      <c r="BR20">
        <v>39.19539999999999</v>
      </c>
      <c r="BS20">
        <v>38.70393333333333</v>
      </c>
      <c r="BT20">
        <v>37.23726666666666</v>
      </c>
      <c r="BU20">
        <v>37.97073333333334</v>
      </c>
      <c r="BV20">
        <v>1960.003333333334</v>
      </c>
      <c r="BW20">
        <v>40.00066666666667</v>
      </c>
      <c r="BX20">
        <v>0</v>
      </c>
      <c r="BY20">
        <v>1633530711.6</v>
      </c>
      <c r="BZ20">
        <v>0</v>
      </c>
      <c r="CA20">
        <v>1633530561.6</v>
      </c>
      <c r="CB20" t="s">
        <v>262</v>
      </c>
      <c r="CC20">
        <v>1633530561.6</v>
      </c>
      <c r="CD20">
        <v>1633530559.1</v>
      </c>
      <c r="CE20">
        <v>11</v>
      </c>
      <c r="CF20">
        <v>-0.005</v>
      </c>
      <c r="CG20">
        <v>-0.001</v>
      </c>
      <c r="CH20">
        <v>2.185</v>
      </c>
      <c r="CI20">
        <v>0.2</v>
      </c>
      <c r="CJ20">
        <v>400</v>
      </c>
      <c r="CK20">
        <v>24</v>
      </c>
      <c r="CL20">
        <v>0.43</v>
      </c>
      <c r="CM20">
        <v>0.08</v>
      </c>
      <c r="CN20">
        <v>-4.10368</v>
      </c>
      <c r="CO20">
        <v>-0.09562118466898822</v>
      </c>
      <c r="CP20">
        <v>0.03861233121622181</v>
      </c>
      <c r="CQ20">
        <v>1</v>
      </c>
      <c r="CR20">
        <v>1.229189268292683</v>
      </c>
      <c r="CS20">
        <v>0.04399421602787405</v>
      </c>
      <c r="CT20">
        <v>0.004367924321601592</v>
      </c>
      <c r="CU20">
        <v>1</v>
      </c>
      <c r="CV20">
        <v>2</v>
      </c>
      <c r="CW20">
        <v>2</v>
      </c>
      <c r="CX20" t="s">
        <v>259</v>
      </c>
      <c r="CY20">
        <v>100</v>
      </c>
      <c r="CZ20">
        <v>100</v>
      </c>
      <c r="DA20">
        <v>2.18</v>
      </c>
      <c r="DB20">
        <v>0.2272</v>
      </c>
      <c r="DC20">
        <v>1.571982797586157</v>
      </c>
      <c r="DD20">
        <v>0.001948427853356016</v>
      </c>
      <c r="DE20">
        <v>-1.17243448438673E-06</v>
      </c>
      <c r="DF20">
        <v>3.752243763376603E-10</v>
      </c>
      <c r="DG20">
        <v>-0.08715303551246717</v>
      </c>
      <c r="DH20">
        <v>0.001324990706552629</v>
      </c>
      <c r="DI20">
        <v>0.0004519867745925496</v>
      </c>
      <c r="DJ20">
        <v>-2.619824097939215E-07</v>
      </c>
      <c r="DK20">
        <v>2</v>
      </c>
      <c r="DL20">
        <v>2078</v>
      </c>
      <c r="DM20">
        <v>1</v>
      </c>
      <c r="DN20">
        <v>28</v>
      </c>
      <c r="DO20">
        <v>0.6</v>
      </c>
      <c r="DP20">
        <v>0.6</v>
      </c>
      <c r="DQ20">
        <v>1.32812</v>
      </c>
      <c r="DR20">
        <v>2.51953</v>
      </c>
      <c r="DS20">
        <v>1.99829</v>
      </c>
      <c r="DT20">
        <v>2.70996</v>
      </c>
      <c r="DU20">
        <v>2.19849</v>
      </c>
      <c r="DV20">
        <v>2.34985</v>
      </c>
      <c r="DW20">
        <v>33.558</v>
      </c>
      <c r="DX20">
        <v>15.3666</v>
      </c>
      <c r="DY20">
        <v>18</v>
      </c>
      <c r="DZ20">
        <v>615.3920000000001</v>
      </c>
      <c r="EA20">
        <v>770.616</v>
      </c>
      <c r="EB20">
        <v>27.4253</v>
      </c>
      <c r="EC20">
        <v>25.8188</v>
      </c>
      <c r="ED20">
        <v>30.0003</v>
      </c>
      <c r="EE20">
        <v>25.5427</v>
      </c>
      <c r="EF20">
        <v>25.6058</v>
      </c>
      <c r="EG20">
        <v>26.6098</v>
      </c>
      <c r="EH20">
        <v>-30</v>
      </c>
      <c r="EI20">
        <v>-30</v>
      </c>
      <c r="EJ20">
        <v>-999.9</v>
      </c>
      <c r="EK20">
        <v>400</v>
      </c>
      <c r="EL20">
        <v>20</v>
      </c>
      <c r="EM20">
        <v>100.82</v>
      </c>
      <c r="EN20">
        <v>101.564</v>
      </c>
    </row>
    <row r="21" spans="1:144">
      <c r="A21">
        <v>3</v>
      </c>
      <c r="B21">
        <v>1633530675.6</v>
      </c>
      <c r="C21">
        <v>165</v>
      </c>
      <c r="D21" t="s">
        <v>263</v>
      </c>
      <c r="E21" t="s">
        <v>264</v>
      </c>
      <c r="F21">
        <v>15</v>
      </c>
      <c r="G21">
        <v>1633530667.599999</v>
      </c>
      <c r="H21">
        <f>(I21)/1000</f>
        <v>0</v>
      </c>
      <c r="I21">
        <f>1000*AX21*AG21*(AT21-AU21)/(100*AN21*(1000-AG21*AT21))</f>
        <v>0</v>
      </c>
      <c r="J21">
        <f>AX21*AG21*(AS21-AR21*(1000-AG21*AU21)/(1000-AG21*AT21))/(100*AN21)</f>
        <v>0</v>
      </c>
      <c r="K21">
        <f>AR21 - IF(AG21&gt;1, J21*AN21*100.0/(AI21*BF21), 0)</f>
        <v>0</v>
      </c>
      <c r="L21">
        <f>((R21-H21/2)*K21-J21)/(R21+H21/2)</f>
        <v>0</v>
      </c>
      <c r="M21">
        <f>L21*(AY21+AZ21)/1000.0</f>
        <v>0</v>
      </c>
      <c r="N21">
        <f>(AR21 - IF(AG21&gt;1, J21*AN21*100.0/(AI21*BF21), 0))*(AY21+AZ21)/1000.0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IF(LEFT(AP21,1)&lt;&gt;"0",IF(LEFT(AP21,1)="1",3.0,$B$7),$D$5+$E$5*(BF21*AY21/($K$5*1000))+$F$5*(BF21*AY21/($K$5*1000))*MAX(MIN(AN21,$J$5),$I$5)*MAX(MIN(AN21,$J$5),$I$5)+$G$5*MAX(MIN(AN21,$J$5),$I$5)*(BF21*AY21/($K$5*1000))+$H$5*(BF21*AY21/($K$5*1000))*(BF21*AY21/($K$5*1000)))</f>
        <v>0</v>
      </c>
      <c r="Q21">
        <f>H21*(1000-(1000*0.61365*exp(17.502*U21/(240.97+U21))/(AY21+AZ21)+AT21)/2)/(1000*0.61365*exp(17.502*U21/(240.97+U21))/(AY21+AZ21)-AT21)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(BA21+(S21+2*0.95*5.67E-8*(((BA21+$B$9)+273)^4-(BA21+273)^4)-44100*H21)/(1.84*29.3*P21+8*0.95*5.67E-8*(BA21+273)^3))</f>
        <v>0</v>
      </c>
      <c r="U21">
        <f>($C$9*BB21+$D$9*BC21+$E$9*T21)</f>
        <v>0</v>
      </c>
      <c r="V21">
        <f>0.61365*exp(17.502*U21/(240.97+U21))</f>
        <v>0</v>
      </c>
      <c r="W21">
        <f>(X21/Y21*100)</f>
        <v>0</v>
      </c>
      <c r="X21">
        <f>AT21*(AY21+AZ21)/1000</f>
        <v>0</v>
      </c>
      <c r="Y21">
        <f>0.61365*exp(17.502*BA21/(240.97+BA21))</f>
        <v>0</v>
      </c>
      <c r="Z21">
        <f>(V21-AT21*(AY21+AZ21)/1000)</f>
        <v>0</v>
      </c>
      <c r="AA21">
        <f>(-H21*44100)</f>
        <v>0</v>
      </c>
      <c r="AB21">
        <f>2*29.3*P21*0.92*(BA21-U21)</f>
        <v>0</v>
      </c>
      <c r="AC21">
        <f>2*0.95*5.67E-8*(((BA21+$B$9)+273)^4-(U21+273)^4)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MAX(0,($B$15+$C$15*BF21)/(1+$D$15*BF21)*AY21/(BA21+273)*$E$15)</f>
        <v>0</v>
      </c>
      <c r="AJ21">
        <f>$B$13*BG21+$C$13*BH21+$F$13*BI21*(1-BL21)</f>
        <v>0</v>
      </c>
      <c r="AK21">
        <f>AJ21*AL21</f>
        <v>0</v>
      </c>
      <c r="AL21">
        <f>($B$13*$D$11+$C$13*$D$11+$F$13*((BV21+BN21)/MAX(BV21+BN21+BW21, 0.1)*$I$11+BW21/MAX(BV21+BN21+BW21, 0.1)*$J$11))/($B$13+$C$13+$F$13)</f>
        <v>0</v>
      </c>
      <c r="AM21">
        <f>($B$13*$K$11+$C$13*$K$11+$F$13*((BV21+BN21)/MAX(BV21+BN21+BW21, 0.1)*$P$11+BW21/MAX(BV21+BN21+BW21, 0.1)*$Q$11))/($B$13+$C$13+$F$13)</f>
        <v>0</v>
      </c>
      <c r="AN21">
        <v>6</v>
      </c>
      <c r="AO21">
        <v>0.5</v>
      </c>
      <c r="AP21" t="s">
        <v>257</v>
      </c>
      <c r="AQ21">
        <v>1633530667.599999</v>
      </c>
      <c r="AR21">
        <v>395.8793225806451</v>
      </c>
      <c r="AS21">
        <v>399.9862580645161</v>
      </c>
      <c r="AT21">
        <v>25.26778064516129</v>
      </c>
      <c r="AU21">
        <v>24.08382258064515</v>
      </c>
      <c r="AV21">
        <v>393.6826129032258</v>
      </c>
      <c r="AW21">
        <v>25.04189032258065</v>
      </c>
      <c r="AX21">
        <v>599.9726129032257</v>
      </c>
      <c r="AY21">
        <v>90.80348387096771</v>
      </c>
      <c r="AZ21">
        <v>0.09983774193548386</v>
      </c>
      <c r="BA21">
        <v>28.73088709677419</v>
      </c>
      <c r="BB21">
        <v>28.92437096774194</v>
      </c>
      <c r="BC21">
        <v>999.9000000000003</v>
      </c>
      <c r="BD21">
        <v>0</v>
      </c>
      <c r="BE21">
        <v>0</v>
      </c>
      <c r="BF21">
        <v>9998.624516129032</v>
      </c>
      <c r="BG21">
        <v>0</v>
      </c>
      <c r="BH21">
        <v>0.001540961935483871</v>
      </c>
      <c r="BI21">
        <v>1500.010967741935</v>
      </c>
      <c r="BJ21">
        <v>0.9730046451612904</v>
      </c>
      <c r="BK21">
        <v>0.0269953870967742</v>
      </c>
      <c r="BL21">
        <v>0</v>
      </c>
      <c r="BM21">
        <v>1.953335483870968</v>
      </c>
      <c r="BN21">
        <v>0</v>
      </c>
      <c r="BO21">
        <v>11995.94838709677</v>
      </c>
      <c r="BP21">
        <v>12974.87741935484</v>
      </c>
      <c r="BQ21">
        <v>37.79809677419355</v>
      </c>
      <c r="BR21">
        <v>38.98374193548386</v>
      </c>
      <c r="BS21">
        <v>38.00600000000001</v>
      </c>
      <c r="BT21">
        <v>37.375</v>
      </c>
      <c r="BU21">
        <v>37.5884193548387</v>
      </c>
      <c r="BV21">
        <v>1459.52</v>
      </c>
      <c r="BW21">
        <v>40.49096774193548</v>
      </c>
      <c r="BX21">
        <v>0</v>
      </c>
      <c r="BY21">
        <v>1633530789.6</v>
      </c>
      <c r="BZ21">
        <v>0</v>
      </c>
      <c r="CA21">
        <v>1633530650.1</v>
      </c>
      <c r="CB21" t="s">
        <v>265</v>
      </c>
      <c r="CC21">
        <v>1633530644.1</v>
      </c>
      <c r="CD21">
        <v>1633530650.1</v>
      </c>
      <c r="CE21">
        <v>12</v>
      </c>
      <c r="CF21">
        <v>0.017</v>
      </c>
      <c r="CG21">
        <v>0.001</v>
      </c>
      <c r="CH21">
        <v>2.202</v>
      </c>
      <c r="CI21">
        <v>0.199</v>
      </c>
      <c r="CJ21">
        <v>400</v>
      </c>
      <c r="CK21">
        <v>24</v>
      </c>
      <c r="CL21">
        <v>0.37</v>
      </c>
      <c r="CM21">
        <v>0.1</v>
      </c>
      <c r="CN21">
        <v>-4.103369512195123</v>
      </c>
      <c r="CO21">
        <v>0.03407351916375798</v>
      </c>
      <c r="CP21">
        <v>0.08543969614769717</v>
      </c>
      <c r="CQ21">
        <v>1</v>
      </c>
      <c r="CR21">
        <v>1.17830487804878</v>
      </c>
      <c r="CS21">
        <v>0.09642940766550773</v>
      </c>
      <c r="CT21">
        <v>0.02384751315172536</v>
      </c>
      <c r="CU21">
        <v>1</v>
      </c>
      <c r="CV21">
        <v>2</v>
      </c>
      <c r="CW21">
        <v>2</v>
      </c>
      <c r="CX21" t="s">
        <v>259</v>
      </c>
      <c r="CY21">
        <v>100</v>
      </c>
      <c r="CZ21">
        <v>100</v>
      </c>
      <c r="DA21">
        <v>2.197</v>
      </c>
      <c r="DB21">
        <v>0.226</v>
      </c>
      <c r="DC21">
        <v>1.588545094944132</v>
      </c>
      <c r="DD21">
        <v>0.001948427853356016</v>
      </c>
      <c r="DE21">
        <v>-1.17243448438673E-06</v>
      </c>
      <c r="DF21">
        <v>3.752243763376603E-10</v>
      </c>
      <c r="DG21">
        <v>-0.08661913404361393</v>
      </c>
      <c r="DH21">
        <v>0.001324990706552629</v>
      </c>
      <c r="DI21">
        <v>0.0004519867745925496</v>
      </c>
      <c r="DJ21">
        <v>-2.619824097939215E-07</v>
      </c>
      <c r="DK21">
        <v>2</v>
      </c>
      <c r="DL21">
        <v>2078</v>
      </c>
      <c r="DM21">
        <v>1</v>
      </c>
      <c r="DN21">
        <v>28</v>
      </c>
      <c r="DO21">
        <v>0.5</v>
      </c>
      <c r="DP21">
        <v>0.4</v>
      </c>
      <c r="DQ21">
        <v>1.32935</v>
      </c>
      <c r="DR21">
        <v>2.52075</v>
      </c>
      <c r="DS21">
        <v>1.99829</v>
      </c>
      <c r="DT21">
        <v>2.70996</v>
      </c>
      <c r="DU21">
        <v>2.19849</v>
      </c>
      <c r="DV21">
        <v>2.32666</v>
      </c>
      <c r="DW21">
        <v>33.6029</v>
      </c>
      <c r="DX21">
        <v>15.3666</v>
      </c>
      <c r="DY21">
        <v>18</v>
      </c>
      <c r="DZ21">
        <v>615.002</v>
      </c>
      <c r="EA21">
        <v>769.8819999999999</v>
      </c>
      <c r="EB21">
        <v>27.4374</v>
      </c>
      <c r="EC21">
        <v>25.8578</v>
      </c>
      <c r="ED21">
        <v>30.0003</v>
      </c>
      <c r="EE21">
        <v>25.5756</v>
      </c>
      <c r="EF21">
        <v>25.6368</v>
      </c>
      <c r="EG21">
        <v>26.6186</v>
      </c>
      <c r="EH21">
        <v>-30</v>
      </c>
      <c r="EI21">
        <v>-30</v>
      </c>
      <c r="EJ21">
        <v>-999.9</v>
      </c>
      <c r="EK21">
        <v>400</v>
      </c>
      <c r="EL21">
        <v>20</v>
      </c>
      <c r="EM21">
        <v>100.812</v>
      </c>
      <c r="EN21">
        <v>101.552</v>
      </c>
    </row>
    <row r="22" spans="1:144">
      <c r="A22">
        <v>4</v>
      </c>
      <c r="B22">
        <v>1633530758.6</v>
      </c>
      <c r="C22">
        <v>248</v>
      </c>
      <c r="D22" t="s">
        <v>266</v>
      </c>
      <c r="E22" t="s">
        <v>267</v>
      </c>
      <c r="F22">
        <v>15</v>
      </c>
      <c r="G22">
        <v>1633530750.599999</v>
      </c>
      <c r="H22">
        <f>(I22)/1000</f>
        <v>0</v>
      </c>
      <c r="I22">
        <f>1000*AX22*AG22*(AT22-AU22)/(100*AN22*(1000-AG22*AT22))</f>
        <v>0</v>
      </c>
      <c r="J22">
        <f>AX22*AG22*(AS22-AR22*(1000-AG22*AU22)/(1000-AG22*AT22))/(100*AN22)</f>
        <v>0</v>
      </c>
      <c r="K22">
        <f>AR22 - IF(AG22&gt;1, J22*AN22*100.0/(AI22*BF22), 0)</f>
        <v>0</v>
      </c>
      <c r="L22">
        <f>((R22-H22/2)*K22-J22)/(R22+H22/2)</f>
        <v>0</v>
      </c>
      <c r="M22">
        <f>L22*(AY22+AZ22)/1000.0</f>
        <v>0</v>
      </c>
      <c r="N22">
        <f>(AR22 - IF(AG22&gt;1, J22*AN22*100.0/(AI22*BF22), 0))*(AY22+AZ22)/1000.0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IF(LEFT(AP22,1)&lt;&gt;"0",IF(LEFT(AP22,1)="1",3.0,$B$7),$D$5+$E$5*(BF22*AY22/($K$5*1000))+$F$5*(BF22*AY22/($K$5*1000))*MAX(MIN(AN22,$J$5),$I$5)*MAX(MIN(AN22,$J$5),$I$5)+$G$5*MAX(MIN(AN22,$J$5),$I$5)*(BF22*AY22/($K$5*1000))+$H$5*(BF22*AY22/($K$5*1000))*(BF22*AY22/($K$5*1000)))</f>
        <v>0</v>
      </c>
      <c r="Q22">
        <f>H22*(1000-(1000*0.61365*exp(17.502*U22/(240.97+U22))/(AY22+AZ22)+AT22)/2)/(1000*0.61365*exp(17.502*U22/(240.97+U22))/(AY22+AZ22)-AT22)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(BA22+(S22+2*0.95*5.67E-8*(((BA22+$B$9)+273)^4-(BA22+273)^4)-44100*H22)/(1.84*29.3*P22+8*0.95*5.67E-8*(BA22+273)^3))</f>
        <v>0</v>
      </c>
      <c r="U22">
        <f>($C$9*BB22+$D$9*BC22+$E$9*T22)</f>
        <v>0</v>
      </c>
      <c r="V22">
        <f>0.61365*exp(17.502*U22/(240.97+U22))</f>
        <v>0</v>
      </c>
      <c r="W22">
        <f>(X22/Y22*100)</f>
        <v>0</v>
      </c>
      <c r="X22">
        <f>AT22*(AY22+AZ22)/1000</f>
        <v>0</v>
      </c>
      <c r="Y22">
        <f>0.61365*exp(17.502*BA22/(240.97+BA22))</f>
        <v>0</v>
      </c>
      <c r="Z22">
        <f>(V22-AT22*(AY22+AZ22)/1000)</f>
        <v>0</v>
      </c>
      <c r="AA22">
        <f>(-H22*44100)</f>
        <v>0</v>
      </c>
      <c r="AB22">
        <f>2*29.3*P22*0.92*(BA22-U22)</f>
        <v>0</v>
      </c>
      <c r="AC22">
        <f>2*0.95*5.67E-8*(((BA22+$B$9)+273)^4-(U22+273)^4)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MAX(0,($B$15+$C$15*BF22)/(1+$D$15*BF22)*AY22/(BA22+273)*$E$15)</f>
        <v>0</v>
      </c>
      <c r="AJ22">
        <f>$B$13*BG22+$C$13*BH22+$F$13*BI22*(1-BL22)</f>
        <v>0</v>
      </c>
      <c r="AK22">
        <f>AJ22*AL22</f>
        <v>0</v>
      </c>
      <c r="AL22">
        <f>($B$13*$D$11+$C$13*$D$11+$F$13*((BV22+BN22)/MAX(BV22+BN22+BW22, 0.1)*$I$11+BW22/MAX(BV22+BN22+BW22, 0.1)*$J$11))/($B$13+$C$13+$F$13)</f>
        <v>0</v>
      </c>
      <c r="AM22">
        <f>($B$13*$K$11+$C$13*$K$11+$F$13*((BV22+BN22)/MAX(BV22+BN22+BW22, 0.1)*$P$11+BW22/MAX(BV22+BN22+BW22, 0.1)*$Q$11))/($B$13+$C$13+$F$13)</f>
        <v>0</v>
      </c>
      <c r="AN22">
        <v>6</v>
      </c>
      <c r="AO22">
        <v>0.5</v>
      </c>
      <c r="AP22" t="s">
        <v>257</v>
      </c>
      <c r="AQ22">
        <v>1633530750.599999</v>
      </c>
      <c r="AR22">
        <v>395.7747419354839</v>
      </c>
      <c r="AS22">
        <v>399.985935483871</v>
      </c>
      <c r="AT22">
        <v>25.22262258064517</v>
      </c>
      <c r="AU22">
        <v>24.06392903225806</v>
      </c>
      <c r="AV22">
        <v>393.6268709677419</v>
      </c>
      <c r="AW22">
        <v>24.9984870967742</v>
      </c>
      <c r="AX22">
        <v>600.0084838709679</v>
      </c>
      <c r="AY22">
        <v>90.80563548387097</v>
      </c>
      <c r="AZ22">
        <v>0.09996733548387096</v>
      </c>
      <c r="BA22">
        <v>28.57045483870968</v>
      </c>
      <c r="BB22">
        <v>28.6420935483871</v>
      </c>
      <c r="BC22">
        <v>999.9000000000003</v>
      </c>
      <c r="BD22">
        <v>0</v>
      </c>
      <c r="BE22">
        <v>0</v>
      </c>
      <c r="BF22">
        <v>10004.41193548387</v>
      </c>
      <c r="BG22">
        <v>0</v>
      </c>
      <c r="BH22">
        <v>0.00152894</v>
      </c>
      <c r="BI22">
        <v>1199.986129032258</v>
      </c>
      <c r="BJ22">
        <v>0.9670093225806449</v>
      </c>
      <c r="BK22">
        <v>0.03299097419354838</v>
      </c>
      <c r="BL22">
        <v>0</v>
      </c>
      <c r="BM22">
        <v>1.864303225806452</v>
      </c>
      <c r="BN22">
        <v>0</v>
      </c>
      <c r="BO22">
        <v>9463.765483870971</v>
      </c>
      <c r="BP22">
        <v>10359.89677419355</v>
      </c>
      <c r="BQ22">
        <v>37.02796774193548</v>
      </c>
      <c r="BR22">
        <v>38.65900000000001</v>
      </c>
      <c r="BS22">
        <v>37.53400000000001</v>
      </c>
      <c r="BT22">
        <v>37.11280645161289</v>
      </c>
      <c r="BU22">
        <v>37.022</v>
      </c>
      <c r="BV22">
        <v>1160.395483870968</v>
      </c>
      <c r="BW22">
        <v>39.59064516129031</v>
      </c>
      <c r="BX22">
        <v>0</v>
      </c>
      <c r="BY22">
        <v>1633530872.4</v>
      </c>
      <c r="BZ22">
        <v>0</v>
      </c>
      <c r="CA22">
        <v>1633530729.1</v>
      </c>
      <c r="CB22" t="s">
        <v>268</v>
      </c>
      <c r="CC22">
        <v>1633530729.1</v>
      </c>
      <c r="CD22">
        <v>1633530727.1</v>
      </c>
      <c r="CE22">
        <v>13</v>
      </c>
      <c r="CF22">
        <v>-0.049</v>
      </c>
      <c r="CG22">
        <v>-0.001</v>
      </c>
      <c r="CH22">
        <v>2.153</v>
      </c>
      <c r="CI22">
        <v>0.198</v>
      </c>
      <c r="CJ22">
        <v>400</v>
      </c>
      <c r="CK22">
        <v>24</v>
      </c>
      <c r="CL22">
        <v>0.26</v>
      </c>
      <c r="CM22">
        <v>0.07000000000000001</v>
      </c>
      <c r="CN22">
        <v>-4.205548292682927</v>
      </c>
      <c r="CO22">
        <v>-0.07841435540068049</v>
      </c>
      <c r="CP22">
        <v>0.02972090049701313</v>
      </c>
      <c r="CQ22">
        <v>1</v>
      </c>
      <c r="CR22">
        <v>1.157749512195122</v>
      </c>
      <c r="CS22">
        <v>0.02038097560975624</v>
      </c>
      <c r="CT22">
        <v>0.002106066673972391</v>
      </c>
      <c r="CU22">
        <v>1</v>
      </c>
      <c r="CV22">
        <v>2</v>
      </c>
      <c r="CW22">
        <v>2</v>
      </c>
      <c r="CX22" t="s">
        <v>259</v>
      </c>
      <c r="CY22">
        <v>100</v>
      </c>
      <c r="CZ22">
        <v>100</v>
      </c>
      <c r="DA22">
        <v>2.147</v>
      </c>
      <c r="DB22">
        <v>0.2242</v>
      </c>
      <c r="DC22">
        <v>1.539520840038697</v>
      </c>
      <c r="DD22">
        <v>0.001948427853356016</v>
      </c>
      <c r="DE22">
        <v>-1.17243448438673E-06</v>
      </c>
      <c r="DF22">
        <v>3.752243763376603E-10</v>
      </c>
      <c r="DG22">
        <v>-0.08734493278421596</v>
      </c>
      <c r="DH22">
        <v>0.001324990706552629</v>
      </c>
      <c r="DI22">
        <v>0.0004519867745925496</v>
      </c>
      <c r="DJ22">
        <v>-2.619824097939215E-07</v>
      </c>
      <c r="DK22">
        <v>2</v>
      </c>
      <c r="DL22">
        <v>2078</v>
      </c>
      <c r="DM22">
        <v>1</v>
      </c>
      <c r="DN22">
        <v>28</v>
      </c>
      <c r="DO22">
        <v>0.5</v>
      </c>
      <c r="DP22">
        <v>0.5</v>
      </c>
      <c r="DQ22">
        <v>1.32935</v>
      </c>
      <c r="DR22">
        <v>2.50732</v>
      </c>
      <c r="DS22">
        <v>1.99829</v>
      </c>
      <c r="DT22">
        <v>2.70996</v>
      </c>
      <c r="DU22">
        <v>2.19849</v>
      </c>
      <c r="DV22">
        <v>2.45117</v>
      </c>
      <c r="DW22">
        <v>33.6705</v>
      </c>
      <c r="DX22">
        <v>15.3579</v>
      </c>
      <c r="DY22">
        <v>18</v>
      </c>
      <c r="DZ22">
        <v>614.98</v>
      </c>
      <c r="EA22">
        <v>769.114</v>
      </c>
      <c r="EB22">
        <v>27.4399</v>
      </c>
      <c r="EC22">
        <v>25.9033</v>
      </c>
      <c r="ED22">
        <v>30.0004</v>
      </c>
      <c r="EE22">
        <v>25.6151</v>
      </c>
      <c r="EF22">
        <v>25.6756</v>
      </c>
      <c r="EG22">
        <v>26.6206</v>
      </c>
      <c r="EH22">
        <v>-30</v>
      </c>
      <c r="EI22">
        <v>-30</v>
      </c>
      <c r="EJ22">
        <v>-999.9</v>
      </c>
      <c r="EK22">
        <v>400</v>
      </c>
      <c r="EL22">
        <v>20</v>
      </c>
      <c r="EM22">
        <v>100.805</v>
      </c>
      <c r="EN22">
        <v>101.54</v>
      </c>
    </row>
    <row r="23" spans="1:144">
      <c r="A23">
        <v>5</v>
      </c>
      <c r="B23">
        <v>1633530834.6</v>
      </c>
      <c r="C23">
        <v>324</v>
      </c>
      <c r="D23" t="s">
        <v>269</v>
      </c>
      <c r="E23" t="s">
        <v>270</v>
      </c>
      <c r="F23">
        <v>15</v>
      </c>
      <c r="G23">
        <v>1633530826.849999</v>
      </c>
      <c r="H23">
        <f>(I23)/1000</f>
        <v>0</v>
      </c>
      <c r="I23">
        <f>1000*AX23*AG23*(AT23-AU23)/(100*AN23*(1000-AG23*AT23))</f>
        <v>0</v>
      </c>
      <c r="J23">
        <f>AX23*AG23*(AS23-AR23*(1000-AG23*AU23)/(1000-AG23*AT23))/(100*AN23)</f>
        <v>0</v>
      </c>
      <c r="K23">
        <f>AR23 - IF(AG23&gt;1, J23*AN23*100.0/(AI23*BF23), 0)</f>
        <v>0</v>
      </c>
      <c r="L23">
        <f>((R23-H23/2)*K23-J23)/(R23+H23/2)</f>
        <v>0</v>
      </c>
      <c r="M23">
        <f>L23*(AY23+AZ23)/1000.0</f>
        <v>0</v>
      </c>
      <c r="N23">
        <f>(AR23 - IF(AG23&gt;1, J23*AN23*100.0/(AI23*BF23), 0))*(AY23+AZ23)/1000.0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IF(LEFT(AP23,1)&lt;&gt;"0",IF(LEFT(AP23,1)="1",3.0,$B$7),$D$5+$E$5*(BF23*AY23/($K$5*1000))+$F$5*(BF23*AY23/($K$5*1000))*MAX(MIN(AN23,$J$5),$I$5)*MAX(MIN(AN23,$J$5),$I$5)+$G$5*MAX(MIN(AN23,$J$5),$I$5)*(BF23*AY23/($K$5*1000))+$H$5*(BF23*AY23/($K$5*1000))*(BF23*AY23/($K$5*1000)))</f>
        <v>0</v>
      </c>
      <c r="Q23">
        <f>H23*(1000-(1000*0.61365*exp(17.502*U23/(240.97+U23))/(AY23+AZ23)+AT23)/2)/(1000*0.61365*exp(17.502*U23/(240.97+U23))/(AY23+AZ23)-AT23)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(BA23+(S23+2*0.95*5.67E-8*(((BA23+$B$9)+273)^4-(BA23+273)^4)-44100*H23)/(1.84*29.3*P23+8*0.95*5.67E-8*(BA23+273)^3))</f>
        <v>0</v>
      </c>
      <c r="U23">
        <f>($C$9*BB23+$D$9*BC23+$E$9*T23)</f>
        <v>0</v>
      </c>
      <c r="V23">
        <f>0.61365*exp(17.502*U23/(240.97+U23))</f>
        <v>0</v>
      </c>
      <c r="W23">
        <f>(X23/Y23*100)</f>
        <v>0</v>
      </c>
      <c r="X23">
        <f>AT23*(AY23+AZ23)/1000</f>
        <v>0</v>
      </c>
      <c r="Y23">
        <f>0.61365*exp(17.502*BA23/(240.97+BA23))</f>
        <v>0</v>
      </c>
      <c r="Z23">
        <f>(V23-AT23*(AY23+AZ23)/1000)</f>
        <v>0</v>
      </c>
      <c r="AA23">
        <f>(-H23*44100)</f>
        <v>0</v>
      </c>
      <c r="AB23">
        <f>2*29.3*P23*0.92*(BA23-U23)</f>
        <v>0</v>
      </c>
      <c r="AC23">
        <f>2*0.95*5.67E-8*(((BA23+$B$9)+273)^4-(U23+273)^4)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MAX(0,($B$15+$C$15*BF23)/(1+$D$15*BF23)*AY23/(BA23+273)*$E$15)</f>
        <v>0</v>
      </c>
      <c r="AJ23">
        <f>$B$13*BG23+$C$13*BH23+$F$13*BI23*(1-BL23)</f>
        <v>0</v>
      </c>
      <c r="AK23">
        <f>AJ23*AL23</f>
        <v>0</v>
      </c>
      <c r="AL23">
        <f>($B$13*$D$11+$C$13*$D$11+$F$13*((BV23+BN23)/MAX(BV23+BN23+BW23, 0.1)*$I$11+BW23/MAX(BV23+BN23+BW23, 0.1)*$J$11))/($B$13+$C$13+$F$13)</f>
        <v>0</v>
      </c>
      <c r="AM23">
        <f>($B$13*$K$11+$C$13*$K$11+$F$13*((BV23+BN23)/MAX(BV23+BN23+BW23, 0.1)*$P$11+BW23/MAX(BV23+BN23+BW23, 0.1)*$Q$11))/($B$13+$C$13+$F$13)</f>
        <v>0</v>
      </c>
      <c r="AN23">
        <v>6</v>
      </c>
      <c r="AO23">
        <v>0.5</v>
      </c>
      <c r="AP23" t="s">
        <v>257</v>
      </c>
      <c r="AQ23">
        <v>1633530826.849999</v>
      </c>
      <c r="AR23">
        <v>395.7539</v>
      </c>
      <c r="AS23">
        <v>399.9878666666667</v>
      </c>
      <c r="AT23">
        <v>25.17714</v>
      </c>
      <c r="AU23">
        <v>24.05488666666667</v>
      </c>
      <c r="AV23">
        <v>393.6072999999998</v>
      </c>
      <c r="AW23">
        <v>24.95417666666667</v>
      </c>
      <c r="AX23">
        <v>599.9922333333332</v>
      </c>
      <c r="AY23">
        <v>90.80577666666667</v>
      </c>
      <c r="AZ23">
        <v>0.09995846333333332</v>
      </c>
      <c r="BA23">
        <v>28.41418333333334</v>
      </c>
      <c r="BB23">
        <v>28.37014</v>
      </c>
      <c r="BC23">
        <v>999.9000000000002</v>
      </c>
      <c r="BD23">
        <v>0</v>
      </c>
      <c r="BE23">
        <v>0</v>
      </c>
      <c r="BF23">
        <v>10000.498</v>
      </c>
      <c r="BG23">
        <v>0</v>
      </c>
      <c r="BH23">
        <v>0.001557288666666667</v>
      </c>
      <c r="BI23">
        <v>899.9856666666669</v>
      </c>
      <c r="BJ23">
        <v>0.9560097999999998</v>
      </c>
      <c r="BK23">
        <v>0.04399035999999999</v>
      </c>
      <c r="BL23">
        <v>0</v>
      </c>
      <c r="BM23">
        <v>1.876016666666666</v>
      </c>
      <c r="BN23">
        <v>0</v>
      </c>
      <c r="BO23">
        <v>6947.463333333334</v>
      </c>
      <c r="BP23">
        <v>7742.633333333333</v>
      </c>
      <c r="BQ23">
        <v>36.4872</v>
      </c>
      <c r="BR23">
        <v>38.31639999999999</v>
      </c>
      <c r="BS23">
        <v>37.2206</v>
      </c>
      <c r="BT23">
        <v>36.65806666666666</v>
      </c>
      <c r="BU23">
        <v>36.44966666666666</v>
      </c>
      <c r="BV23">
        <v>860.3953333333336</v>
      </c>
      <c r="BW23">
        <v>39.59</v>
      </c>
      <c r="BX23">
        <v>0</v>
      </c>
      <c r="BY23">
        <v>1633530948.6</v>
      </c>
      <c r="BZ23">
        <v>0</v>
      </c>
      <c r="CA23">
        <v>1633530808.6</v>
      </c>
      <c r="CB23" t="s">
        <v>271</v>
      </c>
      <c r="CC23">
        <v>1633530806.1</v>
      </c>
      <c r="CD23">
        <v>1633530808.6</v>
      </c>
      <c r="CE23">
        <v>14</v>
      </c>
      <c r="CF23">
        <v>-0.001</v>
      </c>
      <c r="CG23">
        <v>-0</v>
      </c>
      <c r="CH23">
        <v>2.152</v>
      </c>
      <c r="CI23">
        <v>0.198</v>
      </c>
      <c r="CJ23">
        <v>400</v>
      </c>
      <c r="CK23">
        <v>24</v>
      </c>
      <c r="CL23">
        <v>0.25</v>
      </c>
      <c r="CM23">
        <v>0.08</v>
      </c>
      <c r="CN23">
        <v>-4.232673170731708</v>
      </c>
      <c r="CO23">
        <v>0.05634459930313977</v>
      </c>
      <c r="CP23">
        <v>0.03045793808493092</v>
      </c>
      <c r="CQ23">
        <v>1</v>
      </c>
      <c r="CR23">
        <v>1.120767317073171</v>
      </c>
      <c r="CS23">
        <v>0.02309540069686586</v>
      </c>
      <c r="CT23">
        <v>0.003838591601724587</v>
      </c>
      <c r="CU23">
        <v>1</v>
      </c>
      <c r="CV23">
        <v>2</v>
      </c>
      <c r="CW23">
        <v>2</v>
      </c>
      <c r="CX23" t="s">
        <v>259</v>
      </c>
      <c r="CY23">
        <v>100</v>
      </c>
      <c r="CZ23">
        <v>100</v>
      </c>
      <c r="DA23">
        <v>2.147</v>
      </c>
      <c r="DB23">
        <v>0.223</v>
      </c>
      <c r="DC23">
        <v>1.538471795049982</v>
      </c>
      <c r="DD23">
        <v>0.001948427853356016</v>
      </c>
      <c r="DE23">
        <v>-1.17243448438673E-06</v>
      </c>
      <c r="DF23">
        <v>3.752243763376603E-10</v>
      </c>
      <c r="DG23">
        <v>-0.08749109991975551</v>
      </c>
      <c r="DH23">
        <v>0.001324990706552629</v>
      </c>
      <c r="DI23">
        <v>0.0004519867745925496</v>
      </c>
      <c r="DJ23">
        <v>-2.619824097939215E-07</v>
      </c>
      <c r="DK23">
        <v>2</v>
      </c>
      <c r="DL23">
        <v>2078</v>
      </c>
      <c r="DM23">
        <v>1</v>
      </c>
      <c r="DN23">
        <v>28</v>
      </c>
      <c r="DO23">
        <v>0.5</v>
      </c>
      <c r="DP23">
        <v>0.4</v>
      </c>
      <c r="DQ23">
        <v>1.32935</v>
      </c>
      <c r="DR23">
        <v>2.5293</v>
      </c>
      <c r="DS23">
        <v>1.99951</v>
      </c>
      <c r="DT23">
        <v>2.70996</v>
      </c>
      <c r="DU23">
        <v>2.19849</v>
      </c>
      <c r="DV23">
        <v>2.40112</v>
      </c>
      <c r="DW23">
        <v>33.693</v>
      </c>
      <c r="DX23">
        <v>15.3666</v>
      </c>
      <c r="DY23">
        <v>18</v>
      </c>
      <c r="DZ23">
        <v>614.967</v>
      </c>
      <c r="EA23">
        <v>768.213</v>
      </c>
      <c r="EB23">
        <v>27.4302</v>
      </c>
      <c r="EC23">
        <v>25.9464</v>
      </c>
      <c r="ED23">
        <v>30.0004</v>
      </c>
      <c r="EE23">
        <v>25.6557</v>
      </c>
      <c r="EF23">
        <v>25.7152</v>
      </c>
      <c r="EG23">
        <v>26.6253</v>
      </c>
      <c r="EH23">
        <v>-30</v>
      </c>
      <c r="EI23">
        <v>-30</v>
      </c>
      <c r="EJ23">
        <v>-999.9</v>
      </c>
      <c r="EK23">
        <v>400</v>
      </c>
      <c r="EL23">
        <v>20</v>
      </c>
      <c r="EM23">
        <v>100.793</v>
      </c>
      <c r="EN23">
        <v>101.53</v>
      </c>
    </row>
    <row r="24" spans="1:144">
      <c r="A24">
        <v>6</v>
      </c>
      <c r="B24">
        <v>1633530917.6</v>
      </c>
      <c r="C24">
        <v>407</v>
      </c>
      <c r="D24" t="s">
        <v>272</v>
      </c>
      <c r="E24" t="s">
        <v>273</v>
      </c>
      <c r="F24">
        <v>15</v>
      </c>
      <c r="G24">
        <v>1633530909.599999</v>
      </c>
      <c r="H24">
        <f>(I24)/1000</f>
        <v>0</v>
      </c>
      <c r="I24">
        <f>1000*AX24*AG24*(AT24-AU24)/(100*AN24*(1000-AG24*AT24))</f>
        <v>0</v>
      </c>
      <c r="J24">
        <f>AX24*AG24*(AS24-AR24*(1000-AG24*AU24)/(1000-AG24*AT24))/(100*AN24)</f>
        <v>0</v>
      </c>
      <c r="K24">
        <f>AR24 - IF(AG24&gt;1, J24*AN24*100.0/(AI24*BF24), 0)</f>
        <v>0</v>
      </c>
      <c r="L24">
        <f>((R24-H24/2)*K24-J24)/(R24+H24/2)</f>
        <v>0</v>
      </c>
      <c r="M24">
        <f>L24*(AY24+AZ24)/1000.0</f>
        <v>0</v>
      </c>
      <c r="N24">
        <f>(AR24 - IF(AG24&gt;1, J24*AN24*100.0/(AI24*BF24), 0))*(AY24+AZ24)/1000.0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IF(LEFT(AP24,1)&lt;&gt;"0",IF(LEFT(AP24,1)="1",3.0,$B$7),$D$5+$E$5*(BF24*AY24/($K$5*1000))+$F$5*(BF24*AY24/($K$5*1000))*MAX(MIN(AN24,$J$5),$I$5)*MAX(MIN(AN24,$J$5),$I$5)+$G$5*MAX(MIN(AN24,$J$5),$I$5)*(BF24*AY24/($K$5*1000))+$H$5*(BF24*AY24/($K$5*1000))*(BF24*AY24/($K$5*1000)))</f>
        <v>0</v>
      </c>
      <c r="Q24">
        <f>H24*(1000-(1000*0.61365*exp(17.502*U24/(240.97+U24))/(AY24+AZ24)+AT24)/2)/(1000*0.61365*exp(17.502*U24/(240.97+U24))/(AY24+AZ24)-AT24)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(BA24+(S24+2*0.95*5.67E-8*(((BA24+$B$9)+273)^4-(BA24+273)^4)-44100*H24)/(1.84*29.3*P24+8*0.95*5.67E-8*(BA24+273)^3))</f>
        <v>0</v>
      </c>
      <c r="U24">
        <f>($C$9*BB24+$D$9*BC24+$E$9*T24)</f>
        <v>0</v>
      </c>
      <c r="V24">
        <f>0.61365*exp(17.502*U24/(240.97+U24))</f>
        <v>0</v>
      </c>
      <c r="W24">
        <f>(X24/Y24*100)</f>
        <v>0</v>
      </c>
      <c r="X24">
        <f>AT24*(AY24+AZ24)/1000</f>
        <v>0</v>
      </c>
      <c r="Y24">
        <f>0.61365*exp(17.502*BA24/(240.97+BA24))</f>
        <v>0</v>
      </c>
      <c r="Z24">
        <f>(V24-AT24*(AY24+AZ24)/1000)</f>
        <v>0</v>
      </c>
      <c r="AA24">
        <f>(-H24*44100)</f>
        <v>0</v>
      </c>
      <c r="AB24">
        <f>2*29.3*P24*0.92*(BA24-U24)</f>
        <v>0</v>
      </c>
      <c r="AC24">
        <f>2*0.95*5.67E-8*(((BA24+$B$9)+273)^4-(U24+273)^4)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MAX(0,($B$15+$C$15*BF24)/(1+$D$15*BF24)*AY24/(BA24+273)*$E$15)</f>
        <v>0</v>
      </c>
      <c r="AJ24">
        <f>$B$13*BG24+$C$13*BH24+$F$13*BI24*(1-BL24)</f>
        <v>0</v>
      </c>
      <c r="AK24">
        <f>AJ24*AL24</f>
        <v>0</v>
      </c>
      <c r="AL24">
        <f>($B$13*$D$11+$C$13*$D$11+$F$13*((BV24+BN24)/MAX(BV24+BN24+BW24, 0.1)*$I$11+BW24/MAX(BV24+BN24+BW24, 0.1)*$J$11))/($B$13+$C$13+$F$13)</f>
        <v>0</v>
      </c>
      <c r="AM24">
        <f>($B$13*$K$11+$C$13*$K$11+$F$13*((BV24+BN24)/MAX(BV24+BN24+BW24, 0.1)*$P$11+BW24/MAX(BV24+BN24+BW24, 0.1)*$Q$11))/($B$13+$C$13+$F$13)</f>
        <v>0</v>
      </c>
      <c r="AN24">
        <v>6</v>
      </c>
      <c r="AO24">
        <v>0.5</v>
      </c>
      <c r="AP24" t="s">
        <v>257</v>
      </c>
      <c r="AQ24">
        <v>1633530909.599999</v>
      </c>
      <c r="AR24">
        <v>395.778</v>
      </c>
      <c r="AS24">
        <v>400.0000322580646</v>
      </c>
      <c r="AT24">
        <v>25.11866774193549</v>
      </c>
      <c r="AU24">
        <v>24.04550322580645</v>
      </c>
      <c r="AV24">
        <v>393.6124193548387</v>
      </c>
      <c r="AW24">
        <v>24.89747741935484</v>
      </c>
      <c r="AX24">
        <v>600.0110322580646</v>
      </c>
      <c r="AY24">
        <v>90.81123548387097</v>
      </c>
      <c r="AZ24">
        <v>0.1000143096774194</v>
      </c>
      <c r="BA24">
        <v>28.22162903225807</v>
      </c>
      <c r="BB24">
        <v>28.06387419354839</v>
      </c>
      <c r="BC24">
        <v>999.9000000000003</v>
      </c>
      <c r="BD24">
        <v>0</v>
      </c>
      <c r="BE24">
        <v>0</v>
      </c>
      <c r="BF24">
        <v>9992.137741935485</v>
      </c>
      <c r="BG24">
        <v>0</v>
      </c>
      <c r="BH24">
        <v>0.001541885806451613</v>
      </c>
      <c r="BI24">
        <v>599.9707419354839</v>
      </c>
      <c r="BJ24">
        <v>0.9330032903225808</v>
      </c>
      <c r="BK24">
        <v>0.0669968870967742</v>
      </c>
      <c r="BL24">
        <v>0</v>
      </c>
      <c r="BM24">
        <v>1.874354838709677</v>
      </c>
      <c r="BN24">
        <v>0</v>
      </c>
      <c r="BO24">
        <v>4460.112258064516</v>
      </c>
      <c r="BP24">
        <v>5123.584838709678</v>
      </c>
      <c r="BQ24">
        <v>35.53383870967742</v>
      </c>
      <c r="BR24">
        <v>38.06425806451612</v>
      </c>
      <c r="BS24">
        <v>36.58858064516129</v>
      </c>
      <c r="BT24">
        <v>36.53812903225806</v>
      </c>
      <c r="BU24">
        <v>35.82425806451612</v>
      </c>
      <c r="BV24">
        <v>559.7745161290323</v>
      </c>
      <c r="BW24">
        <v>40.19677419354839</v>
      </c>
      <c r="BX24">
        <v>0</v>
      </c>
      <c r="BY24">
        <v>1633531031.4</v>
      </c>
      <c r="BZ24">
        <v>0</v>
      </c>
      <c r="CA24">
        <v>1633530883.1</v>
      </c>
      <c r="CB24" t="s">
        <v>274</v>
      </c>
      <c r="CC24">
        <v>1633530883.1</v>
      </c>
      <c r="CD24">
        <v>1633530882.1</v>
      </c>
      <c r="CE24">
        <v>15</v>
      </c>
      <c r="CF24">
        <v>0.019</v>
      </c>
      <c r="CG24">
        <v>-0</v>
      </c>
      <c r="CH24">
        <v>2.171</v>
      </c>
      <c r="CI24">
        <v>0.197</v>
      </c>
      <c r="CJ24">
        <v>400</v>
      </c>
      <c r="CK24">
        <v>24</v>
      </c>
      <c r="CL24">
        <v>0.46</v>
      </c>
      <c r="CM24">
        <v>0.11</v>
      </c>
      <c r="CN24">
        <v>-4.218150975609755</v>
      </c>
      <c r="CO24">
        <v>-0.01650543554007</v>
      </c>
      <c r="CP24">
        <v>0.03610602191546972</v>
      </c>
      <c r="CQ24">
        <v>1</v>
      </c>
      <c r="CR24">
        <v>1.073056097560976</v>
      </c>
      <c r="CS24">
        <v>0.005030801393729208</v>
      </c>
      <c r="CT24">
        <v>0.0008705503671249623</v>
      </c>
      <c r="CU24">
        <v>1</v>
      </c>
      <c r="CV24">
        <v>2</v>
      </c>
      <c r="CW24">
        <v>2</v>
      </c>
      <c r="CX24" t="s">
        <v>259</v>
      </c>
      <c r="CY24">
        <v>100</v>
      </c>
      <c r="CZ24">
        <v>100</v>
      </c>
      <c r="DA24">
        <v>2.165</v>
      </c>
      <c r="DB24">
        <v>0.2213</v>
      </c>
      <c r="DC24">
        <v>1.557386042442647</v>
      </c>
      <c r="DD24">
        <v>0.001948427853356016</v>
      </c>
      <c r="DE24">
        <v>-1.17243448438673E-06</v>
      </c>
      <c r="DF24">
        <v>3.752243763376603E-10</v>
      </c>
      <c r="DG24">
        <v>-0.08793095800618406</v>
      </c>
      <c r="DH24">
        <v>0.001324990706552629</v>
      </c>
      <c r="DI24">
        <v>0.0004519867745925496</v>
      </c>
      <c r="DJ24">
        <v>-2.619824097939215E-07</v>
      </c>
      <c r="DK24">
        <v>2</v>
      </c>
      <c r="DL24">
        <v>2078</v>
      </c>
      <c r="DM24">
        <v>1</v>
      </c>
      <c r="DN24">
        <v>28</v>
      </c>
      <c r="DO24">
        <v>0.6</v>
      </c>
      <c r="DP24">
        <v>0.6</v>
      </c>
      <c r="DQ24">
        <v>1.32935</v>
      </c>
      <c r="DR24">
        <v>2.52563</v>
      </c>
      <c r="DS24">
        <v>1.99951</v>
      </c>
      <c r="DT24">
        <v>2.70996</v>
      </c>
      <c r="DU24">
        <v>2.19849</v>
      </c>
      <c r="DV24">
        <v>2.31445</v>
      </c>
      <c r="DW24">
        <v>33.7606</v>
      </c>
      <c r="DX24">
        <v>15.3666</v>
      </c>
      <c r="DY24">
        <v>18</v>
      </c>
      <c r="DZ24">
        <v>615.165</v>
      </c>
      <c r="EA24">
        <v>768.022</v>
      </c>
      <c r="EB24">
        <v>27.4104</v>
      </c>
      <c r="EC24">
        <v>25.999</v>
      </c>
      <c r="ED24">
        <v>30.0003</v>
      </c>
      <c r="EE24">
        <v>25.705</v>
      </c>
      <c r="EF24">
        <v>25.7645</v>
      </c>
      <c r="EG24">
        <v>26.6275</v>
      </c>
      <c r="EH24">
        <v>-30</v>
      </c>
      <c r="EI24">
        <v>-30</v>
      </c>
      <c r="EJ24">
        <v>-999.9</v>
      </c>
      <c r="EK24">
        <v>400</v>
      </c>
      <c r="EL24">
        <v>20</v>
      </c>
      <c r="EM24">
        <v>100.783</v>
      </c>
      <c r="EN24">
        <v>101.515</v>
      </c>
    </row>
    <row r="25" spans="1:144">
      <c r="A25">
        <v>7</v>
      </c>
      <c r="B25">
        <v>1633530994.6</v>
      </c>
      <c r="C25">
        <v>484</v>
      </c>
      <c r="D25" t="s">
        <v>275</v>
      </c>
      <c r="E25" t="s">
        <v>276</v>
      </c>
      <c r="F25">
        <v>15</v>
      </c>
      <c r="G25">
        <v>1633530986.849999</v>
      </c>
      <c r="H25">
        <f>(I25)/1000</f>
        <v>0</v>
      </c>
      <c r="I25">
        <f>1000*AX25*AG25*(AT25-AU25)/(100*AN25*(1000-AG25*AT25))</f>
        <v>0</v>
      </c>
      <c r="J25">
        <f>AX25*AG25*(AS25-AR25*(1000-AG25*AU25)/(1000-AG25*AT25))/(100*AN25)</f>
        <v>0</v>
      </c>
      <c r="K25">
        <f>AR25 - IF(AG25&gt;1, J25*AN25*100.0/(AI25*BF25), 0)</f>
        <v>0</v>
      </c>
      <c r="L25">
        <f>((R25-H25/2)*K25-J25)/(R25+H25/2)</f>
        <v>0</v>
      </c>
      <c r="M25">
        <f>L25*(AY25+AZ25)/1000.0</f>
        <v>0</v>
      </c>
      <c r="N25">
        <f>(AR25 - IF(AG25&gt;1, J25*AN25*100.0/(AI25*BF25), 0))*(AY25+AZ25)/1000.0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IF(LEFT(AP25,1)&lt;&gt;"0",IF(LEFT(AP25,1)="1",3.0,$B$7),$D$5+$E$5*(BF25*AY25/($K$5*1000))+$F$5*(BF25*AY25/($K$5*1000))*MAX(MIN(AN25,$J$5),$I$5)*MAX(MIN(AN25,$J$5),$I$5)+$G$5*MAX(MIN(AN25,$J$5),$I$5)*(BF25*AY25/($K$5*1000))+$H$5*(BF25*AY25/($K$5*1000))*(BF25*AY25/($K$5*1000)))</f>
        <v>0</v>
      </c>
      <c r="Q25">
        <f>H25*(1000-(1000*0.61365*exp(17.502*U25/(240.97+U25))/(AY25+AZ25)+AT25)/2)/(1000*0.61365*exp(17.502*U25/(240.97+U25))/(AY25+AZ25)-AT25)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(BA25+(S25+2*0.95*5.67E-8*(((BA25+$B$9)+273)^4-(BA25+273)^4)-44100*H25)/(1.84*29.3*P25+8*0.95*5.67E-8*(BA25+273)^3))</f>
        <v>0</v>
      </c>
      <c r="U25">
        <f>($C$9*BB25+$D$9*BC25+$E$9*T25)</f>
        <v>0</v>
      </c>
      <c r="V25">
        <f>0.61365*exp(17.502*U25/(240.97+U25))</f>
        <v>0</v>
      </c>
      <c r="W25">
        <f>(X25/Y25*100)</f>
        <v>0</v>
      </c>
      <c r="X25">
        <f>AT25*(AY25+AZ25)/1000</f>
        <v>0</v>
      </c>
      <c r="Y25">
        <f>0.61365*exp(17.502*BA25/(240.97+BA25))</f>
        <v>0</v>
      </c>
      <c r="Z25">
        <f>(V25-AT25*(AY25+AZ25)/1000)</f>
        <v>0</v>
      </c>
      <c r="AA25">
        <f>(-H25*44100)</f>
        <v>0</v>
      </c>
      <c r="AB25">
        <f>2*29.3*P25*0.92*(BA25-U25)</f>
        <v>0</v>
      </c>
      <c r="AC25">
        <f>2*0.95*5.67E-8*(((BA25+$B$9)+273)^4-(U25+273)^4)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MAX(0,($B$15+$C$15*BF25)/(1+$D$15*BF25)*AY25/(BA25+273)*$E$15)</f>
        <v>0</v>
      </c>
      <c r="AJ25">
        <f>$B$13*BG25+$C$13*BH25+$F$13*BI25*(1-BL25)</f>
        <v>0</v>
      </c>
      <c r="AK25">
        <f>AJ25*AL25</f>
        <v>0</v>
      </c>
      <c r="AL25">
        <f>($B$13*$D$11+$C$13*$D$11+$F$13*((BV25+BN25)/MAX(BV25+BN25+BW25, 0.1)*$I$11+BW25/MAX(BV25+BN25+BW25, 0.1)*$J$11))/($B$13+$C$13+$F$13)</f>
        <v>0</v>
      </c>
      <c r="AM25">
        <f>($B$13*$K$11+$C$13*$K$11+$F$13*((BV25+BN25)/MAX(BV25+BN25+BW25, 0.1)*$P$11+BW25/MAX(BV25+BN25+BW25, 0.1)*$Q$11))/($B$13+$C$13+$F$13)</f>
        <v>0</v>
      </c>
      <c r="AN25">
        <v>6</v>
      </c>
      <c r="AO25">
        <v>0.5</v>
      </c>
      <c r="AP25" t="s">
        <v>257</v>
      </c>
      <c r="AQ25">
        <v>1633530986.849999</v>
      </c>
      <c r="AR25">
        <v>395.9469333333334</v>
      </c>
      <c r="AS25">
        <v>399.9924</v>
      </c>
      <c r="AT25">
        <v>25.06299666666667</v>
      </c>
      <c r="AU25">
        <v>24.03810666666667</v>
      </c>
      <c r="AV25">
        <v>393.7747333333334</v>
      </c>
      <c r="AW25">
        <v>24.84364</v>
      </c>
      <c r="AX25">
        <v>599.9990333333334</v>
      </c>
      <c r="AY25">
        <v>90.81314333333334</v>
      </c>
      <c r="AZ25">
        <v>0.09997164333333333</v>
      </c>
      <c r="BA25">
        <v>28.06764</v>
      </c>
      <c r="BB25">
        <v>27.77618333333333</v>
      </c>
      <c r="BC25">
        <v>999.9000000000002</v>
      </c>
      <c r="BD25">
        <v>0</v>
      </c>
      <c r="BE25">
        <v>0</v>
      </c>
      <c r="BF25">
        <v>9997.413</v>
      </c>
      <c r="BG25">
        <v>0</v>
      </c>
      <c r="BH25">
        <v>0.001554422</v>
      </c>
      <c r="BI25">
        <v>300.0071666666666</v>
      </c>
      <c r="BJ25">
        <v>0.8999631999999999</v>
      </c>
      <c r="BK25">
        <v>0.10003677</v>
      </c>
      <c r="BL25">
        <v>0</v>
      </c>
      <c r="BM25">
        <v>1.80958</v>
      </c>
      <c r="BN25">
        <v>0</v>
      </c>
      <c r="BO25">
        <v>2124.031666666666</v>
      </c>
      <c r="BP25">
        <v>2534.688666666667</v>
      </c>
      <c r="BQ25">
        <v>36.31206666666666</v>
      </c>
      <c r="BR25">
        <v>39.94139999999998</v>
      </c>
      <c r="BS25">
        <v>37.5956</v>
      </c>
      <c r="BT25">
        <v>38.42059999999999</v>
      </c>
      <c r="BU25">
        <v>36.62886666666666</v>
      </c>
      <c r="BV25">
        <v>269.996</v>
      </c>
      <c r="BW25">
        <v>30.01299999999999</v>
      </c>
      <c r="BX25">
        <v>0</v>
      </c>
      <c r="BY25">
        <v>1633531108.2</v>
      </c>
      <c r="BZ25">
        <v>0</v>
      </c>
      <c r="CA25">
        <v>1633530965.6</v>
      </c>
      <c r="CB25" t="s">
        <v>277</v>
      </c>
      <c r="CC25">
        <v>1633530965.1</v>
      </c>
      <c r="CD25">
        <v>1633530965.6</v>
      </c>
      <c r="CE25">
        <v>16</v>
      </c>
      <c r="CF25">
        <v>0.006</v>
      </c>
      <c r="CG25">
        <v>-0.001</v>
      </c>
      <c r="CH25">
        <v>2.177</v>
      </c>
      <c r="CI25">
        <v>0.196</v>
      </c>
      <c r="CJ25">
        <v>400</v>
      </c>
      <c r="CK25">
        <v>24</v>
      </c>
      <c r="CL25">
        <v>0.32</v>
      </c>
      <c r="CM25">
        <v>0.1</v>
      </c>
      <c r="CN25">
        <v>-4.040319024390245</v>
      </c>
      <c r="CO25">
        <v>-0.03311247386759456</v>
      </c>
      <c r="CP25">
        <v>0.03282173036898019</v>
      </c>
      <c r="CQ25">
        <v>1</v>
      </c>
      <c r="CR25">
        <v>1.024876585365854</v>
      </c>
      <c r="CS25">
        <v>0.0006740069686389516</v>
      </c>
      <c r="CT25">
        <v>0.0007674335110823404</v>
      </c>
      <c r="CU25">
        <v>1</v>
      </c>
      <c r="CV25">
        <v>2</v>
      </c>
      <c r="CW25">
        <v>2</v>
      </c>
      <c r="CX25" t="s">
        <v>259</v>
      </c>
      <c r="CY25">
        <v>100</v>
      </c>
      <c r="CZ25">
        <v>100</v>
      </c>
      <c r="DA25">
        <v>2.172</v>
      </c>
      <c r="DB25">
        <v>0.2194</v>
      </c>
      <c r="DC25">
        <v>1.563734986240194</v>
      </c>
      <c r="DD25">
        <v>0.001948427853356016</v>
      </c>
      <c r="DE25">
        <v>-1.17243448438673E-06</v>
      </c>
      <c r="DF25">
        <v>3.752243763376603E-10</v>
      </c>
      <c r="DG25">
        <v>-0.08851128863573648</v>
      </c>
      <c r="DH25">
        <v>0.001324990706552629</v>
      </c>
      <c r="DI25">
        <v>0.0004519867745925496</v>
      </c>
      <c r="DJ25">
        <v>-2.619824097939215E-07</v>
      </c>
      <c r="DK25">
        <v>2</v>
      </c>
      <c r="DL25">
        <v>2078</v>
      </c>
      <c r="DM25">
        <v>1</v>
      </c>
      <c r="DN25">
        <v>28</v>
      </c>
      <c r="DO25">
        <v>0.5</v>
      </c>
      <c r="DP25">
        <v>0.5</v>
      </c>
      <c r="DQ25">
        <v>1.32935</v>
      </c>
      <c r="DR25">
        <v>2.51343</v>
      </c>
      <c r="DS25">
        <v>1.99951</v>
      </c>
      <c r="DT25">
        <v>2.70996</v>
      </c>
      <c r="DU25">
        <v>2.19849</v>
      </c>
      <c r="DV25">
        <v>2.47803</v>
      </c>
      <c r="DW25">
        <v>33.8057</v>
      </c>
      <c r="DX25">
        <v>15.3491</v>
      </c>
      <c r="DY25">
        <v>18</v>
      </c>
      <c r="DZ25">
        <v>615.332</v>
      </c>
      <c r="EA25">
        <v>767.027</v>
      </c>
      <c r="EB25">
        <v>27.3812</v>
      </c>
      <c r="EC25">
        <v>26.048</v>
      </c>
      <c r="ED25">
        <v>30.0004</v>
      </c>
      <c r="EE25">
        <v>25.7528</v>
      </c>
      <c r="EF25">
        <v>25.811</v>
      </c>
      <c r="EG25">
        <v>26.6318</v>
      </c>
      <c r="EH25">
        <v>-30</v>
      </c>
      <c r="EI25">
        <v>-30</v>
      </c>
      <c r="EJ25">
        <v>-999.9</v>
      </c>
      <c r="EK25">
        <v>400</v>
      </c>
      <c r="EL25">
        <v>20</v>
      </c>
      <c r="EM25">
        <v>100.774</v>
      </c>
      <c r="EN25">
        <v>101.501</v>
      </c>
    </row>
    <row r="26" spans="1:144">
      <c r="A26">
        <v>8</v>
      </c>
      <c r="B26">
        <v>1633531072.6</v>
      </c>
      <c r="C26">
        <v>562</v>
      </c>
      <c r="D26" t="s">
        <v>278</v>
      </c>
      <c r="E26" t="s">
        <v>279</v>
      </c>
      <c r="F26">
        <v>15</v>
      </c>
      <c r="G26">
        <v>1633531064.599999</v>
      </c>
      <c r="H26">
        <f>(I26)/1000</f>
        <v>0</v>
      </c>
      <c r="I26">
        <f>1000*AX26*AG26*(AT26-AU26)/(100*AN26*(1000-AG26*AT26))</f>
        <v>0</v>
      </c>
      <c r="J26">
        <f>AX26*AG26*(AS26-AR26*(1000-AG26*AU26)/(1000-AG26*AT26))/(100*AN26)</f>
        <v>0</v>
      </c>
      <c r="K26">
        <f>AR26 - IF(AG26&gt;1, J26*AN26*100.0/(AI26*BF26), 0)</f>
        <v>0</v>
      </c>
      <c r="L26">
        <f>((R26-H26/2)*K26-J26)/(R26+H26/2)</f>
        <v>0</v>
      </c>
      <c r="M26">
        <f>L26*(AY26+AZ26)/1000.0</f>
        <v>0</v>
      </c>
      <c r="N26">
        <f>(AR26 - IF(AG26&gt;1, J26*AN26*100.0/(AI26*BF26), 0))*(AY26+AZ26)/1000.0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IF(LEFT(AP26,1)&lt;&gt;"0",IF(LEFT(AP26,1)="1",3.0,$B$7),$D$5+$E$5*(BF26*AY26/($K$5*1000))+$F$5*(BF26*AY26/($K$5*1000))*MAX(MIN(AN26,$J$5),$I$5)*MAX(MIN(AN26,$J$5),$I$5)+$G$5*MAX(MIN(AN26,$J$5),$I$5)*(BF26*AY26/($K$5*1000))+$H$5*(BF26*AY26/($K$5*1000))*(BF26*AY26/($K$5*1000)))</f>
        <v>0</v>
      </c>
      <c r="Q26">
        <f>H26*(1000-(1000*0.61365*exp(17.502*U26/(240.97+U26))/(AY26+AZ26)+AT26)/2)/(1000*0.61365*exp(17.502*U26/(240.97+U26))/(AY26+AZ26)-AT26)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(BA26+(S26+2*0.95*5.67E-8*(((BA26+$B$9)+273)^4-(BA26+273)^4)-44100*H26)/(1.84*29.3*P26+8*0.95*5.67E-8*(BA26+273)^3))</f>
        <v>0</v>
      </c>
      <c r="U26">
        <f>($C$9*BB26+$D$9*BC26+$E$9*T26)</f>
        <v>0</v>
      </c>
      <c r="V26">
        <f>0.61365*exp(17.502*U26/(240.97+U26))</f>
        <v>0</v>
      </c>
      <c r="W26">
        <f>(X26/Y26*100)</f>
        <v>0</v>
      </c>
      <c r="X26">
        <f>AT26*(AY26+AZ26)/1000</f>
        <v>0</v>
      </c>
      <c r="Y26">
        <f>0.61365*exp(17.502*BA26/(240.97+BA26))</f>
        <v>0</v>
      </c>
      <c r="Z26">
        <f>(V26-AT26*(AY26+AZ26)/1000)</f>
        <v>0</v>
      </c>
      <c r="AA26">
        <f>(-H26*44100)</f>
        <v>0</v>
      </c>
      <c r="AB26">
        <f>2*29.3*P26*0.92*(BA26-U26)</f>
        <v>0</v>
      </c>
      <c r="AC26">
        <f>2*0.95*5.67E-8*(((BA26+$B$9)+273)^4-(U26+273)^4)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MAX(0,($B$15+$C$15*BF26)/(1+$D$15*BF26)*AY26/(BA26+273)*$E$15)</f>
        <v>0</v>
      </c>
      <c r="AJ26">
        <f>$B$13*BG26+$C$13*BH26+$F$13*BI26*(1-BL26)</f>
        <v>0</v>
      </c>
      <c r="AK26">
        <f>AJ26*AL26</f>
        <v>0</v>
      </c>
      <c r="AL26">
        <f>($B$13*$D$11+$C$13*$D$11+$F$13*((BV26+BN26)/MAX(BV26+BN26+BW26, 0.1)*$I$11+BW26/MAX(BV26+BN26+BW26, 0.1)*$J$11))/($B$13+$C$13+$F$13)</f>
        <v>0</v>
      </c>
      <c r="AM26">
        <f>($B$13*$K$11+$C$13*$K$11+$F$13*((BV26+BN26)/MAX(BV26+BN26+BW26, 0.1)*$P$11+BW26/MAX(BV26+BN26+BW26, 0.1)*$Q$11))/($B$13+$C$13+$F$13)</f>
        <v>0</v>
      </c>
      <c r="AN26">
        <v>6</v>
      </c>
      <c r="AO26">
        <v>0.5</v>
      </c>
      <c r="AP26" t="s">
        <v>257</v>
      </c>
      <c r="AQ26">
        <v>1633531064.599999</v>
      </c>
      <c r="AR26">
        <v>396.6603548387097</v>
      </c>
      <c r="AS26">
        <v>399.9903548387097</v>
      </c>
      <c r="AT26">
        <v>25.03108387096774</v>
      </c>
      <c r="AU26">
        <v>24.03199677419355</v>
      </c>
      <c r="AV26">
        <v>394.4993548387097</v>
      </c>
      <c r="AW26">
        <v>24.81255483870968</v>
      </c>
      <c r="AX26">
        <v>600.0206774193548</v>
      </c>
      <c r="AY26">
        <v>90.81505161290325</v>
      </c>
      <c r="AZ26">
        <v>0.09998323548387099</v>
      </c>
      <c r="BA26">
        <v>27.98603870967742</v>
      </c>
      <c r="BB26">
        <v>27.61731612903226</v>
      </c>
      <c r="BC26">
        <v>999.9000000000003</v>
      </c>
      <c r="BD26">
        <v>0</v>
      </c>
      <c r="BE26">
        <v>0</v>
      </c>
      <c r="BF26">
        <v>10004.66838709677</v>
      </c>
      <c r="BG26">
        <v>0</v>
      </c>
      <c r="BH26">
        <v>0.001540961935483871</v>
      </c>
      <c r="BI26">
        <v>149.9962903225806</v>
      </c>
      <c r="BJ26">
        <v>0.8999853870967741</v>
      </c>
      <c r="BK26">
        <v>0.1000144677419355</v>
      </c>
      <c r="BL26">
        <v>0</v>
      </c>
      <c r="BM26">
        <v>1.912370967741936</v>
      </c>
      <c r="BN26">
        <v>0</v>
      </c>
      <c r="BO26">
        <v>1096.064838709677</v>
      </c>
      <c r="BP26">
        <v>1267.292258064516</v>
      </c>
      <c r="BQ26">
        <v>36.7436129032258</v>
      </c>
      <c r="BR26">
        <v>41.07645161290322</v>
      </c>
      <c r="BS26">
        <v>38.12267741935483</v>
      </c>
      <c r="BT26">
        <v>39.97754838709676</v>
      </c>
      <c r="BU26">
        <v>37.15287096774193</v>
      </c>
      <c r="BV26">
        <v>134.9938709677419</v>
      </c>
      <c r="BW26">
        <v>15.00290322580645</v>
      </c>
      <c r="BX26">
        <v>0</v>
      </c>
      <c r="BY26">
        <v>1633531186.2</v>
      </c>
      <c r="BZ26">
        <v>0</v>
      </c>
      <c r="CA26">
        <v>1633531044.1</v>
      </c>
      <c r="CB26" t="s">
        <v>280</v>
      </c>
      <c r="CC26">
        <v>1633531044.1</v>
      </c>
      <c r="CD26">
        <v>1633531042.6</v>
      </c>
      <c r="CE26">
        <v>17</v>
      </c>
      <c r="CF26">
        <v>-0.012</v>
      </c>
      <c r="CG26">
        <v>-0</v>
      </c>
      <c r="CH26">
        <v>2.165</v>
      </c>
      <c r="CI26">
        <v>0.196</v>
      </c>
      <c r="CJ26">
        <v>400</v>
      </c>
      <c r="CK26">
        <v>24</v>
      </c>
      <c r="CL26">
        <v>0.45</v>
      </c>
      <c r="CM26">
        <v>0.1</v>
      </c>
      <c r="CN26">
        <v>-3.328150975609756</v>
      </c>
      <c r="CO26">
        <v>-0.04363317073170585</v>
      </c>
      <c r="CP26">
        <v>0.02768968213268546</v>
      </c>
      <c r="CQ26">
        <v>1</v>
      </c>
      <c r="CR26">
        <v>0.9989400731707316</v>
      </c>
      <c r="CS26">
        <v>0.0004511289198642437</v>
      </c>
      <c r="CT26">
        <v>0.00106190416613773</v>
      </c>
      <c r="CU26">
        <v>1</v>
      </c>
      <c r="CV26">
        <v>2</v>
      </c>
      <c r="CW26">
        <v>2</v>
      </c>
      <c r="CX26" t="s">
        <v>259</v>
      </c>
      <c r="CY26">
        <v>100</v>
      </c>
      <c r="CZ26">
        <v>100</v>
      </c>
      <c r="DA26">
        <v>2.161</v>
      </c>
      <c r="DB26">
        <v>0.2185</v>
      </c>
      <c r="DC26">
        <v>1.551797144114845</v>
      </c>
      <c r="DD26">
        <v>0.001948427853356016</v>
      </c>
      <c r="DE26">
        <v>-1.17243448438673E-06</v>
      </c>
      <c r="DF26">
        <v>3.752243763376603E-10</v>
      </c>
      <c r="DG26">
        <v>-0.08862049785419157</v>
      </c>
      <c r="DH26">
        <v>0.001324990706552629</v>
      </c>
      <c r="DI26">
        <v>0.0004519867745925496</v>
      </c>
      <c r="DJ26">
        <v>-2.619824097939215E-07</v>
      </c>
      <c r="DK26">
        <v>2</v>
      </c>
      <c r="DL26">
        <v>2078</v>
      </c>
      <c r="DM26">
        <v>1</v>
      </c>
      <c r="DN26">
        <v>28</v>
      </c>
      <c r="DO26">
        <v>0.5</v>
      </c>
      <c r="DP26">
        <v>0.5</v>
      </c>
      <c r="DQ26">
        <v>1.32935</v>
      </c>
      <c r="DR26">
        <v>2.52441</v>
      </c>
      <c r="DS26">
        <v>1.99829</v>
      </c>
      <c r="DT26">
        <v>2.70874</v>
      </c>
      <c r="DU26">
        <v>2.19849</v>
      </c>
      <c r="DV26">
        <v>2.40112</v>
      </c>
      <c r="DW26">
        <v>33.8509</v>
      </c>
      <c r="DX26">
        <v>15.3579</v>
      </c>
      <c r="DY26">
        <v>18</v>
      </c>
      <c r="DZ26">
        <v>615.22</v>
      </c>
      <c r="EA26">
        <v>766.664</v>
      </c>
      <c r="EB26">
        <v>27.3565</v>
      </c>
      <c r="EC26">
        <v>26.0945</v>
      </c>
      <c r="ED26">
        <v>30.0003</v>
      </c>
      <c r="EE26">
        <v>25.7986</v>
      </c>
      <c r="EF26">
        <v>25.8567</v>
      </c>
      <c r="EG26">
        <v>26.6358</v>
      </c>
      <c r="EH26">
        <v>-30</v>
      </c>
      <c r="EI26">
        <v>-30</v>
      </c>
      <c r="EJ26">
        <v>-999.9</v>
      </c>
      <c r="EK26">
        <v>400</v>
      </c>
      <c r="EL26">
        <v>20</v>
      </c>
      <c r="EM26">
        <v>100.763</v>
      </c>
      <c r="EN26">
        <v>101.489</v>
      </c>
    </row>
    <row r="27" spans="1:144">
      <c r="A27">
        <v>9</v>
      </c>
      <c r="B27">
        <v>1633531150.6</v>
      </c>
      <c r="C27">
        <v>640</v>
      </c>
      <c r="D27" t="s">
        <v>281</v>
      </c>
      <c r="E27" t="s">
        <v>282</v>
      </c>
      <c r="F27">
        <v>15</v>
      </c>
      <c r="G27">
        <v>1633531142.599999</v>
      </c>
      <c r="H27">
        <f>(I27)/1000</f>
        <v>0</v>
      </c>
      <c r="I27">
        <f>1000*AX27*AG27*(AT27-AU27)/(100*AN27*(1000-AG27*AT27))</f>
        <v>0</v>
      </c>
      <c r="J27">
        <f>AX27*AG27*(AS27-AR27*(1000-AG27*AU27)/(1000-AG27*AT27))/(100*AN27)</f>
        <v>0</v>
      </c>
      <c r="K27">
        <f>AR27 - IF(AG27&gt;1, J27*AN27*100.0/(AI27*BF27), 0)</f>
        <v>0</v>
      </c>
      <c r="L27">
        <f>((R27-H27/2)*K27-J27)/(R27+H27/2)</f>
        <v>0</v>
      </c>
      <c r="M27">
        <f>L27*(AY27+AZ27)/1000.0</f>
        <v>0</v>
      </c>
      <c r="N27">
        <f>(AR27 - IF(AG27&gt;1, J27*AN27*100.0/(AI27*BF27), 0))*(AY27+AZ27)/1000.0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IF(LEFT(AP27,1)&lt;&gt;"0",IF(LEFT(AP27,1)="1",3.0,$B$7),$D$5+$E$5*(BF27*AY27/($K$5*1000))+$F$5*(BF27*AY27/($K$5*1000))*MAX(MIN(AN27,$J$5),$I$5)*MAX(MIN(AN27,$J$5),$I$5)+$G$5*MAX(MIN(AN27,$J$5),$I$5)*(BF27*AY27/($K$5*1000))+$H$5*(BF27*AY27/($K$5*1000))*(BF27*AY27/($K$5*1000)))</f>
        <v>0</v>
      </c>
      <c r="Q27">
        <f>H27*(1000-(1000*0.61365*exp(17.502*U27/(240.97+U27))/(AY27+AZ27)+AT27)/2)/(1000*0.61365*exp(17.502*U27/(240.97+U27))/(AY27+AZ27)-AT27)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(BA27+(S27+2*0.95*5.67E-8*(((BA27+$B$9)+273)^4-(BA27+273)^4)-44100*H27)/(1.84*29.3*P27+8*0.95*5.67E-8*(BA27+273)^3))</f>
        <v>0</v>
      </c>
      <c r="U27">
        <f>($C$9*BB27+$D$9*BC27+$E$9*T27)</f>
        <v>0</v>
      </c>
      <c r="V27">
        <f>0.61365*exp(17.502*U27/(240.97+U27))</f>
        <v>0</v>
      </c>
      <c r="W27">
        <f>(X27/Y27*100)</f>
        <v>0</v>
      </c>
      <c r="X27">
        <f>AT27*(AY27+AZ27)/1000</f>
        <v>0</v>
      </c>
      <c r="Y27">
        <f>0.61365*exp(17.502*BA27/(240.97+BA27))</f>
        <v>0</v>
      </c>
      <c r="Z27">
        <f>(V27-AT27*(AY27+AZ27)/1000)</f>
        <v>0</v>
      </c>
      <c r="AA27">
        <f>(-H27*44100)</f>
        <v>0</v>
      </c>
      <c r="AB27">
        <f>2*29.3*P27*0.92*(BA27-U27)</f>
        <v>0</v>
      </c>
      <c r="AC27">
        <f>2*0.95*5.67E-8*(((BA27+$B$9)+273)^4-(U27+273)^4)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MAX(0,($B$15+$C$15*BF27)/(1+$D$15*BF27)*AY27/(BA27+273)*$E$15)</f>
        <v>0</v>
      </c>
      <c r="AJ27">
        <f>$B$13*BG27+$C$13*BH27+$F$13*BI27*(1-BL27)</f>
        <v>0</v>
      </c>
      <c r="AK27">
        <f>AJ27*AL27</f>
        <v>0</v>
      </c>
      <c r="AL27">
        <f>($B$13*$D$11+$C$13*$D$11+$F$13*((BV27+BN27)/MAX(BV27+BN27+BW27, 0.1)*$I$11+BW27/MAX(BV27+BN27+BW27, 0.1)*$J$11))/($B$13+$C$13+$F$13)</f>
        <v>0</v>
      </c>
      <c r="AM27">
        <f>($B$13*$K$11+$C$13*$K$11+$F$13*((BV27+BN27)/MAX(BV27+BN27+BW27, 0.1)*$P$11+BW27/MAX(BV27+BN27+BW27, 0.1)*$Q$11))/($B$13+$C$13+$F$13)</f>
        <v>0</v>
      </c>
      <c r="AN27">
        <v>6</v>
      </c>
      <c r="AO27">
        <v>0.5</v>
      </c>
      <c r="AP27" t="s">
        <v>257</v>
      </c>
      <c r="AQ27">
        <v>1633531142.599999</v>
      </c>
      <c r="AR27">
        <v>398.318</v>
      </c>
      <c r="AS27">
        <v>399.9850322580644</v>
      </c>
      <c r="AT27">
        <v>25.00178387096775</v>
      </c>
      <c r="AU27">
        <v>24.02601612903225</v>
      </c>
      <c r="AV27">
        <v>396.1210322580645</v>
      </c>
      <c r="AW27">
        <v>24.78475161290324</v>
      </c>
      <c r="AX27">
        <v>600.0284516129032</v>
      </c>
      <c r="AY27">
        <v>90.81790967741935</v>
      </c>
      <c r="AZ27">
        <v>0.1000210709677419</v>
      </c>
      <c r="BA27">
        <v>27.93285806451613</v>
      </c>
      <c r="BB27">
        <v>27.50200322580646</v>
      </c>
      <c r="BC27">
        <v>999.9000000000003</v>
      </c>
      <c r="BD27">
        <v>0</v>
      </c>
      <c r="BE27">
        <v>0</v>
      </c>
      <c r="BF27">
        <v>10000.15225806452</v>
      </c>
      <c r="BG27">
        <v>0</v>
      </c>
      <c r="BH27">
        <v>0.00152894</v>
      </c>
      <c r="BI27">
        <v>49.97496129032258</v>
      </c>
      <c r="BJ27">
        <v>0.8999168709677423</v>
      </c>
      <c r="BK27">
        <v>0.1000831290322581</v>
      </c>
      <c r="BL27">
        <v>0</v>
      </c>
      <c r="BM27">
        <v>1.883706451612903</v>
      </c>
      <c r="BN27">
        <v>0</v>
      </c>
      <c r="BO27">
        <v>388.6044838709677</v>
      </c>
      <c r="BP27">
        <v>422.2201290322581</v>
      </c>
      <c r="BQ27">
        <v>37.04816129032257</v>
      </c>
      <c r="BR27">
        <v>41.8888387096774</v>
      </c>
      <c r="BS27">
        <v>39.1086129032258</v>
      </c>
      <c r="BT27">
        <v>40.97354838709677</v>
      </c>
      <c r="BU27">
        <v>37.53803225806451</v>
      </c>
      <c r="BV27">
        <v>44.97419354838709</v>
      </c>
      <c r="BW27">
        <v>5.003548387096775</v>
      </c>
      <c r="BX27">
        <v>0</v>
      </c>
      <c r="BY27">
        <v>1633531264.2</v>
      </c>
      <c r="BZ27">
        <v>0</v>
      </c>
      <c r="CA27">
        <v>1633531120.1</v>
      </c>
      <c r="CB27" t="s">
        <v>283</v>
      </c>
      <c r="CC27">
        <v>1633531119.1</v>
      </c>
      <c r="CD27">
        <v>1633531120.1</v>
      </c>
      <c r="CE27">
        <v>18</v>
      </c>
      <c r="CF27">
        <v>0.034</v>
      </c>
      <c r="CG27">
        <v>-0.001</v>
      </c>
      <c r="CH27">
        <v>2.199</v>
      </c>
      <c r="CI27">
        <v>0.195</v>
      </c>
      <c r="CJ27">
        <v>400</v>
      </c>
      <c r="CK27">
        <v>24</v>
      </c>
      <c r="CL27">
        <v>0.3</v>
      </c>
      <c r="CM27">
        <v>0.08</v>
      </c>
      <c r="CN27">
        <v>-1.661001707317073</v>
      </c>
      <c r="CO27">
        <v>-0.08182954703832858</v>
      </c>
      <c r="CP27">
        <v>0.03561326239002372</v>
      </c>
      <c r="CQ27">
        <v>1</v>
      </c>
      <c r="CR27">
        <v>0.9760259999999998</v>
      </c>
      <c r="CS27">
        <v>-0.008611275261322328</v>
      </c>
      <c r="CT27">
        <v>0.00132514672910532</v>
      </c>
      <c r="CU27">
        <v>1</v>
      </c>
      <c r="CV27">
        <v>2</v>
      </c>
      <c r="CW27">
        <v>2</v>
      </c>
      <c r="CX27" t="s">
        <v>259</v>
      </c>
      <c r="CY27">
        <v>100</v>
      </c>
      <c r="CZ27">
        <v>100</v>
      </c>
      <c r="DA27">
        <v>2.197</v>
      </c>
      <c r="DB27">
        <v>0.217</v>
      </c>
      <c r="DC27">
        <v>1.585828321440727</v>
      </c>
      <c r="DD27">
        <v>0.001948427853356016</v>
      </c>
      <c r="DE27">
        <v>-1.17243448438673E-06</v>
      </c>
      <c r="DF27">
        <v>3.752243763376603E-10</v>
      </c>
      <c r="DG27">
        <v>-0.08946716383631453</v>
      </c>
      <c r="DH27">
        <v>0.001324990706552629</v>
      </c>
      <c r="DI27">
        <v>0.0004519867745925496</v>
      </c>
      <c r="DJ27">
        <v>-2.619824097939215E-07</v>
      </c>
      <c r="DK27">
        <v>2</v>
      </c>
      <c r="DL27">
        <v>2078</v>
      </c>
      <c r="DM27">
        <v>1</v>
      </c>
      <c r="DN27">
        <v>28</v>
      </c>
      <c r="DO27">
        <v>0.5</v>
      </c>
      <c r="DP27">
        <v>0.5</v>
      </c>
      <c r="DQ27">
        <v>1.32935</v>
      </c>
      <c r="DR27">
        <v>2.52319</v>
      </c>
      <c r="DS27">
        <v>1.99951</v>
      </c>
      <c r="DT27">
        <v>2.70996</v>
      </c>
      <c r="DU27">
        <v>2.19849</v>
      </c>
      <c r="DV27">
        <v>2.30957</v>
      </c>
      <c r="DW27">
        <v>33.8735</v>
      </c>
      <c r="DX27">
        <v>15.3404</v>
      </c>
      <c r="DY27">
        <v>18</v>
      </c>
      <c r="DZ27">
        <v>615.171</v>
      </c>
      <c r="EA27">
        <v>766.399</v>
      </c>
      <c r="EB27">
        <v>27.3334</v>
      </c>
      <c r="EC27">
        <v>26.1352</v>
      </c>
      <c r="ED27">
        <v>30.0003</v>
      </c>
      <c r="EE27">
        <v>25.8406</v>
      </c>
      <c r="EF27">
        <v>25.8991</v>
      </c>
      <c r="EG27">
        <v>26.6388</v>
      </c>
      <c r="EH27">
        <v>-30</v>
      </c>
      <c r="EI27">
        <v>-30</v>
      </c>
      <c r="EJ27">
        <v>-999.9</v>
      </c>
      <c r="EK27">
        <v>400</v>
      </c>
      <c r="EL27">
        <v>20</v>
      </c>
      <c r="EM27">
        <v>100.759</v>
      </c>
      <c r="EN27">
        <v>101.484</v>
      </c>
    </row>
    <row r="28" spans="1:144">
      <c r="A28">
        <v>10</v>
      </c>
      <c r="B28">
        <v>1633531232.6</v>
      </c>
      <c r="C28">
        <v>722</v>
      </c>
      <c r="D28" t="s">
        <v>284</v>
      </c>
      <c r="E28" t="s">
        <v>285</v>
      </c>
      <c r="F28">
        <v>15</v>
      </c>
      <c r="G28">
        <v>1633531224.599999</v>
      </c>
      <c r="H28">
        <f>(I28)/1000</f>
        <v>0</v>
      </c>
      <c r="I28">
        <f>1000*AX28*AG28*(AT28-AU28)/(100*AN28*(1000-AG28*AT28))</f>
        <v>0</v>
      </c>
      <c r="J28">
        <f>AX28*AG28*(AS28-AR28*(1000-AG28*AU28)/(1000-AG28*AT28))/(100*AN28)</f>
        <v>0</v>
      </c>
      <c r="K28">
        <f>AR28 - IF(AG28&gt;1, J28*AN28*100.0/(AI28*BF28), 0)</f>
        <v>0</v>
      </c>
      <c r="L28">
        <f>((R28-H28/2)*K28-J28)/(R28+H28/2)</f>
        <v>0</v>
      </c>
      <c r="M28">
        <f>L28*(AY28+AZ28)/1000.0</f>
        <v>0</v>
      </c>
      <c r="N28">
        <f>(AR28 - IF(AG28&gt;1, J28*AN28*100.0/(AI28*BF28), 0))*(AY28+AZ28)/1000.0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IF(LEFT(AP28,1)&lt;&gt;"0",IF(LEFT(AP28,1)="1",3.0,$B$7),$D$5+$E$5*(BF28*AY28/($K$5*1000))+$F$5*(BF28*AY28/($K$5*1000))*MAX(MIN(AN28,$J$5),$I$5)*MAX(MIN(AN28,$J$5),$I$5)+$G$5*MAX(MIN(AN28,$J$5),$I$5)*(BF28*AY28/($K$5*1000))+$H$5*(BF28*AY28/($K$5*1000))*(BF28*AY28/($K$5*1000)))</f>
        <v>0</v>
      </c>
      <c r="Q28">
        <f>H28*(1000-(1000*0.61365*exp(17.502*U28/(240.97+U28))/(AY28+AZ28)+AT28)/2)/(1000*0.61365*exp(17.502*U28/(240.97+U28))/(AY28+AZ28)-AT28)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(BA28+(S28+2*0.95*5.67E-8*(((BA28+$B$9)+273)^4-(BA28+273)^4)-44100*H28)/(1.84*29.3*P28+8*0.95*5.67E-8*(BA28+273)^3))</f>
        <v>0</v>
      </c>
      <c r="U28">
        <f>($C$9*BB28+$D$9*BC28+$E$9*T28)</f>
        <v>0</v>
      </c>
      <c r="V28">
        <f>0.61365*exp(17.502*U28/(240.97+U28))</f>
        <v>0</v>
      </c>
      <c r="W28">
        <f>(X28/Y28*100)</f>
        <v>0</v>
      </c>
      <c r="X28">
        <f>AT28*(AY28+AZ28)/1000</f>
        <v>0</v>
      </c>
      <c r="Y28">
        <f>0.61365*exp(17.502*BA28/(240.97+BA28))</f>
        <v>0</v>
      </c>
      <c r="Z28">
        <f>(V28-AT28*(AY28+AZ28)/1000)</f>
        <v>0</v>
      </c>
      <c r="AA28">
        <f>(-H28*44100)</f>
        <v>0</v>
      </c>
      <c r="AB28">
        <f>2*29.3*P28*0.92*(BA28-U28)</f>
        <v>0</v>
      </c>
      <c r="AC28">
        <f>2*0.95*5.67E-8*(((BA28+$B$9)+273)^4-(U28+273)^4)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MAX(0,($B$15+$C$15*BF28)/(1+$D$15*BF28)*AY28/(BA28+273)*$E$15)</f>
        <v>0</v>
      </c>
      <c r="AJ28">
        <f>$B$13*BG28+$C$13*BH28+$F$13*BI28*(1-BL28)</f>
        <v>0</v>
      </c>
      <c r="AK28">
        <f>AJ28*AL28</f>
        <v>0</v>
      </c>
      <c r="AL28">
        <f>($B$13*$D$11+$C$13*$D$11+$F$13*((BV28+BN28)/MAX(BV28+BN28+BW28, 0.1)*$I$11+BW28/MAX(BV28+BN28+BW28, 0.1)*$J$11))/($B$13+$C$13+$F$13)</f>
        <v>0</v>
      </c>
      <c r="AM28">
        <f>($B$13*$K$11+$C$13*$K$11+$F$13*((BV28+BN28)/MAX(BV28+BN28+BW28, 0.1)*$P$11+BW28/MAX(BV28+BN28+BW28, 0.1)*$Q$11))/($B$13+$C$13+$F$13)</f>
        <v>0</v>
      </c>
      <c r="AN28">
        <v>6</v>
      </c>
      <c r="AO28">
        <v>0.5</v>
      </c>
      <c r="AP28" t="s">
        <v>257</v>
      </c>
      <c r="AQ28">
        <v>1633531224.599999</v>
      </c>
      <c r="AR28">
        <v>399.9568064516129</v>
      </c>
      <c r="AS28">
        <v>399.991064516129</v>
      </c>
      <c r="AT28">
        <v>24.97745161290323</v>
      </c>
      <c r="AU28">
        <v>24.03287419354839</v>
      </c>
      <c r="AV28">
        <v>397.7505806451613</v>
      </c>
      <c r="AW28">
        <v>24.76245806451613</v>
      </c>
      <c r="AX28">
        <v>600.0147419354838</v>
      </c>
      <c r="AY28">
        <v>90.81910322580646</v>
      </c>
      <c r="AZ28">
        <v>0.0999845935483871</v>
      </c>
      <c r="BA28">
        <v>27.87914838709677</v>
      </c>
      <c r="BB28">
        <v>27.44081612903225</v>
      </c>
      <c r="BC28">
        <v>999.9000000000003</v>
      </c>
      <c r="BD28">
        <v>0</v>
      </c>
      <c r="BE28">
        <v>0</v>
      </c>
      <c r="BF28">
        <v>9997.968387096775</v>
      </c>
      <c r="BG28">
        <v>0</v>
      </c>
      <c r="BH28">
        <v>0.001538495483870968</v>
      </c>
      <c r="BI28">
        <v>0</v>
      </c>
      <c r="BJ28">
        <v>0</v>
      </c>
      <c r="BK28">
        <v>0</v>
      </c>
      <c r="BL28">
        <v>0</v>
      </c>
      <c r="BM28">
        <v>1.564838709677419</v>
      </c>
      <c r="BN28">
        <v>0</v>
      </c>
      <c r="BO28">
        <v>-1.852903225806451</v>
      </c>
      <c r="BP28">
        <v>-1.500645161290323</v>
      </c>
      <c r="BQ28">
        <v>35.77996774193547</v>
      </c>
      <c r="BR28">
        <v>39.8808064516129</v>
      </c>
      <c r="BS28">
        <v>37.67509677419353</v>
      </c>
      <c r="BT28">
        <v>38.81022580645161</v>
      </c>
      <c r="BU28">
        <v>36.50370967741934</v>
      </c>
      <c r="BV28">
        <v>0</v>
      </c>
      <c r="BW28">
        <v>0</v>
      </c>
      <c r="BX28">
        <v>0</v>
      </c>
      <c r="BY28">
        <v>1633531345.9</v>
      </c>
      <c r="BZ28">
        <v>0</v>
      </c>
      <c r="CA28">
        <v>1633531198.1</v>
      </c>
      <c r="CB28" t="s">
        <v>286</v>
      </c>
      <c r="CC28">
        <v>1633531193.1</v>
      </c>
      <c r="CD28">
        <v>1633531198.1</v>
      </c>
      <c r="CE28">
        <v>19</v>
      </c>
      <c r="CF28">
        <v>0.007</v>
      </c>
      <c r="CG28">
        <v>-0.002</v>
      </c>
      <c r="CH28">
        <v>2.206</v>
      </c>
      <c r="CI28">
        <v>0.194</v>
      </c>
      <c r="CJ28">
        <v>400</v>
      </c>
      <c r="CK28">
        <v>24</v>
      </c>
      <c r="CL28">
        <v>0.18</v>
      </c>
      <c r="CM28">
        <v>0.08</v>
      </c>
      <c r="CN28">
        <v>-0.03684291268292683</v>
      </c>
      <c r="CO28">
        <v>0.09118525233449482</v>
      </c>
      <c r="CP28">
        <v>0.03281085288874021</v>
      </c>
      <c r="CQ28">
        <v>1</v>
      </c>
      <c r="CR28">
        <v>0.9460383902439025</v>
      </c>
      <c r="CS28">
        <v>-0.02958967944250541</v>
      </c>
      <c r="CT28">
        <v>0.003041602296592461</v>
      </c>
      <c r="CU28">
        <v>1</v>
      </c>
      <c r="CV28">
        <v>2</v>
      </c>
      <c r="CW28">
        <v>2</v>
      </c>
      <c r="CX28" t="s">
        <v>259</v>
      </c>
      <c r="CY28">
        <v>100</v>
      </c>
      <c r="CZ28">
        <v>100</v>
      </c>
      <c r="DA28">
        <v>2.206</v>
      </c>
      <c r="DB28">
        <v>0.2149</v>
      </c>
      <c r="DC28">
        <v>1.593077784215636</v>
      </c>
      <c r="DD28">
        <v>0.001948427853356016</v>
      </c>
      <c r="DE28">
        <v>-1.17243448438673E-06</v>
      </c>
      <c r="DF28">
        <v>3.752243763376603E-10</v>
      </c>
      <c r="DG28">
        <v>-0.09098026030152401</v>
      </c>
      <c r="DH28">
        <v>0.001324990706552629</v>
      </c>
      <c r="DI28">
        <v>0.0004519867745925496</v>
      </c>
      <c r="DJ28">
        <v>-2.619824097939215E-07</v>
      </c>
      <c r="DK28">
        <v>2</v>
      </c>
      <c r="DL28">
        <v>2078</v>
      </c>
      <c r="DM28">
        <v>1</v>
      </c>
      <c r="DN28">
        <v>28</v>
      </c>
      <c r="DO28">
        <v>0.7</v>
      </c>
      <c r="DP28">
        <v>0.6</v>
      </c>
      <c r="DQ28">
        <v>1.33057</v>
      </c>
      <c r="DR28">
        <v>2.53052</v>
      </c>
      <c r="DS28">
        <v>1.99951</v>
      </c>
      <c r="DT28">
        <v>2.70874</v>
      </c>
      <c r="DU28">
        <v>2.19849</v>
      </c>
      <c r="DV28">
        <v>2.32544</v>
      </c>
      <c r="DW28">
        <v>33.9187</v>
      </c>
      <c r="DX28">
        <v>15.3404</v>
      </c>
      <c r="DY28">
        <v>18</v>
      </c>
      <c r="DZ28">
        <v>615.27</v>
      </c>
      <c r="EA28">
        <v>766.665</v>
      </c>
      <c r="EB28">
        <v>27.3144</v>
      </c>
      <c r="EC28">
        <v>26.1788</v>
      </c>
      <c r="ED28">
        <v>30.0003</v>
      </c>
      <c r="EE28">
        <v>25.8865</v>
      </c>
      <c r="EF28">
        <v>25.9454</v>
      </c>
      <c r="EG28">
        <v>26.6429</v>
      </c>
      <c r="EH28">
        <v>-30</v>
      </c>
      <c r="EI28">
        <v>-30</v>
      </c>
      <c r="EJ28">
        <v>-999.9</v>
      </c>
      <c r="EK28">
        <v>400</v>
      </c>
      <c r="EL28">
        <v>20</v>
      </c>
      <c r="EM28">
        <v>100.747</v>
      </c>
      <c r="EN28">
        <v>101.472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2021-10-06T14:39:45Z</dcterms:created>
  <dcterms:modified xsi:type="dcterms:W3CDTF">2021-10-06T14:39:45Z</dcterms:modified>
</cp:coreProperties>
</file>