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lab_protocols/protocols/hoaglands/"/>
    </mc:Choice>
  </mc:AlternateContent>
  <xr:revisionPtr revIDLastSave="0" documentId="13_ncr:1_{338227B5-2444-904F-B327-472BB0A38309}" xr6:coauthVersionLast="47" xr6:coauthVersionMax="47" xr10:uidLastSave="{00000000-0000-0000-0000-000000000000}"/>
  <bookViews>
    <workbookView xWindow="8780" yWindow="500" windowWidth="40540" windowHeight="28300" xr2:uid="{B491DBE8-45FA-FF4F-853F-7D6D59BE1E36}"/>
  </bookViews>
  <sheets>
    <sheet name="Stock solutions" sheetId="1" r:id="rId1"/>
    <sheet name="0 ppm N (0 mM N)" sheetId="7" r:id="rId2"/>
    <sheet name="35 ppm N (2.5 mM N)" sheetId="8" r:id="rId3"/>
    <sheet name="70 ppm N (5 mM N)" sheetId="3" r:id="rId4"/>
    <sheet name="105 ppm N (7.5 mM N)" sheetId="9" r:id="rId5"/>
    <sheet name="140 ppm N (10 mM N)" sheetId="4" r:id="rId6"/>
    <sheet name="210 ppm N (15 mM N)" sheetId="2" r:id="rId7"/>
    <sheet name="280 ppm N (20 mM N)" sheetId="5" r:id="rId8"/>
    <sheet name="350 ppm N (25 mM N)" sheetId="6" r:id="rId9"/>
    <sheet name="630 ppm N (45 mM N)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40" i="5"/>
  <c r="B40" i="6"/>
  <c r="B41" i="2"/>
  <c r="B40" i="2"/>
  <c r="B39" i="2"/>
  <c r="E25" i="9"/>
  <c r="E26" i="9"/>
  <c r="E14" i="9"/>
  <c r="E15" i="9"/>
  <c r="E10" i="9"/>
  <c r="E11" i="9"/>
  <c r="E12" i="9"/>
  <c r="D33" i="10"/>
  <c r="E33" i="10" s="1"/>
  <c r="B42" i="10" s="1"/>
  <c r="D32" i="10"/>
  <c r="E32" i="10" s="1"/>
  <c r="B41" i="10" s="1"/>
  <c r="D31" i="10"/>
  <c r="D30" i="10"/>
  <c r="D29" i="10"/>
  <c r="D28" i="10"/>
  <c r="D27" i="10"/>
  <c r="D26" i="10"/>
  <c r="E26" i="10" s="1"/>
  <c r="D25" i="10"/>
  <c r="E25" i="10" s="1"/>
  <c r="D24" i="10"/>
  <c r="E24" i="10" s="1"/>
  <c r="B40" i="10" s="1"/>
  <c r="D23" i="10"/>
  <c r="E23" i="10" s="1"/>
  <c r="D22" i="10"/>
  <c r="E22" i="10" s="1"/>
  <c r="B39" i="10" s="1"/>
  <c r="D21" i="10"/>
  <c r="E21" i="10" s="1"/>
  <c r="B38" i="10" s="1"/>
  <c r="D20" i="10"/>
  <c r="E20" i="10" s="1"/>
  <c r="D33" i="6"/>
  <c r="D32" i="6"/>
  <c r="D31" i="6"/>
  <c r="D30" i="6"/>
  <c r="D29" i="6"/>
  <c r="D28" i="6"/>
  <c r="D27" i="6"/>
  <c r="D26" i="6"/>
  <c r="E26" i="6" s="1"/>
  <c r="D25" i="6"/>
  <c r="E25" i="6" s="1"/>
  <c r="D24" i="6"/>
  <c r="E24" i="6" s="1"/>
  <c r="D23" i="6"/>
  <c r="E23" i="6" s="1"/>
  <c r="D22" i="6"/>
  <c r="E22" i="6" s="1"/>
  <c r="B39" i="6" s="1"/>
  <c r="D21" i="6"/>
  <c r="E21" i="6" s="1"/>
  <c r="D20" i="6"/>
  <c r="E20" i="6" s="1"/>
  <c r="D33" i="5"/>
  <c r="D32" i="5"/>
  <c r="E32" i="5" s="1"/>
  <c r="B41" i="5" s="1"/>
  <c r="D31" i="5"/>
  <c r="D30" i="5"/>
  <c r="D29" i="5"/>
  <c r="D28" i="5"/>
  <c r="D27" i="5"/>
  <c r="D26" i="5"/>
  <c r="E26" i="5" s="1"/>
  <c r="D25" i="5"/>
  <c r="E25" i="5" s="1"/>
  <c r="D24" i="5"/>
  <c r="E24" i="5" s="1"/>
  <c r="D23" i="5"/>
  <c r="E23" i="5" s="1"/>
  <c r="D22" i="5"/>
  <c r="E22" i="5" s="1"/>
  <c r="B39" i="5" s="1"/>
  <c r="D21" i="5"/>
  <c r="E21" i="5" s="1"/>
  <c r="B38" i="5" s="1"/>
  <c r="D20" i="5"/>
  <c r="E20" i="5" s="1"/>
  <c r="D33" i="2"/>
  <c r="D32" i="2"/>
  <c r="D31" i="2"/>
  <c r="D30" i="2"/>
  <c r="D29" i="2"/>
  <c r="D28" i="2"/>
  <c r="D27" i="2"/>
  <c r="D26" i="2"/>
  <c r="D25" i="2"/>
  <c r="D24" i="2"/>
  <c r="D23" i="2"/>
  <c r="D22" i="2"/>
  <c r="E22" i="2" s="1"/>
  <c r="D21" i="2"/>
  <c r="E21" i="2" s="1"/>
  <c r="D20" i="2"/>
  <c r="E20" i="2" s="1"/>
  <c r="D33" i="4"/>
  <c r="D32" i="4"/>
  <c r="D31" i="4"/>
  <c r="D30" i="4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B39" i="4" s="1"/>
  <c r="D21" i="4"/>
  <c r="E21" i="4" s="1"/>
  <c r="B38" i="4" s="1"/>
  <c r="D20" i="4"/>
  <c r="E20" i="4" s="1"/>
  <c r="D33" i="9"/>
  <c r="D32" i="9"/>
  <c r="D31" i="9"/>
  <c r="E31" i="9" s="1"/>
  <c r="D30" i="9"/>
  <c r="E30" i="9" s="1"/>
  <c r="D29" i="9"/>
  <c r="E29" i="9" s="1"/>
  <c r="D28" i="9"/>
  <c r="E28" i="9" s="1"/>
  <c r="B39" i="9" s="1"/>
  <c r="D27" i="9"/>
  <c r="E27" i="9" s="1"/>
  <c r="D26" i="9"/>
  <c r="D25" i="9"/>
  <c r="D24" i="9"/>
  <c r="D23" i="9"/>
  <c r="D22" i="9"/>
  <c r="D21" i="9"/>
  <c r="D20" i="9"/>
  <c r="D33" i="3"/>
  <c r="D32" i="3"/>
  <c r="D31" i="3"/>
  <c r="D30" i="3"/>
  <c r="D29" i="3"/>
  <c r="D28" i="3"/>
  <c r="D27" i="3"/>
  <c r="E27" i="3" s="1"/>
  <c r="D26" i="3"/>
  <c r="D25" i="3"/>
  <c r="D24" i="3"/>
  <c r="D23" i="3"/>
  <c r="E23" i="3" s="1"/>
  <c r="D22" i="3"/>
  <c r="E22" i="3" s="1"/>
  <c r="B39" i="3" s="1"/>
  <c r="D21" i="3"/>
  <c r="E21" i="3" s="1"/>
  <c r="D20" i="3"/>
  <c r="E20" i="3" s="1"/>
  <c r="B37" i="3" s="1"/>
  <c r="E14" i="8"/>
  <c r="E15" i="8"/>
  <c r="E10" i="8"/>
  <c r="E11" i="8"/>
  <c r="E12" i="8"/>
  <c r="D3" i="8"/>
  <c r="D6" i="8"/>
  <c r="D5" i="8"/>
  <c r="D4" i="8"/>
  <c r="B41" i="7"/>
  <c r="B40" i="7"/>
  <c r="B39" i="7"/>
  <c r="B36" i="7"/>
  <c r="D32" i="7"/>
  <c r="D31" i="7"/>
  <c r="D30" i="7"/>
  <c r="D29" i="7"/>
  <c r="D28" i="7"/>
  <c r="E28" i="7" s="1"/>
  <c r="D27" i="7"/>
  <c r="E27" i="7" s="1"/>
  <c r="B37" i="7" s="1"/>
  <c r="D26" i="7"/>
  <c r="E26" i="7" s="1"/>
  <c r="B38" i="7" s="1"/>
  <c r="D25" i="7"/>
  <c r="D24" i="7"/>
  <c r="D23" i="7"/>
  <c r="D22" i="7"/>
  <c r="D21" i="7"/>
  <c r="D20" i="7"/>
  <c r="D19" i="7"/>
  <c r="D33" i="8"/>
  <c r="D32" i="8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B38" i="8" s="1"/>
  <c r="E15" i="10"/>
  <c r="E14" i="10"/>
  <c r="E13" i="10"/>
  <c r="E6" i="10"/>
  <c r="E5" i="10"/>
  <c r="E4" i="10"/>
  <c r="E3" i="10"/>
  <c r="E33" i="8"/>
  <c r="B43" i="8" s="1"/>
  <c r="E32" i="8"/>
  <c r="B42" i="8" s="1"/>
  <c r="E13" i="8"/>
  <c r="E6" i="8"/>
  <c r="E5" i="8"/>
  <c r="E4" i="8"/>
  <c r="E3" i="8"/>
  <c r="E33" i="9"/>
  <c r="B43" i="9" s="1"/>
  <c r="E32" i="9"/>
  <c r="B42" i="9" s="1"/>
  <c r="E24" i="9"/>
  <c r="E23" i="9"/>
  <c r="E22" i="9"/>
  <c r="E21" i="9"/>
  <c r="E20" i="9"/>
  <c r="B38" i="9" s="1"/>
  <c r="E13" i="9"/>
  <c r="E6" i="9"/>
  <c r="E5" i="9"/>
  <c r="E4" i="9"/>
  <c r="E3" i="9"/>
  <c r="E29" i="7"/>
  <c r="E33" i="6"/>
  <c r="B42" i="6" s="1"/>
  <c r="E32" i="6"/>
  <c r="B41" i="6" s="1"/>
  <c r="E15" i="6"/>
  <c r="E14" i="6"/>
  <c r="E13" i="6"/>
  <c r="E6" i="6"/>
  <c r="E5" i="6"/>
  <c r="E4" i="6"/>
  <c r="E3" i="6"/>
  <c r="E33" i="4"/>
  <c r="B42" i="4" s="1"/>
  <c r="E32" i="4"/>
  <c r="B41" i="4" s="1"/>
  <c r="E31" i="4"/>
  <c r="E30" i="4"/>
  <c r="E15" i="4"/>
  <c r="E14" i="4"/>
  <c r="E13" i="4"/>
  <c r="E12" i="4"/>
  <c r="E11" i="4"/>
  <c r="E10" i="4"/>
  <c r="E6" i="4"/>
  <c r="E5" i="4"/>
  <c r="E4" i="4"/>
  <c r="E3" i="4"/>
  <c r="E32" i="7"/>
  <c r="E31" i="7"/>
  <c r="E30" i="7"/>
  <c r="E15" i="7"/>
  <c r="E13" i="7"/>
  <c r="E12" i="7"/>
  <c r="E11" i="7"/>
  <c r="E10" i="7"/>
  <c r="E28" i="3"/>
  <c r="E29" i="3"/>
  <c r="E30" i="3"/>
  <c r="E31" i="3"/>
  <c r="E11" i="3"/>
  <c r="E14" i="3"/>
  <c r="E15" i="3"/>
  <c r="E10" i="3"/>
  <c r="E12" i="3"/>
  <c r="E33" i="3"/>
  <c r="B42" i="3" s="1"/>
  <c r="E32" i="3"/>
  <c r="B41" i="3" s="1"/>
  <c r="E26" i="3"/>
  <c r="E25" i="3"/>
  <c r="E24" i="3"/>
  <c r="E13" i="3"/>
  <c r="E6" i="3"/>
  <c r="E5" i="3"/>
  <c r="E4" i="3"/>
  <c r="E3" i="3"/>
  <c r="E33" i="2"/>
  <c r="B43" i="2" s="1"/>
  <c r="E32" i="2"/>
  <c r="B42" i="2" s="1"/>
  <c r="E26" i="2"/>
  <c r="E25" i="2"/>
  <c r="E24" i="2"/>
  <c r="E23" i="2"/>
  <c r="E15" i="2"/>
  <c r="E14" i="2"/>
  <c r="E13" i="2"/>
  <c r="E6" i="2"/>
  <c r="E5" i="2"/>
  <c r="E4" i="2"/>
  <c r="E3" i="2"/>
  <c r="E33" i="5"/>
  <c r="B42" i="5" s="1"/>
  <c r="E13" i="5"/>
  <c r="E14" i="5"/>
  <c r="E15" i="5"/>
  <c r="E6" i="5"/>
  <c r="E5" i="5"/>
  <c r="E4" i="5"/>
  <c r="E3" i="5"/>
  <c r="B37" i="10" l="1"/>
  <c r="B41" i="9"/>
  <c r="B40" i="9"/>
  <c r="B39" i="8"/>
  <c r="B40" i="8"/>
  <c r="B41" i="8"/>
  <c r="B40" i="3"/>
  <c r="B38" i="3"/>
  <c r="B37" i="5"/>
  <c r="B40" i="4"/>
  <c r="B38" i="6"/>
  <c r="B37" i="6"/>
  <c r="B37" i="4"/>
  <c r="B38" i="2"/>
  <c r="C10" i="1"/>
  <c r="C4" i="1"/>
  <c r="C3" i="1"/>
</calcChain>
</file>

<file path=xl/sharedStrings.xml><?xml version="1.0" encoding="utf-8"?>
<sst xmlns="http://schemas.openxmlformats.org/spreadsheetml/2006/main" count="478" uniqueCount="63">
  <si>
    <t>compound name and stock solution  molarity</t>
  </si>
  <si>
    <t>molar mass (g per L)</t>
  </si>
  <si>
    <t>stock solution (g per L)</t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</si>
  <si>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</si>
  <si>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2 M KNO</t>
    </r>
    <r>
      <rPr>
        <vertAlign val="subscript"/>
        <sz val="12"/>
        <color theme="1"/>
        <rFont val="Calibri (Body)"/>
      </rPr>
      <t>3</t>
    </r>
  </si>
  <si>
    <r>
      <t>2 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</si>
  <si>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below 280 ppm/20 mM N)</t>
    </r>
  </si>
  <si>
    <r>
      <t>8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above 280 ppm/20 mM N)</t>
    </r>
  </si>
  <si>
    <r>
      <t>1 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</si>
  <si>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1 M KCl</t>
  </si>
  <si>
    <r>
      <t>1 M CaCO</t>
    </r>
    <r>
      <rPr>
        <vertAlign val="subscript"/>
        <sz val="12"/>
        <color theme="1"/>
        <rFont val="Calibri (Body)"/>
      </rPr>
      <t>3</t>
    </r>
  </si>
  <si>
    <r>
      <t>2 M 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</si>
  <si>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10 % Fe-EDTA</t>
  </si>
  <si>
    <r>
      <t>Trace Elements (all compounds combined in 1 L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O)</t>
    </r>
  </si>
  <si>
    <r>
      <t>MnCl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</si>
  <si>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</si>
  <si>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</si>
  <si>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5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</si>
  <si>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85% Molybdic acid</t>
  </si>
  <si>
    <t>Primary N addition compounds</t>
  </si>
  <si>
    <t>compound</t>
  </si>
  <si>
    <t>M</t>
  </si>
  <si>
    <t>mg/mol</t>
  </si>
  <si>
    <t>ml per L</t>
  </si>
  <si>
    <t>ppm</t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</si>
  <si>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</si>
  <si>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KNO</t>
    </r>
    <r>
      <rPr>
        <vertAlign val="subscript"/>
        <sz val="12"/>
        <color theme="1"/>
        <rFont val="Calibri (Body)"/>
      </rPr>
      <t>3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</si>
  <si>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</si>
  <si>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</si>
  <si>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t>Supplemental macros &amp; micros</t>
  </si>
  <si>
    <r>
      <t>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</si>
  <si>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KCl</t>
  </si>
  <si>
    <r>
      <t>CaCO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</si>
  <si>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</si>
  <si>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10% Fe-EDTA</t>
  </si>
  <si>
    <t>Trace elements</t>
  </si>
  <si>
    <t>Individual NPK ppm</t>
  </si>
  <si>
    <t>element</t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</si>
  <si>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</si>
  <si>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</si>
  <si>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 from KNO</t>
    </r>
    <r>
      <rPr>
        <vertAlign val="subscript"/>
        <sz val="12"/>
        <color theme="1"/>
        <rFont val="Calibri (Body)"/>
      </rPr>
      <t>3</t>
    </r>
  </si>
  <si>
    <r>
      <t>N from KNO</t>
    </r>
    <r>
      <rPr>
        <vertAlign val="subscript"/>
        <sz val="12"/>
        <color theme="1"/>
        <rFont val="Calibri (Body)"/>
      </rPr>
      <t>3</t>
    </r>
  </si>
  <si>
    <r>
      <t>Ca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</si>
  <si>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</si>
  <si>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</si>
  <si>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r>
      <t>K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</si>
  <si>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</si>
  <si>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 from KCl</t>
  </si>
  <si>
    <t>Cl from KCl</t>
  </si>
  <si>
    <r>
      <t>Ca from CaCO</t>
    </r>
    <r>
      <rPr>
        <vertAlign val="subscript"/>
        <sz val="12"/>
        <color theme="1"/>
        <rFont val="Calibri (Body)"/>
      </rPr>
      <t>3</t>
    </r>
  </si>
  <si>
    <r>
      <t>Mg from MgSO</t>
    </r>
    <r>
      <rPr>
        <vertAlign val="subscript"/>
        <sz val="12"/>
        <color theme="1"/>
        <rFont val="Calibri (Body)"/>
      </rPr>
      <t>4</t>
    </r>
  </si>
  <si>
    <r>
      <t>S from SO</t>
    </r>
    <r>
      <rPr>
        <vertAlign val="subscript"/>
        <sz val="12"/>
        <color theme="1"/>
        <rFont val="Calibri (Body)"/>
      </rPr>
      <t>4</t>
    </r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</si>
  <si>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</si>
  <si>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</si>
  <si>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</si>
  <si>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</si>
  <si>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</si>
  <si>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</si>
  <si>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</si>
  <si>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</si>
  <si>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</si>
  <si>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</si>
  <si>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Individual macronutrient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</si>
</sst>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1" xfId="0" applyFill="1" applyBorder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8852-0C54-B44C-8946-811223233C1F}">
  <dimension ref="A1:C21"/>
  <sheetViews>
    <sheetView tabSelected="1" zoomScaleNormal="100" workbookViewId="0">
      <selection activeCell="A20" sqref="A20"/>
    </sheetView>
  </sheetViews>
  <sheetFormatPr baseColWidth="10" defaultColWidth="11" defaultRowHeight="16" x14ac:dyDescent="0.2"/>
  <cols>
    <col min="1" max="1" width="49.1640625" bestFit="1" customWidth="1"/>
    <col min="2" max="2" width="18.33203125" bestFit="1" customWidth="1"/>
    <col min="3" max="3" width="24.33203125" bestFit="1" customWidth="1"/>
    <col min="4" max="4" width="16.33203125" bestFit="1" customWidth="1"/>
    <col min="5" max="5" width="17.33203125" bestFit="1" customWidth="1"/>
    <col min="6" max="6" width="17.33203125" customWidth="1"/>
    <col min="7" max="9" width="19.33203125" bestFit="1" customWidth="1"/>
    <col min="10" max="10" width="19.83203125" bestFit="1" customWidth="1"/>
  </cols>
  <sheetData>
    <row r="1" spans="1:3" ht="17" thickBot="1" x14ac:dyDescent="0.25">
      <c r="A1" s="9" t="s">
        <v>0</v>
      </c>
      <c r="B1" s="9" t="s">
        <v>1</v>
      </c>
      <c r="C1" s="9" t="s">
        <v>2</v>
      </c>
    </row>
    <row r="2" spans="1:3" ht="18" x14ac:dyDescent="0.25">
      <c r="A2" t="s">
        <v>3</v>
      </c>
      <c r="B2" s="6">
        <v>115.03</v>
      </c>
      <c r="C2">
        <v>115.03</v>
      </c>
    </row>
    <row r="3" spans="1:3" ht="18" x14ac:dyDescent="0.25">
      <c r="A3" t="s">
        <v>4</v>
      </c>
      <c r="B3" s="6">
        <v>101.11</v>
      </c>
      <c r="C3">
        <f>B3*2</f>
        <v>202.22</v>
      </c>
    </row>
    <row r="4" spans="1:3" ht="18" x14ac:dyDescent="0.25">
      <c r="A4" t="s">
        <v>5</v>
      </c>
      <c r="B4" s="6">
        <v>236.15</v>
      </c>
      <c r="C4">
        <f>B4*2</f>
        <v>472.3</v>
      </c>
    </row>
    <row r="5" spans="1:3" ht="18" x14ac:dyDescent="0.25">
      <c r="A5" t="s">
        <v>6</v>
      </c>
      <c r="B5" s="6">
        <v>80.040000000000006</v>
      </c>
      <c r="C5">
        <v>80.040000000000006</v>
      </c>
    </row>
    <row r="6" spans="1:3" ht="18" x14ac:dyDescent="0.25">
      <c r="A6" t="s">
        <v>7</v>
      </c>
      <c r="B6" s="6">
        <v>80.040000000000006</v>
      </c>
      <c r="C6">
        <f>B6*8</f>
        <v>640.32000000000005</v>
      </c>
    </row>
    <row r="7" spans="1:3" ht="18" x14ac:dyDescent="0.25">
      <c r="A7" t="s">
        <v>8</v>
      </c>
      <c r="B7" s="6">
        <v>136.09</v>
      </c>
      <c r="C7">
        <v>136.09</v>
      </c>
    </row>
    <row r="8" spans="1:3" x14ac:dyDescent="0.2">
      <c r="A8" t="s">
        <v>9</v>
      </c>
      <c r="B8" s="6">
        <v>74.55</v>
      </c>
      <c r="C8">
        <v>74.55</v>
      </c>
    </row>
    <row r="9" spans="1:3" ht="18" x14ac:dyDescent="0.25">
      <c r="A9" t="s">
        <v>10</v>
      </c>
      <c r="B9" s="6">
        <v>100.09</v>
      </c>
      <c r="C9">
        <v>100.09</v>
      </c>
    </row>
    <row r="10" spans="1:3" ht="18" x14ac:dyDescent="0.25">
      <c r="A10" t="s">
        <v>11</v>
      </c>
      <c r="B10" s="6">
        <v>246.48</v>
      </c>
      <c r="C10">
        <f>B10*2</f>
        <v>492.96</v>
      </c>
    </row>
    <row r="11" spans="1:3" ht="17" thickBot="1" x14ac:dyDescent="0.25">
      <c r="A11" s="7" t="s">
        <v>12</v>
      </c>
      <c r="B11" s="10">
        <v>38.5</v>
      </c>
      <c r="C11" s="7">
        <v>38.5</v>
      </c>
    </row>
    <row r="12" spans="1:3" ht="19" thickBot="1" x14ac:dyDescent="0.3">
      <c r="A12" s="8" t="s">
        <v>13</v>
      </c>
      <c r="B12" s="11"/>
      <c r="C12" s="8"/>
    </row>
    <row r="13" spans="1:3" ht="18" x14ac:dyDescent="0.25">
      <c r="A13" s="1" t="s">
        <v>14</v>
      </c>
      <c r="B13">
        <v>197.92</v>
      </c>
      <c r="C13">
        <v>1.81</v>
      </c>
    </row>
    <row r="14" spans="1:3" ht="18" x14ac:dyDescent="0.25">
      <c r="A14" s="1" t="s">
        <v>15</v>
      </c>
      <c r="B14">
        <v>61.83</v>
      </c>
      <c r="C14">
        <v>2.83</v>
      </c>
    </row>
    <row r="15" spans="1:3" ht="18" x14ac:dyDescent="0.25">
      <c r="A15" s="1" t="s">
        <v>16</v>
      </c>
      <c r="B15" s="6">
        <v>287.60000000000002</v>
      </c>
      <c r="C15">
        <v>0.22</v>
      </c>
    </row>
    <row r="16" spans="1:3" ht="18" x14ac:dyDescent="0.25">
      <c r="A16" s="1" t="s">
        <v>17</v>
      </c>
      <c r="B16" s="6">
        <v>249.68</v>
      </c>
      <c r="C16">
        <v>0.08</v>
      </c>
    </row>
    <row r="17" spans="1:3" x14ac:dyDescent="0.2">
      <c r="A17" s="1" t="s">
        <v>18</v>
      </c>
      <c r="B17" s="6">
        <v>161.94999999999999</v>
      </c>
      <c r="C17">
        <v>0.106</v>
      </c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9634-022F-FB4E-A6D1-AC18EEF4E8A5}">
  <dimension ref="A1:E42"/>
  <sheetViews>
    <sheetView zoomScaleNormal="100" workbookViewId="0">
      <selection activeCell="F18" sqref="F18"/>
    </sheetView>
  </sheetViews>
  <sheetFormatPr baseColWidth="10" defaultColWidth="11" defaultRowHeight="16" x14ac:dyDescent="0.2"/>
  <cols>
    <col min="1" max="1" width="31.5" bestFit="1" customWidth="1"/>
    <col min="2" max="2" width="6.1640625" bestFit="1" customWidth="1"/>
    <col min="3" max="3" width="8.1640625" bestFit="1" customWidth="1"/>
    <col min="4" max="4" width="7.83203125" bestFit="1" customWidth="1"/>
    <col min="5" max="5" width="6.66406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1</v>
      </c>
      <c r="E3" s="4">
        <f>(C3*1000)/(1000/(B3*D3))</f>
        <v>115.3</v>
      </c>
    </row>
    <row r="4" spans="1:5" ht="18" x14ac:dyDescent="0.25">
      <c r="A4" t="s">
        <v>26</v>
      </c>
      <c r="B4">
        <v>2</v>
      </c>
      <c r="C4">
        <v>101.1</v>
      </c>
      <c r="D4">
        <v>2</v>
      </c>
      <c r="E4" s="4">
        <f>(C4*1000)/(1000/(B4*D4))</f>
        <v>404.4</v>
      </c>
    </row>
    <row r="5" spans="1:5" ht="19" thickBot="1" x14ac:dyDescent="0.3">
      <c r="A5" t="s">
        <v>27</v>
      </c>
      <c r="B5">
        <v>2</v>
      </c>
      <c r="C5">
        <v>164.08799999999999</v>
      </c>
      <c r="D5">
        <v>2</v>
      </c>
      <c r="E5" s="4">
        <f>(C5*1000)/(1000/(B5*D5))</f>
        <v>656.35199999999998</v>
      </c>
    </row>
    <row r="6" spans="1:5" ht="19" thickBot="1" x14ac:dyDescent="0.3">
      <c r="A6" t="s">
        <v>28</v>
      </c>
      <c r="B6" s="5">
        <v>8</v>
      </c>
      <c r="C6">
        <v>80.043000000000006</v>
      </c>
      <c r="D6">
        <v>2</v>
      </c>
      <c r="E6" s="4">
        <f>(C6*1000)/(1000/(B6*D6))</f>
        <v>1280.6880000000001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</v>
      </c>
      <c r="E10" s="4">
        <v>0</v>
      </c>
    </row>
    <row r="11" spans="1:5" x14ac:dyDescent="0.2">
      <c r="A11" t="s">
        <v>31</v>
      </c>
      <c r="B11">
        <v>1</v>
      </c>
      <c r="C11">
        <v>74.555000000000007</v>
      </c>
      <c r="D11">
        <v>0</v>
      </c>
      <c r="E11" s="4">
        <v>0</v>
      </c>
    </row>
    <row r="12" spans="1:5" ht="18" x14ac:dyDescent="0.25">
      <c r="A12" t="s">
        <v>32</v>
      </c>
      <c r="B12">
        <v>1</v>
      </c>
      <c r="C12">
        <v>100.087</v>
      </c>
      <c r="D12">
        <v>0</v>
      </c>
      <c r="E12" s="4">
        <v>0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:E15" si="0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1</v>
      </c>
      <c r="E20" s="4">
        <f t="shared" ref="E20:E33" si="1">(C20*1000)/(1000/(B20*D20))</f>
        <v>14.006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1</v>
      </c>
      <c r="E21" s="4">
        <f t="shared" si="1"/>
        <v>30.973700000000001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2</v>
      </c>
      <c r="E22" s="4">
        <f t="shared" si="1"/>
        <v>156.37719999999999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2</v>
      </c>
      <c r="E23" s="4">
        <f>(C23*1000)/(1000/(B23*D23))</f>
        <v>56.024000000000001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2</v>
      </c>
      <c r="E24" s="4">
        <f t="shared" si="1"/>
        <v>160.31200000000001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2</v>
      </c>
      <c r="E25" s="4">
        <f t="shared" si="1"/>
        <v>112.048</v>
      </c>
    </row>
    <row r="26" spans="1:5" ht="18" x14ac:dyDescent="0.25">
      <c r="A26" t="s">
        <v>44</v>
      </c>
      <c r="B26">
        <v>8</v>
      </c>
      <c r="C26">
        <v>28.012</v>
      </c>
      <c r="D26">
        <f>D6</f>
        <v>2</v>
      </c>
      <c r="E26" s="4">
        <f t="shared" si="1"/>
        <v>448.19200000000001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</v>
      </c>
      <c r="E27" s="4">
        <v>0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</v>
      </c>
      <c r="E28" s="4">
        <v>0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0</v>
      </c>
      <c r="E29" s="4">
        <v>0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0</v>
      </c>
      <c r="E30" s="4">
        <v>0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0</v>
      </c>
      <c r="E31" s="4">
        <v>0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1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1"/>
        <v>64.13</v>
      </c>
    </row>
    <row r="34" spans="1:5" x14ac:dyDescent="0.2">
      <c r="E34" s="4"/>
    </row>
    <row r="35" spans="1:5" x14ac:dyDescent="0.2">
      <c r="A35" s="3" t="s">
        <v>52</v>
      </c>
    </row>
    <row r="36" spans="1:5" x14ac:dyDescent="0.2">
      <c r="A36" t="s">
        <v>53</v>
      </c>
      <c r="B36" t="s">
        <v>24</v>
      </c>
    </row>
    <row r="37" spans="1:5" x14ac:dyDescent="0.2">
      <c r="A37" t="s">
        <v>54</v>
      </c>
      <c r="B37" s="4">
        <f>SUM(E20,E23,E25,E26)</f>
        <v>630.27</v>
      </c>
    </row>
    <row r="38" spans="1:5" x14ac:dyDescent="0.2">
      <c r="A38" t="s">
        <v>55</v>
      </c>
      <c r="B38" s="4">
        <f>SUM(E21,E28)</f>
        <v>30.973700000000001</v>
      </c>
    </row>
    <row r="39" spans="1:5" x14ac:dyDescent="0.2">
      <c r="A39" t="s">
        <v>56</v>
      </c>
      <c r="B39" s="4">
        <f>SUM(E22)</f>
        <v>156.37719999999999</v>
      </c>
    </row>
    <row r="40" spans="1:5" x14ac:dyDescent="0.2">
      <c r="A40" t="s">
        <v>57</v>
      </c>
      <c r="B40" s="4">
        <f>E24</f>
        <v>160.31200000000001</v>
      </c>
    </row>
    <row r="41" spans="1:5" x14ac:dyDescent="0.2">
      <c r="A41" t="s">
        <v>58</v>
      </c>
      <c r="B41" s="4">
        <f>E32</f>
        <v>48.61</v>
      </c>
    </row>
    <row r="42" spans="1:5" x14ac:dyDescent="0.2">
      <c r="A42" t="s">
        <v>59</v>
      </c>
      <c r="B42" s="4">
        <f>E33</f>
        <v>64.13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0822-BFA8-9A4C-9D14-FAD376A68DEF}">
  <dimension ref="A1:E42"/>
  <sheetViews>
    <sheetView zoomScaleNormal="100" workbookViewId="0"/>
  </sheetViews>
  <sheetFormatPr baseColWidth="10" defaultColWidth="11" defaultRowHeight="16" x14ac:dyDescent="0.2"/>
  <cols>
    <col min="1" max="1" width="31.33203125" bestFit="1" customWidth="1"/>
  </cols>
  <sheetData>
    <row r="1" spans="1:5" x14ac:dyDescent="0.2">
      <c r="A1" s="3" t="s">
        <v>19</v>
      </c>
      <c r="B1" s="3"/>
    </row>
    <row r="2" spans="1:5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0</v>
      </c>
      <c r="E3">
        <v>0</v>
      </c>
    </row>
    <row r="4" spans="1:5" ht="18" x14ac:dyDescent="0.25">
      <c r="A4" t="s">
        <v>26</v>
      </c>
      <c r="B4">
        <v>2</v>
      </c>
      <c r="C4">
        <v>101.1</v>
      </c>
      <c r="D4">
        <v>0</v>
      </c>
      <c r="E4">
        <v>0</v>
      </c>
    </row>
    <row r="5" spans="1:5" ht="18" x14ac:dyDescent="0.25">
      <c r="A5" t="s">
        <v>27</v>
      </c>
      <c r="B5">
        <v>2</v>
      </c>
      <c r="C5">
        <v>164.08799999999999</v>
      </c>
      <c r="D5">
        <v>0</v>
      </c>
      <c r="E5">
        <v>0</v>
      </c>
    </row>
    <row r="6" spans="1:5" ht="18" x14ac:dyDescent="0.25">
      <c r="A6" t="s">
        <v>28</v>
      </c>
      <c r="B6">
        <v>1</v>
      </c>
      <c r="C6">
        <v>80.043000000000006</v>
      </c>
      <c r="D6">
        <v>0</v>
      </c>
      <c r="E6">
        <v>0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21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1</v>
      </c>
      <c r="E10" s="4">
        <f t="shared" ref="E10:E15" si="0">(C10*1000)/(1000/(B10*D10))</f>
        <v>136.08600000000001</v>
      </c>
    </row>
    <row r="11" spans="1:5" x14ac:dyDescent="0.2">
      <c r="A11" t="s">
        <v>31</v>
      </c>
      <c r="B11">
        <v>1</v>
      </c>
      <c r="C11">
        <v>74.555000000000007</v>
      </c>
      <c r="D11">
        <v>3</v>
      </c>
      <c r="E11" s="4">
        <f>(C11*1000)/(1000/(B11*D11))</f>
        <v>223.66500000000002</v>
      </c>
    </row>
    <row r="12" spans="1:5" ht="18" x14ac:dyDescent="0.25">
      <c r="A12" t="s">
        <v>32</v>
      </c>
      <c r="B12">
        <v>1</v>
      </c>
      <c r="C12">
        <v>100.087</v>
      </c>
      <c r="D12">
        <v>4</v>
      </c>
      <c r="E12" s="4">
        <f t="shared" si="0"/>
        <v>400.34800000000001</v>
      </c>
    </row>
    <row r="13" spans="1:5" ht="18" x14ac:dyDescent="0.25">
      <c r="A13" t="s">
        <v>33</v>
      </c>
      <c r="B13">
        <v>2</v>
      </c>
      <c r="C13">
        <v>246.48</v>
      </c>
      <c r="D13">
        <v>1</v>
      </c>
      <c r="E13" s="4">
        <f t="shared" si="0"/>
        <v>492.96</v>
      </c>
    </row>
    <row r="14" spans="1:5" x14ac:dyDescent="0.2">
      <c r="A14" t="s">
        <v>34</v>
      </c>
      <c r="B14">
        <v>1</v>
      </c>
      <c r="D14">
        <v>1</v>
      </c>
      <c r="E14" s="4"/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7" spans="1:5" x14ac:dyDescent="0.2">
      <c r="A17" s="3" t="s">
        <v>36</v>
      </c>
    </row>
    <row r="18" spans="1:5" x14ac:dyDescent="0.2">
      <c r="A18" t="s">
        <v>37</v>
      </c>
      <c r="B18" t="s">
        <v>21</v>
      </c>
      <c r="C18" t="s">
        <v>22</v>
      </c>
      <c r="D18" t="s">
        <v>23</v>
      </c>
      <c r="E18" t="s">
        <v>24</v>
      </c>
    </row>
    <row r="19" spans="1:5" ht="18" x14ac:dyDescent="0.25">
      <c r="A19" t="s">
        <v>38</v>
      </c>
      <c r="B19">
        <v>1</v>
      </c>
      <c r="C19">
        <v>14.006</v>
      </c>
      <c r="D19">
        <f>D3</f>
        <v>0</v>
      </c>
      <c r="E19" s="4">
        <v>0</v>
      </c>
    </row>
    <row r="20" spans="1:5" ht="18" x14ac:dyDescent="0.25">
      <c r="A20" t="s">
        <v>39</v>
      </c>
      <c r="B20">
        <v>1</v>
      </c>
      <c r="C20">
        <v>30.973700000000001</v>
      </c>
      <c r="D20">
        <f>D3</f>
        <v>0</v>
      </c>
      <c r="E20" s="4">
        <v>0</v>
      </c>
    </row>
    <row r="21" spans="1:5" ht="18" x14ac:dyDescent="0.25">
      <c r="A21" t="s">
        <v>40</v>
      </c>
      <c r="B21">
        <v>2</v>
      </c>
      <c r="C21">
        <v>39.094299999999997</v>
      </c>
      <c r="D21">
        <f>D4</f>
        <v>0</v>
      </c>
      <c r="E21" s="4">
        <v>0</v>
      </c>
    </row>
    <row r="22" spans="1:5" ht="18" x14ac:dyDescent="0.25">
      <c r="A22" t="s">
        <v>41</v>
      </c>
      <c r="B22">
        <v>2</v>
      </c>
      <c r="C22">
        <v>14.006</v>
      </c>
      <c r="D22">
        <f>D4</f>
        <v>0</v>
      </c>
      <c r="E22" s="4">
        <v>0</v>
      </c>
    </row>
    <row r="23" spans="1:5" ht="18" x14ac:dyDescent="0.25">
      <c r="A23" t="s">
        <v>42</v>
      </c>
      <c r="B23">
        <v>2</v>
      </c>
      <c r="C23">
        <v>40.078000000000003</v>
      </c>
      <c r="D23">
        <f>D5</f>
        <v>0</v>
      </c>
      <c r="E23" s="4">
        <v>0</v>
      </c>
    </row>
    <row r="24" spans="1:5" ht="18" x14ac:dyDescent="0.25">
      <c r="A24" t="s">
        <v>43</v>
      </c>
      <c r="B24">
        <v>2</v>
      </c>
      <c r="C24">
        <v>28.012</v>
      </c>
      <c r="D24">
        <f>D5</f>
        <v>0</v>
      </c>
      <c r="E24" s="4">
        <v>0</v>
      </c>
    </row>
    <row r="25" spans="1:5" ht="18" x14ac:dyDescent="0.25">
      <c r="A25" t="s">
        <v>44</v>
      </c>
      <c r="B25">
        <v>1</v>
      </c>
      <c r="C25">
        <v>28.012</v>
      </c>
      <c r="D25">
        <f>D6</f>
        <v>0</v>
      </c>
      <c r="E25" s="4">
        <v>0</v>
      </c>
    </row>
    <row r="26" spans="1:5" ht="18" x14ac:dyDescent="0.25">
      <c r="A26" t="s">
        <v>45</v>
      </c>
      <c r="B26">
        <v>1</v>
      </c>
      <c r="C26">
        <v>39.094299999999997</v>
      </c>
      <c r="D26">
        <f>D10</f>
        <v>1</v>
      </c>
      <c r="E26" s="4">
        <f t="shared" ref="E26:E32" si="1">(C26*1000)/(1000/(B26*D26))</f>
        <v>39.094299999999997</v>
      </c>
    </row>
    <row r="27" spans="1:5" ht="18" x14ac:dyDescent="0.25">
      <c r="A27" t="s">
        <v>46</v>
      </c>
      <c r="B27">
        <v>1</v>
      </c>
      <c r="C27">
        <v>30.973700000000001</v>
      </c>
      <c r="D27">
        <f>D10</f>
        <v>1</v>
      </c>
      <c r="E27" s="4">
        <f t="shared" si="1"/>
        <v>30.973700000000001</v>
      </c>
    </row>
    <row r="28" spans="1:5" x14ac:dyDescent="0.2">
      <c r="A28" t="s">
        <v>47</v>
      </c>
      <c r="B28">
        <v>1</v>
      </c>
      <c r="C28">
        <v>39.094299999999997</v>
      </c>
      <c r="D28">
        <f>D11</f>
        <v>3</v>
      </c>
      <c r="E28" s="4">
        <f t="shared" si="1"/>
        <v>117.2829</v>
      </c>
    </row>
    <row r="29" spans="1:5" x14ac:dyDescent="0.2">
      <c r="A29" t="s">
        <v>48</v>
      </c>
      <c r="B29">
        <v>1</v>
      </c>
      <c r="C29">
        <v>35.453000000000003</v>
      </c>
      <c r="D29">
        <f>D11</f>
        <v>3</v>
      </c>
      <c r="E29" s="4">
        <f t="shared" si="1"/>
        <v>106.35900000000001</v>
      </c>
    </row>
    <row r="30" spans="1:5" ht="18" x14ac:dyDescent="0.25">
      <c r="A30" t="s">
        <v>49</v>
      </c>
      <c r="B30">
        <v>1</v>
      </c>
      <c r="C30">
        <v>40.078000000000003</v>
      </c>
      <c r="D30">
        <f>D12</f>
        <v>4</v>
      </c>
      <c r="E30" s="4">
        <f t="shared" si="1"/>
        <v>160.31200000000001</v>
      </c>
    </row>
    <row r="31" spans="1:5" ht="18" x14ac:dyDescent="0.25">
      <c r="A31" t="s">
        <v>50</v>
      </c>
      <c r="B31">
        <v>2</v>
      </c>
      <c r="C31">
        <v>24.305</v>
      </c>
      <c r="D31">
        <f>D13</f>
        <v>1</v>
      </c>
      <c r="E31" s="4">
        <f t="shared" si="1"/>
        <v>48.61</v>
      </c>
    </row>
    <row r="32" spans="1:5" ht="18" x14ac:dyDescent="0.25">
      <c r="A32" t="s">
        <v>51</v>
      </c>
      <c r="B32">
        <v>2</v>
      </c>
      <c r="C32">
        <v>32.064999999999998</v>
      </c>
      <c r="D32">
        <f>D13</f>
        <v>1</v>
      </c>
      <c r="E32" s="4">
        <f t="shared" si="1"/>
        <v>64.13</v>
      </c>
    </row>
    <row r="33" spans="1:5" x14ac:dyDescent="0.2">
      <c r="E33" s="4"/>
    </row>
    <row r="34" spans="1:5" x14ac:dyDescent="0.2">
      <c r="A34" s="3" t="s">
        <v>52</v>
      </c>
      <c r="E34" s="4"/>
    </row>
    <row r="35" spans="1:5" x14ac:dyDescent="0.2">
      <c r="A35" t="s">
        <v>53</v>
      </c>
      <c r="B35" t="s">
        <v>24</v>
      </c>
    </row>
    <row r="36" spans="1:5" x14ac:dyDescent="0.2">
      <c r="A36" t="s">
        <v>54</v>
      </c>
      <c r="B36" s="4">
        <f>SUM(E19,E22,E24,E25)</f>
        <v>0</v>
      </c>
    </row>
    <row r="37" spans="1:5" x14ac:dyDescent="0.2">
      <c r="A37" t="s">
        <v>55</v>
      </c>
      <c r="B37" s="4">
        <f>SUM(E20,E27)</f>
        <v>30.973700000000001</v>
      </c>
    </row>
    <row r="38" spans="1:5" x14ac:dyDescent="0.2">
      <c r="A38" t="s">
        <v>56</v>
      </c>
      <c r="B38" s="4">
        <f>SUM(E21,E26,E28)</f>
        <v>156.37719999999999</v>
      </c>
    </row>
    <row r="39" spans="1:5" x14ac:dyDescent="0.2">
      <c r="A39" t="s">
        <v>57</v>
      </c>
      <c r="B39" s="4">
        <f>E30+E23</f>
        <v>160.31200000000001</v>
      </c>
    </row>
    <row r="40" spans="1:5" x14ac:dyDescent="0.2">
      <c r="A40" t="s">
        <v>58</v>
      </c>
      <c r="B40" s="4">
        <f>E31</f>
        <v>48.61</v>
      </c>
    </row>
    <row r="41" spans="1:5" x14ac:dyDescent="0.2">
      <c r="A41" t="s">
        <v>59</v>
      </c>
      <c r="B41" s="4">
        <f>E32</f>
        <v>64.13</v>
      </c>
    </row>
    <row r="42" spans="1:5" x14ac:dyDescent="0.2">
      <c r="B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477C-3D1F-8648-B884-34D79DFE18D0}">
  <dimension ref="A1:E43"/>
  <sheetViews>
    <sheetView topLeftCell="A10" zoomScaleNormal="100" workbookViewId="0">
      <selection activeCell="B43" sqref="B38:B43"/>
    </sheetView>
  </sheetViews>
  <sheetFormatPr baseColWidth="10" defaultColWidth="11" defaultRowHeight="16" x14ac:dyDescent="0.2"/>
  <cols>
    <col min="1" max="1" width="32.33203125" bestFit="1" customWidth="1"/>
    <col min="2" max="2" width="7.5" bestFit="1" customWidth="1"/>
    <col min="3" max="3" width="8.1640625" bestFit="1" customWidth="1"/>
    <col min="4" max="4" width="7.83203125" bestFit="1" customWidth="1"/>
    <col min="5" max="5" width="7.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f>0.33/2</f>
        <v>0.16500000000000001</v>
      </c>
      <c r="E3" s="4">
        <f>(C3*1000)/(1000/(B3*D3))</f>
        <v>19.024500000000003</v>
      </c>
    </row>
    <row r="4" spans="1:5" ht="18" x14ac:dyDescent="0.25">
      <c r="A4" t="s">
        <v>26</v>
      </c>
      <c r="B4">
        <v>2</v>
      </c>
      <c r="C4">
        <v>101.1</v>
      </c>
      <c r="D4">
        <f>0.67/2</f>
        <v>0.33500000000000002</v>
      </c>
      <c r="E4" s="4">
        <f>(C4*1000)/(1000/(B4*D4))</f>
        <v>67.736999999999995</v>
      </c>
    </row>
    <row r="5" spans="1:5" ht="18" x14ac:dyDescent="0.25">
      <c r="A5" t="s">
        <v>27</v>
      </c>
      <c r="B5">
        <v>2</v>
      </c>
      <c r="C5">
        <v>164.08799999999999</v>
      </c>
      <c r="D5">
        <f>0.67/2</f>
        <v>0.33500000000000002</v>
      </c>
      <c r="E5" s="4">
        <f>(C5*1000)/(1000/(B5*D5))</f>
        <v>109.93895999999999</v>
      </c>
    </row>
    <row r="6" spans="1:5" ht="18" x14ac:dyDescent="0.25">
      <c r="A6" t="s">
        <v>28</v>
      </c>
      <c r="B6">
        <v>1</v>
      </c>
      <c r="C6">
        <v>80.043000000000006</v>
      </c>
      <c r="D6">
        <f>0.33/2</f>
        <v>0.16500000000000001</v>
      </c>
      <c r="E6" s="4">
        <f>(C6*1000)/(1000/(B6*D6))</f>
        <v>13.207095000000001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0.85</v>
      </c>
      <c r="E10" s="4">
        <f t="shared" ref="E10:E15" si="0">(C10*1000)/(1000/(B10*D10))</f>
        <v>115.67309999999999</v>
      </c>
    </row>
    <row r="11" spans="1:5" x14ac:dyDescent="0.2">
      <c r="A11" t="s">
        <v>31</v>
      </c>
      <c r="B11">
        <v>1</v>
      </c>
      <c r="C11">
        <v>74.555000000000007</v>
      </c>
      <c r="D11">
        <v>2.4500000000000002</v>
      </c>
      <c r="E11" s="4">
        <f t="shared" si="0"/>
        <v>182.65975</v>
      </c>
    </row>
    <row r="12" spans="1:5" ht="18" x14ac:dyDescent="0.25">
      <c r="A12" t="s">
        <v>32</v>
      </c>
      <c r="B12">
        <v>1</v>
      </c>
      <c r="C12">
        <v>100.087</v>
      </c>
      <c r="D12">
        <v>3.33</v>
      </c>
      <c r="E12" s="4">
        <f t="shared" si="0"/>
        <v>333.28971000000001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" si="1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0.16500000000000001</v>
      </c>
      <c r="E20" s="4">
        <f t="shared" ref="E20:E33" si="2">(C20*1000)/(1000/(B20*D20))</f>
        <v>2.3109900000000003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0.16500000000000001</v>
      </c>
      <c r="E21" s="4">
        <f t="shared" si="2"/>
        <v>5.1106605000000007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0.33500000000000002</v>
      </c>
      <c r="E22" s="4">
        <f t="shared" si="2"/>
        <v>26.193180999999996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0.33500000000000002</v>
      </c>
      <c r="E23" s="4">
        <f>(C23*1000)/(1000/(B23*D23))</f>
        <v>9.3840199999999996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0.33500000000000002</v>
      </c>
      <c r="E24" s="4">
        <f t="shared" si="2"/>
        <v>26.852260000000001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0.33500000000000002</v>
      </c>
      <c r="E25" s="4">
        <f t="shared" si="2"/>
        <v>18.768039999999999</v>
      </c>
    </row>
    <row r="26" spans="1:5" ht="18" x14ac:dyDescent="0.25">
      <c r="A26" t="s">
        <v>44</v>
      </c>
      <c r="B26">
        <v>1</v>
      </c>
      <c r="C26">
        <v>28.012</v>
      </c>
      <c r="D26">
        <f>D6</f>
        <v>0.16500000000000001</v>
      </c>
      <c r="E26" s="4">
        <f t="shared" si="2"/>
        <v>4.6219800000000006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0.85</v>
      </c>
      <c r="E27" s="4">
        <f t="shared" si="2"/>
        <v>33.230154999999996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0.85</v>
      </c>
      <c r="E28" s="4">
        <f t="shared" si="2"/>
        <v>26.327645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2.4500000000000002</v>
      </c>
      <c r="E29" s="4">
        <f t="shared" si="2"/>
        <v>95.781035000000003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2.4500000000000002</v>
      </c>
      <c r="E30" s="4">
        <f t="shared" si="2"/>
        <v>86.859850000000009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3.33</v>
      </c>
      <c r="E31" s="4">
        <f t="shared" si="2"/>
        <v>133.45974000000001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2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2"/>
        <v>64.13</v>
      </c>
    </row>
    <row r="34" spans="1:5" x14ac:dyDescent="0.2">
      <c r="E34" s="4"/>
    </row>
    <row r="35" spans="1:5" x14ac:dyDescent="0.2">
      <c r="E35" s="4"/>
    </row>
    <row r="36" spans="1:5" x14ac:dyDescent="0.2">
      <c r="A36" s="3" t="s">
        <v>52</v>
      </c>
    </row>
    <row r="37" spans="1:5" x14ac:dyDescent="0.2">
      <c r="A37" t="s">
        <v>53</v>
      </c>
      <c r="B37" t="s">
        <v>24</v>
      </c>
    </row>
    <row r="38" spans="1:5" x14ac:dyDescent="0.2">
      <c r="A38" t="s">
        <v>54</v>
      </c>
      <c r="B38" s="4">
        <f>SUM(E20,E23,E25,E26)</f>
        <v>35.085030000000003</v>
      </c>
    </row>
    <row r="39" spans="1:5" x14ac:dyDescent="0.2">
      <c r="A39" t="s">
        <v>55</v>
      </c>
      <c r="B39" s="4">
        <f>SUM(E21,E28)</f>
        <v>31.438305500000002</v>
      </c>
    </row>
    <row r="40" spans="1:5" x14ac:dyDescent="0.2">
      <c r="A40" t="s">
        <v>56</v>
      </c>
      <c r="B40" s="4">
        <f>SUM(E22,E27,E29)</f>
        <v>155.20437099999998</v>
      </c>
    </row>
    <row r="41" spans="1:5" x14ac:dyDescent="0.2">
      <c r="A41" t="s">
        <v>57</v>
      </c>
      <c r="B41" s="4">
        <f>E24+E31</f>
        <v>160.31200000000001</v>
      </c>
    </row>
    <row r="42" spans="1:5" x14ac:dyDescent="0.2">
      <c r="A42" t="s">
        <v>58</v>
      </c>
      <c r="B42" s="4">
        <f>E32</f>
        <v>48.61</v>
      </c>
    </row>
    <row r="43" spans="1:5" x14ac:dyDescent="0.2">
      <c r="A43" t="s">
        <v>59</v>
      </c>
      <c r="B43" s="4">
        <f>E33</f>
        <v>64.13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E37E-C980-0E4D-9D99-88964BD19E33}">
  <dimension ref="A1:E43"/>
  <sheetViews>
    <sheetView zoomScaleNormal="100" workbookViewId="0">
      <selection activeCell="A21" sqref="A21"/>
    </sheetView>
  </sheetViews>
  <sheetFormatPr baseColWidth="10" defaultColWidth="11" defaultRowHeight="16" x14ac:dyDescent="0.2"/>
  <cols>
    <col min="1" max="1" width="35.33203125" bestFit="1" customWidth="1"/>
    <col min="4" max="4" width="12.66406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0.33</v>
      </c>
      <c r="E3" s="4">
        <f>(C3*1000)/(1000/(B3*D3))</f>
        <v>38.049000000000007</v>
      </c>
    </row>
    <row r="4" spans="1:5" ht="18" x14ac:dyDescent="0.25">
      <c r="A4" t="s">
        <v>26</v>
      </c>
      <c r="B4">
        <v>2</v>
      </c>
      <c r="C4">
        <v>101.1</v>
      </c>
      <c r="D4">
        <v>0.67</v>
      </c>
      <c r="E4" s="4">
        <f>(C4*1000)/(1000/(B4*D4))</f>
        <v>135.47399999999999</v>
      </c>
    </row>
    <row r="5" spans="1:5" ht="18" x14ac:dyDescent="0.25">
      <c r="A5" t="s">
        <v>27</v>
      </c>
      <c r="B5">
        <v>2</v>
      </c>
      <c r="C5">
        <v>164.08799999999999</v>
      </c>
      <c r="D5">
        <v>0.67</v>
      </c>
      <c r="E5" s="4">
        <f>(C5*1000)/(1000/(B5*D5))</f>
        <v>219.87791999999999</v>
      </c>
    </row>
    <row r="6" spans="1:5" ht="18" x14ac:dyDescent="0.25">
      <c r="A6" t="s">
        <v>28</v>
      </c>
      <c r="B6">
        <v>1</v>
      </c>
      <c r="C6">
        <v>80.043000000000006</v>
      </c>
      <c r="D6">
        <v>0.33</v>
      </c>
      <c r="E6" s="4">
        <f>(C6*1000)/(1000/(B6*D6))</f>
        <v>26.414190000000001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0.67</v>
      </c>
      <c r="E10" s="4">
        <f t="shared" ref="E10:E15" si="0">(C10*1000)/(1000/(B10*D10))</f>
        <v>91.177620000000005</v>
      </c>
    </row>
    <row r="11" spans="1:5" x14ac:dyDescent="0.2">
      <c r="A11" t="s">
        <v>31</v>
      </c>
      <c r="B11">
        <v>1</v>
      </c>
      <c r="C11">
        <v>74.555000000000007</v>
      </c>
      <c r="D11">
        <v>2</v>
      </c>
      <c r="E11" s="4">
        <f>(C11*1000)/(1000/(B11*D11))</f>
        <v>149.11000000000001</v>
      </c>
    </row>
    <row r="12" spans="1:5" ht="18" x14ac:dyDescent="0.25">
      <c r="A12" t="s">
        <v>32</v>
      </c>
      <c r="B12">
        <v>1</v>
      </c>
      <c r="C12">
        <v>100.087</v>
      </c>
      <c r="D12">
        <v>2.67</v>
      </c>
      <c r="E12" s="4">
        <f t="shared" si="0"/>
        <v>267.23228999999998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" si="1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12" t="s">
        <v>62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0.33</v>
      </c>
      <c r="E20" s="4">
        <f t="shared" ref="E20:E33" si="2">(C20*1000)/(1000/(B20*D20))</f>
        <v>4.6219800000000006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0.33</v>
      </c>
      <c r="E21" s="4">
        <f t="shared" si="2"/>
        <v>10.221321000000001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0.67</v>
      </c>
      <c r="E22" s="4">
        <f t="shared" si="2"/>
        <v>52.386361999999991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0.67</v>
      </c>
      <c r="E23" s="4">
        <f>(C23*1000)/(1000/(B23*D23))</f>
        <v>18.768039999999999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0.67</v>
      </c>
      <c r="E24" s="4">
        <f t="shared" si="2"/>
        <v>53.704520000000002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0.67</v>
      </c>
      <c r="E25" s="4">
        <f t="shared" si="2"/>
        <v>37.536079999999998</v>
      </c>
    </row>
    <row r="26" spans="1:5" ht="18" x14ac:dyDescent="0.25">
      <c r="A26" t="s">
        <v>44</v>
      </c>
      <c r="B26">
        <v>1</v>
      </c>
      <c r="C26">
        <v>28.012</v>
      </c>
      <c r="D26">
        <f>D6</f>
        <v>0.33</v>
      </c>
      <c r="E26" s="4">
        <f t="shared" si="2"/>
        <v>9.2439600000000013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0.67</v>
      </c>
      <c r="E27" s="4">
        <f t="shared" si="2"/>
        <v>26.193180999999996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0.67</v>
      </c>
      <c r="E28" s="4">
        <f t="shared" si="2"/>
        <v>20.752379000000001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2</v>
      </c>
      <c r="E29" s="4">
        <f t="shared" si="2"/>
        <v>78.188599999999994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2</v>
      </c>
      <c r="E30" s="4">
        <f t="shared" si="2"/>
        <v>70.906000000000006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2.67</v>
      </c>
      <c r="E31" s="4">
        <f t="shared" si="2"/>
        <v>107.00825999999999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2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2"/>
        <v>64.13</v>
      </c>
    </row>
    <row r="34" spans="1:5" x14ac:dyDescent="0.2">
      <c r="E34" s="4"/>
    </row>
    <row r="35" spans="1:5" x14ac:dyDescent="0.2">
      <c r="A35" s="3" t="s">
        <v>52</v>
      </c>
    </row>
    <row r="36" spans="1:5" x14ac:dyDescent="0.2">
      <c r="A36" t="s">
        <v>53</v>
      </c>
      <c r="B36" t="s">
        <v>24</v>
      </c>
    </row>
    <row r="37" spans="1:5" x14ac:dyDescent="0.2">
      <c r="A37" t="s">
        <v>54</v>
      </c>
      <c r="B37" s="4">
        <f>SUM(E20,E23,E25,E26)</f>
        <v>70.170060000000007</v>
      </c>
    </row>
    <row r="38" spans="1:5" x14ac:dyDescent="0.2">
      <c r="A38" t="s">
        <v>55</v>
      </c>
      <c r="B38" s="4">
        <f>SUM(E21,E28)</f>
        <v>30.973700000000001</v>
      </c>
    </row>
    <row r="39" spans="1:5" x14ac:dyDescent="0.2">
      <c r="A39" t="s">
        <v>56</v>
      </c>
      <c r="B39" s="4">
        <f>SUM(E22,E27,E29)</f>
        <v>156.76814299999998</v>
      </c>
    </row>
    <row r="40" spans="1:5" x14ac:dyDescent="0.2">
      <c r="A40" t="s">
        <v>57</v>
      </c>
      <c r="B40" s="4">
        <f>E31+E24</f>
        <v>160.71278000000001</v>
      </c>
    </row>
    <row r="41" spans="1:5" x14ac:dyDescent="0.2">
      <c r="A41" t="s">
        <v>58</v>
      </c>
      <c r="B41" s="4">
        <f>E32</f>
        <v>48.61</v>
      </c>
    </row>
    <row r="42" spans="1:5" x14ac:dyDescent="0.2">
      <c r="A42" t="s">
        <v>59</v>
      </c>
      <c r="B42" s="4">
        <f>E33</f>
        <v>64.13</v>
      </c>
    </row>
    <row r="43" spans="1:5" x14ac:dyDescent="0.2">
      <c r="B4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7E05-0F52-934C-BA96-239C1D634EA3}">
  <dimension ref="A1:F43"/>
  <sheetViews>
    <sheetView zoomScaleNormal="100" workbookViewId="0">
      <selection activeCell="F41" sqref="F41"/>
    </sheetView>
  </sheetViews>
  <sheetFormatPr baseColWidth="10" defaultColWidth="11" defaultRowHeight="16" x14ac:dyDescent="0.2"/>
  <cols>
    <col min="1" max="1" width="32.33203125" bestFit="1" customWidth="1"/>
    <col min="2" max="2" width="6.1640625" bestFit="1" customWidth="1"/>
    <col min="3" max="3" width="8.1640625" bestFit="1" customWidth="1"/>
    <col min="4" max="4" width="7.83203125" bestFit="1" customWidth="1"/>
    <col min="5" max="5" width="5.66406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0.5</v>
      </c>
      <c r="E3" s="4">
        <f>(C3*1000)/(1000/(B3*D3))</f>
        <v>57.65</v>
      </c>
    </row>
    <row r="4" spans="1:5" ht="18" x14ac:dyDescent="0.25">
      <c r="A4" t="s">
        <v>26</v>
      </c>
      <c r="B4">
        <v>2</v>
      </c>
      <c r="C4">
        <v>101.1</v>
      </c>
      <c r="D4">
        <v>1</v>
      </c>
      <c r="E4" s="4">
        <f>(C4*1000)/(1000/(B4*D4))</f>
        <v>202.2</v>
      </c>
    </row>
    <row r="5" spans="1:5" ht="18" x14ac:dyDescent="0.25">
      <c r="A5" t="s">
        <v>27</v>
      </c>
      <c r="B5">
        <v>2</v>
      </c>
      <c r="C5">
        <v>164.08799999999999</v>
      </c>
      <c r="D5">
        <v>1</v>
      </c>
      <c r="E5" s="4">
        <f>(C5*1000)/(1000/(B5*D5))</f>
        <v>328.17599999999999</v>
      </c>
    </row>
    <row r="6" spans="1:5" ht="18" x14ac:dyDescent="0.25">
      <c r="A6" t="s">
        <v>28</v>
      </c>
      <c r="B6">
        <v>1</v>
      </c>
      <c r="C6">
        <v>80.043000000000006</v>
      </c>
      <c r="D6">
        <v>0.5</v>
      </c>
      <c r="E6" s="4">
        <f>(C6*1000)/(1000/(B6*D6))</f>
        <v>40.021500000000003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0.5</v>
      </c>
      <c r="E10" s="4">
        <f t="shared" ref="E10:E15" si="0">(C10*1000)/(1000/(B10*D10))</f>
        <v>68.043000000000006</v>
      </c>
    </row>
    <row r="11" spans="1:5" x14ac:dyDescent="0.2">
      <c r="A11" t="s">
        <v>31</v>
      </c>
      <c r="B11">
        <v>1</v>
      </c>
      <c r="C11">
        <v>74.555000000000007</v>
      </c>
      <c r="D11">
        <v>1.5</v>
      </c>
      <c r="E11" s="4">
        <f t="shared" si="0"/>
        <v>111.83250000000001</v>
      </c>
    </row>
    <row r="12" spans="1:5" ht="18" x14ac:dyDescent="0.25">
      <c r="A12" t="s">
        <v>32</v>
      </c>
      <c r="B12">
        <v>1</v>
      </c>
      <c r="C12">
        <v>100.087</v>
      </c>
      <c r="D12">
        <v>2</v>
      </c>
      <c r="E12" s="4">
        <f t="shared" si="0"/>
        <v>200.17400000000001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" si="1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0.5</v>
      </c>
      <c r="E20" s="4">
        <f t="shared" ref="E20:E33" si="2">(C20*1000)/(1000/(B20*D20))</f>
        <v>7.0030000000000001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0.5</v>
      </c>
      <c r="E21" s="4">
        <f t="shared" si="2"/>
        <v>15.48685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1</v>
      </c>
      <c r="E22" s="4">
        <f t="shared" si="2"/>
        <v>78.188599999999994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1</v>
      </c>
      <c r="E23" s="4">
        <f>(C23*1000)/(1000/(B23*D23))</f>
        <v>28.012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1</v>
      </c>
      <c r="E24" s="4">
        <f t="shared" si="2"/>
        <v>80.156000000000006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1</v>
      </c>
      <c r="E25" s="4">
        <f t="shared" si="2"/>
        <v>56.024000000000001</v>
      </c>
    </row>
    <row r="26" spans="1:5" ht="18" x14ac:dyDescent="0.25">
      <c r="A26" t="s">
        <v>44</v>
      </c>
      <c r="B26">
        <v>1</v>
      </c>
      <c r="C26">
        <v>28.012</v>
      </c>
      <c r="D26">
        <f>D6</f>
        <v>0.5</v>
      </c>
      <c r="E26" s="4">
        <f t="shared" si="2"/>
        <v>14.006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0.5</v>
      </c>
      <c r="E27" s="4">
        <f t="shared" si="2"/>
        <v>19.547149999999998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0.5</v>
      </c>
      <c r="E28" s="4">
        <f t="shared" si="2"/>
        <v>15.48685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1.5</v>
      </c>
      <c r="E29" s="4">
        <f t="shared" si="2"/>
        <v>58.641449999999999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1.5</v>
      </c>
      <c r="E30" s="4">
        <f t="shared" si="2"/>
        <v>53.179500000000004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2</v>
      </c>
      <c r="E31" s="4">
        <f t="shared" si="2"/>
        <v>80.156000000000006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2"/>
        <v>48.61</v>
      </c>
    </row>
    <row r="33" spans="1:6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2"/>
        <v>64.13</v>
      </c>
    </row>
    <row r="34" spans="1:6" x14ac:dyDescent="0.2">
      <c r="E34" s="4"/>
    </row>
    <row r="35" spans="1:6" x14ac:dyDescent="0.2">
      <c r="E35" s="4"/>
    </row>
    <row r="36" spans="1:6" x14ac:dyDescent="0.2">
      <c r="A36" s="3" t="s">
        <v>52</v>
      </c>
    </row>
    <row r="37" spans="1:6" x14ac:dyDescent="0.2">
      <c r="A37" t="s">
        <v>53</v>
      </c>
      <c r="B37" t="s">
        <v>24</v>
      </c>
    </row>
    <row r="38" spans="1:6" x14ac:dyDescent="0.2">
      <c r="A38" t="s">
        <v>54</v>
      </c>
      <c r="B38" s="4">
        <f>SUM(E20,E23,E25,E26)</f>
        <v>105.045</v>
      </c>
      <c r="F38" s="4"/>
    </row>
    <row r="39" spans="1:6" x14ac:dyDescent="0.2">
      <c r="A39" t="s">
        <v>55</v>
      </c>
      <c r="B39" s="4">
        <f>SUM(E21,E28)</f>
        <v>30.973700000000001</v>
      </c>
      <c r="F39" s="4"/>
    </row>
    <row r="40" spans="1:6" x14ac:dyDescent="0.2">
      <c r="A40" t="s">
        <v>56</v>
      </c>
      <c r="B40" s="4">
        <f>SUM(E22,E27,E29)</f>
        <v>156.37719999999999</v>
      </c>
      <c r="F40" s="4"/>
    </row>
    <row r="41" spans="1:6" x14ac:dyDescent="0.2">
      <c r="A41" t="s">
        <v>57</v>
      </c>
      <c r="B41" s="4">
        <f>E24+E31</f>
        <v>160.31200000000001</v>
      </c>
      <c r="F41" s="4"/>
    </row>
    <row r="42" spans="1:6" x14ac:dyDescent="0.2">
      <c r="A42" t="s">
        <v>58</v>
      </c>
      <c r="B42" s="4">
        <f>E32</f>
        <v>48.61</v>
      </c>
      <c r="F42" s="4"/>
    </row>
    <row r="43" spans="1:6" x14ac:dyDescent="0.2">
      <c r="A43" t="s">
        <v>59</v>
      </c>
      <c r="B43" s="4">
        <f>E33</f>
        <v>64.13</v>
      </c>
      <c r="F4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3778-A652-D34D-8149-260A44556D03}">
  <dimension ref="A1:E42"/>
  <sheetViews>
    <sheetView zoomScaleNormal="100" workbookViewId="0">
      <selection activeCell="F48" sqref="F48"/>
    </sheetView>
  </sheetViews>
  <sheetFormatPr baseColWidth="10" defaultColWidth="11" defaultRowHeight="16" x14ac:dyDescent="0.2"/>
  <cols>
    <col min="1" max="1" width="31.16406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0.67</v>
      </c>
      <c r="E3" s="4">
        <f>(C3*1000)/(1000/(B3*D3))</f>
        <v>77.251000000000005</v>
      </c>
    </row>
    <row r="4" spans="1:5" ht="18" x14ac:dyDescent="0.25">
      <c r="A4" t="s">
        <v>26</v>
      </c>
      <c r="B4">
        <v>2</v>
      </c>
      <c r="C4">
        <v>101.1</v>
      </c>
      <c r="D4">
        <v>1.33</v>
      </c>
      <c r="E4" s="4">
        <f>(C4*1000)/(1000/(B4*D4))</f>
        <v>268.92600000000004</v>
      </c>
    </row>
    <row r="5" spans="1:5" ht="18" x14ac:dyDescent="0.25">
      <c r="A5" t="s">
        <v>27</v>
      </c>
      <c r="B5">
        <v>2</v>
      </c>
      <c r="C5">
        <v>164.08799999999999</v>
      </c>
      <c r="D5">
        <v>1.33</v>
      </c>
      <c r="E5" s="4">
        <f>(C5*1000)/(1000/(B5*D5))</f>
        <v>436.47408000000001</v>
      </c>
    </row>
    <row r="6" spans="1:5" ht="18" x14ac:dyDescent="0.25">
      <c r="A6" t="s">
        <v>28</v>
      </c>
      <c r="B6">
        <v>1</v>
      </c>
      <c r="C6">
        <v>80.043000000000006</v>
      </c>
      <c r="D6">
        <v>0.67</v>
      </c>
      <c r="E6" s="4">
        <f>(C6*1000)/(1000/(B6*D6))</f>
        <v>53.628810000000001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0.33</v>
      </c>
      <c r="E10" s="4">
        <f t="shared" ref="E10:E15" si="0">(C10*1000)/(1000/(B10*D10))</f>
        <v>44.908380000000001</v>
      </c>
    </row>
    <row r="11" spans="1:5" x14ac:dyDescent="0.2">
      <c r="A11" t="s">
        <v>31</v>
      </c>
      <c r="B11">
        <v>1</v>
      </c>
      <c r="C11">
        <v>74.555000000000007</v>
      </c>
      <c r="D11">
        <v>1</v>
      </c>
      <c r="E11" s="4">
        <f>(C11*1000)/(1000/(B11*D11))</f>
        <v>74.555000000000007</v>
      </c>
    </row>
    <row r="12" spans="1:5" ht="18" x14ac:dyDescent="0.25">
      <c r="A12" t="s">
        <v>32</v>
      </c>
      <c r="B12">
        <v>1</v>
      </c>
      <c r="C12">
        <v>100.087</v>
      </c>
      <c r="D12">
        <v>1.33</v>
      </c>
      <c r="E12" s="4">
        <f t="shared" si="0"/>
        <v>133.11571000000001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si="0"/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0.67</v>
      </c>
      <c r="E20" s="4">
        <f t="shared" ref="E20:E33" si="1">(C20*1000)/(1000/(B20*D20))</f>
        <v>9.3840199999999996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0.67</v>
      </c>
      <c r="E21" s="4">
        <f t="shared" si="1"/>
        <v>20.752379000000001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1.33</v>
      </c>
      <c r="E22" s="4">
        <f t="shared" si="1"/>
        <v>103.990838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1.33</v>
      </c>
      <c r="E23" s="4">
        <f>(C23*1000)/(1000/(B23*D23))</f>
        <v>37.255960000000002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1.33</v>
      </c>
      <c r="E24" s="4">
        <f t="shared" si="1"/>
        <v>106.60748000000001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1.33</v>
      </c>
      <c r="E25" s="4">
        <f t="shared" si="1"/>
        <v>74.511920000000003</v>
      </c>
    </row>
    <row r="26" spans="1:5" ht="18" x14ac:dyDescent="0.25">
      <c r="A26" t="s">
        <v>44</v>
      </c>
      <c r="B26">
        <v>1</v>
      </c>
      <c r="C26">
        <v>28.012</v>
      </c>
      <c r="D26">
        <f>D6</f>
        <v>0.67</v>
      </c>
      <c r="E26" s="4">
        <f t="shared" si="1"/>
        <v>18.768039999999999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0.33</v>
      </c>
      <c r="E27" s="4">
        <f t="shared" si="1"/>
        <v>12.901119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0.33</v>
      </c>
      <c r="E28" s="4">
        <f t="shared" si="1"/>
        <v>10.221321000000001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1</v>
      </c>
      <c r="E29" s="4">
        <f t="shared" si="1"/>
        <v>39.094299999999997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1</v>
      </c>
      <c r="E30" s="4">
        <f t="shared" si="1"/>
        <v>35.453000000000003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1.33</v>
      </c>
      <c r="E31" s="4">
        <f t="shared" si="1"/>
        <v>53.303740000000005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1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1"/>
        <v>64.13</v>
      </c>
    </row>
    <row r="34" spans="1:5" x14ac:dyDescent="0.2">
      <c r="E34" s="4"/>
    </row>
    <row r="35" spans="1:5" x14ac:dyDescent="0.2">
      <c r="A35" s="3" t="s">
        <v>52</v>
      </c>
    </row>
    <row r="36" spans="1:5" x14ac:dyDescent="0.2">
      <c r="A36" t="s">
        <v>53</v>
      </c>
      <c r="B36" t="s">
        <v>24</v>
      </c>
    </row>
    <row r="37" spans="1:5" x14ac:dyDescent="0.2">
      <c r="A37" t="s">
        <v>54</v>
      </c>
      <c r="B37" s="4">
        <f>SUM(E20,E23,E25,E26)</f>
        <v>139.91994</v>
      </c>
    </row>
    <row r="38" spans="1:5" x14ac:dyDescent="0.2">
      <c r="A38" t="s">
        <v>55</v>
      </c>
      <c r="B38" s="4">
        <f>SUM(E21,E28)</f>
        <v>30.973700000000001</v>
      </c>
    </row>
    <row r="39" spans="1:5" x14ac:dyDescent="0.2">
      <c r="A39" t="s">
        <v>56</v>
      </c>
      <c r="B39" s="4">
        <f>SUM(E22,E27,E29)</f>
        <v>155.98625699999999</v>
      </c>
    </row>
    <row r="40" spans="1:5" x14ac:dyDescent="0.2">
      <c r="A40" t="s">
        <v>57</v>
      </c>
      <c r="B40" s="4">
        <f>E31+E24</f>
        <v>159.91122000000001</v>
      </c>
    </row>
    <row r="41" spans="1:5" x14ac:dyDescent="0.2">
      <c r="A41" t="s">
        <v>58</v>
      </c>
      <c r="B41" s="4">
        <f>E32</f>
        <v>48.61</v>
      </c>
    </row>
    <row r="42" spans="1:5" x14ac:dyDescent="0.2">
      <c r="A42" t="s">
        <v>59</v>
      </c>
      <c r="B42" s="4">
        <f>E33</f>
        <v>64.13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B843-FA77-9645-BDBB-7B3B27345318}">
  <dimension ref="A1:F43"/>
  <sheetViews>
    <sheetView zoomScaleNormal="100" workbookViewId="0">
      <selection activeCell="E32" sqref="E32"/>
    </sheetView>
  </sheetViews>
  <sheetFormatPr baseColWidth="10" defaultColWidth="11" defaultRowHeight="16" x14ac:dyDescent="0.2"/>
  <cols>
    <col min="1" max="1" width="32.332031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1</v>
      </c>
      <c r="E3" s="4">
        <f>(C3*1000)/(1000/(B3*D3))</f>
        <v>115.3</v>
      </c>
    </row>
    <row r="4" spans="1:5" ht="18" x14ac:dyDescent="0.25">
      <c r="A4" t="s">
        <v>26</v>
      </c>
      <c r="B4">
        <v>2</v>
      </c>
      <c r="C4">
        <v>101.1</v>
      </c>
      <c r="D4">
        <v>2</v>
      </c>
      <c r="E4" s="4">
        <f>(C4*1000)/(1000/(B4*D4))</f>
        <v>404.4</v>
      </c>
    </row>
    <row r="5" spans="1:5" ht="18" x14ac:dyDescent="0.25">
      <c r="A5" t="s">
        <v>27</v>
      </c>
      <c r="B5">
        <v>2</v>
      </c>
      <c r="C5">
        <v>164.08799999999999</v>
      </c>
      <c r="D5">
        <v>2</v>
      </c>
      <c r="E5" s="4">
        <f>(C5*1000)/(1000/(B5*D5))</f>
        <v>656.35199999999998</v>
      </c>
    </row>
    <row r="6" spans="1:5" ht="18" x14ac:dyDescent="0.25">
      <c r="A6" t="s">
        <v>28</v>
      </c>
      <c r="B6">
        <v>1</v>
      </c>
      <c r="C6">
        <v>80.043000000000006</v>
      </c>
      <c r="D6">
        <v>1</v>
      </c>
      <c r="E6" s="4">
        <f>(C6*1000)/(1000/(B6*D6))</f>
        <v>80.043000000000006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</v>
      </c>
      <c r="E10" s="4">
        <v>0</v>
      </c>
    </row>
    <row r="11" spans="1:5" x14ac:dyDescent="0.2">
      <c r="A11" t="s">
        <v>31</v>
      </c>
      <c r="B11">
        <v>1</v>
      </c>
      <c r="C11">
        <v>74.555000000000007</v>
      </c>
      <c r="D11">
        <v>0</v>
      </c>
      <c r="E11" s="4">
        <v>0</v>
      </c>
    </row>
    <row r="12" spans="1:5" ht="18" x14ac:dyDescent="0.25">
      <c r="A12" t="s">
        <v>32</v>
      </c>
      <c r="B12">
        <v>1</v>
      </c>
      <c r="C12">
        <v>100.087</v>
      </c>
      <c r="D12">
        <v>0</v>
      </c>
      <c r="E12" s="4">
        <v>0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:E15" si="0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6" x14ac:dyDescent="0.2">
      <c r="A18" s="3" t="s">
        <v>36</v>
      </c>
    </row>
    <row r="19" spans="1:6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6" ht="18" x14ac:dyDescent="0.25">
      <c r="A20" t="s">
        <v>38</v>
      </c>
      <c r="B20">
        <v>1</v>
      </c>
      <c r="C20">
        <v>14.006</v>
      </c>
      <c r="D20">
        <f>D3</f>
        <v>1</v>
      </c>
      <c r="E20" s="4">
        <f t="shared" ref="E20:E33" si="1">(C20*1000)/(1000/(B20*D20))</f>
        <v>14.006</v>
      </c>
      <c r="F20" s="2"/>
    </row>
    <row r="21" spans="1:6" ht="18" x14ac:dyDescent="0.25">
      <c r="A21" t="s">
        <v>39</v>
      </c>
      <c r="B21">
        <v>1</v>
      </c>
      <c r="C21">
        <v>30.973700000000001</v>
      </c>
      <c r="D21">
        <f>D3</f>
        <v>1</v>
      </c>
      <c r="E21" s="4">
        <f t="shared" si="1"/>
        <v>30.973700000000001</v>
      </c>
    </row>
    <row r="22" spans="1:6" ht="18" x14ac:dyDescent="0.25">
      <c r="A22" t="s">
        <v>40</v>
      </c>
      <c r="B22">
        <v>2</v>
      </c>
      <c r="C22">
        <v>39.094299999999997</v>
      </c>
      <c r="D22">
        <f>D4</f>
        <v>2</v>
      </c>
      <c r="E22" s="4">
        <f t="shared" si="1"/>
        <v>156.37719999999999</v>
      </c>
    </row>
    <row r="23" spans="1:6" ht="18" x14ac:dyDescent="0.25">
      <c r="A23" t="s">
        <v>41</v>
      </c>
      <c r="B23">
        <v>2</v>
      </c>
      <c r="C23">
        <v>14.006</v>
      </c>
      <c r="D23">
        <f>D4</f>
        <v>2</v>
      </c>
      <c r="E23" s="4">
        <f>(C23*1000)/(1000/(B23*D23))</f>
        <v>56.024000000000001</v>
      </c>
    </row>
    <row r="24" spans="1:6" ht="18" x14ac:dyDescent="0.25">
      <c r="A24" t="s">
        <v>42</v>
      </c>
      <c r="B24">
        <v>2</v>
      </c>
      <c r="C24">
        <v>40.078000000000003</v>
      </c>
      <c r="D24">
        <f>D5</f>
        <v>2</v>
      </c>
      <c r="E24" s="4">
        <f t="shared" si="1"/>
        <v>160.31200000000001</v>
      </c>
    </row>
    <row r="25" spans="1:6" ht="18" x14ac:dyDescent="0.25">
      <c r="A25" t="s">
        <v>43</v>
      </c>
      <c r="B25">
        <v>2</v>
      </c>
      <c r="C25">
        <v>28.012</v>
      </c>
      <c r="D25">
        <f>D5</f>
        <v>2</v>
      </c>
      <c r="E25" s="4">
        <f t="shared" si="1"/>
        <v>112.048</v>
      </c>
    </row>
    <row r="26" spans="1:6" ht="18" x14ac:dyDescent="0.25">
      <c r="A26" t="s">
        <v>44</v>
      </c>
      <c r="B26">
        <v>1</v>
      </c>
      <c r="C26">
        <v>28.012</v>
      </c>
      <c r="D26">
        <f>D6</f>
        <v>1</v>
      </c>
      <c r="E26" s="4">
        <f t="shared" si="1"/>
        <v>28.012</v>
      </c>
    </row>
    <row r="27" spans="1:6" ht="18" x14ac:dyDescent="0.25">
      <c r="A27" t="s">
        <v>45</v>
      </c>
      <c r="B27">
        <v>1</v>
      </c>
      <c r="C27">
        <v>39.094299999999997</v>
      </c>
      <c r="D27">
        <f>D10</f>
        <v>0</v>
      </c>
      <c r="E27" s="4">
        <v>0</v>
      </c>
    </row>
    <row r="28" spans="1:6" ht="18" x14ac:dyDescent="0.25">
      <c r="A28" t="s">
        <v>46</v>
      </c>
      <c r="B28">
        <v>1</v>
      </c>
      <c r="C28">
        <v>30.973700000000001</v>
      </c>
      <c r="D28">
        <f>D10</f>
        <v>0</v>
      </c>
      <c r="E28" s="4">
        <v>0</v>
      </c>
    </row>
    <row r="29" spans="1:6" x14ac:dyDescent="0.2">
      <c r="A29" t="s">
        <v>47</v>
      </c>
      <c r="B29">
        <v>1</v>
      </c>
      <c r="C29">
        <v>39.094299999999997</v>
      </c>
      <c r="D29">
        <f>D11</f>
        <v>0</v>
      </c>
      <c r="E29" s="4">
        <v>0</v>
      </c>
    </row>
    <row r="30" spans="1:6" x14ac:dyDescent="0.2">
      <c r="A30" t="s">
        <v>48</v>
      </c>
      <c r="B30">
        <v>1</v>
      </c>
      <c r="C30">
        <v>35.453000000000003</v>
      </c>
      <c r="D30">
        <f>D11</f>
        <v>0</v>
      </c>
      <c r="E30" s="4">
        <v>0</v>
      </c>
    </row>
    <row r="31" spans="1:6" ht="18" x14ac:dyDescent="0.25">
      <c r="A31" t="s">
        <v>49</v>
      </c>
      <c r="B31">
        <v>1</v>
      </c>
      <c r="C31">
        <v>40.078000000000003</v>
      </c>
      <c r="D31">
        <f>D12</f>
        <v>0</v>
      </c>
      <c r="E31" s="4">
        <v>0</v>
      </c>
    </row>
    <row r="32" spans="1:6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1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1"/>
        <v>64.13</v>
      </c>
    </row>
    <row r="34" spans="1:5" x14ac:dyDescent="0.2">
      <c r="E34" s="4"/>
    </row>
    <row r="35" spans="1:5" x14ac:dyDescent="0.2">
      <c r="E35" s="4"/>
    </row>
    <row r="36" spans="1:5" x14ac:dyDescent="0.2">
      <c r="A36" s="3" t="s">
        <v>52</v>
      </c>
    </row>
    <row r="37" spans="1:5" x14ac:dyDescent="0.2">
      <c r="A37" t="s">
        <v>53</v>
      </c>
      <c r="B37" t="s">
        <v>24</v>
      </c>
    </row>
    <row r="38" spans="1:5" x14ac:dyDescent="0.2">
      <c r="A38" t="s">
        <v>54</v>
      </c>
      <c r="B38" s="4">
        <f>SUM(E20,E23,E25,E26)</f>
        <v>210.09</v>
      </c>
    </row>
    <row r="39" spans="1:5" x14ac:dyDescent="0.2">
      <c r="A39" t="s">
        <v>55</v>
      </c>
      <c r="B39" s="4">
        <f>SUM(E21,E28)</f>
        <v>30.973700000000001</v>
      </c>
    </row>
    <row r="40" spans="1:5" x14ac:dyDescent="0.2">
      <c r="A40" t="s">
        <v>56</v>
      </c>
      <c r="B40" s="4">
        <f>SUM(E22,E27,E29)</f>
        <v>156.37719999999999</v>
      </c>
    </row>
    <row r="41" spans="1:5" x14ac:dyDescent="0.2">
      <c r="A41" t="s">
        <v>57</v>
      </c>
      <c r="B41" s="4">
        <f>E24+E31</f>
        <v>160.31200000000001</v>
      </c>
    </row>
    <row r="42" spans="1:5" x14ac:dyDescent="0.2">
      <c r="A42" t="s">
        <v>58</v>
      </c>
      <c r="B42" s="4">
        <f>E32</f>
        <v>48.61</v>
      </c>
    </row>
    <row r="43" spans="1:5" x14ac:dyDescent="0.2">
      <c r="A43" t="s">
        <v>59</v>
      </c>
      <c r="B43" s="4">
        <f>E33</f>
        <v>64.13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3759-1335-ED4E-BC27-5A0E69A4121E}">
  <dimension ref="A1:E42"/>
  <sheetViews>
    <sheetView zoomScaleNormal="100" workbookViewId="0">
      <selection activeCell="I11" sqref="I11"/>
    </sheetView>
  </sheetViews>
  <sheetFormatPr baseColWidth="10" defaultColWidth="11" defaultRowHeight="16" x14ac:dyDescent="0.2"/>
  <cols>
    <col min="1" max="1" width="31.16406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1</v>
      </c>
      <c r="E3" s="4">
        <f>(C3*1000)/(1000/(B3*D3))</f>
        <v>115.3</v>
      </c>
    </row>
    <row r="4" spans="1:5" ht="18" x14ac:dyDescent="0.25">
      <c r="A4" t="s">
        <v>26</v>
      </c>
      <c r="B4" s="13">
        <v>2</v>
      </c>
      <c r="C4" s="13">
        <v>101.1</v>
      </c>
      <c r="D4" s="13">
        <v>2</v>
      </c>
      <c r="E4" s="14">
        <f>(C4*1000)/(1000/(B4*D4))</f>
        <v>404.4</v>
      </c>
    </row>
    <row r="5" spans="1:5" ht="18" x14ac:dyDescent="0.25">
      <c r="A5" t="s">
        <v>27</v>
      </c>
      <c r="B5" s="13">
        <v>2</v>
      </c>
      <c r="C5" s="13">
        <v>164.08799999999999</v>
      </c>
      <c r="D5" s="13">
        <v>2</v>
      </c>
      <c r="E5" s="14">
        <f>(C5*1000)/(1000/(B5*D5))</f>
        <v>656.35199999999998</v>
      </c>
    </row>
    <row r="6" spans="1:5" ht="18" x14ac:dyDescent="0.25">
      <c r="A6" t="s">
        <v>28</v>
      </c>
      <c r="B6" s="15">
        <v>1</v>
      </c>
      <c r="C6" s="13">
        <v>80.043000000000006</v>
      </c>
      <c r="D6" s="13">
        <v>3.5</v>
      </c>
      <c r="E6" s="14">
        <f>(C6*1000)/(1000/(B6*D6))</f>
        <v>280.15049999999997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</v>
      </c>
      <c r="E10" s="4">
        <v>0</v>
      </c>
    </row>
    <row r="11" spans="1:5" x14ac:dyDescent="0.2">
      <c r="A11" t="s">
        <v>31</v>
      </c>
      <c r="B11">
        <v>1</v>
      </c>
      <c r="C11">
        <v>74.555000000000007</v>
      </c>
      <c r="D11">
        <v>0</v>
      </c>
      <c r="E11" s="4">
        <v>0</v>
      </c>
    </row>
    <row r="12" spans="1:5" ht="18" x14ac:dyDescent="0.25">
      <c r="A12" t="s">
        <v>32</v>
      </c>
      <c r="B12">
        <v>1</v>
      </c>
      <c r="C12">
        <v>100.087</v>
      </c>
      <c r="D12">
        <v>0</v>
      </c>
      <c r="E12" s="4">
        <v>0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:E15" si="0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1</v>
      </c>
      <c r="E20" s="4">
        <f t="shared" ref="E20:E33" si="1">(C20*1000)/(1000/(B20*D20))</f>
        <v>14.006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1</v>
      </c>
      <c r="E21" s="4">
        <f t="shared" si="1"/>
        <v>30.973700000000001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2</v>
      </c>
      <c r="E22" s="4">
        <f t="shared" si="1"/>
        <v>156.37719999999999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2</v>
      </c>
      <c r="E23" s="4">
        <f>(C23*1000)/(1000/(B23*D23))</f>
        <v>56.024000000000001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2</v>
      </c>
      <c r="E24" s="4">
        <f t="shared" si="1"/>
        <v>160.31200000000001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2</v>
      </c>
      <c r="E25" s="4">
        <f t="shared" si="1"/>
        <v>112.048</v>
      </c>
    </row>
    <row r="26" spans="1:5" ht="18" x14ac:dyDescent="0.25">
      <c r="A26" t="s">
        <v>44</v>
      </c>
      <c r="B26">
        <v>1</v>
      </c>
      <c r="C26">
        <v>28.012</v>
      </c>
      <c r="D26">
        <f>D6</f>
        <v>3.5</v>
      </c>
      <c r="E26" s="4">
        <f t="shared" si="1"/>
        <v>98.042000000000002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</v>
      </c>
      <c r="E27" s="4">
        <v>0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</v>
      </c>
      <c r="E28" s="4">
        <v>0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0</v>
      </c>
      <c r="E29" s="4">
        <v>0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0</v>
      </c>
      <c r="E30" s="4">
        <v>0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0</v>
      </c>
      <c r="E31" s="4">
        <v>0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1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1"/>
        <v>64.13</v>
      </c>
    </row>
    <row r="34" spans="1:5" x14ac:dyDescent="0.2">
      <c r="E34" s="4"/>
    </row>
    <row r="35" spans="1:5" x14ac:dyDescent="0.2">
      <c r="A35" s="3" t="s">
        <v>52</v>
      </c>
    </row>
    <row r="36" spans="1:5" x14ac:dyDescent="0.2">
      <c r="A36" t="s">
        <v>53</v>
      </c>
      <c r="B36" t="s">
        <v>24</v>
      </c>
    </row>
    <row r="37" spans="1:5" x14ac:dyDescent="0.2">
      <c r="A37" t="s">
        <v>54</v>
      </c>
      <c r="B37" s="4">
        <f>SUM(E20,E23,E25,E26)</f>
        <v>280.12</v>
      </c>
    </row>
    <row r="38" spans="1:5" x14ac:dyDescent="0.2">
      <c r="A38" t="s">
        <v>55</v>
      </c>
      <c r="B38" s="4">
        <f>SUM(E21,E28)</f>
        <v>30.973700000000001</v>
      </c>
    </row>
    <row r="39" spans="1:5" x14ac:dyDescent="0.2">
      <c r="A39" t="s">
        <v>56</v>
      </c>
      <c r="B39" s="4">
        <f>SUM(E22)</f>
        <v>156.37719999999999</v>
      </c>
    </row>
    <row r="40" spans="1:5" x14ac:dyDescent="0.2">
      <c r="A40" t="s">
        <v>57</v>
      </c>
      <c r="B40" s="4">
        <f>E24+E31</f>
        <v>160.31200000000001</v>
      </c>
    </row>
    <row r="41" spans="1:5" x14ac:dyDescent="0.2">
      <c r="A41" t="s">
        <v>58</v>
      </c>
      <c r="B41" s="4">
        <f>E32</f>
        <v>48.61</v>
      </c>
    </row>
    <row r="42" spans="1:5" x14ac:dyDescent="0.2">
      <c r="A42" t="s">
        <v>59</v>
      </c>
      <c r="B42" s="4">
        <f>E33</f>
        <v>64.13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8A9-294E-6147-8DC1-AF4FBD7C00B4}">
  <dimension ref="A1:E42"/>
  <sheetViews>
    <sheetView zoomScaleNormal="100" workbookViewId="0"/>
  </sheetViews>
  <sheetFormatPr baseColWidth="10" defaultColWidth="11" defaultRowHeight="16" x14ac:dyDescent="0.2"/>
  <cols>
    <col min="1" max="1" width="32.33203125" bestFit="1" customWidth="1"/>
  </cols>
  <sheetData>
    <row r="1" spans="1:5" x14ac:dyDescent="0.2">
      <c r="A1" s="3" t="s">
        <v>60</v>
      </c>
      <c r="B1" s="3"/>
    </row>
    <row r="2" spans="1:5" x14ac:dyDescent="0.2">
      <c r="A2" t="s">
        <v>20</v>
      </c>
      <c r="B2" t="s">
        <v>61</v>
      </c>
      <c r="C2" t="s">
        <v>22</v>
      </c>
      <c r="D2" t="s">
        <v>23</v>
      </c>
      <c r="E2" t="s">
        <v>24</v>
      </c>
    </row>
    <row r="3" spans="1:5" ht="18" x14ac:dyDescent="0.25">
      <c r="A3" t="s">
        <v>25</v>
      </c>
      <c r="B3">
        <v>1</v>
      </c>
      <c r="C3">
        <v>115.3</v>
      </c>
      <c r="D3">
        <v>1</v>
      </c>
      <c r="E3" s="4">
        <f>(C3*1000)/(1000/(B3*D3))</f>
        <v>115.3</v>
      </c>
    </row>
    <row r="4" spans="1:5" ht="18" x14ac:dyDescent="0.25">
      <c r="A4" t="s">
        <v>26</v>
      </c>
      <c r="B4">
        <v>2</v>
      </c>
      <c r="C4">
        <v>101.1</v>
      </c>
      <c r="D4">
        <v>2</v>
      </c>
      <c r="E4" s="4">
        <f>(C4*1000)/(1000/(B4*D4))</f>
        <v>404.4</v>
      </c>
    </row>
    <row r="5" spans="1:5" ht="19" thickBot="1" x14ac:dyDescent="0.3">
      <c r="A5" t="s">
        <v>27</v>
      </c>
      <c r="B5">
        <v>2</v>
      </c>
      <c r="C5">
        <v>164.08799999999999</v>
      </c>
      <c r="D5">
        <v>2</v>
      </c>
      <c r="E5" s="4">
        <f>(C5*1000)/(1000/(B5*D5))</f>
        <v>656.35199999999998</v>
      </c>
    </row>
    <row r="6" spans="1:5" ht="19" thickBot="1" x14ac:dyDescent="0.3">
      <c r="A6" t="s">
        <v>28</v>
      </c>
      <c r="B6" s="5">
        <v>8</v>
      </c>
      <c r="C6">
        <v>80.043000000000006</v>
      </c>
      <c r="D6">
        <v>0.75</v>
      </c>
      <c r="E6" s="4">
        <f>(C6*1000)/(1000/(B6*D6))</f>
        <v>480.25800000000004</v>
      </c>
    </row>
    <row r="8" spans="1:5" x14ac:dyDescent="0.2">
      <c r="A8" s="3" t="s">
        <v>29</v>
      </c>
    </row>
    <row r="9" spans="1:5" x14ac:dyDescent="0.2">
      <c r="A9" t="s">
        <v>20</v>
      </c>
      <c r="B9" t="s">
        <v>61</v>
      </c>
      <c r="C9" t="s">
        <v>22</v>
      </c>
      <c r="D9" t="s">
        <v>23</v>
      </c>
      <c r="E9" t="s">
        <v>24</v>
      </c>
    </row>
    <row r="10" spans="1:5" ht="18" x14ac:dyDescent="0.25">
      <c r="A10" t="s">
        <v>30</v>
      </c>
      <c r="B10">
        <v>1</v>
      </c>
      <c r="C10">
        <v>136.08600000000001</v>
      </c>
      <c r="D10">
        <v>0</v>
      </c>
      <c r="E10" s="4">
        <v>0</v>
      </c>
    </row>
    <row r="11" spans="1:5" x14ac:dyDescent="0.2">
      <c r="A11" t="s">
        <v>31</v>
      </c>
      <c r="B11">
        <v>1</v>
      </c>
      <c r="C11">
        <v>74.555000000000007</v>
      </c>
      <c r="D11">
        <v>0</v>
      </c>
      <c r="E11" s="4">
        <v>0</v>
      </c>
    </row>
    <row r="12" spans="1:5" ht="18" x14ac:dyDescent="0.25">
      <c r="A12" t="s">
        <v>32</v>
      </c>
      <c r="B12">
        <v>1</v>
      </c>
      <c r="C12">
        <v>100.087</v>
      </c>
      <c r="D12">
        <v>0</v>
      </c>
      <c r="E12" s="4">
        <v>0</v>
      </c>
    </row>
    <row r="13" spans="1:5" ht="18" x14ac:dyDescent="0.25">
      <c r="A13" t="s">
        <v>33</v>
      </c>
      <c r="B13">
        <v>2</v>
      </c>
      <c r="C13">
        <v>120.366</v>
      </c>
      <c r="D13">
        <v>1</v>
      </c>
      <c r="E13" s="4">
        <f t="shared" ref="E13:E15" si="0">(C13*1000)/(1000/(B13*D13))</f>
        <v>240.732</v>
      </c>
    </row>
    <row r="14" spans="1:5" x14ac:dyDescent="0.2">
      <c r="A14" t="s">
        <v>34</v>
      </c>
      <c r="B14">
        <v>1</v>
      </c>
      <c r="D14">
        <v>1</v>
      </c>
      <c r="E14" s="4">
        <f t="shared" si="0"/>
        <v>0</v>
      </c>
    </row>
    <row r="15" spans="1:5" x14ac:dyDescent="0.2">
      <c r="A15" t="s">
        <v>35</v>
      </c>
      <c r="B15">
        <v>1</v>
      </c>
      <c r="D15">
        <v>1</v>
      </c>
      <c r="E15" s="4">
        <f t="shared" si="0"/>
        <v>0</v>
      </c>
    </row>
    <row r="18" spans="1:5" x14ac:dyDescent="0.2">
      <c r="A18" s="3" t="s">
        <v>36</v>
      </c>
    </row>
    <row r="19" spans="1:5" x14ac:dyDescent="0.2">
      <c r="A19" t="s">
        <v>37</v>
      </c>
      <c r="B19" t="s">
        <v>61</v>
      </c>
      <c r="C19" t="s">
        <v>22</v>
      </c>
      <c r="D19" t="s">
        <v>23</v>
      </c>
      <c r="E19" t="s">
        <v>24</v>
      </c>
    </row>
    <row r="20" spans="1:5" ht="18" x14ac:dyDescent="0.25">
      <c r="A20" t="s">
        <v>38</v>
      </c>
      <c r="B20">
        <v>1</v>
      </c>
      <c r="C20">
        <v>14.006</v>
      </c>
      <c r="D20">
        <f>D3</f>
        <v>1</v>
      </c>
      <c r="E20" s="4">
        <f t="shared" ref="E20:E33" si="1">(C20*1000)/(1000/(B20*D20))</f>
        <v>14.006</v>
      </c>
    </row>
    <row r="21" spans="1:5" ht="18" x14ac:dyDescent="0.25">
      <c r="A21" t="s">
        <v>39</v>
      </c>
      <c r="B21">
        <v>1</v>
      </c>
      <c r="C21">
        <v>30.973700000000001</v>
      </c>
      <c r="D21">
        <f>D3</f>
        <v>1</v>
      </c>
      <c r="E21" s="4">
        <f t="shared" si="1"/>
        <v>30.973700000000001</v>
      </c>
    </row>
    <row r="22" spans="1:5" ht="18" x14ac:dyDescent="0.25">
      <c r="A22" t="s">
        <v>40</v>
      </c>
      <c r="B22">
        <v>2</v>
      </c>
      <c r="C22">
        <v>39.094299999999997</v>
      </c>
      <c r="D22">
        <f>D4</f>
        <v>2</v>
      </c>
      <c r="E22" s="4">
        <f t="shared" si="1"/>
        <v>156.37719999999999</v>
      </c>
    </row>
    <row r="23" spans="1:5" ht="18" x14ac:dyDescent="0.25">
      <c r="A23" t="s">
        <v>41</v>
      </c>
      <c r="B23">
        <v>2</v>
      </c>
      <c r="C23">
        <v>14.006</v>
      </c>
      <c r="D23">
        <f>D4</f>
        <v>2</v>
      </c>
      <c r="E23" s="4">
        <f>(C23*1000)/(1000/(B23*D23))</f>
        <v>56.024000000000001</v>
      </c>
    </row>
    <row r="24" spans="1:5" ht="18" x14ac:dyDescent="0.25">
      <c r="A24" t="s">
        <v>42</v>
      </c>
      <c r="B24">
        <v>2</v>
      </c>
      <c r="C24">
        <v>40.078000000000003</v>
      </c>
      <c r="D24">
        <f>D5</f>
        <v>2</v>
      </c>
      <c r="E24" s="4">
        <f t="shared" si="1"/>
        <v>160.31200000000001</v>
      </c>
    </row>
    <row r="25" spans="1:5" ht="18" x14ac:dyDescent="0.25">
      <c r="A25" t="s">
        <v>43</v>
      </c>
      <c r="B25">
        <v>2</v>
      </c>
      <c r="C25">
        <v>28.012</v>
      </c>
      <c r="D25">
        <f>D5</f>
        <v>2</v>
      </c>
      <c r="E25" s="4">
        <f t="shared" si="1"/>
        <v>112.048</v>
      </c>
    </row>
    <row r="26" spans="1:5" ht="18" x14ac:dyDescent="0.25">
      <c r="A26" t="s">
        <v>44</v>
      </c>
      <c r="B26">
        <v>8</v>
      </c>
      <c r="C26">
        <v>28.012</v>
      </c>
      <c r="D26">
        <f>D6</f>
        <v>0.75</v>
      </c>
      <c r="E26" s="4">
        <f t="shared" si="1"/>
        <v>168.072</v>
      </c>
    </row>
    <row r="27" spans="1:5" ht="18" x14ac:dyDescent="0.25">
      <c r="A27" t="s">
        <v>45</v>
      </c>
      <c r="B27">
        <v>1</v>
      </c>
      <c r="C27">
        <v>39.094299999999997</v>
      </c>
      <c r="D27">
        <f>D10</f>
        <v>0</v>
      </c>
      <c r="E27" s="4">
        <v>0</v>
      </c>
    </row>
    <row r="28" spans="1:5" ht="18" x14ac:dyDescent="0.25">
      <c r="A28" t="s">
        <v>46</v>
      </c>
      <c r="B28">
        <v>1</v>
      </c>
      <c r="C28">
        <v>30.973700000000001</v>
      </c>
      <c r="D28">
        <f>D10</f>
        <v>0</v>
      </c>
      <c r="E28" s="4">
        <v>0</v>
      </c>
    </row>
    <row r="29" spans="1:5" x14ac:dyDescent="0.2">
      <c r="A29" t="s">
        <v>47</v>
      </c>
      <c r="B29">
        <v>1</v>
      </c>
      <c r="C29">
        <v>39.094299999999997</v>
      </c>
      <c r="D29">
        <f>D11</f>
        <v>0</v>
      </c>
      <c r="E29" s="4">
        <v>0</v>
      </c>
    </row>
    <row r="30" spans="1:5" x14ac:dyDescent="0.2">
      <c r="A30" t="s">
        <v>48</v>
      </c>
      <c r="B30">
        <v>1</v>
      </c>
      <c r="C30">
        <v>35.453000000000003</v>
      </c>
      <c r="D30">
        <f>D11</f>
        <v>0</v>
      </c>
      <c r="E30" s="4">
        <v>0</v>
      </c>
    </row>
    <row r="31" spans="1:5" ht="18" x14ac:dyDescent="0.25">
      <c r="A31" t="s">
        <v>49</v>
      </c>
      <c r="B31">
        <v>1</v>
      </c>
      <c r="C31">
        <v>40.078000000000003</v>
      </c>
      <c r="D31">
        <f>D12</f>
        <v>0</v>
      </c>
      <c r="E31" s="4">
        <v>0</v>
      </c>
    </row>
    <row r="32" spans="1:5" ht="18" x14ac:dyDescent="0.25">
      <c r="A32" t="s">
        <v>50</v>
      </c>
      <c r="B32">
        <v>2</v>
      </c>
      <c r="C32">
        <v>24.305</v>
      </c>
      <c r="D32">
        <f>D13</f>
        <v>1</v>
      </c>
      <c r="E32" s="4">
        <f t="shared" si="1"/>
        <v>48.61</v>
      </c>
    </row>
    <row r="33" spans="1:5" ht="18" x14ac:dyDescent="0.25">
      <c r="A33" t="s">
        <v>51</v>
      </c>
      <c r="B33">
        <v>2</v>
      </c>
      <c r="C33">
        <v>32.064999999999998</v>
      </c>
      <c r="D33">
        <f>D13</f>
        <v>1</v>
      </c>
      <c r="E33" s="4">
        <f t="shared" si="1"/>
        <v>64.13</v>
      </c>
    </row>
    <row r="34" spans="1:5" x14ac:dyDescent="0.2">
      <c r="E34" s="4"/>
    </row>
    <row r="35" spans="1:5" x14ac:dyDescent="0.2">
      <c r="A35" s="3" t="s">
        <v>52</v>
      </c>
    </row>
    <row r="36" spans="1:5" x14ac:dyDescent="0.2">
      <c r="A36" t="s">
        <v>53</v>
      </c>
      <c r="B36" t="s">
        <v>24</v>
      </c>
    </row>
    <row r="37" spans="1:5" x14ac:dyDescent="0.2">
      <c r="A37" t="s">
        <v>54</v>
      </c>
      <c r="B37" s="4">
        <f>SUM(E20,E23,E25,E26)</f>
        <v>350.15</v>
      </c>
    </row>
    <row r="38" spans="1:5" x14ac:dyDescent="0.2">
      <c r="A38" t="s">
        <v>55</v>
      </c>
      <c r="B38" s="4">
        <f>SUM(E21,E28)</f>
        <v>30.973700000000001</v>
      </c>
    </row>
    <row r="39" spans="1:5" x14ac:dyDescent="0.2">
      <c r="A39" t="s">
        <v>56</v>
      </c>
      <c r="B39" s="4">
        <f>SUM(E22)</f>
        <v>156.37719999999999</v>
      </c>
    </row>
    <row r="40" spans="1:5" x14ac:dyDescent="0.2">
      <c r="A40" t="s">
        <v>57</v>
      </c>
      <c r="B40" s="4">
        <f>E24+E31</f>
        <v>160.31200000000001</v>
      </c>
    </row>
    <row r="41" spans="1:5" x14ac:dyDescent="0.2">
      <c r="A41" t="s">
        <v>58</v>
      </c>
      <c r="B41" s="4">
        <f>E32</f>
        <v>48.61</v>
      </c>
    </row>
    <row r="42" spans="1:5" x14ac:dyDescent="0.2">
      <c r="A42" t="s">
        <v>59</v>
      </c>
      <c r="B42" s="4">
        <f>E33</f>
        <v>64.13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solutions</vt:lpstr>
      <vt:lpstr>0 ppm N (0 mM N)</vt:lpstr>
      <vt:lpstr>35 ppm N (2.5 mM N)</vt:lpstr>
      <vt:lpstr>70 ppm N (5 mM N)</vt:lpstr>
      <vt:lpstr>105 ppm N (7.5 mM N)</vt:lpstr>
      <vt:lpstr>140 ppm N (10 mM N)</vt:lpstr>
      <vt:lpstr>210 ppm N (15 mM N)</vt:lpstr>
      <vt:lpstr>280 ppm N (20 mM N)</vt:lpstr>
      <vt:lpstr>350 ppm N (25 mM N)</vt:lpstr>
      <vt:lpstr>630 ppm N (45 mM 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Perkowski</dc:creator>
  <cp:keywords/>
  <dc:description/>
  <cp:lastModifiedBy>Evan Perkowski</cp:lastModifiedBy>
  <cp:revision/>
  <dcterms:created xsi:type="dcterms:W3CDTF">2022-03-01T02:28:52Z</dcterms:created>
  <dcterms:modified xsi:type="dcterms:W3CDTF">2022-03-29T18:30:42Z</dcterms:modified>
  <cp:category/>
  <cp:contentStatus/>
</cp:coreProperties>
</file>