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perkowski/git/lemontree_experimental_wg/projects/jan_dorian_pilot/"/>
    </mc:Choice>
  </mc:AlternateContent>
  <xr:revisionPtr revIDLastSave="0" documentId="8_{1A41375B-8AA2-4746-A9FB-D409F4F5D008}" xr6:coauthVersionLast="47" xr6:coauthVersionMax="47" xr10:uidLastSave="{00000000-0000-0000-0000-000000000000}"/>
  <bookViews>
    <workbookView xWindow="2780" yWindow="500" windowWidth="28260" windowHeight="28300" activeTab="1" xr2:uid="{B491DBE8-45FA-FF4F-853F-7D6D59BE1E36}"/>
  </bookViews>
  <sheets>
    <sheet name="Stock solutions" sheetId="1" r:id="rId1"/>
    <sheet name="Low N" sheetId="8" r:id="rId2"/>
    <sheet name="Medium N" sheetId="12" r:id="rId3"/>
    <sheet name="High soil N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8" l="1"/>
  <c r="E33" i="8" s="1"/>
  <c r="B43" i="8" s="1"/>
  <c r="E43" i="8" s="1"/>
  <c r="D32" i="8"/>
  <c r="E32" i="8" s="1"/>
  <c r="B42" i="8" s="1"/>
  <c r="E42" i="8" s="1"/>
  <c r="D31" i="8"/>
  <c r="E31" i="8" s="1"/>
  <c r="D30" i="8"/>
  <c r="E30" i="8" s="1"/>
  <c r="D29" i="8"/>
  <c r="E29" i="8" s="1"/>
  <c r="D28" i="8"/>
  <c r="D27" i="8"/>
  <c r="D26" i="8"/>
  <c r="E26" i="8" s="1"/>
  <c r="E25" i="8"/>
  <c r="D25" i="8"/>
  <c r="D24" i="8"/>
  <c r="E24" i="8" s="1"/>
  <c r="B41" i="8" s="1"/>
  <c r="E41" i="8" s="1"/>
  <c r="D23" i="8"/>
  <c r="E23" i="8" s="1"/>
  <c r="D22" i="8"/>
  <c r="E22" i="8" s="1"/>
  <c r="B40" i="8" s="1"/>
  <c r="E40" i="8" s="1"/>
  <c r="D21" i="8"/>
  <c r="E21" i="8" s="1"/>
  <c r="B39" i="8" s="1"/>
  <c r="E39" i="8" s="1"/>
  <c r="D20" i="8"/>
  <c r="E20" i="8" s="1"/>
  <c r="B38" i="8" s="1"/>
  <c r="E38" i="8" s="1"/>
  <c r="E15" i="8"/>
  <c r="E14" i="8"/>
  <c r="E13" i="8"/>
  <c r="E12" i="8"/>
  <c r="E11" i="8"/>
  <c r="E6" i="8"/>
  <c r="E5" i="8"/>
  <c r="E4" i="8"/>
  <c r="E3" i="8"/>
  <c r="D33" i="12"/>
  <c r="E33" i="12" s="1"/>
  <c r="B43" i="12" s="1"/>
  <c r="E43" i="12" s="1"/>
  <c r="D32" i="12"/>
  <c r="E32" i="12" s="1"/>
  <c r="B42" i="12" s="1"/>
  <c r="E42" i="12" s="1"/>
  <c r="D31" i="12"/>
  <c r="E31" i="12" s="1"/>
  <c r="B41" i="12" s="1"/>
  <c r="E41" i="12" s="1"/>
  <c r="D30" i="12"/>
  <c r="E30" i="12" s="1"/>
  <c r="D29" i="12"/>
  <c r="E29" i="12" s="1"/>
  <c r="D28" i="12"/>
  <c r="D27" i="12"/>
  <c r="D26" i="12"/>
  <c r="E26" i="12" s="1"/>
  <c r="E25" i="12"/>
  <c r="D25" i="12"/>
  <c r="E24" i="12"/>
  <c r="D24" i="12"/>
  <c r="D23" i="12"/>
  <c r="E23" i="12" s="1"/>
  <c r="D22" i="12"/>
  <c r="E22" i="12" s="1"/>
  <c r="B40" i="12" s="1"/>
  <c r="E40" i="12" s="1"/>
  <c r="D21" i="12"/>
  <c r="E21" i="12" s="1"/>
  <c r="B39" i="12" s="1"/>
  <c r="E39" i="12" s="1"/>
  <c r="D20" i="12"/>
  <c r="E20" i="12" s="1"/>
  <c r="B38" i="12" s="1"/>
  <c r="E38" i="12" s="1"/>
  <c r="E15" i="12"/>
  <c r="E14" i="12"/>
  <c r="E13" i="12"/>
  <c r="E12" i="12"/>
  <c r="E11" i="12"/>
  <c r="E6" i="12"/>
  <c r="E5" i="12"/>
  <c r="E4" i="12"/>
  <c r="E3" i="12"/>
  <c r="B45" i="11"/>
  <c r="G38" i="8" l="1"/>
  <c r="F38" i="8"/>
  <c r="G40" i="8"/>
  <c r="F40" i="8"/>
  <c r="F42" i="8"/>
  <c r="G42" i="8"/>
  <c r="F39" i="8"/>
  <c r="G39" i="8"/>
  <c r="G41" i="8"/>
  <c r="F41" i="8"/>
  <c r="G43" i="8"/>
  <c r="F43" i="8"/>
  <c r="G39" i="12"/>
  <c r="F39" i="12"/>
  <c r="G38" i="12"/>
  <c r="B45" i="12" s="1"/>
  <c r="F38" i="12"/>
  <c r="G42" i="12"/>
  <c r="F42" i="12"/>
  <c r="G40" i="12"/>
  <c r="F40" i="12"/>
  <c r="G41" i="12"/>
  <c r="F41" i="12"/>
  <c r="G43" i="12"/>
  <c r="F43" i="12"/>
  <c r="B45" i="8" l="1"/>
  <c r="E11" i="11"/>
  <c r="E12" i="11"/>
  <c r="D33" i="11"/>
  <c r="E33" i="11" s="1"/>
  <c r="B43" i="11" s="1"/>
  <c r="E43" i="11" s="1"/>
  <c r="F43" i="11" s="1"/>
  <c r="D32" i="11"/>
  <c r="E32" i="11" s="1"/>
  <c r="B42" i="11" s="1"/>
  <c r="E42" i="11" s="1"/>
  <c r="F42" i="11" s="1"/>
  <c r="D31" i="11"/>
  <c r="E31" i="11" s="1"/>
  <c r="D30" i="11"/>
  <c r="E30" i="11" s="1"/>
  <c r="D29" i="11"/>
  <c r="E29" i="11" s="1"/>
  <c r="D28" i="11"/>
  <c r="D27" i="1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B39" i="11" s="1"/>
  <c r="E39" i="11" s="1"/>
  <c r="F39" i="11" s="1"/>
  <c r="D20" i="11"/>
  <c r="E15" i="11"/>
  <c r="E14" i="11"/>
  <c r="E13" i="11"/>
  <c r="E6" i="11"/>
  <c r="E5" i="11"/>
  <c r="E4" i="11"/>
  <c r="E3" i="11"/>
  <c r="C6" i="1"/>
  <c r="G43" i="11" l="1"/>
  <c r="G42" i="11"/>
  <c r="G39" i="11"/>
  <c r="B41" i="11"/>
  <c r="E41" i="11" s="1"/>
  <c r="B40" i="11"/>
  <c r="E40" i="11" s="1"/>
  <c r="E20" i="11"/>
  <c r="B38" i="11" s="1"/>
  <c r="C10" i="1"/>
  <c r="C4" i="1"/>
  <c r="C3" i="1"/>
  <c r="F41" i="11" l="1"/>
  <c r="G41" i="11"/>
  <c r="F40" i="11"/>
  <c r="G40" i="11"/>
  <c r="E38" i="11"/>
  <c r="F38" i="11" l="1"/>
  <c r="G38" i="11"/>
</calcChain>
</file>

<file path=xl/sharedStrings.xml><?xml version="1.0" encoding="utf-8"?>
<sst xmlns="http://schemas.openxmlformats.org/spreadsheetml/2006/main" count="190" uniqueCount="67">
  <si>
    <t>compound name and stock solution  molarity</t>
  </si>
  <si>
    <t>molar mass (g per L)</t>
  </si>
  <si>
    <t>stock solution (g per L)</t>
  </si>
  <si>
    <r>
      <t>1 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</si>
  <si>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2 M KNO</t>
    </r>
    <r>
      <rPr>
        <vertAlign val="subscript"/>
        <sz val="12"/>
        <color theme="1"/>
        <rFont val="Calibri (Body)"/>
      </rPr>
      <t>3</t>
    </r>
  </si>
  <si>
    <r>
      <t>2 M 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* 4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</si>
  <si>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1 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(for treatments below 280 ppm/20 mM N)</t>
    </r>
  </si>
  <si>
    <r>
      <t>8 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(for treatments above 280 ppm/20 mM N)</t>
    </r>
  </si>
  <si>
    <r>
      <t>1 M KH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</si>
  <si>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t>1 M KCl</t>
  </si>
  <si>
    <r>
      <t>1 M CaCO</t>
    </r>
    <r>
      <rPr>
        <vertAlign val="subscript"/>
        <sz val="12"/>
        <color theme="1"/>
        <rFont val="Calibri (Body)"/>
      </rPr>
      <t>3</t>
    </r>
  </si>
  <si>
    <r>
      <t>2 M MgSO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 xml:space="preserve"> * 7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</si>
  <si>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t>10 % Fe-EDTA</t>
  </si>
  <si>
    <r>
      <t>Trace Elements (all compounds combined in 1 L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O)</t>
    </r>
  </si>
  <si>
    <r>
      <t>MnCl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* 4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</si>
  <si>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H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BO</t>
    </r>
    <r>
      <rPr>
        <vertAlign val="subscript"/>
        <sz val="12"/>
        <color theme="1"/>
        <rFont val="Calibri (Body)"/>
      </rPr>
      <t>3</t>
    </r>
  </si>
  <si>
    <r>
      <t>ZnSO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 xml:space="preserve"> * 7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</si>
  <si>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CuSO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 xml:space="preserve"> * 5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</si>
  <si>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t>85% Molybdic acid</t>
  </si>
  <si>
    <t>compound</t>
  </si>
  <si>
    <t>mg/mol</t>
  </si>
  <si>
    <t>ml per L</t>
  </si>
  <si>
    <t>ppm</t>
  </si>
  <si>
    <r>
      <t>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</si>
  <si>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KNO</t>
    </r>
    <r>
      <rPr>
        <vertAlign val="subscript"/>
        <sz val="12"/>
        <color theme="1"/>
        <rFont val="Calibri (Body)"/>
      </rPr>
      <t>3</t>
    </r>
  </si>
  <si>
    <r>
      <t>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* 4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</si>
  <si>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 (Body)"/>
      </rPr>
      <t>3</t>
    </r>
  </si>
  <si>
    <t>Supplemental macros &amp; micros</t>
  </si>
  <si>
    <r>
      <t>KH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</si>
  <si>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t>KCl</t>
  </si>
  <si>
    <r>
      <t>CaCO</t>
    </r>
    <r>
      <rPr>
        <vertAlign val="subscript"/>
        <sz val="12"/>
        <color theme="1"/>
        <rFont val="Calibri (Body)"/>
      </rPr>
      <t>3</t>
    </r>
  </si>
  <si>
    <r>
      <t>MgSO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 xml:space="preserve"> * 7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</si>
  <si>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t>10% Fe-EDTA</t>
  </si>
  <si>
    <t>Trace elements</t>
  </si>
  <si>
    <t>Individual NPK ppm</t>
  </si>
  <si>
    <t>element</t>
  </si>
  <si>
    <r>
      <t>N from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</si>
  <si>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P from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</si>
  <si>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K from KNO</t>
    </r>
    <r>
      <rPr>
        <vertAlign val="subscript"/>
        <sz val="12"/>
        <color theme="1"/>
        <rFont val="Calibri (Body)"/>
      </rPr>
      <t>3</t>
    </r>
  </si>
  <si>
    <r>
      <t>N from KNO</t>
    </r>
    <r>
      <rPr>
        <vertAlign val="subscript"/>
        <sz val="12"/>
        <color theme="1"/>
        <rFont val="Calibri (Body)"/>
      </rPr>
      <t>3</t>
    </r>
  </si>
  <si>
    <r>
      <t>Ca from 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</si>
  <si>
    <r>
      <t>N from 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</si>
  <si>
    <r>
      <t>N from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 (Body)"/>
      </rPr>
      <t>3</t>
    </r>
  </si>
  <si>
    <r>
      <t>K from KH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</si>
  <si>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P from KH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</si>
  <si>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t>K from KCl</t>
  </si>
  <si>
    <t>Cl from KCl</t>
  </si>
  <si>
    <r>
      <t>Ca from CaCO</t>
    </r>
    <r>
      <rPr>
        <vertAlign val="subscript"/>
        <sz val="12"/>
        <color theme="1"/>
        <rFont val="Calibri (Body)"/>
      </rPr>
      <t>3</t>
    </r>
  </si>
  <si>
    <r>
      <t>Mg from MgSO</t>
    </r>
    <r>
      <rPr>
        <vertAlign val="subscript"/>
        <sz val="12"/>
        <color theme="1"/>
        <rFont val="Calibri (Body)"/>
      </rPr>
      <t>4</t>
    </r>
  </si>
  <si>
    <r>
      <t>S from SO</t>
    </r>
    <r>
      <rPr>
        <vertAlign val="subscript"/>
        <sz val="12"/>
        <color theme="1"/>
        <rFont val="Calibri (Body)"/>
      </rPr>
      <t>4</t>
    </r>
  </si>
  <si>
    <t>Total macronutrient ppm in solution</t>
  </si>
  <si>
    <t>macronutrient</t>
  </si>
  <si>
    <t>N</t>
  </si>
  <si>
    <t>P</t>
  </si>
  <si>
    <t>K</t>
  </si>
  <si>
    <t>Ca</t>
  </si>
  <si>
    <t>Mg</t>
  </si>
  <si>
    <t>S</t>
  </si>
  <si>
    <t>Primary macronutrients</t>
  </si>
  <si>
    <t>moles</t>
  </si>
  <si>
    <t>fert.freq</t>
  </si>
  <si>
    <t>fert.volume</t>
  </si>
  <si>
    <t>N:P</t>
  </si>
  <si>
    <t>ppm (mg/L)</t>
  </si>
  <si>
    <t>mg/week</t>
  </si>
  <si>
    <t>μg/week</t>
  </si>
  <si>
    <t>mg/plant/8wk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</si>
</sst>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2" fontId="0" fillId="0" borderId="1" xfId="0" applyNumberFormat="1" applyBorder="1"/>
    <xf numFmtId="2" fontId="0" fillId="0" borderId="2" xfId="0" applyNumberFormat="1" applyBorder="1"/>
    <xf numFmtId="165" fontId="0" fillId="0" borderId="0" xfId="0" applyNumberFormat="1"/>
    <xf numFmtId="1" fontId="0" fillId="0" borderId="0" xfId="0" applyNumberFormat="1"/>
    <xf numFmtId="0" fontId="0" fillId="2" borderId="3" xfId="0" applyFill="1" applyBorder="1"/>
    <xf numFmtId="2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8852-0C54-B44C-8946-811223233C1F}">
  <dimension ref="A1:C21"/>
  <sheetViews>
    <sheetView zoomScale="190" zoomScaleNormal="190" workbookViewId="0">
      <selection activeCell="A20" sqref="A20"/>
    </sheetView>
  </sheetViews>
  <sheetFormatPr baseColWidth="10" defaultColWidth="11" defaultRowHeight="16" x14ac:dyDescent="0.2"/>
  <cols>
    <col min="1" max="1" width="49.1640625" bestFit="1" customWidth="1"/>
    <col min="2" max="2" width="18.33203125" bestFit="1" customWidth="1"/>
    <col min="3" max="3" width="24.33203125" bestFit="1" customWidth="1"/>
    <col min="4" max="4" width="16.33203125" bestFit="1" customWidth="1"/>
    <col min="5" max="5" width="17.33203125" bestFit="1" customWidth="1"/>
    <col min="6" max="6" width="17.33203125" customWidth="1"/>
    <col min="7" max="9" width="19.33203125" bestFit="1" customWidth="1"/>
    <col min="10" max="10" width="19.83203125" bestFit="1" customWidth="1"/>
  </cols>
  <sheetData>
    <row r="1" spans="1:3" ht="17" thickBot="1" x14ac:dyDescent="0.25">
      <c r="A1" s="7" t="s">
        <v>0</v>
      </c>
      <c r="B1" s="7" t="s">
        <v>1</v>
      </c>
      <c r="C1" s="7" t="s">
        <v>2</v>
      </c>
    </row>
    <row r="2" spans="1:3" ht="18" x14ac:dyDescent="0.25">
      <c r="A2" t="s">
        <v>3</v>
      </c>
      <c r="B2" s="4">
        <v>115.03</v>
      </c>
      <c r="C2">
        <v>115.03</v>
      </c>
    </row>
    <row r="3" spans="1:3" ht="18" x14ac:dyDescent="0.25">
      <c r="A3" t="s">
        <v>4</v>
      </c>
      <c r="B3" s="4">
        <v>101.11</v>
      </c>
      <c r="C3">
        <f>B3*2</f>
        <v>202.22</v>
      </c>
    </row>
    <row r="4" spans="1:3" ht="18" x14ac:dyDescent="0.25">
      <c r="A4" t="s">
        <v>5</v>
      </c>
      <c r="B4" s="4">
        <v>236.15</v>
      </c>
      <c r="C4">
        <f>B4*2</f>
        <v>472.3</v>
      </c>
    </row>
    <row r="5" spans="1:3" ht="18" x14ac:dyDescent="0.25">
      <c r="A5" t="s">
        <v>6</v>
      </c>
      <c r="B5" s="4">
        <v>80.040000000000006</v>
      </c>
      <c r="C5">
        <v>80.040000000000006</v>
      </c>
    </row>
    <row r="6" spans="1:3" ht="18" x14ac:dyDescent="0.25">
      <c r="A6" t="s">
        <v>7</v>
      </c>
      <c r="B6" s="4">
        <v>80.040000000000006</v>
      </c>
      <c r="C6">
        <f>B6*8</f>
        <v>640.32000000000005</v>
      </c>
    </row>
    <row r="7" spans="1:3" ht="18" x14ac:dyDescent="0.25">
      <c r="A7" t="s">
        <v>8</v>
      </c>
      <c r="B7" s="4">
        <v>136.09</v>
      </c>
      <c r="C7">
        <v>136.09</v>
      </c>
    </row>
    <row r="8" spans="1:3" x14ac:dyDescent="0.2">
      <c r="A8" t="s">
        <v>9</v>
      </c>
      <c r="B8" s="4">
        <v>74.55</v>
      </c>
      <c r="C8">
        <v>74.55</v>
      </c>
    </row>
    <row r="9" spans="1:3" ht="18" x14ac:dyDescent="0.25">
      <c r="A9" t="s">
        <v>10</v>
      </c>
      <c r="B9" s="4">
        <v>100.09</v>
      </c>
      <c r="C9">
        <v>100.09</v>
      </c>
    </row>
    <row r="10" spans="1:3" ht="18" x14ac:dyDescent="0.25">
      <c r="A10" t="s">
        <v>11</v>
      </c>
      <c r="B10" s="4">
        <v>246.48</v>
      </c>
      <c r="C10">
        <f>B10*2</f>
        <v>492.96</v>
      </c>
    </row>
    <row r="11" spans="1:3" ht="17" thickBot="1" x14ac:dyDescent="0.25">
      <c r="A11" s="5" t="s">
        <v>12</v>
      </c>
      <c r="B11" s="8">
        <v>38.5</v>
      </c>
      <c r="C11" s="5">
        <v>38.5</v>
      </c>
    </row>
    <row r="12" spans="1:3" ht="19" thickBot="1" x14ac:dyDescent="0.3">
      <c r="A12" s="6" t="s">
        <v>13</v>
      </c>
      <c r="B12" s="9"/>
      <c r="C12" s="6"/>
    </row>
    <row r="13" spans="1:3" ht="18" x14ac:dyDescent="0.25">
      <c r="A13" s="1" t="s">
        <v>14</v>
      </c>
      <c r="B13">
        <v>197.92</v>
      </c>
      <c r="C13">
        <v>1.81</v>
      </c>
    </row>
    <row r="14" spans="1:3" ht="18" x14ac:dyDescent="0.25">
      <c r="A14" s="1" t="s">
        <v>15</v>
      </c>
      <c r="B14">
        <v>61.83</v>
      </c>
      <c r="C14">
        <v>2.83</v>
      </c>
    </row>
    <row r="15" spans="1:3" ht="18" x14ac:dyDescent="0.25">
      <c r="A15" s="1" t="s">
        <v>16</v>
      </c>
      <c r="B15" s="4">
        <v>287.60000000000002</v>
      </c>
      <c r="C15">
        <v>0.22</v>
      </c>
    </row>
    <row r="16" spans="1:3" ht="18" x14ac:dyDescent="0.25">
      <c r="A16" s="1" t="s">
        <v>17</v>
      </c>
      <c r="B16" s="4">
        <v>249.68</v>
      </c>
      <c r="C16">
        <v>0.08</v>
      </c>
    </row>
    <row r="17" spans="1:3" x14ac:dyDescent="0.2">
      <c r="A17" s="1" t="s">
        <v>18</v>
      </c>
      <c r="B17" s="4">
        <v>161.94999999999999</v>
      </c>
      <c r="C17">
        <v>0.106</v>
      </c>
    </row>
    <row r="18" spans="1:3" x14ac:dyDescent="0.2">
      <c r="A18" s="1"/>
    </row>
    <row r="19" spans="1:3" x14ac:dyDescent="0.2">
      <c r="A19" s="1"/>
    </row>
    <row r="20" spans="1:3" x14ac:dyDescent="0.2">
      <c r="A20" s="1"/>
    </row>
    <row r="21" spans="1:3" x14ac:dyDescent="0.2">
      <c r="A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477C-3D1F-8648-B884-34D79DFE18D0}">
  <dimension ref="A1:G45"/>
  <sheetViews>
    <sheetView tabSelected="1" topLeftCell="A17" zoomScale="180" zoomScaleNormal="180" workbookViewId="0">
      <selection activeCell="B55" sqref="B55"/>
    </sheetView>
  </sheetViews>
  <sheetFormatPr baseColWidth="10" defaultColWidth="11" defaultRowHeight="16" x14ac:dyDescent="0.2"/>
  <cols>
    <col min="1" max="1" width="32.33203125" bestFit="1" customWidth="1"/>
    <col min="2" max="2" width="10.1640625" bestFit="1" customWidth="1"/>
    <col min="3" max="3" width="11.1640625" bestFit="1" customWidth="1"/>
    <col min="4" max="4" width="8" bestFit="1" customWidth="1"/>
    <col min="5" max="5" width="10.1640625" bestFit="1" customWidth="1"/>
    <col min="7" max="7" width="13" bestFit="1" customWidth="1"/>
  </cols>
  <sheetData>
    <row r="1" spans="1:5" x14ac:dyDescent="0.2">
      <c r="A1" s="2" t="s">
        <v>58</v>
      </c>
      <c r="B1" s="2"/>
    </row>
    <row r="2" spans="1:5" x14ac:dyDescent="0.2">
      <c r="A2" t="s">
        <v>19</v>
      </c>
      <c r="B2" t="s">
        <v>59</v>
      </c>
      <c r="C2" t="s">
        <v>20</v>
      </c>
      <c r="D2" t="s">
        <v>21</v>
      </c>
      <c r="E2" t="s">
        <v>22</v>
      </c>
    </row>
    <row r="3" spans="1:5" ht="18" x14ac:dyDescent="0.25">
      <c r="A3" t="s">
        <v>23</v>
      </c>
      <c r="B3">
        <v>1</v>
      </c>
      <c r="C3">
        <v>115.3</v>
      </c>
      <c r="D3">
        <v>0.1</v>
      </c>
      <c r="E3" s="3">
        <f>(C3*1000)/(1000/(B3*D3))</f>
        <v>11.53</v>
      </c>
    </row>
    <row r="4" spans="1:5" ht="18" x14ac:dyDescent="0.25">
      <c r="A4" t="s">
        <v>24</v>
      </c>
      <c r="B4">
        <v>2</v>
      </c>
      <c r="C4">
        <v>101.1</v>
      </c>
      <c r="D4">
        <v>0.5</v>
      </c>
      <c r="E4" s="3">
        <f>(C4*1000)/(1000/(B4*D4))</f>
        <v>101.1</v>
      </c>
    </row>
    <row r="5" spans="1:5" ht="18" x14ac:dyDescent="0.25">
      <c r="A5" t="s">
        <v>25</v>
      </c>
      <c r="B5">
        <v>2</v>
      </c>
      <c r="C5">
        <v>164.08799999999999</v>
      </c>
      <c r="D5">
        <v>0.5</v>
      </c>
      <c r="E5" s="3">
        <f>(C5*1000)/(1000/(B5*D5))</f>
        <v>164.08799999999999</v>
      </c>
    </row>
    <row r="6" spans="1:5" ht="18" x14ac:dyDescent="0.25">
      <c r="A6" t="s">
        <v>26</v>
      </c>
      <c r="B6">
        <v>1</v>
      </c>
      <c r="C6">
        <v>80.043000000000006</v>
      </c>
      <c r="D6">
        <v>0.1</v>
      </c>
      <c r="E6" s="3">
        <f>(C6*1000)/(1000/(B6*D6))</f>
        <v>8.0043000000000006</v>
      </c>
    </row>
    <row r="8" spans="1:5" x14ac:dyDescent="0.2">
      <c r="A8" s="2" t="s">
        <v>27</v>
      </c>
    </row>
    <row r="9" spans="1:5" x14ac:dyDescent="0.2">
      <c r="A9" t="s">
        <v>19</v>
      </c>
      <c r="B9" t="s">
        <v>59</v>
      </c>
      <c r="C9" t="s">
        <v>20</v>
      </c>
      <c r="D9" t="s">
        <v>21</v>
      </c>
      <c r="E9" t="s">
        <v>22</v>
      </c>
    </row>
    <row r="10" spans="1:5" ht="18" x14ac:dyDescent="0.25">
      <c r="A10" t="s">
        <v>28</v>
      </c>
      <c r="B10">
        <v>1</v>
      </c>
      <c r="C10">
        <v>136.08600000000001</v>
      </c>
      <c r="D10">
        <v>0</v>
      </c>
      <c r="E10" s="3">
        <v>0</v>
      </c>
    </row>
    <row r="11" spans="1:5" x14ac:dyDescent="0.2">
      <c r="A11" t="s">
        <v>29</v>
      </c>
      <c r="B11">
        <v>1</v>
      </c>
      <c r="C11">
        <v>74.555000000000007</v>
      </c>
      <c r="D11">
        <v>3</v>
      </c>
      <c r="E11" s="3">
        <f>(C11*1000)/(1000/(B11*D11))</f>
        <v>223.66500000000002</v>
      </c>
    </row>
    <row r="12" spans="1:5" ht="18" x14ac:dyDescent="0.25">
      <c r="A12" t="s">
        <v>30</v>
      </c>
      <c r="B12">
        <v>1</v>
      </c>
      <c r="C12">
        <v>100.087</v>
      </c>
      <c r="D12">
        <v>3</v>
      </c>
      <c r="E12" s="3">
        <f t="shared" ref="E12:E15" si="0">(C12*1000)/(1000/(B12*D12))</f>
        <v>300.26100000000002</v>
      </c>
    </row>
    <row r="13" spans="1:5" ht="18" x14ac:dyDescent="0.25">
      <c r="A13" t="s">
        <v>31</v>
      </c>
      <c r="B13">
        <v>2</v>
      </c>
      <c r="C13">
        <v>120.366</v>
      </c>
      <c r="D13">
        <v>1</v>
      </c>
      <c r="E13" s="3">
        <f t="shared" si="0"/>
        <v>240.732</v>
      </c>
    </row>
    <row r="14" spans="1:5" x14ac:dyDescent="0.2">
      <c r="A14" t="s">
        <v>32</v>
      </c>
      <c r="B14">
        <v>1</v>
      </c>
      <c r="D14">
        <v>1</v>
      </c>
      <c r="E14" s="3">
        <f t="shared" si="0"/>
        <v>0</v>
      </c>
    </row>
    <row r="15" spans="1:5" x14ac:dyDescent="0.2">
      <c r="A15" t="s">
        <v>33</v>
      </c>
      <c r="B15">
        <v>1</v>
      </c>
      <c r="D15">
        <v>1</v>
      </c>
      <c r="E15" s="3">
        <f t="shared" si="0"/>
        <v>0</v>
      </c>
    </row>
    <row r="18" spans="1:5" x14ac:dyDescent="0.2">
      <c r="A18" s="2" t="s">
        <v>34</v>
      </c>
    </row>
    <row r="19" spans="1:5" x14ac:dyDescent="0.2">
      <c r="A19" t="s">
        <v>35</v>
      </c>
      <c r="B19" t="s">
        <v>59</v>
      </c>
      <c r="C19" t="s">
        <v>20</v>
      </c>
      <c r="D19" t="s">
        <v>21</v>
      </c>
      <c r="E19" t="s">
        <v>22</v>
      </c>
    </row>
    <row r="20" spans="1:5" ht="18" x14ac:dyDescent="0.25">
      <c r="A20" t="s">
        <v>36</v>
      </c>
      <c r="B20">
        <v>1</v>
      </c>
      <c r="C20">
        <v>14.006</v>
      </c>
      <c r="D20">
        <f>D3</f>
        <v>0.1</v>
      </c>
      <c r="E20" s="3">
        <f>(C20*1000)/(1000/(B20*D20))</f>
        <v>1.4006000000000001</v>
      </c>
    </row>
    <row r="21" spans="1:5" ht="18" x14ac:dyDescent="0.25">
      <c r="A21" t="s">
        <v>37</v>
      </c>
      <c r="B21">
        <v>1</v>
      </c>
      <c r="C21">
        <v>30.973700000000001</v>
      </c>
      <c r="D21">
        <f>D3</f>
        <v>0.1</v>
      </c>
      <c r="E21" s="3">
        <f t="shared" ref="E21:E33" si="1">(C21*1000)/(1000/(B21*D21))</f>
        <v>3.0973700000000002</v>
      </c>
    </row>
    <row r="22" spans="1:5" ht="18" x14ac:dyDescent="0.25">
      <c r="A22" t="s">
        <v>38</v>
      </c>
      <c r="B22">
        <v>2</v>
      </c>
      <c r="C22">
        <v>39.094299999999997</v>
      </c>
      <c r="D22">
        <f>D4</f>
        <v>0.5</v>
      </c>
      <c r="E22" s="3">
        <f t="shared" si="1"/>
        <v>39.094299999999997</v>
      </c>
    </row>
    <row r="23" spans="1:5" ht="18" x14ac:dyDescent="0.25">
      <c r="A23" t="s">
        <v>39</v>
      </c>
      <c r="B23">
        <v>2</v>
      </c>
      <c r="C23">
        <v>14.006</v>
      </c>
      <c r="D23">
        <f>D4</f>
        <v>0.5</v>
      </c>
      <c r="E23" s="3">
        <f>(C23*1000)/(1000/(B23*D23))</f>
        <v>14.006</v>
      </c>
    </row>
    <row r="24" spans="1:5" ht="18" x14ac:dyDescent="0.25">
      <c r="A24" t="s">
        <v>40</v>
      </c>
      <c r="B24">
        <v>2</v>
      </c>
      <c r="C24">
        <v>40.078000000000003</v>
      </c>
      <c r="D24">
        <f>D5</f>
        <v>0.5</v>
      </c>
      <c r="E24" s="3">
        <f t="shared" si="1"/>
        <v>40.078000000000003</v>
      </c>
    </row>
    <row r="25" spans="1:5" ht="18" x14ac:dyDescent="0.25">
      <c r="A25" t="s">
        <v>41</v>
      </c>
      <c r="B25">
        <v>2</v>
      </c>
      <c r="C25">
        <v>28.012</v>
      </c>
      <c r="D25">
        <f>D5</f>
        <v>0.5</v>
      </c>
      <c r="E25" s="3">
        <f t="shared" si="1"/>
        <v>28.012</v>
      </c>
    </row>
    <row r="26" spans="1:5" ht="18" x14ac:dyDescent="0.25">
      <c r="A26" t="s">
        <v>42</v>
      </c>
      <c r="B26">
        <v>1</v>
      </c>
      <c r="C26">
        <v>28.012</v>
      </c>
      <c r="D26">
        <f>D6</f>
        <v>0.1</v>
      </c>
      <c r="E26" s="3">
        <f t="shared" si="1"/>
        <v>2.8012000000000001</v>
      </c>
    </row>
    <row r="27" spans="1:5" ht="18" x14ac:dyDescent="0.25">
      <c r="A27" t="s">
        <v>43</v>
      </c>
      <c r="B27">
        <v>1</v>
      </c>
      <c r="C27">
        <v>39.094299999999997</v>
      </c>
      <c r="D27">
        <f>D10</f>
        <v>0</v>
      </c>
      <c r="E27" s="3">
        <v>0</v>
      </c>
    </row>
    <row r="28" spans="1:5" ht="18" x14ac:dyDescent="0.25">
      <c r="A28" t="s">
        <v>44</v>
      </c>
      <c r="B28">
        <v>1</v>
      </c>
      <c r="C28">
        <v>30.973700000000001</v>
      </c>
      <c r="D28">
        <f>D10</f>
        <v>0</v>
      </c>
      <c r="E28" s="3">
        <v>0</v>
      </c>
    </row>
    <row r="29" spans="1:5" x14ac:dyDescent="0.2">
      <c r="A29" t="s">
        <v>45</v>
      </c>
      <c r="B29">
        <v>1</v>
      </c>
      <c r="C29">
        <v>39.094299999999997</v>
      </c>
      <c r="D29">
        <f>D11</f>
        <v>3</v>
      </c>
      <c r="E29" s="3">
        <f t="shared" si="1"/>
        <v>117.2829</v>
      </c>
    </row>
    <row r="30" spans="1:5" x14ac:dyDescent="0.2">
      <c r="A30" t="s">
        <v>46</v>
      </c>
      <c r="B30">
        <v>1</v>
      </c>
      <c r="C30">
        <v>35.453000000000003</v>
      </c>
      <c r="D30">
        <f>D11</f>
        <v>3</v>
      </c>
      <c r="E30" s="3">
        <f t="shared" si="1"/>
        <v>106.35900000000001</v>
      </c>
    </row>
    <row r="31" spans="1:5" ht="18" x14ac:dyDescent="0.25">
      <c r="A31" t="s">
        <v>47</v>
      </c>
      <c r="B31">
        <v>1</v>
      </c>
      <c r="C31">
        <v>40.078000000000003</v>
      </c>
      <c r="D31">
        <f>D12</f>
        <v>3</v>
      </c>
      <c r="E31" s="3">
        <f t="shared" si="1"/>
        <v>120.23400000000001</v>
      </c>
    </row>
    <row r="32" spans="1:5" ht="18" x14ac:dyDescent="0.25">
      <c r="A32" t="s">
        <v>48</v>
      </c>
      <c r="B32">
        <v>2</v>
      </c>
      <c r="C32">
        <v>24.305</v>
      </c>
      <c r="D32">
        <f>D13</f>
        <v>1</v>
      </c>
      <c r="E32" s="3">
        <f t="shared" si="1"/>
        <v>48.61</v>
      </c>
    </row>
    <row r="33" spans="1:7" ht="18" x14ac:dyDescent="0.25">
      <c r="A33" t="s">
        <v>49</v>
      </c>
      <c r="B33">
        <v>2</v>
      </c>
      <c r="C33">
        <v>32.064999999999998</v>
      </c>
      <c r="D33">
        <f>D13</f>
        <v>1</v>
      </c>
      <c r="E33" s="3">
        <f t="shared" si="1"/>
        <v>64.13</v>
      </c>
    </row>
    <row r="34" spans="1:7" x14ac:dyDescent="0.2">
      <c r="E34" s="3"/>
    </row>
    <row r="35" spans="1:7" x14ac:dyDescent="0.2">
      <c r="E35" s="3"/>
    </row>
    <row r="36" spans="1:7" x14ac:dyDescent="0.2">
      <c r="A36" s="2" t="s">
        <v>50</v>
      </c>
    </row>
    <row r="37" spans="1:7" x14ac:dyDescent="0.2">
      <c r="A37" t="s">
        <v>51</v>
      </c>
      <c r="B37" t="s">
        <v>63</v>
      </c>
      <c r="C37" t="s">
        <v>61</v>
      </c>
      <c r="D37" t="s">
        <v>60</v>
      </c>
      <c r="E37" t="s">
        <v>64</v>
      </c>
      <c r="F37" t="s">
        <v>65</v>
      </c>
      <c r="G37" t="s">
        <v>66</v>
      </c>
    </row>
    <row r="38" spans="1:7" x14ac:dyDescent="0.2">
      <c r="A38" t="s">
        <v>52</v>
      </c>
      <c r="B38" s="3">
        <f>SUM(E20,E23,E25,E26)</f>
        <v>46.219799999999999</v>
      </c>
      <c r="C38" s="10">
        <v>7.4999999999999997E-2</v>
      </c>
      <c r="D38" s="3">
        <v>1</v>
      </c>
      <c r="E38" s="3">
        <f>B38*C38*D38</f>
        <v>3.466485</v>
      </c>
      <c r="F38" s="11">
        <f>E38*1000</f>
        <v>3466.4850000000001</v>
      </c>
      <c r="G38" s="3">
        <f>E38*8</f>
        <v>27.73188</v>
      </c>
    </row>
    <row r="39" spans="1:7" x14ac:dyDescent="0.2">
      <c r="A39" t="s">
        <v>53</v>
      </c>
      <c r="B39" s="3">
        <f>SUM(E21,E28)</f>
        <v>3.0973700000000002</v>
      </c>
      <c r="C39" s="10">
        <v>7.4999999999999997E-2</v>
      </c>
      <c r="D39" s="3">
        <v>1</v>
      </c>
      <c r="E39" s="3">
        <f t="shared" ref="E39:E43" si="2">B39*C39*D39</f>
        <v>0.23230275</v>
      </c>
      <c r="F39" s="11">
        <f t="shared" ref="F39:F43" si="3">E39*1000</f>
        <v>232.30275</v>
      </c>
      <c r="G39" s="3">
        <f t="shared" ref="G39:G43" si="4">E39*8</f>
        <v>1.858422</v>
      </c>
    </row>
    <row r="40" spans="1:7" x14ac:dyDescent="0.2">
      <c r="A40" t="s">
        <v>54</v>
      </c>
      <c r="B40" s="3">
        <f>SUM(E22,E27,E29)</f>
        <v>156.37719999999999</v>
      </c>
      <c r="C40" s="10">
        <v>7.4999999999999997E-2</v>
      </c>
      <c r="D40" s="3">
        <v>1</v>
      </c>
      <c r="E40" s="3">
        <f t="shared" si="2"/>
        <v>11.728289999999999</v>
      </c>
      <c r="F40" s="11">
        <f t="shared" si="3"/>
        <v>11728.289999999999</v>
      </c>
      <c r="G40" s="3">
        <f t="shared" si="4"/>
        <v>93.826319999999996</v>
      </c>
    </row>
    <row r="41" spans="1:7" x14ac:dyDescent="0.2">
      <c r="A41" t="s">
        <v>55</v>
      </c>
      <c r="B41" s="3">
        <f>E24+E31</f>
        <v>160.31200000000001</v>
      </c>
      <c r="C41" s="10">
        <v>7.4999999999999997E-2</v>
      </c>
      <c r="D41" s="3">
        <v>1</v>
      </c>
      <c r="E41" s="3">
        <f t="shared" si="2"/>
        <v>12.023400000000001</v>
      </c>
      <c r="F41" s="11">
        <f t="shared" si="3"/>
        <v>12023.4</v>
      </c>
      <c r="G41" s="3">
        <f t="shared" si="4"/>
        <v>96.187200000000004</v>
      </c>
    </row>
    <row r="42" spans="1:7" x14ac:dyDescent="0.2">
      <c r="A42" t="s">
        <v>56</v>
      </c>
      <c r="B42" s="3">
        <f>E32</f>
        <v>48.61</v>
      </c>
      <c r="C42" s="10">
        <v>7.4999999999999997E-2</v>
      </c>
      <c r="D42" s="3">
        <v>1</v>
      </c>
      <c r="E42" s="3">
        <f t="shared" si="2"/>
        <v>3.6457499999999996</v>
      </c>
      <c r="F42" s="11">
        <f t="shared" si="3"/>
        <v>3645.7499999999995</v>
      </c>
      <c r="G42" s="3">
        <f t="shared" si="4"/>
        <v>29.165999999999997</v>
      </c>
    </row>
    <row r="43" spans="1:7" x14ac:dyDescent="0.2">
      <c r="A43" t="s">
        <v>57</v>
      </c>
      <c r="B43" s="3">
        <f>E33</f>
        <v>64.13</v>
      </c>
      <c r="C43" s="10">
        <v>7.4999999999999997E-2</v>
      </c>
      <c r="D43" s="3">
        <v>1</v>
      </c>
      <c r="E43" s="3">
        <f t="shared" si="2"/>
        <v>4.8097499999999993</v>
      </c>
      <c r="F43" s="11">
        <f t="shared" si="3"/>
        <v>4809.7499999999991</v>
      </c>
      <c r="G43" s="3">
        <f t="shared" si="4"/>
        <v>38.477999999999994</v>
      </c>
    </row>
    <row r="44" spans="1:7" ht="17" thickBot="1" x14ac:dyDescent="0.25"/>
    <row r="45" spans="1:7" ht="17" thickBot="1" x14ac:dyDescent="0.25">
      <c r="A45" s="12" t="s">
        <v>62</v>
      </c>
      <c r="B45" s="13">
        <f>G38/G39</f>
        <v>14.922272766895786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BBC1-A853-6941-AE23-466C19224FD0}">
  <dimension ref="A1:G45"/>
  <sheetViews>
    <sheetView topLeftCell="A11" zoomScale="160" zoomScaleNormal="160" workbookViewId="0">
      <selection activeCell="C50" sqref="C50"/>
    </sheetView>
  </sheetViews>
  <sheetFormatPr baseColWidth="10" defaultRowHeight="16" x14ac:dyDescent="0.2"/>
  <cols>
    <col min="1" max="1" width="31.1640625" bestFit="1" customWidth="1"/>
    <col min="2" max="2" width="12.5" bestFit="1" customWidth="1"/>
    <col min="3" max="3" width="10.6640625" bestFit="1" customWidth="1"/>
    <col min="4" max="4" width="8" bestFit="1" customWidth="1"/>
    <col min="5" max="5" width="10" bestFit="1" customWidth="1"/>
    <col min="8" max="8" width="12.83203125" bestFit="1" customWidth="1"/>
    <col min="9" max="9" width="9.33203125" bestFit="1" customWidth="1"/>
  </cols>
  <sheetData>
    <row r="1" spans="1:5" x14ac:dyDescent="0.2">
      <c r="A1" s="2" t="s">
        <v>58</v>
      </c>
      <c r="B1" s="2"/>
    </row>
    <row r="2" spans="1:5" x14ac:dyDescent="0.2">
      <c r="A2" t="s">
        <v>19</v>
      </c>
      <c r="B2" t="s">
        <v>59</v>
      </c>
      <c r="C2" t="s">
        <v>20</v>
      </c>
      <c r="D2" t="s">
        <v>21</v>
      </c>
      <c r="E2" t="s">
        <v>22</v>
      </c>
    </row>
    <row r="3" spans="1:5" ht="18" x14ac:dyDescent="0.25">
      <c r="A3" t="s">
        <v>23</v>
      </c>
      <c r="B3">
        <v>1</v>
      </c>
      <c r="C3">
        <v>115.3</v>
      </c>
      <c r="D3">
        <v>0.1</v>
      </c>
      <c r="E3" s="3">
        <f>(C3*1000)/(1000/(B3*D3))</f>
        <v>11.53</v>
      </c>
    </row>
    <row r="4" spans="1:5" ht="18" x14ac:dyDescent="0.25">
      <c r="A4" t="s">
        <v>24</v>
      </c>
      <c r="B4">
        <v>2</v>
      </c>
      <c r="C4">
        <v>101.1</v>
      </c>
      <c r="D4">
        <v>0.5</v>
      </c>
      <c r="E4" s="3">
        <f>(C4*1000)/(1000/(B4*D4))</f>
        <v>101.1</v>
      </c>
    </row>
    <row r="5" spans="1:5" ht="18" x14ac:dyDescent="0.25">
      <c r="A5" t="s">
        <v>25</v>
      </c>
      <c r="B5">
        <v>2</v>
      </c>
      <c r="C5">
        <v>164.08799999999999</v>
      </c>
      <c r="D5">
        <v>0.5</v>
      </c>
      <c r="E5" s="3">
        <f>(C5*1000)/(1000/(B5*D5))</f>
        <v>164.08799999999999</v>
      </c>
    </row>
    <row r="6" spans="1:5" ht="18" x14ac:dyDescent="0.25">
      <c r="A6" t="s">
        <v>26</v>
      </c>
      <c r="B6">
        <v>1</v>
      </c>
      <c r="C6">
        <v>80.043000000000006</v>
      </c>
      <c r="D6">
        <v>0.1</v>
      </c>
      <c r="E6" s="3">
        <f>(C6*1000)/(1000/(B6*D6))</f>
        <v>8.0043000000000006</v>
      </c>
    </row>
    <row r="8" spans="1:5" x14ac:dyDescent="0.2">
      <c r="A8" s="2" t="s">
        <v>27</v>
      </c>
    </row>
    <row r="9" spans="1:5" x14ac:dyDescent="0.2">
      <c r="A9" t="s">
        <v>19</v>
      </c>
      <c r="B9" t="s">
        <v>59</v>
      </c>
      <c r="C9" t="s">
        <v>20</v>
      </c>
      <c r="D9" t="s">
        <v>21</v>
      </c>
      <c r="E9" t="s">
        <v>22</v>
      </c>
    </row>
    <row r="10" spans="1:5" ht="18" x14ac:dyDescent="0.25">
      <c r="A10" t="s">
        <v>28</v>
      </c>
      <c r="B10">
        <v>1</v>
      </c>
      <c r="C10">
        <v>136.08600000000001</v>
      </c>
      <c r="D10">
        <v>0</v>
      </c>
      <c r="E10" s="3">
        <v>0</v>
      </c>
    </row>
    <row r="11" spans="1:5" x14ac:dyDescent="0.2">
      <c r="A11" t="s">
        <v>29</v>
      </c>
      <c r="B11">
        <v>1</v>
      </c>
      <c r="C11">
        <v>74.555000000000007</v>
      </c>
      <c r="D11">
        <v>3</v>
      </c>
      <c r="E11" s="3">
        <f>(C11*1000)/(1000/(B11*D11))</f>
        <v>223.66500000000002</v>
      </c>
    </row>
    <row r="12" spans="1:5" ht="18" x14ac:dyDescent="0.25">
      <c r="A12" t="s">
        <v>30</v>
      </c>
      <c r="B12">
        <v>1</v>
      </c>
      <c r="C12">
        <v>100.087</v>
      </c>
      <c r="D12">
        <v>3</v>
      </c>
      <c r="E12" s="3">
        <f t="shared" ref="E12:E15" si="0">(C12*1000)/(1000/(B12*D12))</f>
        <v>300.26100000000002</v>
      </c>
    </row>
    <row r="13" spans="1:5" ht="18" x14ac:dyDescent="0.25">
      <c r="A13" t="s">
        <v>31</v>
      </c>
      <c r="B13">
        <v>2</v>
      </c>
      <c r="C13">
        <v>120.366</v>
      </c>
      <c r="D13">
        <v>1</v>
      </c>
      <c r="E13" s="3">
        <f t="shared" si="0"/>
        <v>240.732</v>
      </c>
    </row>
    <row r="14" spans="1:5" x14ac:dyDescent="0.2">
      <c r="A14" t="s">
        <v>32</v>
      </c>
      <c r="B14">
        <v>1</v>
      </c>
      <c r="D14">
        <v>1</v>
      </c>
      <c r="E14" s="3">
        <f t="shared" si="0"/>
        <v>0</v>
      </c>
    </row>
    <row r="15" spans="1:5" x14ac:dyDescent="0.2">
      <c r="A15" t="s">
        <v>33</v>
      </c>
      <c r="B15">
        <v>1</v>
      </c>
      <c r="D15">
        <v>1</v>
      </c>
      <c r="E15" s="3">
        <f t="shared" si="0"/>
        <v>0</v>
      </c>
    </row>
    <row r="18" spans="1:5" x14ac:dyDescent="0.2">
      <c r="A18" s="2" t="s">
        <v>34</v>
      </c>
    </row>
    <row r="19" spans="1:5" x14ac:dyDescent="0.2">
      <c r="A19" t="s">
        <v>35</v>
      </c>
      <c r="B19" t="s">
        <v>59</v>
      </c>
      <c r="C19" t="s">
        <v>20</v>
      </c>
      <c r="D19" t="s">
        <v>21</v>
      </c>
      <c r="E19" t="s">
        <v>22</v>
      </c>
    </row>
    <row r="20" spans="1:5" ht="18" x14ac:dyDescent="0.25">
      <c r="A20" t="s">
        <v>36</v>
      </c>
      <c r="B20">
        <v>1</v>
      </c>
      <c r="C20">
        <v>14.006</v>
      </c>
      <c r="D20">
        <f>D3</f>
        <v>0.1</v>
      </c>
      <c r="E20" s="3">
        <f>(C20*1000)/(1000/(B20*D20))</f>
        <v>1.4006000000000001</v>
      </c>
    </row>
    <row r="21" spans="1:5" ht="18" x14ac:dyDescent="0.25">
      <c r="A21" t="s">
        <v>37</v>
      </c>
      <c r="B21">
        <v>1</v>
      </c>
      <c r="C21">
        <v>30.973700000000001</v>
      </c>
      <c r="D21">
        <f>D3</f>
        <v>0.1</v>
      </c>
      <c r="E21" s="3">
        <f t="shared" ref="E21:E33" si="1">(C21*1000)/(1000/(B21*D21))</f>
        <v>3.0973700000000002</v>
      </c>
    </row>
    <row r="22" spans="1:5" ht="18" x14ac:dyDescent="0.25">
      <c r="A22" t="s">
        <v>38</v>
      </c>
      <c r="B22">
        <v>2</v>
      </c>
      <c r="C22">
        <v>39.094299999999997</v>
      </c>
      <c r="D22">
        <f>D4</f>
        <v>0.5</v>
      </c>
      <c r="E22" s="3">
        <f t="shared" si="1"/>
        <v>39.094299999999997</v>
      </c>
    </row>
    <row r="23" spans="1:5" ht="18" x14ac:dyDescent="0.25">
      <c r="A23" t="s">
        <v>39</v>
      </c>
      <c r="B23">
        <v>2</v>
      </c>
      <c r="C23">
        <v>14.006</v>
      </c>
      <c r="D23">
        <f>D4</f>
        <v>0.5</v>
      </c>
      <c r="E23" s="3">
        <f>(C23*1000)/(1000/(B23*D23))</f>
        <v>14.006</v>
      </c>
    </row>
    <row r="24" spans="1:5" ht="18" x14ac:dyDescent="0.25">
      <c r="A24" t="s">
        <v>40</v>
      </c>
      <c r="B24">
        <v>2</v>
      </c>
      <c r="C24">
        <v>40.078000000000003</v>
      </c>
      <c r="D24">
        <f>D5</f>
        <v>0.5</v>
      </c>
      <c r="E24" s="3">
        <f t="shared" si="1"/>
        <v>40.078000000000003</v>
      </c>
    </row>
    <row r="25" spans="1:5" ht="18" x14ac:dyDescent="0.25">
      <c r="A25" t="s">
        <v>41</v>
      </c>
      <c r="B25">
        <v>2</v>
      </c>
      <c r="C25">
        <v>28.012</v>
      </c>
      <c r="D25">
        <f>D5</f>
        <v>0.5</v>
      </c>
      <c r="E25" s="3">
        <f t="shared" si="1"/>
        <v>28.012</v>
      </c>
    </row>
    <row r="26" spans="1:5" ht="18" x14ac:dyDescent="0.25">
      <c r="A26" t="s">
        <v>42</v>
      </c>
      <c r="B26">
        <v>1</v>
      </c>
      <c r="C26">
        <v>28.012</v>
      </c>
      <c r="D26">
        <f>D6</f>
        <v>0.1</v>
      </c>
      <c r="E26" s="3">
        <f t="shared" si="1"/>
        <v>2.8012000000000001</v>
      </c>
    </row>
    <row r="27" spans="1:5" ht="18" x14ac:dyDescent="0.25">
      <c r="A27" t="s">
        <v>43</v>
      </c>
      <c r="B27">
        <v>1</v>
      </c>
      <c r="C27">
        <v>39.094299999999997</v>
      </c>
      <c r="D27">
        <f>D10</f>
        <v>0</v>
      </c>
      <c r="E27" s="3">
        <v>0</v>
      </c>
    </row>
    <row r="28" spans="1:5" ht="18" x14ac:dyDescent="0.25">
      <c r="A28" t="s">
        <v>44</v>
      </c>
      <c r="B28">
        <v>1</v>
      </c>
      <c r="C28">
        <v>30.973700000000001</v>
      </c>
      <c r="D28">
        <f>D10</f>
        <v>0</v>
      </c>
      <c r="E28" s="3">
        <v>0</v>
      </c>
    </row>
    <row r="29" spans="1:5" x14ac:dyDescent="0.2">
      <c r="A29" t="s">
        <v>45</v>
      </c>
      <c r="B29">
        <v>1</v>
      </c>
      <c r="C29">
        <v>39.094299999999997</v>
      </c>
      <c r="D29">
        <f>D11</f>
        <v>3</v>
      </c>
      <c r="E29" s="3">
        <f t="shared" si="1"/>
        <v>117.2829</v>
      </c>
    </row>
    <row r="30" spans="1:5" x14ac:dyDescent="0.2">
      <c r="A30" t="s">
        <v>46</v>
      </c>
      <c r="B30">
        <v>1</v>
      </c>
      <c r="C30">
        <v>35.453000000000003</v>
      </c>
      <c r="D30">
        <f>D11</f>
        <v>3</v>
      </c>
      <c r="E30" s="3">
        <f t="shared" si="1"/>
        <v>106.35900000000001</v>
      </c>
    </row>
    <row r="31" spans="1:5" ht="18" x14ac:dyDescent="0.25">
      <c r="A31" t="s">
        <v>47</v>
      </c>
      <c r="B31">
        <v>1</v>
      </c>
      <c r="C31">
        <v>40.078000000000003</v>
      </c>
      <c r="D31">
        <f>D12</f>
        <v>3</v>
      </c>
      <c r="E31" s="3">
        <f t="shared" si="1"/>
        <v>120.23400000000001</v>
      </c>
    </row>
    <row r="32" spans="1:5" ht="18" x14ac:dyDescent="0.25">
      <c r="A32" t="s">
        <v>48</v>
      </c>
      <c r="B32">
        <v>2</v>
      </c>
      <c r="C32">
        <v>24.305</v>
      </c>
      <c r="D32">
        <f>D13</f>
        <v>1</v>
      </c>
      <c r="E32" s="3">
        <f t="shared" si="1"/>
        <v>48.61</v>
      </c>
    </row>
    <row r="33" spans="1:7" ht="18" x14ac:dyDescent="0.25">
      <c r="A33" t="s">
        <v>49</v>
      </c>
      <c r="B33">
        <v>2</v>
      </c>
      <c r="C33">
        <v>32.064999999999998</v>
      </c>
      <c r="D33">
        <f>D13</f>
        <v>1</v>
      </c>
      <c r="E33" s="3">
        <f t="shared" si="1"/>
        <v>64.13</v>
      </c>
    </row>
    <row r="34" spans="1:7" x14ac:dyDescent="0.2">
      <c r="E34" s="3"/>
    </row>
    <row r="35" spans="1:7" x14ac:dyDescent="0.2">
      <c r="E35" s="3"/>
    </row>
    <row r="36" spans="1:7" x14ac:dyDescent="0.2">
      <c r="A36" s="2" t="s">
        <v>50</v>
      </c>
    </row>
    <row r="37" spans="1:7" x14ac:dyDescent="0.2">
      <c r="A37" t="s">
        <v>51</v>
      </c>
      <c r="B37" t="s">
        <v>63</v>
      </c>
      <c r="C37" t="s">
        <v>61</v>
      </c>
      <c r="D37" t="s">
        <v>60</v>
      </c>
      <c r="E37" t="s">
        <v>64</v>
      </c>
      <c r="F37" t="s">
        <v>65</v>
      </c>
      <c r="G37" t="s">
        <v>66</v>
      </c>
    </row>
    <row r="38" spans="1:7" x14ac:dyDescent="0.2">
      <c r="A38" t="s">
        <v>52</v>
      </c>
      <c r="B38" s="3">
        <f>SUM(E20,E23,E25,E26)</f>
        <v>46.219799999999999</v>
      </c>
      <c r="C38" s="10">
        <v>0.1</v>
      </c>
      <c r="D38" s="11">
        <v>1</v>
      </c>
      <c r="E38" s="3">
        <f>B38*C38*D38</f>
        <v>4.6219799999999998</v>
      </c>
      <c r="F38" s="11">
        <f>E38*1000</f>
        <v>4621.9799999999996</v>
      </c>
      <c r="G38" s="3">
        <f>E38*8</f>
        <v>36.975839999999998</v>
      </c>
    </row>
    <row r="39" spans="1:7" x14ac:dyDescent="0.2">
      <c r="A39" t="s">
        <v>53</v>
      </c>
      <c r="B39" s="3">
        <f>SUM(E21,E28)</f>
        <v>3.0973700000000002</v>
      </c>
      <c r="C39" s="10">
        <v>0.1</v>
      </c>
      <c r="D39" s="11">
        <v>1</v>
      </c>
      <c r="E39" s="3">
        <f t="shared" ref="E39:E43" si="2">B39*C39*D39</f>
        <v>0.30973700000000004</v>
      </c>
      <c r="F39" s="11">
        <f t="shared" ref="F39:F43" si="3">E39*1000</f>
        <v>309.73700000000002</v>
      </c>
      <c r="G39" s="3">
        <f t="shared" ref="G39:G43" si="4">E39*8</f>
        <v>2.4778960000000003</v>
      </c>
    </row>
    <row r="40" spans="1:7" x14ac:dyDescent="0.2">
      <c r="A40" t="s">
        <v>54</v>
      </c>
      <c r="B40" s="3">
        <f>SUM(E22,E27,E29)</f>
        <v>156.37719999999999</v>
      </c>
      <c r="C40" s="10">
        <v>0.1</v>
      </c>
      <c r="D40" s="11">
        <v>1</v>
      </c>
      <c r="E40" s="3">
        <f t="shared" si="2"/>
        <v>15.63772</v>
      </c>
      <c r="F40" s="11">
        <f t="shared" si="3"/>
        <v>15637.72</v>
      </c>
      <c r="G40" s="3">
        <f t="shared" si="4"/>
        <v>125.10176</v>
      </c>
    </row>
    <row r="41" spans="1:7" x14ac:dyDescent="0.2">
      <c r="A41" t="s">
        <v>55</v>
      </c>
      <c r="B41" s="3">
        <f>E24+E31</f>
        <v>160.31200000000001</v>
      </c>
      <c r="C41" s="10">
        <v>0.1</v>
      </c>
      <c r="D41" s="11">
        <v>1</v>
      </c>
      <c r="E41" s="3">
        <f t="shared" si="2"/>
        <v>16.031200000000002</v>
      </c>
      <c r="F41" s="11">
        <f t="shared" si="3"/>
        <v>16031.200000000003</v>
      </c>
      <c r="G41" s="3">
        <f t="shared" si="4"/>
        <v>128.24960000000002</v>
      </c>
    </row>
    <row r="42" spans="1:7" x14ac:dyDescent="0.2">
      <c r="A42" t="s">
        <v>56</v>
      </c>
      <c r="B42" s="3">
        <f>E32</f>
        <v>48.61</v>
      </c>
      <c r="C42" s="10">
        <v>0.1</v>
      </c>
      <c r="D42" s="11">
        <v>1</v>
      </c>
      <c r="E42" s="3">
        <f t="shared" si="2"/>
        <v>4.8610000000000007</v>
      </c>
      <c r="F42" s="11">
        <f t="shared" si="3"/>
        <v>4861.0000000000009</v>
      </c>
      <c r="G42" s="3">
        <f t="shared" si="4"/>
        <v>38.888000000000005</v>
      </c>
    </row>
    <row r="43" spans="1:7" x14ac:dyDescent="0.2">
      <c r="A43" t="s">
        <v>57</v>
      </c>
      <c r="B43" s="3">
        <f>E33</f>
        <v>64.13</v>
      </c>
      <c r="C43" s="10">
        <v>0.1</v>
      </c>
      <c r="D43" s="11">
        <v>1</v>
      </c>
      <c r="E43" s="3">
        <f t="shared" si="2"/>
        <v>6.4130000000000003</v>
      </c>
      <c r="F43" s="11">
        <f t="shared" si="3"/>
        <v>6413</v>
      </c>
      <c r="G43" s="3">
        <f t="shared" si="4"/>
        <v>51.304000000000002</v>
      </c>
    </row>
    <row r="44" spans="1:7" ht="17" thickBot="1" x14ac:dyDescent="0.25"/>
    <row r="45" spans="1:7" ht="17" thickBot="1" x14ac:dyDescent="0.25">
      <c r="A45" s="12" t="s">
        <v>62</v>
      </c>
      <c r="B45" s="13">
        <f>G38/G39</f>
        <v>14.922272766895784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829F-9A3B-894F-9068-1544B61E1FDC}">
  <dimension ref="A1:G45"/>
  <sheetViews>
    <sheetView topLeftCell="A32" zoomScale="240" zoomScaleNormal="240" workbookViewId="0">
      <selection activeCell="E45" sqref="E45"/>
    </sheetView>
  </sheetViews>
  <sheetFormatPr baseColWidth="10" defaultRowHeight="16" x14ac:dyDescent="0.2"/>
  <cols>
    <col min="1" max="1" width="31.33203125" bestFit="1" customWidth="1"/>
    <col min="2" max="2" width="12.1640625" bestFit="1" customWidth="1"/>
    <col min="3" max="3" width="10.6640625" bestFit="1" customWidth="1"/>
    <col min="4" max="4" width="8" bestFit="1" customWidth="1"/>
    <col min="5" max="5" width="10" bestFit="1" customWidth="1"/>
    <col min="6" max="6" width="8.33203125" bestFit="1" customWidth="1"/>
    <col min="7" max="7" width="13" bestFit="1" customWidth="1"/>
  </cols>
  <sheetData>
    <row r="1" spans="1:5" x14ac:dyDescent="0.2">
      <c r="A1" s="2" t="s">
        <v>58</v>
      </c>
      <c r="B1" s="2"/>
    </row>
    <row r="2" spans="1:5" x14ac:dyDescent="0.2">
      <c r="A2" t="s">
        <v>19</v>
      </c>
      <c r="B2" t="s">
        <v>59</v>
      </c>
      <c r="C2" t="s">
        <v>20</v>
      </c>
      <c r="D2" t="s">
        <v>21</v>
      </c>
      <c r="E2" t="s">
        <v>22</v>
      </c>
    </row>
    <row r="3" spans="1:5" ht="18" x14ac:dyDescent="0.25">
      <c r="A3" t="s">
        <v>23</v>
      </c>
      <c r="B3">
        <v>1</v>
      </c>
      <c r="C3">
        <v>115.3</v>
      </c>
      <c r="D3">
        <v>0.1</v>
      </c>
      <c r="E3" s="3">
        <f>(C3*1000)/(1000/(B3*D3))</f>
        <v>11.53</v>
      </c>
    </row>
    <row r="4" spans="1:5" ht="18" x14ac:dyDescent="0.25">
      <c r="A4" t="s">
        <v>24</v>
      </c>
      <c r="B4">
        <v>2</v>
      </c>
      <c r="C4">
        <v>101.1</v>
      </c>
      <c r="D4">
        <v>0.5</v>
      </c>
      <c r="E4" s="3">
        <f>(C4*1000)/(1000/(B4*D4))</f>
        <v>101.1</v>
      </c>
    </row>
    <row r="5" spans="1:5" ht="18" x14ac:dyDescent="0.25">
      <c r="A5" t="s">
        <v>25</v>
      </c>
      <c r="B5">
        <v>2</v>
      </c>
      <c r="C5">
        <v>164.08799999999999</v>
      </c>
      <c r="D5">
        <v>0.5</v>
      </c>
      <c r="E5" s="3">
        <f>(C5*1000)/(1000/(B5*D5))</f>
        <v>164.08799999999999</v>
      </c>
    </row>
    <row r="6" spans="1:5" ht="18" x14ac:dyDescent="0.25">
      <c r="A6" t="s">
        <v>26</v>
      </c>
      <c r="B6">
        <v>1</v>
      </c>
      <c r="C6">
        <v>80.043000000000006</v>
      </c>
      <c r="D6">
        <v>0.1</v>
      </c>
      <c r="E6" s="3">
        <f>(C6*1000)/(1000/(B6*D6))</f>
        <v>8.0043000000000006</v>
      </c>
    </row>
    <row r="8" spans="1:5" x14ac:dyDescent="0.2">
      <c r="A8" s="2" t="s">
        <v>27</v>
      </c>
    </row>
    <row r="9" spans="1:5" x14ac:dyDescent="0.2">
      <c r="A9" t="s">
        <v>19</v>
      </c>
      <c r="B9" t="s">
        <v>59</v>
      </c>
      <c r="C9" t="s">
        <v>20</v>
      </c>
      <c r="D9" t="s">
        <v>21</v>
      </c>
      <c r="E9" t="s">
        <v>22</v>
      </c>
    </row>
    <row r="10" spans="1:5" ht="18" x14ac:dyDescent="0.25">
      <c r="A10" t="s">
        <v>28</v>
      </c>
      <c r="B10">
        <v>1</v>
      </c>
      <c r="C10">
        <v>136.08600000000001</v>
      </c>
      <c r="D10">
        <v>0</v>
      </c>
      <c r="E10" s="3">
        <v>0</v>
      </c>
    </row>
    <row r="11" spans="1:5" x14ac:dyDescent="0.2">
      <c r="A11" t="s">
        <v>29</v>
      </c>
      <c r="B11">
        <v>1</v>
      </c>
      <c r="C11">
        <v>74.555000000000007</v>
      </c>
      <c r="D11">
        <v>3</v>
      </c>
      <c r="E11" s="3">
        <f>(C11*1000)/(1000/(B11*D11))</f>
        <v>223.66500000000002</v>
      </c>
    </row>
    <row r="12" spans="1:5" ht="18" x14ac:dyDescent="0.25">
      <c r="A12" t="s">
        <v>30</v>
      </c>
      <c r="B12">
        <v>1</v>
      </c>
      <c r="C12">
        <v>100.087</v>
      </c>
      <c r="D12">
        <v>3</v>
      </c>
      <c r="E12" s="3">
        <f t="shared" ref="E12" si="0">(C12*1000)/(1000/(B12*D12))</f>
        <v>300.26100000000002</v>
      </c>
    </row>
    <row r="13" spans="1:5" ht="18" x14ac:dyDescent="0.25">
      <c r="A13" t="s">
        <v>31</v>
      </c>
      <c r="B13">
        <v>2</v>
      </c>
      <c r="C13">
        <v>120.366</v>
      </c>
      <c r="D13">
        <v>1</v>
      </c>
      <c r="E13" s="3">
        <f t="shared" ref="E13:E15" si="1">(C13*1000)/(1000/(B13*D13))</f>
        <v>240.732</v>
      </c>
    </row>
    <row r="14" spans="1:5" x14ac:dyDescent="0.2">
      <c r="A14" t="s">
        <v>32</v>
      </c>
      <c r="B14">
        <v>1</v>
      </c>
      <c r="D14">
        <v>1</v>
      </c>
      <c r="E14" s="3">
        <f t="shared" si="1"/>
        <v>0</v>
      </c>
    </row>
    <row r="15" spans="1:5" x14ac:dyDescent="0.2">
      <c r="A15" t="s">
        <v>33</v>
      </c>
      <c r="B15">
        <v>1</v>
      </c>
      <c r="D15">
        <v>1</v>
      </c>
      <c r="E15" s="3">
        <f t="shared" si="1"/>
        <v>0</v>
      </c>
    </row>
    <row r="18" spans="1:5" x14ac:dyDescent="0.2">
      <c r="A18" s="2" t="s">
        <v>34</v>
      </c>
    </row>
    <row r="19" spans="1:5" x14ac:dyDescent="0.2">
      <c r="A19" t="s">
        <v>35</v>
      </c>
      <c r="B19" t="s">
        <v>59</v>
      </c>
      <c r="C19" t="s">
        <v>20</v>
      </c>
      <c r="D19" t="s">
        <v>21</v>
      </c>
      <c r="E19" t="s">
        <v>22</v>
      </c>
    </row>
    <row r="20" spans="1:5" ht="18" x14ac:dyDescent="0.25">
      <c r="A20" t="s">
        <v>36</v>
      </c>
      <c r="B20">
        <v>1</v>
      </c>
      <c r="C20">
        <v>14.006</v>
      </c>
      <c r="D20">
        <f>D3</f>
        <v>0.1</v>
      </c>
      <c r="E20" s="3">
        <f>(C20*1000)/(1000/(B20*D20))</f>
        <v>1.4006000000000001</v>
      </c>
    </row>
    <row r="21" spans="1:5" ht="18" x14ac:dyDescent="0.25">
      <c r="A21" t="s">
        <v>37</v>
      </c>
      <c r="B21">
        <v>1</v>
      </c>
      <c r="C21">
        <v>30.973700000000001</v>
      </c>
      <c r="D21">
        <f>D3</f>
        <v>0.1</v>
      </c>
      <c r="E21" s="3">
        <f t="shared" ref="E21:E33" si="2">(C21*1000)/(1000/(B21*D21))</f>
        <v>3.0973700000000002</v>
      </c>
    </row>
    <row r="22" spans="1:5" ht="18" x14ac:dyDescent="0.25">
      <c r="A22" t="s">
        <v>38</v>
      </c>
      <c r="B22">
        <v>2</v>
      </c>
      <c r="C22">
        <v>39.094299999999997</v>
      </c>
      <c r="D22">
        <f>D4</f>
        <v>0.5</v>
      </c>
      <c r="E22" s="3">
        <f t="shared" si="2"/>
        <v>39.094299999999997</v>
      </c>
    </row>
    <row r="23" spans="1:5" ht="18" x14ac:dyDescent="0.25">
      <c r="A23" t="s">
        <v>39</v>
      </c>
      <c r="B23">
        <v>2</v>
      </c>
      <c r="C23">
        <v>14.006</v>
      </c>
      <c r="D23">
        <f>D4</f>
        <v>0.5</v>
      </c>
      <c r="E23" s="3">
        <f>(C23*1000)/(1000/(B23*D23))</f>
        <v>14.006</v>
      </c>
    </row>
    <row r="24" spans="1:5" ht="18" x14ac:dyDescent="0.25">
      <c r="A24" t="s">
        <v>40</v>
      </c>
      <c r="B24">
        <v>2</v>
      </c>
      <c r="C24">
        <v>40.078000000000003</v>
      </c>
      <c r="D24">
        <f>D5</f>
        <v>0.5</v>
      </c>
      <c r="E24" s="3">
        <f t="shared" si="2"/>
        <v>40.078000000000003</v>
      </c>
    </row>
    <row r="25" spans="1:5" ht="18" x14ac:dyDescent="0.25">
      <c r="A25" t="s">
        <v>41</v>
      </c>
      <c r="B25">
        <v>2</v>
      </c>
      <c r="C25">
        <v>28.012</v>
      </c>
      <c r="D25">
        <f>D5</f>
        <v>0.5</v>
      </c>
      <c r="E25" s="3">
        <f t="shared" si="2"/>
        <v>28.012</v>
      </c>
    </row>
    <row r="26" spans="1:5" ht="18" x14ac:dyDescent="0.25">
      <c r="A26" t="s">
        <v>42</v>
      </c>
      <c r="B26">
        <v>1</v>
      </c>
      <c r="C26">
        <v>28.012</v>
      </c>
      <c r="D26">
        <f>D6</f>
        <v>0.1</v>
      </c>
      <c r="E26" s="3">
        <f t="shared" si="2"/>
        <v>2.8012000000000001</v>
      </c>
    </row>
    <row r="27" spans="1:5" ht="18" x14ac:dyDescent="0.25">
      <c r="A27" t="s">
        <v>43</v>
      </c>
      <c r="B27">
        <v>1</v>
      </c>
      <c r="C27">
        <v>39.094299999999997</v>
      </c>
      <c r="D27">
        <f>D10</f>
        <v>0</v>
      </c>
      <c r="E27" s="3">
        <v>0</v>
      </c>
    </row>
    <row r="28" spans="1:5" ht="18" x14ac:dyDescent="0.25">
      <c r="A28" t="s">
        <v>44</v>
      </c>
      <c r="B28">
        <v>1</v>
      </c>
      <c r="C28">
        <v>30.973700000000001</v>
      </c>
      <c r="D28">
        <f>D10</f>
        <v>0</v>
      </c>
      <c r="E28" s="3">
        <v>0</v>
      </c>
    </row>
    <row r="29" spans="1:5" x14ac:dyDescent="0.2">
      <c r="A29" t="s">
        <v>45</v>
      </c>
      <c r="B29">
        <v>1</v>
      </c>
      <c r="C29">
        <v>39.094299999999997</v>
      </c>
      <c r="D29">
        <f>D11</f>
        <v>3</v>
      </c>
      <c r="E29" s="3">
        <f t="shared" si="2"/>
        <v>117.2829</v>
      </c>
    </row>
    <row r="30" spans="1:5" x14ac:dyDescent="0.2">
      <c r="A30" t="s">
        <v>46</v>
      </c>
      <c r="B30">
        <v>1</v>
      </c>
      <c r="C30">
        <v>35.453000000000003</v>
      </c>
      <c r="D30">
        <f>D11</f>
        <v>3</v>
      </c>
      <c r="E30" s="3">
        <f t="shared" si="2"/>
        <v>106.35900000000001</v>
      </c>
    </row>
    <row r="31" spans="1:5" ht="18" x14ac:dyDescent="0.25">
      <c r="A31" t="s">
        <v>47</v>
      </c>
      <c r="B31">
        <v>1</v>
      </c>
      <c r="C31">
        <v>40.078000000000003</v>
      </c>
      <c r="D31">
        <f>D12</f>
        <v>3</v>
      </c>
      <c r="E31" s="3">
        <f t="shared" si="2"/>
        <v>120.23400000000001</v>
      </c>
    </row>
    <row r="32" spans="1:5" ht="18" x14ac:dyDescent="0.25">
      <c r="A32" t="s">
        <v>48</v>
      </c>
      <c r="B32">
        <v>2</v>
      </c>
      <c r="C32">
        <v>24.305</v>
      </c>
      <c r="D32">
        <f>D13</f>
        <v>1</v>
      </c>
      <c r="E32" s="3">
        <f t="shared" si="2"/>
        <v>48.61</v>
      </c>
    </row>
    <row r="33" spans="1:7" ht="18" x14ac:dyDescent="0.25">
      <c r="A33" t="s">
        <v>49</v>
      </c>
      <c r="B33">
        <v>2</v>
      </c>
      <c r="C33">
        <v>32.064999999999998</v>
      </c>
      <c r="D33">
        <f>D13</f>
        <v>1</v>
      </c>
      <c r="E33" s="3">
        <f t="shared" si="2"/>
        <v>64.13</v>
      </c>
    </row>
    <row r="34" spans="1:7" x14ac:dyDescent="0.2">
      <c r="E34" s="3"/>
    </row>
    <row r="35" spans="1:7" x14ac:dyDescent="0.2">
      <c r="E35" s="3"/>
    </row>
    <row r="36" spans="1:7" x14ac:dyDescent="0.2">
      <c r="A36" s="2" t="s">
        <v>50</v>
      </c>
    </row>
    <row r="37" spans="1:7" x14ac:dyDescent="0.2">
      <c r="A37" t="s">
        <v>51</v>
      </c>
      <c r="B37" t="s">
        <v>63</v>
      </c>
      <c r="C37" t="s">
        <v>61</v>
      </c>
      <c r="D37" t="s">
        <v>60</v>
      </c>
      <c r="E37" t="s">
        <v>64</v>
      </c>
      <c r="F37" t="s">
        <v>65</v>
      </c>
      <c r="G37" t="s">
        <v>66</v>
      </c>
    </row>
    <row r="38" spans="1:7" x14ac:dyDescent="0.2">
      <c r="A38" t="s">
        <v>52</v>
      </c>
      <c r="B38" s="3">
        <f>SUM(E20,E23,E25,E26)</f>
        <v>46.219799999999999</v>
      </c>
      <c r="C38" s="10">
        <v>0.1</v>
      </c>
      <c r="D38" s="11">
        <v>2</v>
      </c>
      <c r="E38" s="3">
        <f>B38*C38*D38</f>
        <v>9.2439599999999995</v>
      </c>
      <c r="F38" s="11">
        <f>E38*1000</f>
        <v>9243.9599999999991</v>
      </c>
      <c r="G38" s="3">
        <f>E38*8</f>
        <v>73.951679999999996</v>
      </c>
    </row>
    <row r="39" spans="1:7" x14ac:dyDescent="0.2">
      <c r="A39" t="s">
        <v>53</v>
      </c>
      <c r="B39" s="3">
        <f>SUM(E21,E28)</f>
        <v>3.0973700000000002</v>
      </c>
      <c r="C39" s="10">
        <v>0.1</v>
      </c>
      <c r="D39" s="11">
        <v>2</v>
      </c>
      <c r="E39" s="3">
        <f t="shared" ref="E39:E43" si="3">B39*C39*D39</f>
        <v>0.61947400000000008</v>
      </c>
      <c r="F39" s="11">
        <f t="shared" ref="F39:F43" si="4">E39*1000</f>
        <v>619.47400000000005</v>
      </c>
      <c r="G39" s="3">
        <f t="shared" ref="G39:G43" si="5">E39*8</f>
        <v>4.9557920000000006</v>
      </c>
    </row>
    <row r="40" spans="1:7" x14ac:dyDescent="0.2">
      <c r="A40" t="s">
        <v>54</v>
      </c>
      <c r="B40" s="3">
        <f>SUM(E22,E27,E29)</f>
        <v>156.37719999999999</v>
      </c>
      <c r="C40" s="10">
        <v>0.1</v>
      </c>
      <c r="D40" s="11">
        <v>2</v>
      </c>
      <c r="E40" s="3">
        <f t="shared" si="3"/>
        <v>31.27544</v>
      </c>
      <c r="F40" s="11">
        <f t="shared" si="4"/>
        <v>31275.439999999999</v>
      </c>
      <c r="G40" s="3">
        <f t="shared" si="5"/>
        <v>250.20352</v>
      </c>
    </row>
    <row r="41" spans="1:7" x14ac:dyDescent="0.2">
      <c r="A41" t="s">
        <v>55</v>
      </c>
      <c r="B41" s="3">
        <f>E24+E31</f>
        <v>160.31200000000001</v>
      </c>
      <c r="C41" s="10">
        <v>0.1</v>
      </c>
      <c r="D41" s="11">
        <v>2</v>
      </c>
      <c r="E41" s="3">
        <f t="shared" si="3"/>
        <v>32.062400000000004</v>
      </c>
      <c r="F41" s="11">
        <f t="shared" si="4"/>
        <v>32062.400000000005</v>
      </c>
      <c r="G41" s="3">
        <f t="shared" si="5"/>
        <v>256.49920000000003</v>
      </c>
    </row>
    <row r="42" spans="1:7" x14ac:dyDescent="0.2">
      <c r="A42" t="s">
        <v>56</v>
      </c>
      <c r="B42" s="3">
        <f>E32</f>
        <v>48.61</v>
      </c>
      <c r="C42" s="10">
        <v>0.1</v>
      </c>
      <c r="D42" s="11">
        <v>2</v>
      </c>
      <c r="E42" s="3">
        <f t="shared" si="3"/>
        <v>9.7220000000000013</v>
      </c>
      <c r="F42" s="11">
        <f t="shared" si="4"/>
        <v>9722.0000000000018</v>
      </c>
      <c r="G42" s="3">
        <f t="shared" si="5"/>
        <v>77.77600000000001</v>
      </c>
    </row>
    <row r="43" spans="1:7" x14ac:dyDescent="0.2">
      <c r="A43" t="s">
        <v>57</v>
      </c>
      <c r="B43" s="3">
        <f>E33</f>
        <v>64.13</v>
      </c>
      <c r="C43" s="10">
        <v>0.1</v>
      </c>
      <c r="D43" s="11">
        <v>2</v>
      </c>
      <c r="E43" s="3">
        <f t="shared" si="3"/>
        <v>12.826000000000001</v>
      </c>
      <c r="F43" s="11">
        <f t="shared" si="4"/>
        <v>12826</v>
      </c>
      <c r="G43" s="3">
        <f t="shared" si="5"/>
        <v>102.608</v>
      </c>
    </row>
    <row r="44" spans="1:7" ht="17" thickBot="1" x14ac:dyDescent="0.25"/>
    <row r="45" spans="1:7" ht="17" thickBot="1" x14ac:dyDescent="0.25">
      <c r="A45" s="12" t="s">
        <v>62</v>
      </c>
      <c r="B45" s="13">
        <f>G38/G39</f>
        <v>14.922272766895784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solutions</vt:lpstr>
      <vt:lpstr>Low N</vt:lpstr>
      <vt:lpstr>Medium N</vt:lpstr>
      <vt:lpstr>High soil 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 Perkowski</dc:creator>
  <cp:keywords/>
  <dc:description/>
  <cp:lastModifiedBy>Evan Perkowski</cp:lastModifiedBy>
  <cp:revision/>
  <dcterms:created xsi:type="dcterms:W3CDTF">2022-03-01T02:28:52Z</dcterms:created>
  <dcterms:modified xsi:type="dcterms:W3CDTF">2022-04-29T14:21:29Z</dcterms:modified>
  <cp:category/>
  <cp:contentStatus/>
</cp:coreProperties>
</file>