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<sst xmlns="http://schemas.openxmlformats.org/spreadsheetml/2006/main" count="2466" uniqueCount="575">
  <si>
    <t>File opened</t>
  </si>
  <si>
    <t>2021-06-15 09:51:22</t>
  </si>
  <si>
    <t>Console s/n</t>
  </si>
  <si>
    <t>68C-901352</t>
  </si>
  <si>
    <t>Console ver</t>
  </si>
  <si>
    <t>Bluestem v.1.3.4</t>
  </si>
  <si>
    <t>Scripts ver</t>
  </si>
  <si>
    <t>2018.05  1.3.4, Mar 2018</t>
  </si>
  <si>
    <t>Head s/n</t>
  </si>
  <si>
    <t>68H-581348</t>
  </si>
  <si>
    <t>Head ver</t>
  </si>
  <si>
    <t>1.3.0</t>
  </si>
  <si>
    <t>Head cal</t>
  </si>
  <si>
    <t>{"tazero": "0.142506", "h2obspan2": "0", "co2bspan2": "0", "co2aspan1": "0.989639", "ssa_ref": "33579.6", "co2aspan2": "0", "flowbzero": "0.22602", "co2bspan2b": "0.174583", "co2aspan2b": "0.174856", "co2aspanconc2": "0", "h2obspan1": "0.996568", "co2bspanconc1": "993.2", "h2oaspan1": "1.00244", "h2oaspanconc1": "12.25", "h2obzero": "1.07726", "h2oaspan2": "0", "flowmeterzero": "1.01", "tbzero": "0.0380535", "h2obspan2a": "0.0673262", "co2aspanconc1": "993.2", "h2obspan2b": "0.0670951", "flowazero": "0.21437", "co2bzero": "0.971603", "co2bspan2a": "0.176379", "h2oaspan2b": "0.0674668", "h2obspanconc2": "0", "co2azero": "0.893886", "h2oaspan2a": "0.0673025", "co2bspan1": "0.989818", "h2oazero": "1.05601", "h2oaspanconc2": "0", "oxygen": "21", "h2obspanconc1": "12.25", "chamberpressurezero": "2.54967", "co2aspan2a": "0.176687", "co2bspanconc2": "0", "ssb_ref": "33513.6"}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</si>
  <si>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</si>
  <si>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</si>
  <si>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</si>
  <si>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</si>
  <si>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</si>
  <si>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</si>
  <si>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</si>
  <si>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</si>
  <si>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</si>
  <si>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09:51:22</t>
  </si>
  <si>
    <t>Stability Definition:	F (FlrLS): Slp&lt;1	ΔCO2 (Meas2): Slp&lt;0.5	ΔH2O (Meas2): Slp&lt;0.1</t>
  </si>
  <si>
    <t>09:56:00</t>
  </si>
  <si>
    <t>wyeamp5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</si>
  <si>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</si>
  <si>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</si>
  <si>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</si>
  <si>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</si>
  <si>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</si>
  <si>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</si>
  <si>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</si>
  <si>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</si>
  <si>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</si>
  <si>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</si>
  <si>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</si>
  <si>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</si>
  <si>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</si>
  <si>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</si>
  <si>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</si>
  <si>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</si>
  <si>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</si>
  <si>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</si>
  <si>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</si>
  <si>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</si>
  <si>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</si>
  <si>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</si>
  <si>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</si>
  <si>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</si>
  <si>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</si>
  <si>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</si>
  <si>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</si>
  <si>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</si>
  <si>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</si>
  <si>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</si>
  <si>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</si>
  <si>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</si>
  <si>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</si>
  <si>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</si>
  <si>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</si>
  <si>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</si>
  <si>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</si>
  <si>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</si>
  <si>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</si>
  <si>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</si>
  <si>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</si>
  <si>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</si>
  <si>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</si>
  <si>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3.40973 113.396 487.438 828.684 1138.78 1417.05 1410.4 1405.68</t>
  </si>
  <si>
    <t>Fs_true</t>
  </si>
  <si>
    <t>0.241571 114.697 401.039 600.811 801.275 1070.58 1071.17 1071.31</t>
  </si>
  <si>
    <t>leak_wt</t>
  </si>
  <si>
    <t>Sys</t>
  </si>
  <si>
    <t>UserDefVar</t>
  </si>
  <si>
    <t>GasEx</t>
  </si>
  <si>
    <t>Leak</t>
  </si>
  <si>
    <t>FLR</t>
  </si>
  <si>
    <t>MPF</t>
  </si>
  <si>
    <t>LeafQ</t>
  </si>
  <si>
    <t>Meas</t>
  </si>
  <si>
    <t>FlrLS</t>
  </si>
  <si>
    <t>FlrStats</t>
  </si>
  <si>
    <t>Match</t>
  </si>
  <si>
    <t>Stability</t>
  </si>
  <si>
    <t>Status</t>
  </si>
  <si>
    <t>obs</t>
  </si>
  <si>
    <t>time</t>
  </si>
  <si>
    <t>elapsed</t>
  </si>
  <si>
    <t>date</t>
  </si>
  <si>
    <t>hhmmss</t>
  </si>
  <si>
    <t>rep name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</si>
  <si>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</si>
  <si>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</si>
  <si>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</si>
  <si>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</si>
  <si>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</si>
  <si>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</si>
  <si>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</si>
  <si>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</si>
  <si>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</si>
  <si>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</si>
  <si>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</si>
  <si>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</si>
  <si>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</si>
  <si>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</si>
  <si>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</si>
  <si>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</si>
  <si>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</si>
  <si>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</si>
  <si>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</si>
  <si>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</si>
  <si>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</si>
  <si>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</si>
  <si>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</si>
  <si>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</si>
  <si>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</si>
  <si>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</si>
  <si>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</si>
  <si>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</si>
  <si>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</si>
  <si>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</si>
  <si>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</si>
  <si>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</si>
  <si>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</si>
  <si>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</si>
  <si>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</si>
  <si>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</si>
  <si>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</si>
  <si>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</si>
  <si>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</si>
  <si>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</si>
  <si>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</si>
  <si>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</si>
  <si>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</si>
  <si>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</si>
  <si>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</si>
  <si>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</si>
  <si>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</si>
  <si>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</si>
  <si>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</si>
  <si>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</si>
  <si>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</si>
  <si>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</si>
  <si>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</si>
  <si>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</si>
  <si>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</si>
  <si>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</si>
  <si>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</si>
  <si>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</si>
  <si>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</si>
  <si>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</si>
  <si>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</si>
  <si>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</si>
  <si>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</si>
  <si>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</si>
  <si>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</si>
  <si>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</si>
  <si>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</si>
  <si>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</si>
  <si>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</si>
  <si>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</si>
  <si>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</si>
  <si>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</si>
  <si>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</si>
  <si>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</si>
  <si>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</si>
  <si>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</si>
  <si>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</si>
  <si>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</si>
  <si>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</si>
  <si>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</si>
  <si>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</si>
  <si>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</si>
  <si>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</si>
  <si>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</si>
  <si>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</si>
  <si>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</si>
  <si>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</si>
  <si>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</si>
  <si>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</si>
  <si>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</si>
  <si>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</si>
  <si>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</si>
  <si>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</si>
  <si>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</si>
  <si>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</si>
  <si>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</si>
  <si>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</si>
  <si>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</si>
  <si>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</si>
  <si>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</si>
  <si>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</si>
  <si>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</si>
  <si>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</si>
  <si>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</si>
  <si>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</si>
  <si>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</si>
  <si>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</si>
  <si>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</si>
  <si>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</si>
  <si>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</si>
  <si>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</si>
  <si>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</si>
  <si>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</si>
  <si>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</si>
  <si>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</si>
  <si>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</si>
  <si>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</si>
  <si>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</si>
  <si>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</si>
  <si>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</si>
  <si>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</si>
  <si>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</si>
  <si>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</si>
  <si>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</si>
  <si>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</si>
  <si>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</si>
  <si>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</si>
  <si>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</si>
  <si>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</si>
  <si>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</si>
  <si>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</si>
  <si>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</si>
  <si>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</si>
  <si>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</si>
  <si>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</si>
  <si>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</si>
  <si>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</si>
  <si>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</si>
  <si>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</si>
  <si>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</si>
  <si>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</si>
  <si>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</si>
  <si>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</si>
  <si>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</si>
  <si>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</si>
  <si>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</si>
  <si>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</si>
  <si>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</si>
  <si>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</si>
  <si>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</si>
  <si>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</si>
  <si>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</si>
  <si>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</si>
  <si>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</si>
  <si>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</si>
  <si>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</si>
  <si>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</si>
  <si>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</si>
  <si>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</si>
  <si>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</si>
  <si>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</si>
  <si>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</si>
  <si>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</si>
  <si>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</si>
  <si>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</si>
  <si>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</si>
  <si>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</si>
  <si>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</si>
  <si>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</si>
  <si>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20210615 10:10:35</t>
  </si>
  <si>
    <t>10:10:35</t>
  </si>
  <si>
    <t>default</t>
  </si>
  <si>
    <t>RECT-6845-20210615-10_10_37</t>
  </si>
  <si>
    <t>-</t>
  </si>
  <si>
    <t>0: Broadleaf</t>
  </si>
  <si>
    <t>10:09:47</t>
  </si>
  <si>
    <t>1/3</t>
  </si>
  <si>
    <t>20210615 10:10:39</t>
  </si>
  <si>
    <t>10:10:39</t>
  </si>
  <si>
    <t>RECT-6846-20210615-10_10_40</t>
  </si>
  <si>
    <t>20210615 10:10:42</t>
  </si>
  <si>
    <t>10:10:42</t>
  </si>
  <si>
    <t>RECT-6847-20210615-10_10_43</t>
  </si>
  <si>
    <t>0/3</t>
  </si>
  <si>
    <t>20210615 10:10:45</t>
  </si>
  <si>
    <t>10:10:45</t>
  </si>
  <si>
    <t>RECT-6848-20210615-10_10_47</t>
  </si>
  <si>
    <t>20210615 10:10:48</t>
  </si>
  <si>
    <t>10:10:48</t>
  </si>
  <si>
    <t>RECT-6849-20210615-10_10_50</t>
  </si>
  <si>
    <t>20210615 10:10:51</t>
  </si>
  <si>
    <t>10:10:51</t>
  </si>
  <si>
    <t>RECT-6850-20210615-10_10_53</t>
  </si>
  <si>
    <t>20210615 10:10:54</t>
  </si>
  <si>
    <t>10:10:54</t>
  </si>
  <si>
    <t>RECT-6851-20210615-10_10_56</t>
  </si>
  <si>
    <t>20210615 10:10:57</t>
  </si>
  <si>
    <t>10:10:57</t>
  </si>
  <si>
    <t>RECT-6852-20210615-10_10_59</t>
  </si>
  <si>
    <t>20210615 10:11:00</t>
  </si>
  <si>
    <t>10:11:00</t>
  </si>
  <si>
    <t>RECT-6853-20210615-10_11_02</t>
  </si>
  <si>
    <t>10:16:05</t>
  </si>
  <si>
    <t>gervis1</t>
  </si>
  <si>
    <t>20210615 10:24:37</t>
  </si>
  <si>
    <t>10:24:37</t>
  </si>
  <si>
    <t>RECT-6854-20210615-10_24_38</t>
  </si>
  <si>
    <t>10:24:18</t>
  </si>
  <si>
    <t>20210615 10:24:40</t>
  </si>
  <si>
    <t>10:24:40</t>
  </si>
  <si>
    <t>RECT-6855-20210615-10_24_42</t>
  </si>
  <si>
    <t>20210615 10:24:43</t>
  </si>
  <si>
    <t>10:24:43</t>
  </si>
  <si>
    <t>RECT-6856-20210615-10_24_45</t>
  </si>
  <si>
    <t>20210615 10:24:46</t>
  </si>
  <si>
    <t>10:24:46</t>
  </si>
  <si>
    <t>RECT-6857-20210615-10_24_48</t>
  </si>
  <si>
    <t>20210615 10:24:49</t>
  </si>
  <si>
    <t>10:24:49</t>
  </si>
  <si>
    <t>RECT-6858-20210615-10_24_51</t>
  </si>
  <si>
    <t>20210615 10:24:53</t>
  </si>
  <si>
    <t>10:24:53</t>
  </si>
  <si>
    <t>RECT-6859-20210615-10_24_54</t>
  </si>
  <si>
    <t>20210615 10:24:56</t>
  </si>
  <si>
    <t>10:24:56</t>
  </si>
  <si>
    <t>RECT-6860-20210615-10_24_57</t>
  </si>
  <si>
    <t>20210615 10:24:59</t>
  </si>
  <si>
    <t>10:24:59</t>
  </si>
  <si>
    <t>RECT-6861-20210615-10_25_00</t>
  </si>
  <si>
    <t>20210615 10:25:02</t>
  </si>
  <si>
    <t>10:25:02</t>
  </si>
  <si>
    <t>RECT-6862-20210615-10_25_03</t>
  </si>
  <si>
    <t>10:51:59</t>
  </si>
  <si>
    <t>gervis2</t>
  </si>
  <si>
    <t>20210615 10:53:24</t>
  </si>
  <si>
    <t>10:53:24</t>
  </si>
  <si>
    <t>RECT-6863-20210615-10_53_26</t>
  </si>
  <si>
    <t>10:52:39</t>
  </si>
  <si>
    <t>2/3</t>
  </si>
  <si>
    <t>20210615 10:53:27</t>
  </si>
  <si>
    <t>10:53:27</t>
  </si>
  <si>
    <t>RECT-6864-20210615-10_53_29</t>
  </si>
  <si>
    <t>20210615 10:53:30</t>
  </si>
  <si>
    <t>10:53:30</t>
  </si>
  <si>
    <t>RECT-6865-20210615-10_53_32</t>
  </si>
  <si>
    <t>20210615 10:53:33</t>
  </si>
  <si>
    <t>10:53:33</t>
  </si>
  <si>
    <t>RECT-6866-20210615-10_53_35</t>
  </si>
  <si>
    <t>20210615 10:53:37</t>
  </si>
  <si>
    <t>10:53:37</t>
  </si>
  <si>
    <t>RECT-6867-20210615-10_53_39</t>
  </si>
  <si>
    <t>20210615 10:53:40</t>
  </si>
  <si>
    <t>10:53:40</t>
  </si>
  <si>
    <t>RECT-6868-20210615-10_53_42</t>
  </si>
  <si>
    <t>20210615 10:53:43</t>
  </si>
  <si>
    <t>10:53:43</t>
  </si>
  <si>
    <t>RECT-6869-20210615-10_53_45</t>
  </si>
  <si>
    <t>20210615 10:53:46</t>
  </si>
  <si>
    <t>10:53:46</t>
  </si>
  <si>
    <t>RECT-6870-20210615-10_53_48</t>
  </si>
  <si>
    <t>20210615 10:53:49</t>
  </si>
  <si>
    <t>10:53:49</t>
  </si>
  <si>
    <t>RECT-6871-20210615-10_53_51</t>
  </si>
  <si>
    <t>10:58:17</t>
  </si>
  <si>
    <t>gervis4</t>
  </si>
  <si>
    <t>20210615 11:17:17</t>
  </si>
  <si>
    <t>11:17:17</t>
  </si>
  <si>
    <t>RECT-6872-20210615-11_17_18</t>
  </si>
  <si>
    <t>11:16:43</t>
  </si>
  <si>
    <t>20210615 11:17:20</t>
  </si>
  <si>
    <t>11:17:20</t>
  </si>
  <si>
    <t>RECT-6873-20210615-11_17_21</t>
  </si>
  <si>
    <t>20210615 11:17:23</t>
  </si>
  <si>
    <t>11:17:23</t>
  </si>
  <si>
    <t>RECT-6874-20210615-11_17_24</t>
  </si>
  <si>
    <t>20210615 11:17:26</t>
  </si>
  <si>
    <t>11:17:26</t>
  </si>
  <si>
    <t>RECT-6875-20210615-11_17_28</t>
  </si>
  <si>
    <t>20210615 11:17:29</t>
  </si>
  <si>
    <t>11:17:29</t>
  </si>
  <si>
    <t>RECT-6876-20210615-11_17_31</t>
  </si>
  <si>
    <t>20210615 11:17:32</t>
  </si>
  <si>
    <t>11:17:32</t>
  </si>
  <si>
    <t>RECT-6877-20210615-11_17_34</t>
  </si>
  <si>
    <t>20210615 11:17:35</t>
  </si>
  <si>
    <t>11:17:35</t>
  </si>
  <si>
    <t>RECT-6878-20210615-11_17_37</t>
  </si>
  <si>
    <t>20210615 11:17:38</t>
  </si>
  <si>
    <t>11:17:38</t>
  </si>
  <si>
    <t>RECT-6879-20210615-11_17_40</t>
  </si>
  <si>
    <t>20210615 11:17:41</t>
  </si>
  <si>
    <t>11:17:41</t>
  </si>
  <si>
    <t>RECT-6880-20210615-11_17_43</t>
  </si>
  <si>
    <t>11:43:51</t>
  </si>
  <si>
    <t>gervis3</t>
  </si>
  <si>
    <t>20210615 11:44:06</t>
  </si>
  <si>
    <t>11:44:06</t>
  </si>
  <si>
    <t>RECT-6881-20210615-11_44_08</t>
  </si>
  <si>
    <t>11:43:00</t>
  </si>
  <si>
    <t>20210615 11:44:09</t>
  </si>
  <si>
    <t>11:44:09</t>
  </si>
  <si>
    <t>RECT-6882-20210615-11_44_11</t>
  </si>
  <si>
    <t>20210615 11:44:12</t>
  </si>
  <si>
    <t>11:44:12</t>
  </si>
  <si>
    <t>RECT-6883-20210615-11_44_14</t>
  </si>
  <si>
    <t>20210615 11:44:15</t>
  </si>
  <si>
    <t>11:44:15</t>
  </si>
  <si>
    <t>RECT-6884-20210615-11_44_17</t>
  </si>
  <si>
    <t>20210615 11:44:19</t>
  </si>
  <si>
    <t>11:44:19</t>
  </si>
  <si>
    <t>RECT-6885-20210615-11_44_20</t>
  </si>
  <si>
    <t>20210615 11:44:22</t>
  </si>
  <si>
    <t>11:44:22</t>
  </si>
  <si>
    <t>RECT-6886-20210615-11_44_23</t>
  </si>
  <si>
    <t>20210615 11:44:25</t>
  </si>
  <si>
    <t>11:44:25</t>
  </si>
  <si>
    <t>RECT-6887-20210615-11_44_26</t>
  </si>
  <si>
    <t>20210615 11:44:28</t>
  </si>
  <si>
    <t>11:44:28</t>
  </si>
  <si>
    <t>RECT-6888-20210615-11_44_29</t>
  </si>
  <si>
    <t>20210615 11:44:31</t>
  </si>
  <si>
    <t>11:44:31</t>
  </si>
  <si>
    <t>RECT-6889-20210615-11_44_32</t>
  </si>
  <si>
    <t>12:02:11</t>
  </si>
  <si>
    <t>wyeamp1 (warm)</t>
  </si>
  <si>
    <t>20210615 12:03:21</t>
  </si>
  <si>
    <t>12:03:21</t>
  </si>
  <si>
    <t>RECT-6890-20210615-12_03_23</t>
  </si>
  <si>
    <t>12:02:55</t>
  </si>
  <si>
    <t>20210615 12:03:24</t>
  </si>
  <si>
    <t>12:03:24</t>
  </si>
  <si>
    <t>RECT-6891-20210615-12_03_26</t>
  </si>
  <si>
    <t>20210615 12:03:27</t>
  </si>
  <si>
    <t>12:03:27</t>
  </si>
  <si>
    <t>RECT-6892-20210615-12_03_29</t>
  </si>
  <si>
    <t>20210615 12:03:30</t>
  </si>
  <si>
    <t>12:03:30</t>
  </si>
  <si>
    <t>RECT-6893-20210615-12_03_32</t>
  </si>
  <si>
    <t>20210615 12:03:33</t>
  </si>
  <si>
    <t>12:03:33</t>
  </si>
  <si>
    <t>RECT-6894-20210615-12_03_35</t>
  </si>
  <si>
    <t>20210615 12:03:36</t>
  </si>
  <si>
    <t>12:03:36</t>
  </si>
  <si>
    <t>RECT-6895-20210615-12_03_38</t>
  </si>
  <si>
    <t>20210615 12:03:39</t>
  </si>
  <si>
    <t>12:03:39</t>
  </si>
  <si>
    <t>RECT-6896-20210615-12_03_41</t>
  </si>
  <si>
    <t>20210615 12:03:42</t>
  </si>
  <si>
    <t>12:03:42</t>
  </si>
  <si>
    <t>RECT-6897-20210615-12_03_44</t>
  </si>
  <si>
    <t>20210615 12:03:45</t>
  </si>
  <si>
    <t>12:03:45</t>
  </si>
  <si>
    <t>RECT-6898-20210615-12_03_47</t>
  </si>
  <si>
    <t>20210615 12:03:48</t>
  </si>
  <si>
    <t>12:03:48</t>
  </si>
  <si>
    <t>RECT-6899-20210615-12_03_50</t>
  </si>
  <si>
    <t>12:13:10</t>
  </si>
  <si>
    <t>wyeamp2 (warm)</t>
  </si>
  <si>
    <t>20210615 12:14:35</t>
  </si>
  <si>
    <t>12:14:35</t>
  </si>
  <si>
    <t>RECT-6900-20210615-12_14_37</t>
  </si>
  <si>
    <t>12:14:02</t>
  </si>
  <si>
    <t>20210615 12:14:38</t>
  </si>
  <si>
    <t>12:14:38</t>
  </si>
  <si>
    <t>RECT-6901-20210615-12_14_40</t>
  </si>
  <si>
    <t>20210615 12:14:41</t>
  </si>
  <si>
    <t>12:14:41</t>
  </si>
  <si>
    <t>RECT-6902-20210615-12_14_43</t>
  </si>
  <si>
    <t>20210615 12:14:44</t>
  </si>
  <si>
    <t>12:14:44</t>
  </si>
  <si>
    <t>RECT-6903-20210615-12_14_46</t>
  </si>
  <si>
    <t>20210615 12:14:47</t>
  </si>
  <si>
    <t>12:14:47</t>
  </si>
  <si>
    <t>RECT-6904-20210615-12_14_49</t>
  </si>
  <si>
    <t>20210615 12:14:51</t>
  </si>
  <si>
    <t>12:14:51</t>
  </si>
  <si>
    <t>RECT-6905-20210615-12_14_52</t>
  </si>
  <si>
    <t>20210615 12:14:54</t>
  </si>
  <si>
    <t>12:14:54</t>
  </si>
  <si>
    <t>RECT-6906-20210615-12_14_55</t>
  </si>
  <si>
    <t>20210615 12:14:57</t>
  </si>
  <si>
    <t>12:14:57</t>
  </si>
  <si>
    <t>RECT-6907-20210615-12_14_58</t>
  </si>
  <si>
    <t>20210615 12:15:00</t>
  </si>
  <si>
    <t>12:15:00</t>
  </si>
  <si>
    <t>RECT-6908-20210615-12_15_01</t>
  </si>
  <si>
    <t>12:22:00</t>
  </si>
  <si>
    <t>wyeamp3 (warm)</t>
  </si>
  <si>
    <t>20210615 12:27:40</t>
  </si>
  <si>
    <t>12:27:40</t>
  </si>
  <si>
    <t>RECT-6909-20210615-12_27_42</t>
  </si>
  <si>
    <t>12:27:27</t>
  </si>
  <si>
    <t>20210615 12:27:43</t>
  </si>
  <si>
    <t>12:27:43</t>
  </si>
  <si>
    <t>RECT-6910-20210615-12_27_45</t>
  </si>
  <si>
    <t>20210615 12:27:46</t>
  </si>
  <si>
    <t>12:27:46</t>
  </si>
  <si>
    <t>RECT-6911-20210615-12_27_48</t>
  </si>
  <si>
    <t>20210615 12:27:50</t>
  </si>
  <si>
    <t>12:27:50</t>
  </si>
  <si>
    <t>RECT-6912-20210615-12_27_51</t>
  </si>
  <si>
    <t>20210615 12:27:53</t>
  </si>
  <si>
    <t>12:27:53</t>
  </si>
  <si>
    <t>RECT-6913-20210615-12_27_54</t>
  </si>
  <si>
    <t>20210615 12:27:56</t>
  </si>
  <si>
    <t>12:27:56</t>
  </si>
  <si>
    <t>RECT-6914-20210615-12_27_57</t>
  </si>
  <si>
    <t>20210615 12:27:59</t>
  </si>
  <si>
    <t>12:27:59</t>
  </si>
  <si>
    <t>RECT-6915-20210615-12_28_01</t>
  </si>
  <si>
    <t>20210615 12:28:02</t>
  </si>
  <si>
    <t>12:28:02</t>
  </si>
  <si>
    <t>RECT-6916-20210615-12_28_04</t>
  </si>
  <si>
    <t>20210615 12:28:05</t>
  </si>
  <si>
    <t>12:28:05</t>
  </si>
  <si>
    <t>RECT-6917-20210615-12_28_07</t>
  </si>
  <si>
    <t>12:29:44</t>
  </si>
  <si>
    <t>wyeamp4 (warm)</t>
  </si>
  <si>
    <t>20210615 12:33:51</t>
  </si>
  <si>
    <t>12:33:51</t>
  </si>
  <si>
    <t>RECT-6918-20210615-12_33_52</t>
  </si>
  <si>
    <t>12:33:15</t>
  </si>
  <si>
    <t>20210615 12:33:54</t>
  </si>
  <si>
    <t>12:33:54</t>
  </si>
  <si>
    <t>RECT-6919-20210615-12_33_55</t>
  </si>
  <si>
    <t>20210615 12:33:57</t>
  </si>
  <si>
    <t>12:33:57</t>
  </si>
  <si>
    <t>RECT-6920-20210615-12_33_58</t>
  </si>
  <si>
    <t>20210615 12:34:00</t>
  </si>
  <si>
    <t>12:34:00</t>
  </si>
  <si>
    <t>RECT-6921-20210615-12_34_01</t>
  </si>
  <si>
    <t>20210615 12:34:03</t>
  </si>
  <si>
    <t>12:34:03</t>
  </si>
  <si>
    <t>RECT-6922-20210615-12_34_04</t>
  </si>
  <si>
    <t>20210615 12:34:06</t>
  </si>
  <si>
    <t>12:34:06</t>
  </si>
  <si>
    <t>RECT-6923-20210615-12_34_07</t>
  </si>
  <si>
    <t>20210615 12:34:09</t>
  </si>
  <si>
    <t>12:34:09</t>
  </si>
  <si>
    <t>RECT-6924-20210615-12_34_10</t>
  </si>
  <si>
    <t>20210615 12:34:12</t>
  </si>
  <si>
    <t>12:34:12</t>
  </si>
  <si>
    <t>RECT-6925-20210615-12_34_13</t>
  </si>
  <si>
    <t>20210615 12:34:15</t>
  </si>
  <si>
    <t>12:34:15</t>
  </si>
  <si>
    <t>RECT-6926-20210615-12_34_16</t>
  </si>
  <si>
    <t>20210615 12:34:18</t>
  </si>
  <si>
    <t>12:34:18</t>
  </si>
  <si>
    <t>RECT-6927-20210615-12_34_19</t>
  </si>
  <si>
    <t>12:44:15</t>
  </si>
  <si>
    <t>wyeamp5 (warm)</t>
  </si>
  <si>
    <t>20210615 12:52:48</t>
  </si>
  <si>
    <t>12:52:48</t>
  </si>
  <si>
    <t>RECT-6928-20210615-12_52_50</t>
  </si>
  <si>
    <t>12:51:37</t>
  </si>
  <si>
    <t>20210615 12:52:51</t>
  </si>
  <si>
    <t>12:52:51</t>
  </si>
  <si>
    <t>RECT-6929-20210615-12_52_53</t>
  </si>
  <si>
    <t>20210615 12:52:54</t>
  </si>
  <si>
    <t>12:52:54</t>
  </si>
  <si>
    <t>RECT-6930-20210615-12_52_56</t>
  </si>
  <si>
    <t>20210615 12:52:57</t>
  </si>
  <si>
    <t>12:52:57</t>
  </si>
  <si>
    <t>RECT-6931-20210615-12_52_59</t>
  </si>
  <si>
    <t>20210615 12:53:00</t>
  </si>
  <si>
    <t>12:53:00</t>
  </si>
  <si>
    <t>RECT-6932-20210615-12_53_02</t>
  </si>
  <si>
    <t>20210615 12:53:03</t>
  </si>
  <si>
    <t>12:53:03</t>
  </si>
  <si>
    <t>RECT-6933-20210615-12_53_05</t>
  </si>
  <si>
    <t>20210615 12:53:06</t>
  </si>
  <si>
    <t>12:53:06</t>
  </si>
  <si>
    <t>RECT-6934-20210615-12_53_08</t>
  </si>
  <si>
    <t>20210615 12:53:09</t>
  </si>
  <si>
    <t>12:53:09</t>
  </si>
  <si>
    <t>RECT-6935-20210615-12_53_11</t>
  </si>
  <si>
    <t>20210615 12:53:12</t>
  </si>
  <si>
    <t>12:53:12</t>
  </si>
  <si>
    <t>RECT-6936-20210615-12_53_14</t>
  </si>
  <si>
    <t>20210615 12:53:15</t>
  </si>
  <si>
    <t>12:53:15</t>
  </si>
  <si>
    <t>RECT-6937-20210615-12_53_17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</si>
</sst>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Z109"/>
  <sheetViews>
    <sheetView tabSelected="1" workbookViewId="0"/>
  </sheetViews>
  <sheetFormatPr defaultRowHeight="15"/>
  <sheetData>
    <row r="2" spans="1:156">
      <c r="A2" t="s">
        <v>27</v>
      </c>
      <c r="B2" t="s">
        <v>28</v>
      </c>
      <c r="C2" t="s">
        <v>29</v>
      </c>
      <c r="D2" t="s">
        <v>30</v>
      </c>
    </row>
    <row r="3" spans="1:156">
      <c r="B3">
        <v>4</v>
      </c>
      <c r="C3">
        <v>21</v>
      </c>
      <c r="D3" t="s">
        <v>31</v>
      </c>
    </row>
    <row r="4" spans="1:156">
      <c r="A4" t="s">
        <v>32</v>
      </c>
      <c r="B4" t="s">
        <v>33</v>
      </c>
    </row>
    <row r="5" spans="1:156">
      <c r="B5">
        <v>2</v>
      </c>
    </row>
    <row r="6" spans="1:156">
      <c r="A6" t="s">
        <v>34</v>
      </c>
      <c r="B6" t="s">
        <v>35</v>
      </c>
      <c r="C6" t="s">
        <v>36</v>
      </c>
      <c r="D6" t="s">
        <v>37</v>
      </c>
      <c r="E6" t="s">
        <v>38</v>
      </c>
    </row>
    <row r="7" spans="1:156">
      <c r="B7">
        <v>0</v>
      </c>
      <c r="C7">
        <v>1</v>
      </c>
      <c r="D7">
        <v>0</v>
      </c>
      <c r="E7">
        <v>0</v>
      </c>
    </row>
    <row r="8" spans="1:156">
      <c r="A8" t="s">
        <v>39</v>
      </c>
      <c r="B8" t="s">
        <v>40</v>
      </c>
      <c r="C8" t="s">
        <v>42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</row>
    <row r="9" spans="1:156">
      <c r="B9" t="s">
        <v>41</v>
      </c>
      <c r="C9" t="s">
        <v>43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56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</row>
    <row r="11" spans="1:156">
      <c r="B11">
        <v>0</v>
      </c>
      <c r="C11">
        <v>0</v>
      </c>
      <c r="D11">
        <v>0</v>
      </c>
      <c r="E11">
        <v>0</v>
      </c>
      <c r="F11">
        <v>1</v>
      </c>
    </row>
    <row r="12" spans="1:156">
      <c r="A12" t="s">
        <v>64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71</v>
      </c>
      <c r="H12" t="s">
        <v>73</v>
      </c>
    </row>
    <row r="13" spans="1:156">
      <c r="B13">
        <v>-6276</v>
      </c>
      <c r="C13">
        <v>6.6</v>
      </c>
      <c r="D13">
        <v>1.709e-05</v>
      </c>
      <c r="E13">
        <v>3.11</v>
      </c>
      <c r="F13" t="s">
        <v>70</v>
      </c>
      <c r="G13" t="s">
        <v>72</v>
      </c>
      <c r="H13">
        <v>0</v>
      </c>
    </row>
    <row r="14" spans="1:156">
      <c r="A14" t="s">
        <v>74</v>
      </c>
      <c r="B14" t="s">
        <v>74</v>
      </c>
      <c r="C14" t="s">
        <v>74</v>
      </c>
      <c r="D14" t="s">
        <v>74</v>
      </c>
      <c r="E14" t="s">
        <v>74</v>
      </c>
      <c r="F14" t="s">
        <v>75</v>
      </c>
      <c r="G14" t="s">
        <v>76</v>
      </c>
      <c r="H14" t="s">
        <v>76</v>
      </c>
      <c r="I14" t="s">
        <v>76</v>
      </c>
      <c r="J14" t="s">
        <v>76</v>
      </c>
      <c r="K14" t="s">
        <v>76</v>
      </c>
      <c r="L14" t="s">
        <v>76</v>
      </c>
      <c r="M14" t="s">
        <v>76</v>
      </c>
      <c r="N14" t="s">
        <v>76</v>
      </c>
      <c r="O14" t="s">
        <v>76</v>
      </c>
      <c r="P14" t="s">
        <v>76</v>
      </c>
      <c r="Q14" t="s">
        <v>76</v>
      </c>
      <c r="R14" t="s">
        <v>76</v>
      </c>
      <c r="S14" t="s">
        <v>76</v>
      </c>
      <c r="T14" t="s">
        <v>76</v>
      </c>
      <c r="U14" t="s">
        <v>76</v>
      </c>
      <c r="V14" t="s">
        <v>76</v>
      </c>
      <c r="W14" t="s">
        <v>76</v>
      </c>
      <c r="X14" t="s">
        <v>76</v>
      </c>
      <c r="Y14" t="s">
        <v>76</v>
      </c>
      <c r="Z14" t="s">
        <v>76</v>
      </c>
      <c r="AA14" t="s">
        <v>76</v>
      </c>
      <c r="AB14" t="s">
        <v>76</v>
      </c>
      <c r="AC14" t="s">
        <v>76</v>
      </c>
      <c r="AD14" t="s">
        <v>76</v>
      </c>
      <c r="AE14" t="s">
        <v>76</v>
      </c>
      <c r="AF14" t="s">
        <v>76</v>
      </c>
      <c r="AG14" t="s">
        <v>77</v>
      </c>
      <c r="AH14" t="s">
        <v>77</v>
      </c>
      <c r="AI14" t="s">
        <v>77</v>
      </c>
      <c r="AJ14" t="s">
        <v>77</v>
      </c>
      <c r="AK14" t="s">
        <v>77</v>
      </c>
      <c r="AL14" t="s">
        <v>78</v>
      </c>
      <c r="AM14" t="s">
        <v>78</v>
      </c>
      <c r="AN14" t="s">
        <v>78</v>
      </c>
      <c r="AO14" t="s">
        <v>78</v>
      </c>
      <c r="AP14" t="s">
        <v>78</v>
      </c>
      <c r="AQ14" t="s">
        <v>78</v>
      </c>
      <c r="AR14" t="s">
        <v>78</v>
      </c>
      <c r="AS14" t="s">
        <v>78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80</v>
      </c>
      <c r="BS14" t="s">
        <v>80</v>
      </c>
      <c r="BT14" t="s">
        <v>80</v>
      </c>
      <c r="BU14" t="s">
        <v>80</v>
      </c>
      <c r="BV14" t="s">
        <v>32</v>
      </c>
      <c r="BW14" t="s">
        <v>32</v>
      </c>
      <c r="BX14" t="s">
        <v>32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82</v>
      </c>
      <c r="CN14" t="s">
        <v>82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84</v>
      </c>
      <c r="DJ14" t="s">
        <v>84</v>
      </c>
      <c r="DK14" t="s">
        <v>84</v>
      </c>
      <c r="DL14" t="s">
        <v>84</v>
      </c>
      <c r="DM14" t="s">
        <v>84</v>
      </c>
      <c r="DN14" t="s">
        <v>84</v>
      </c>
      <c r="DO14" t="s">
        <v>84</v>
      </c>
      <c r="DP14" t="s">
        <v>84</v>
      </c>
      <c r="DQ14" t="s">
        <v>84</v>
      </c>
      <c r="DR14" t="s">
        <v>85</v>
      </c>
      <c r="DS14" t="s">
        <v>85</v>
      </c>
      <c r="DT14" t="s">
        <v>85</v>
      </c>
      <c r="DU14" t="s">
        <v>85</v>
      </c>
      <c r="DV14" t="s">
        <v>85</v>
      </c>
      <c r="DW14" t="s">
        <v>85</v>
      </c>
      <c r="DX14" t="s">
        <v>85</v>
      </c>
      <c r="DY14" t="s">
        <v>85</v>
      </c>
      <c r="DZ14" t="s">
        <v>85</v>
      </c>
      <c r="EA14" t="s">
        <v>85</v>
      </c>
      <c r="EB14" t="s">
        <v>85</v>
      </c>
      <c r="EC14" t="s">
        <v>85</v>
      </c>
      <c r="ED14" t="s">
        <v>85</v>
      </c>
      <c r="EE14" t="s">
        <v>85</v>
      </c>
      <c r="EF14" t="s">
        <v>85</v>
      </c>
      <c r="EG14" t="s">
        <v>86</v>
      </c>
      <c r="EH14" t="s">
        <v>86</v>
      </c>
      <c r="EI14" t="s">
        <v>86</v>
      </c>
      <c r="EJ14" t="s">
        <v>86</v>
      </c>
      <c r="EK14" t="s">
        <v>86</v>
      </c>
      <c r="EL14" t="s">
        <v>86</v>
      </c>
      <c r="EM14" t="s">
        <v>86</v>
      </c>
      <c r="EN14" t="s">
        <v>86</v>
      </c>
      <c r="EO14" t="s">
        <v>86</v>
      </c>
      <c r="EP14" t="s">
        <v>86</v>
      </c>
      <c r="EQ14" t="s">
        <v>86</v>
      </c>
      <c r="ER14" t="s">
        <v>86</v>
      </c>
      <c r="ES14" t="s">
        <v>86</v>
      </c>
      <c r="ET14" t="s">
        <v>86</v>
      </c>
      <c r="EU14" t="s">
        <v>86</v>
      </c>
      <c r="EV14" t="s">
        <v>86</v>
      </c>
      <c r="EW14" t="s">
        <v>86</v>
      </c>
      <c r="EX14" t="s">
        <v>86</v>
      </c>
      <c r="EY14" t="s">
        <v>86</v>
      </c>
      <c r="EZ14" t="s">
        <v>86</v>
      </c>
    </row>
    <row r="15" spans="1:156">
      <c r="A15" t="s">
        <v>87</v>
      </c>
      <c r="B15" t="s">
        <v>88</v>
      </c>
      <c r="C15" t="s">
        <v>89</v>
      </c>
      <c r="D15" t="s">
        <v>90</v>
      </c>
      <c r="E15" t="s">
        <v>91</v>
      </c>
      <c r="F15" t="s">
        <v>92</v>
      </c>
      <c r="G15" t="s">
        <v>93</v>
      </c>
      <c r="H15" t="s">
        <v>94</v>
      </c>
      <c r="I15" t="s">
        <v>95</v>
      </c>
      <c r="J15" t="s">
        <v>96</v>
      </c>
      <c r="K15" t="s">
        <v>97</v>
      </c>
      <c r="L15" t="s">
        <v>98</v>
      </c>
      <c r="M15" t="s">
        <v>99</v>
      </c>
      <c r="N15" t="s">
        <v>100</v>
      </c>
      <c r="O15" t="s">
        <v>101</v>
      </c>
      <c r="P15" t="s">
        <v>102</v>
      </c>
      <c r="Q15" t="s">
        <v>103</v>
      </c>
      <c r="R15" t="s">
        <v>104</v>
      </c>
      <c r="S15" t="s">
        <v>105</v>
      </c>
      <c r="T15" t="s">
        <v>106</v>
      </c>
      <c r="U15" t="s">
        <v>107</v>
      </c>
      <c r="V15" t="s">
        <v>108</v>
      </c>
      <c r="W15" t="s">
        <v>109</v>
      </c>
      <c r="X15" t="s">
        <v>110</v>
      </c>
      <c r="Y15" t="s">
        <v>111</v>
      </c>
      <c r="Z15" t="s">
        <v>112</v>
      </c>
      <c r="AA15" t="s">
        <v>113</v>
      </c>
      <c r="AB15" t="s">
        <v>114</v>
      </c>
      <c r="AC15" t="s">
        <v>115</v>
      </c>
      <c r="AD15" t="s">
        <v>116</v>
      </c>
      <c r="AE15" t="s">
        <v>117</v>
      </c>
      <c r="AF15" t="s">
        <v>118</v>
      </c>
      <c r="AG15" t="s">
        <v>77</v>
      </c>
      <c r="AH15" t="s">
        <v>119</v>
      </c>
      <c r="AI15" t="s">
        <v>120</v>
      </c>
      <c r="AJ15" t="s">
        <v>121</v>
      </c>
      <c r="AK15" t="s">
        <v>122</v>
      </c>
      <c r="AL15" t="s">
        <v>123</v>
      </c>
      <c r="AM15" t="s">
        <v>124</v>
      </c>
      <c r="AN15" t="s">
        <v>125</v>
      </c>
      <c r="AO15" t="s">
        <v>126</v>
      </c>
      <c r="AP15" t="s">
        <v>127</v>
      </c>
      <c r="AQ15" t="s">
        <v>128</v>
      </c>
      <c r="AR15" t="s">
        <v>129</v>
      </c>
      <c r="AS15" t="s">
        <v>130</v>
      </c>
      <c r="AT15" t="s">
        <v>131</v>
      </c>
      <c r="AU15" t="s">
        <v>132</v>
      </c>
      <c r="AV15" t="s">
        <v>133</v>
      </c>
      <c r="AW15" t="s">
        <v>134</v>
      </c>
      <c r="AX15" t="s">
        <v>135</v>
      </c>
      <c r="AY15" t="s">
        <v>136</v>
      </c>
      <c r="AZ15" t="s">
        <v>137</v>
      </c>
      <c r="BA15" t="s">
        <v>138</v>
      </c>
      <c r="BB15" t="s">
        <v>139</v>
      </c>
      <c r="BC15" t="s">
        <v>140</v>
      </c>
      <c r="BD15" t="s">
        <v>141</v>
      </c>
      <c r="BE15" t="s">
        <v>142</v>
      </c>
      <c r="BF15" t="s">
        <v>143</v>
      </c>
      <c r="BG15" t="s">
        <v>144</v>
      </c>
      <c r="BH15" t="s">
        <v>145</v>
      </c>
      <c r="BI15" t="s">
        <v>146</v>
      </c>
      <c r="BJ15" t="s">
        <v>147</v>
      </c>
      <c r="BK15" t="s">
        <v>148</v>
      </c>
      <c r="BL15" t="s">
        <v>149</v>
      </c>
      <c r="BM15" t="s">
        <v>150</v>
      </c>
      <c r="BN15" t="s">
        <v>151</v>
      </c>
      <c r="BO15" t="s">
        <v>152</v>
      </c>
      <c r="BP15" t="s">
        <v>153</v>
      </c>
      <c r="BQ15" t="s">
        <v>154</v>
      </c>
      <c r="BR15" t="s">
        <v>155</v>
      </c>
      <c r="BS15" t="s">
        <v>156</v>
      </c>
      <c r="BT15" t="s">
        <v>157</v>
      </c>
      <c r="BU15" t="s">
        <v>158</v>
      </c>
      <c r="BV15" t="s">
        <v>159</v>
      </c>
      <c r="BW15" t="s">
        <v>160</v>
      </c>
      <c r="BX15" t="s">
        <v>161</v>
      </c>
      <c r="BY15" t="s">
        <v>93</v>
      </c>
      <c r="BZ15" t="s">
        <v>162</v>
      </c>
      <c r="CA15" t="s">
        <v>163</v>
      </c>
      <c r="CB15" t="s">
        <v>164</v>
      </c>
      <c r="CC15" t="s">
        <v>165</v>
      </c>
      <c r="CD15" t="s">
        <v>166</v>
      </c>
      <c r="CE15" t="s">
        <v>167</v>
      </c>
      <c r="CF15" t="s">
        <v>168</v>
      </c>
      <c r="CG15" t="s">
        <v>169</v>
      </c>
      <c r="CH15" t="s">
        <v>170</v>
      </c>
      <c r="CI15" t="s">
        <v>171</v>
      </c>
      <c r="CJ15" t="s">
        <v>172</v>
      </c>
      <c r="CK15" t="s">
        <v>173</v>
      </c>
      <c r="CL15" t="s">
        <v>174</v>
      </c>
      <c r="CM15" t="s">
        <v>175</v>
      </c>
      <c r="CN15" t="s">
        <v>176</v>
      </c>
      <c r="CO15" t="s">
        <v>177</v>
      </c>
      <c r="CP15" t="s">
        <v>178</v>
      </c>
      <c r="CQ15" t="s">
        <v>179</v>
      </c>
      <c r="CR15" t="s">
        <v>180</v>
      </c>
      <c r="CS15" t="s">
        <v>181</v>
      </c>
      <c r="CT15" t="s">
        <v>182</v>
      </c>
      <c r="CU15" t="s">
        <v>183</v>
      </c>
      <c r="CV15" t="s">
        <v>184</v>
      </c>
      <c r="CW15" t="s">
        <v>185</v>
      </c>
      <c r="CX15" t="s">
        <v>186</v>
      </c>
      <c r="CY15" t="s">
        <v>187</v>
      </c>
      <c r="CZ15" t="s">
        <v>188</v>
      </c>
      <c r="DA15" t="s">
        <v>189</v>
      </c>
      <c r="DB15" t="s">
        <v>190</v>
      </c>
      <c r="DC15" t="s">
        <v>191</v>
      </c>
      <c r="DD15" t="s">
        <v>192</v>
      </c>
      <c r="DE15" t="s">
        <v>193</v>
      </c>
      <c r="DF15" t="s">
        <v>194</v>
      </c>
      <c r="DG15" t="s">
        <v>195</v>
      </c>
      <c r="DH15" t="s">
        <v>196</v>
      </c>
      <c r="DI15" t="s">
        <v>88</v>
      </c>
      <c r="DJ15" t="s">
        <v>91</v>
      </c>
      <c r="DK15" t="s">
        <v>197</v>
      </c>
      <c r="DL15" t="s">
        <v>198</v>
      </c>
      <c r="DM15" t="s">
        <v>199</v>
      </c>
      <c r="DN15" t="s">
        <v>200</v>
      </c>
      <c r="DO15" t="s">
        <v>201</v>
      </c>
      <c r="DP15" t="s">
        <v>202</v>
      </c>
      <c r="DQ15" t="s">
        <v>203</v>
      </c>
      <c r="DR15" t="s">
        <v>204</v>
      </c>
      <c r="DS15" t="s">
        <v>205</v>
      </c>
      <c r="DT15" t="s">
        <v>206</v>
      </c>
      <c r="DU15" t="s">
        <v>207</v>
      </c>
      <c r="DV15" t="s">
        <v>208</v>
      </c>
      <c r="DW15" t="s">
        <v>209</v>
      </c>
      <c r="DX15" t="s">
        <v>210</v>
      </c>
      <c r="DY15" t="s">
        <v>211</v>
      </c>
      <c r="DZ15" t="s">
        <v>212</v>
      </c>
      <c r="EA15" t="s">
        <v>213</v>
      </c>
      <c r="EB15" t="s">
        <v>214</v>
      </c>
      <c r="EC15" t="s">
        <v>215</v>
      </c>
      <c r="ED15" t="s">
        <v>216</v>
      </c>
      <c r="EE15" t="s">
        <v>217</v>
      </c>
      <c r="EF15" t="s">
        <v>218</v>
      </c>
      <c r="EG15" t="s">
        <v>219</v>
      </c>
      <c r="EH15" t="s">
        <v>220</v>
      </c>
      <c r="EI15" t="s">
        <v>221</v>
      </c>
      <c r="EJ15" t="s">
        <v>222</v>
      </c>
      <c r="EK15" t="s">
        <v>223</v>
      </c>
      <c r="EL15" t="s">
        <v>224</v>
      </c>
      <c r="EM15" t="s">
        <v>225</v>
      </c>
      <c r="EN15" t="s">
        <v>226</v>
      </c>
      <c r="EO15" t="s">
        <v>227</v>
      </c>
      <c r="EP15" t="s">
        <v>228</v>
      </c>
      <c r="EQ15" t="s">
        <v>229</v>
      </c>
      <c r="ER15" t="s">
        <v>230</v>
      </c>
      <c r="ES15" t="s">
        <v>231</v>
      </c>
      <c r="ET15" t="s">
        <v>232</v>
      </c>
      <c r="EU15" t="s">
        <v>233</v>
      </c>
      <c r="EV15" t="s">
        <v>234</v>
      </c>
      <c r="EW15" t="s">
        <v>235</v>
      </c>
      <c r="EX15" t="s">
        <v>236</v>
      </c>
      <c r="EY15" t="s">
        <v>237</v>
      </c>
      <c r="EZ15" t="s">
        <v>238</v>
      </c>
    </row>
    <row r="16" spans="1:156">
      <c r="B16" t="s">
        <v>239</v>
      </c>
      <c r="C16" t="s">
        <v>239</v>
      </c>
      <c r="G16" t="s">
        <v>239</v>
      </c>
      <c r="H16" t="s">
        <v>240</v>
      </c>
      <c r="I16" t="s">
        <v>241</v>
      </c>
      <c r="J16" t="s">
        <v>242</v>
      </c>
      <c r="K16" t="s">
        <v>242</v>
      </c>
      <c r="L16" t="s">
        <v>167</v>
      </c>
      <c r="M16" t="s">
        <v>167</v>
      </c>
      <c r="N16" t="s">
        <v>240</v>
      </c>
      <c r="O16" t="s">
        <v>240</v>
      </c>
      <c r="P16" t="s">
        <v>240</v>
      </c>
      <c r="Q16" t="s">
        <v>240</v>
      </c>
      <c r="R16" t="s">
        <v>243</v>
      </c>
      <c r="S16" t="s">
        <v>244</v>
      </c>
      <c r="T16" t="s">
        <v>244</v>
      </c>
      <c r="U16" t="s">
        <v>245</v>
      </c>
      <c r="V16" t="s">
        <v>246</v>
      </c>
      <c r="W16" t="s">
        <v>245</v>
      </c>
      <c r="X16" t="s">
        <v>245</v>
      </c>
      <c r="Y16" t="s">
        <v>245</v>
      </c>
      <c r="Z16" t="s">
        <v>243</v>
      </c>
      <c r="AA16" t="s">
        <v>243</v>
      </c>
      <c r="AB16" t="s">
        <v>243</v>
      </c>
      <c r="AC16" t="s">
        <v>243</v>
      </c>
      <c r="AG16" t="s">
        <v>247</v>
      </c>
      <c r="AH16" t="s">
        <v>246</v>
      </c>
      <c r="AJ16" t="s">
        <v>246</v>
      </c>
      <c r="AK16" t="s">
        <v>247</v>
      </c>
      <c r="AQ16" t="s">
        <v>241</v>
      </c>
      <c r="AW16" t="s">
        <v>241</v>
      </c>
      <c r="AX16" t="s">
        <v>241</v>
      </c>
      <c r="AY16" t="s">
        <v>241</v>
      </c>
      <c r="BA16" t="s">
        <v>248</v>
      </c>
      <c r="BK16" t="s">
        <v>249</v>
      </c>
      <c r="BL16" t="s">
        <v>249</v>
      </c>
      <c r="BM16" t="s">
        <v>249</v>
      </c>
      <c r="BN16" t="s">
        <v>241</v>
      </c>
      <c r="BP16" t="s">
        <v>250</v>
      </c>
      <c r="BR16" t="s">
        <v>241</v>
      </c>
      <c r="BS16" t="s">
        <v>241</v>
      </c>
      <c r="BU16" t="s">
        <v>251</v>
      </c>
      <c r="BV16" t="s">
        <v>252</v>
      </c>
      <c r="BY16" t="s">
        <v>239</v>
      </c>
      <c r="BZ16" t="s">
        <v>242</v>
      </c>
      <c r="CA16" t="s">
        <v>242</v>
      </c>
      <c r="CB16" t="s">
        <v>253</v>
      </c>
      <c r="CC16" t="s">
        <v>253</v>
      </c>
      <c r="CD16" t="s">
        <v>247</v>
      </c>
      <c r="CE16" t="s">
        <v>245</v>
      </c>
      <c r="CF16" t="s">
        <v>245</v>
      </c>
      <c r="CG16" t="s">
        <v>244</v>
      </c>
      <c r="CH16" t="s">
        <v>244</v>
      </c>
      <c r="CI16" t="s">
        <v>244</v>
      </c>
      <c r="CJ16" t="s">
        <v>254</v>
      </c>
      <c r="CK16" t="s">
        <v>241</v>
      </c>
      <c r="CL16" t="s">
        <v>241</v>
      </c>
      <c r="CM16" t="s">
        <v>241</v>
      </c>
      <c r="CR16" t="s">
        <v>241</v>
      </c>
      <c r="CU16" t="s">
        <v>244</v>
      </c>
      <c r="CV16" t="s">
        <v>244</v>
      </c>
      <c r="CW16" t="s">
        <v>244</v>
      </c>
      <c r="CX16" t="s">
        <v>244</v>
      </c>
      <c r="CY16" t="s">
        <v>244</v>
      </c>
      <c r="CZ16" t="s">
        <v>241</v>
      </c>
      <c r="DA16" t="s">
        <v>241</v>
      </c>
      <c r="DB16" t="s">
        <v>241</v>
      </c>
      <c r="DC16" t="s">
        <v>239</v>
      </c>
      <c r="DE16" t="s">
        <v>255</v>
      </c>
      <c r="DF16" t="s">
        <v>255</v>
      </c>
      <c r="DH16" t="s">
        <v>239</v>
      </c>
      <c r="DI16" t="s">
        <v>256</v>
      </c>
      <c r="DL16" t="s">
        <v>257</v>
      </c>
      <c r="DM16" t="s">
        <v>258</v>
      </c>
      <c r="DN16" t="s">
        <v>257</v>
      </c>
      <c r="DO16" t="s">
        <v>258</v>
      </c>
      <c r="DP16" t="s">
        <v>246</v>
      </c>
      <c r="DQ16" t="s">
        <v>246</v>
      </c>
      <c r="DR16" t="s">
        <v>242</v>
      </c>
      <c r="DS16" t="s">
        <v>259</v>
      </c>
      <c r="DT16" t="s">
        <v>242</v>
      </c>
      <c r="DW16" t="s">
        <v>260</v>
      </c>
      <c r="DZ16" t="s">
        <v>253</v>
      </c>
      <c r="EA16" t="s">
        <v>261</v>
      </c>
      <c r="EB16" t="s">
        <v>253</v>
      </c>
      <c r="EG16" t="s">
        <v>246</v>
      </c>
      <c r="EH16" t="s">
        <v>246</v>
      </c>
      <c r="EI16" t="s">
        <v>257</v>
      </c>
      <c r="EJ16" t="s">
        <v>258</v>
      </c>
      <c r="EL16" t="s">
        <v>247</v>
      </c>
      <c r="EM16" t="s">
        <v>247</v>
      </c>
      <c r="EN16" t="s">
        <v>244</v>
      </c>
      <c r="EO16" t="s">
        <v>244</v>
      </c>
      <c r="EP16" t="s">
        <v>244</v>
      </c>
      <c r="EQ16" t="s">
        <v>244</v>
      </c>
      <c r="ER16" t="s">
        <v>244</v>
      </c>
      <c r="ES16" t="s">
        <v>246</v>
      </c>
      <c r="ET16" t="s">
        <v>246</v>
      </c>
      <c r="EU16" t="s">
        <v>246</v>
      </c>
      <c r="EV16" t="s">
        <v>244</v>
      </c>
      <c r="EW16" t="s">
        <v>242</v>
      </c>
      <c r="EX16" t="s">
        <v>253</v>
      </c>
      <c r="EY16" t="s">
        <v>246</v>
      </c>
      <c r="EZ16" t="s">
        <v>246</v>
      </c>
    </row>
    <row r="17" spans="1:156">
      <c r="A17">
        <v>1</v>
      </c>
      <c r="B17">
        <v>1623769835.6</v>
      </c>
      <c r="C17">
        <v>0</v>
      </c>
      <c r="D17" t="s">
        <v>262</v>
      </c>
      <c r="E17" t="s">
        <v>263</v>
      </c>
      <c r="F17" t="s">
        <v>264</v>
      </c>
      <c r="G17">
        <v>1623769827.53871</v>
      </c>
      <c r="H17">
        <f>CD17*AI17*(CB17-CC17)/(100*BV17*(1000-AI17*CB17))</f>
        <v>0</v>
      </c>
      <c r="I17">
        <f>CD17*AI17*(CA17-BZ17*(1000-AI17*CC17)/(1000-AI17*CB17))/(100*BV17)</f>
        <v>0</v>
      </c>
      <c r="J17">
        <f>BZ17 - IF(AI17&gt;1, I17*BV17*100.0/(AK17*CJ17), 0)</f>
        <v>0</v>
      </c>
      <c r="K17">
        <f>((Q17-H17/2)*J17-I17)/(Q17+H17/2)</f>
        <v>0</v>
      </c>
      <c r="L17">
        <f>K17*(CE17+CF17)/1000.0</f>
        <v>0</v>
      </c>
      <c r="M17">
        <f>(BZ17 - IF(AI17&gt;1, I17*BV17*100.0/(AK17*CJ17), 0))*(CE17+CF17)/1000.0</f>
        <v>0</v>
      </c>
      <c r="N17">
        <f>2.0/((1/P17-1/O17)+SIGN(P17)*SQRT((1/P17-1/O17)*(1/P17-1/O17) + 4*BW17/((BW17+1)*(BW17+1))*(2*1/P17*1/O17-1/O17*1/O17)))</f>
        <v>0</v>
      </c>
      <c r="O17">
        <f>AF17+AE17*BV17+AD17*BV17*BV17</f>
        <v>0</v>
      </c>
      <c r="P17">
        <f>H17*(1000-(1000*0.61365*exp(17.502*T17/(240.97+T17))/(CE17+CF17)+CB17)/2)/(1000*0.61365*exp(17.502*T17/(240.97+T17))/(CE17+CF17)-CB17)</f>
        <v>0</v>
      </c>
      <c r="Q17">
        <f>1/((BW17+1)/(N17/1.6)+1/(O17/1.37)) + BW17/((BW17+1)/(N17/1.6) + BW17/(O17/1.37))</f>
        <v>0</v>
      </c>
      <c r="R17">
        <f>(BS17*BU17)</f>
        <v>0</v>
      </c>
      <c r="S17">
        <f>(CG17+(R17+2*0.95*5.67E-8*(((CG17+$B$7)+273)^4-(CG17+273)^4)-44100*H17)/(1.84*29.3*O17+8*0.95*5.67E-8*(CG17+273)^3))</f>
        <v>0</v>
      </c>
      <c r="T17">
        <f>($C$7*CH17+$D$7*CI17+$E$7*S17)</f>
        <v>0</v>
      </c>
      <c r="U17">
        <f>0.61365*exp(17.502*T17/(240.97+T17))</f>
        <v>0</v>
      </c>
      <c r="V17">
        <f>(W17/X17*100)</f>
        <v>0</v>
      </c>
      <c r="W17">
        <f>CB17*(CE17+CF17)/1000</f>
        <v>0</v>
      </c>
      <c r="X17">
        <f>0.61365*exp(17.502*CG17/(240.97+CG17))</f>
        <v>0</v>
      </c>
      <c r="Y17">
        <f>(U17-CB17*(CE17+CF17)/1000)</f>
        <v>0</v>
      </c>
      <c r="Z17">
        <f>(-H17*44100)</f>
        <v>0</v>
      </c>
      <c r="AA17">
        <f>2*29.3*O17*0.92*(CG17-T17)</f>
        <v>0</v>
      </c>
      <c r="AB17">
        <f>2*0.95*5.67E-8*(((CG17+$B$7)+273)^4-(T17+273)^4)</f>
        <v>0</v>
      </c>
      <c r="AC17">
        <f>R17+AB17+Z17+AA17</f>
        <v>0</v>
      </c>
      <c r="AD17">
        <v>-0.0307146839727235</v>
      </c>
      <c r="AE17">
        <v>0.0344799235134819</v>
      </c>
      <c r="AF17">
        <v>2.72958880932404</v>
      </c>
      <c r="AG17">
        <v>72</v>
      </c>
      <c r="AH17">
        <v>12</v>
      </c>
      <c r="AI17">
        <f>IF(AG17*$H$13&gt;=AK17,1.0,(AK17/(AK17-AG17*$H$13)))</f>
        <v>0</v>
      </c>
      <c r="AJ17">
        <f>(AI17-1)*100</f>
        <v>0</v>
      </c>
      <c r="AK17">
        <f>MAX(0,($B$13+$C$13*CJ17)/(1+$D$13*CJ17)*CE17/(CG17+273)*$E$13)</f>
        <v>0</v>
      </c>
      <c r="AL17">
        <v>0</v>
      </c>
      <c r="AM17">
        <v>0</v>
      </c>
      <c r="AN17">
        <v>0</v>
      </c>
      <c r="AO17">
        <f>AN17-AM17</f>
        <v>0</v>
      </c>
      <c r="AP17">
        <f>AO17/AN17</f>
        <v>0</v>
      </c>
      <c r="AQ17">
        <v>-1</v>
      </c>
      <c r="AR17" t="s">
        <v>265</v>
      </c>
      <c r="AS17">
        <v>661.774846153846</v>
      </c>
      <c r="AT17">
        <v>950.361</v>
      </c>
      <c r="AU17">
        <f>1-AS17/AT17</f>
        <v>0</v>
      </c>
      <c r="AV17">
        <v>0.5</v>
      </c>
      <c r="AW17">
        <f>BS17</f>
        <v>0</v>
      </c>
      <c r="AX17">
        <f>I17</f>
        <v>0</v>
      </c>
      <c r="AY17">
        <f>AU17*AV17*AW17</f>
        <v>0</v>
      </c>
      <c r="AZ17">
        <f>BE17/AT17</f>
        <v>0</v>
      </c>
      <c r="BA17">
        <f>(AX17-AQ17)/AW17</f>
        <v>0</v>
      </c>
      <c r="BB17">
        <f>(AN17-AT17)/AT17</f>
        <v>0</v>
      </c>
      <c r="BC17" t="s">
        <v>266</v>
      </c>
      <c r="BD17">
        <v>0</v>
      </c>
      <c r="BE17">
        <f>AT17-BD17</f>
        <v>0</v>
      </c>
      <c r="BF17">
        <f>(AT17-AS17)/(AT17-BD17)</f>
        <v>0</v>
      </c>
      <c r="BG17">
        <f>(AN17-AT17)/(AN17-BD17)</f>
        <v>0</v>
      </c>
      <c r="BH17">
        <f>(AT17-AS17)/(AT17-AM17)</f>
        <v>0</v>
      </c>
      <c r="BI17">
        <f>(AN17-AT17)/(AN17-AM17)</f>
        <v>0</v>
      </c>
      <c r="BJ17" t="s">
        <v>266</v>
      </c>
      <c r="BK17" t="s">
        <v>266</v>
      </c>
      <c r="BL17" t="s">
        <v>266</v>
      </c>
      <c r="BM17" t="s">
        <v>266</v>
      </c>
      <c r="BN17" t="s">
        <v>266</v>
      </c>
      <c r="BO17" t="s">
        <v>266</v>
      </c>
      <c r="BP17" t="s">
        <v>266</v>
      </c>
      <c r="BQ17" t="s">
        <v>266</v>
      </c>
      <c r="BR17">
        <f>$B$11*CK17+$C$11*CL17+$F$11*CM17</f>
        <v>0</v>
      </c>
      <c r="BS17">
        <f>BR17*BT17</f>
        <v>0</v>
      </c>
      <c r="BT17">
        <f>($B$11*$D$9+$C$11*$D$9+$F$11*((CZ17+CR17)/MAX(CZ17+CR17+DA17, 0.1)*$I$9+DA17/MAX(CZ17+CR17+DA17, 0.1)*$J$9))/($B$11+$C$11+$F$11)</f>
        <v>0</v>
      </c>
      <c r="BU17">
        <f>($B$11*$K$9+$C$11*$K$9+$F$11*((CZ17+CR17)/MAX(CZ17+CR17+DA17, 0.1)*$P$9+DA17/MAX(CZ17+CR17+DA17, 0.1)*$Q$9))/($B$11+$C$11+$F$11)</f>
        <v>0</v>
      </c>
      <c r="BV17">
        <v>6</v>
      </c>
      <c r="BW17">
        <v>0.5</v>
      </c>
      <c r="BX17" t="s">
        <v>267</v>
      </c>
      <c r="BY17">
        <v>1623769827.53871</v>
      </c>
      <c r="BZ17">
        <v>369.066548387097</v>
      </c>
      <c r="CA17">
        <v>399.965741935484</v>
      </c>
      <c r="CB17">
        <v>19.1345451612903</v>
      </c>
      <c r="CC17">
        <v>7.70295096774194</v>
      </c>
      <c r="CD17">
        <v>600.00564516129</v>
      </c>
      <c r="CE17">
        <v>74.1279193548387</v>
      </c>
      <c r="CF17">
        <v>0.100054674193548</v>
      </c>
      <c r="CG17">
        <v>29.9643516129032</v>
      </c>
      <c r="CH17">
        <v>27.3190064516129</v>
      </c>
      <c r="CI17">
        <v>999.9</v>
      </c>
      <c r="CJ17">
        <v>9992.18032258064</v>
      </c>
      <c r="CK17">
        <v>0</v>
      </c>
      <c r="CL17">
        <v>1343.24516129032</v>
      </c>
      <c r="CM17">
        <v>1999.99709677419</v>
      </c>
      <c r="CN17">
        <v>0.979999322580645</v>
      </c>
      <c r="CO17">
        <v>0.0200006387096774</v>
      </c>
      <c r="CP17">
        <v>0</v>
      </c>
      <c r="CQ17">
        <v>661.804774193548</v>
      </c>
      <c r="CR17">
        <v>5.00005</v>
      </c>
      <c r="CS17">
        <v>19416.0612903226</v>
      </c>
      <c r="CT17">
        <v>16663.6193548387</v>
      </c>
      <c r="CU17">
        <v>47.017935483871</v>
      </c>
      <c r="CV17">
        <v>48.6388709677419</v>
      </c>
      <c r="CW17">
        <v>47.8727419354839</v>
      </c>
      <c r="CX17">
        <v>47.6772258064516</v>
      </c>
      <c r="CY17">
        <v>48.6812258064516</v>
      </c>
      <c r="CZ17">
        <v>1955.09709677419</v>
      </c>
      <c r="DA17">
        <v>39.9</v>
      </c>
      <c r="DB17">
        <v>0</v>
      </c>
      <c r="DC17">
        <v>1623859740.2</v>
      </c>
      <c r="DD17">
        <v>661.774846153846</v>
      </c>
      <c r="DE17">
        <v>-3.17435899037531</v>
      </c>
      <c r="DF17">
        <v>-88.1196582141829</v>
      </c>
      <c r="DG17">
        <v>19415.1653846154</v>
      </c>
      <c r="DH17">
        <v>15</v>
      </c>
      <c r="DI17">
        <v>1623769787</v>
      </c>
      <c r="DJ17" t="s">
        <v>268</v>
      </c>
      <c r="DK17">
        <v>2</v>
      </c>
      <c r="DL17">
        <v>6.257</v>
      </c>
      <c r="DM17">
        <v>-1.062</v>
      </c>
      <c r="DN17">
        <v>400</v>
      </c>
      <c r="DO17">
        <v>8</v>
      </c>
      <c r="DP17">
        <v>0.14</v>
      </c>
      <c r="DQ17">
        <v>0.01</v>
      </c>
      <c r="DR17">
        <v>-30.8829809523809</v>
      </c>
      <c r="DS17">
        <v>-0.338950292657904</v>
      </c>
      <c r="DT17">
        <v>0.0548199921739332</v>
      </c>
      <c r="DU17">
        <v>1</v>
      </c>
      <c r="DV17">
        <v>661.974657142857</v>
      </c>
      <c r="DW17">
        <v>-3.02984424670532</v>
      </c>
      <c r="DX17">
        <v>0.368937078867478</v>
      </c>
      <c r="DY17">
        <v>0</v>
      </c>
      <c r="DZ17">
        <v>11.4229595238095</v>
      </c>
      <c r="EA17">
        <v>0.191571245576718</v>
      </c>
      <c r="EB17">
        <v>0.0194145264652136</v>
      </c>
      <c r="EC17">
        <v>0</v>
      </c>
      <c r="ED17">
        <v>1</v>
      </c>
      <c r="EE17">
        <v>3</v>
      </c>
      <c r="EF17" t="s">
        <v>269</v>
      </c>
      <c r="EG17">
        <v>100</v>
      </c>
      <c r="EH17">
        <v>100</v>
      </c>
      <c r="EI17">
        <v>6.257</v>
      </c>
      <c r="EJ17">
        <v>-1.062</v>
      </c>
      <c r="EK17">
        <v>2</v>
      </c>
      <c r="EL17">
        <v>705.108</v>
      </c>
      <c r="EM17">
        <v>410.625</v>
      </c>
      <c r="EN17">
        <v>27.9053</v>
      </c>
      <c r="EO17">
        <v>26.646</v>
      </c>
      <c r="EP17">
        <v>30.0018</v>
      </c>
      <c r="EQ17">
        <v>26.1084</v>
      </c>
      <c r="ER17">
        <v>26.0542</v>
      </c>
      <c r="ES17">
        <v>25.5834</v>
      </c>
      <c r="ET17">
        <v>-30</v>
      </c>
      <c r="EU17">
        <v>-30</v>
      </c>
      <c r="EV17">
        <v>-999.9</v>
      </c>
      <c r="EW17">
        <v>400</v>
      </c>
      <c r="EX17">
        <v>20</v>
      </c>
      <c r="EY17">
        <v>112.81</v>
      </c>
      <c r="EZ17">
        <v>99.3237</v>
      </c>
    </row>
    <row r="18" spans="1:156">
      <c r="A18">
        <v>2</v>
      </c>
      <c r="B18">
        <v>1623769839</v>
      </c>
      <c r="C18">
        <v>3.40000009536743</v>
      </c>
      <c r="D18" t="s">
        <v>270</v>
      </c>
      <c r="E18" t="s">
        <v>271</v>
      </c>
      <c r="F18" t="s">
        <v>264</v>
      </c>
      <c r="G18">
        <v>1623769828.71613</v>
      </c>
      <c r="H18">
        <f>CD18*AI18*(CB18-CC18)/(100*BV18*(1000-AI18*CB18))</f>
        <v>0</v>
      </c>
      <c r="I18">
        <f>CD18*AI18*(CA18-BZ18*(1000-AI18*CC18)/(1000-AI18*CB18))/(100*BV18)</f>
        <v>0</v>
      </c>
      <c r="J18">
        <f>BZ18 - IF(AI18&gt;1, I18*BV18*100.0/(AK18*CJ18), 0)</f>
        <v>0</v>
      </c>
      <c r="K18">
        <f>((Q18-H18/2)*J18-I18)/(Q18+H18/2)</f>
        <v>0</v>
      </c>
      <c r="L18">
        <f>K18*(CE18+CF18)/1000.0</f>
        <v>0</v>
      </c>
      <c r="M18">
        <f>(BZ18 - IF(AI18&gt;1, I18*BV18*100.0/(AK18*CJ18), 0))*(CE18+CF18)/1000.0</f>
        <v>0</v>
      </c>
      <c r="N18">
        <f>2.0/((1/P18-1/O18)+SIGN(P18)*SQRT((1/P18-1/O18)*(1/P18-1/O18) + 4*BW18/((BW18+1)*(BW18+1))*(2*1/P18*1/O18-1/O18*1/O18)))</f>
        <v>0</v>
      </c>
      <c r="O18">
        <f>AF18+AE18*BV18+AD18*BV18*BV18</f>
        <v>0</v>
      </c>
      <c r="P18">
        <f>H18*(1000-(1000*0.61365*exp(17.502*T18/(240.97+T18))/(CE18+CF18)+CB18)/2)/(1000*0.61365*exp(17.502*T18/(240.97+T18))/(CE18+CF18)-CB18)</f>
        <v>0</v>
      </c>
      <c r="Q18">
        <f>1/((BW18+1)/(N18/1.6)+1/(O18/1.37)) + BW18/((BW18+1)/(N18/1.6) + BW18/(O18/1.37))</f>
        <v>0</v>
      </c>
      <c r="R18">
        <f>(BS18*BU18)</f>
        <v>0</v>
      </c>
      <c r="S18">
        <f>(CG18+(R18+2*0.95*5.67E-8*(((CG18+$B$7)+273)^4-(CG18+273)^4)-44100*H18)/(1.84*29.3*O18+8*0.95*5.67E-8*(CG18+273)^3))</f>
        <v>0</v>
      </c>
      <c r="T18">
        <f>($C$7*CH18+$D$7*CI18+$E$7*S18)</f>
        <v>0</v>
      </c>
      <c r="U18">
        <f>0.61365*exp(17.502*T18/(240.97+T18))</f>
        <v>0</v>
      </c>
      <c r="V18">
        <f>(W18/X18*100)</f>
        <v>0</v>
      </c>
      <c r="W18">
        <f>CB18*(CE18+CF18)/1000</f>
        <v>0</v>
      </c>
      <c r="X18">
        <f>0.61365*exp(17.502*CG18/(240.97+CG18))</f>
        <v>0</v>
      </c>
      <c r="Y18">
        <f>(U18-CB18*(CE18+CF18)/1000)</f>
        <v>0</v>
      </c>
      <c r="Z18">
        <f>(-H18*44100)</f>
        <v>0</v>
      </c>
      <c r="AA18">
        <f>2*29.3*O18*0.92*(CG18-T18)</f>
        <v>0</v>
      </c>
      <c r="AB18">
        <f>2*0.95*5.67E-8*(((CG18+$B$7)+273)^4-(T18+273)^4)</f>
        <v>0</v>
      </c>
      <c r="AC18">
        <f>R18+AB18+Z18+AA18</f>
        <v>0</v>
      </c>
      <c r="AD18">
        <v>-0.0307170567103974</v>
      </c>
      <c r="AE18">
        <v>0.034482587119384</v>
      </c>
      <c r="AF18">
        <v>2.72976015370672</v>
      </c>
      <c r="AG18">
        <v>71</v>
      </c>
      <c r="AH18">
        <v>12</v>
      </c>
      <c r="AI18">
        <f>IF(AG18*$H$13&gt;=AK18,1.0,(AK18/(AK18-AG18*$H$13)))</f>
        <v>0</v>
      </c>
      <c r="AJ18">
        <f>(AI18-1)*100</f>
        <v>0</v>
      </c>
      <c r="AK18">
        <f>MAX(0,($B$13+$C$13*CJ18)/(1+$D$13*CJ18)*CE18/(CG18+273)*$E$13)</f>
        <v>0</v>
      </c>
      <c r="AL18">
        <v>0</v>
      </c>
      <c r="AM18">
        <v>0</v>
      </c>
      <c r="AN18">
        <v>0</v>
      </c>
      <c r="AO18">
        <f>AN18-AM18</f>
        <v>0</v>
      </c>
      <c r="AP18">
        <f>AO18/AN18</f>
        <v>0</v>
      </c>
      <c r="AQ18">
        <v>-1</v>
      </c>
      <c r="AR18" t="s">
        <v>272</v>
      </c>
      <c r="AS18">
        <v>681.609076923077</v>
      </c>
      <c r="AT18">
        <v>901.79</v>
      </c>
      <c r="AU18">
        <f>1-AS18/AT18</f>
        <v>0</v>
      </c>
      <c r="AV18">
        <v>0.5</v>
      </c>
      <c r="AW18">
        <f>BS18</f>
        <v>0</v>
      </c>
      <c r="AX18">
        <f>I18</f>
        <v>0</v>
      </c>
      <c r="AY18">
        <f>AU18*AV18*AW18</f>
        <v>0</v>
      </c>
      <c r="AZ18">
        <f>BE18/AT18</f>
        <v>0</v>
      </c>
      <c r="BA18">
        <f>(AX18-AQ18)/AW18</f>
        <v>0</v>
      </c>
      <c r="BB18">
        <f>(AN18-AT18)/AT18</f>
        <v>0</v>
      </c>
      <c r="BC18" t="s">
        <v>266</v>
      </c>
      <c r="BD18">
        <v>0</v>
      </c>
      <c r="BE18">
        <f>AT18-BD18</f>
        <v>0</v>
      </c>
      <c r="BF18">
        <f>(AT18-AS18)/(AT18-BD18)</f>
        <v>0</v>
      </c>
      <c r="BG18">
        <f>(AN18-AT18)/(AN18-BD18)</f>
        <v>0</v>
      </c>
      <c r="BH18">
        <f>(AT18-AS18)/(AT18-AM18)</f>
        <v>0</v>
      </c>
      <c r="BI18">
        <f>(AN18-AT18)/(AN18-AM18)</f>
        <v>0</v>
      </c>
      <c r="BJ18" t="s">
        <v>266</v>
      </c>
      <c r="BK18" t="s">
        <v>266</v>
      </c>
      <c r="BL18" t="s">
        <v>266</v>
      </c>
      <c r="BM18" t="s">
        <v>266</v>
      </c>
      <c r="BN18" t="s">
        <v>266</v>
      </c>
      <c r="BO18" t="s">
        <v>266</v>
      </c>
      <c r="BP18" t="s">
        <v>266</v>
      </c>
      <c r="BQ18" t="s">
        <v>266</v>
      </c>
      <c r="BR18">
        <f>$B$11*CK18+$C$11*CL18+$F$11*CM18</f>
        <v>0</v>
      </c>
      <c r="BS18">
        <f>BR18*BT18</f>
        <v>0</v>
      </c>
      <c r="BT18">
        <f>($B$11*$D$9+$C$11*$D$9+$F$11*((CZ18+CR18)/MAX(CZ18+CR18+DA18, 0.1)*$I$9+DA18/MAX(CZ18+CR18+DA18, 0.1)*$J$9))/($B$11+$C$11+$F$11)</f>
        <v>0</v>
      </c>
      <c r="BU18">
        <f>($B$11*$K$9+$C$11*$K$9+$F$11*((CZ18+CR18)/MAX(CZ18+CR18+DA18, 0.1)*$P$9+DA18/MAX(CZ18+CR18+DA18, 0.1)*$Q$9))/($B$11+$C$11+$F$11)</f>
        <v>0</v>
      </c>
      <c r="BV18">
        <v>6</v>
      </c>
      <c r="BW18">
        <v>0.5</v>
      </c>
      <c r="BX18" t="s">
        <v>267</v>
      </c>
      <c r="BY18">
        <v>1623769828.71613</v>
      </c>
      <c r="BZ18">
        <v>369.064677419355</v>
      </c>
      <c r="CA18">
        <v>399.971483870968</v>
      </c>
      <c r="CB18">
        <v>19.1446677419355</v>
      </c>
      <c r="CC18">
        <v>7.70629225806452</v>
      </c>
      <c r="CD18">
        <v>600.00535483871</v>
      </c>
      <c r="CE18">
        <v>74.1278258064516</v>
      </c>
      <c r="CF18">
        <v>0.100033783870968</v>
      </c>
      <c r="CG18">
        <v>29.9750967741935</v>
      </c>
      <c r="CH18">
        <v>27.3421419354839</v>
      </c>
      <c r="CI18">
        <v>999.9</v>
      </c>
      <c r="CJ18">
        <v>9992.96483870968</v>
      </c>
      <c r="CK18">
        <v>0</v>
      </c>
      <c r="CL18">
        <v>1343.32709677419</v>
      </c>
      <c r="CM18">
        <v>1999.97548387097</v>
      </c>
      <c r="CN18">
        <v>0.979999806451613</v>
      </c>
      <c r="CO18">
        <v>0.0200001548387097</v>
      </c>
      <c r="CP18">
        <v>0</v>
      </c>
      <c r="CQ18">
        <v>660.621806451613</v>
      </c>
      <c r="CR18">
        <v>5.00005</v>
      </c>
      <c r="CS18">
        <v>19392.2580645161</v>
      </c>
      <c r="CT18">
        <v>16663.4419354839</v>
      </c>
      <c r="CU18">
        <v>47.0259677419355</v>
      </c>
      <c r="CV18">
        <v>48.6489677419355</v>
      </c>
      <c r="CW18">
        <v>47.8808064516129</v>
      </c>
      <c r="CX18">
        <v>47.6852903225806</v>
      </c>
      <c r="CY18">
        <v>48.6892903225806</v>
      </c>
      <c r="CZ18">
        <v>1955.07677419355</v>
      </c>
      <c r="DA18">
        <v>39.8987096774194</v>
      </c>
      <c r="DB18">
        <v>0</v>
      </c>
      <c r="DC18">
        <v>2.69999980926514</v>
      </c>
      <c r="DD18">
        <v>681.609076923077</v>
      </c>
      <c r="DE18">
        <v>308.002377887054</v>
      </c>
      <c r="DF18">
        <v>104764.749086304</v>
      </c>
      <c r="DG18">
        <v>25974.1192307692</v>
      </c>
      <c r="DH18">
        <v>15</v>
      </c>
      <c r="DI18">
        <v>1623769787</v>
      </c>
      <c r="DJ18" t="s">
        <v>268</v>
      </c>
      <c r="DK18">
        <v>2</v>
      </c>
      <c r="DL18">
        <v>6.257</v>
      </c>
      <c r="DM18">
        <v>-1.062</v>
      </c>
      <c r="DN18">
        <v>400</v>
      </c>
      <c r="DO18">
        <v>8</v>
      </c>
      <c r="DP18">
        <v>0.14</v>
      </c>
      <c r="DQ18">
        <v>0.01</v>
      </c>
      <c r="DR18">
        <v>-30.8972404761905</v>
      </c>
      <c r="DS18">
        <v>-0.139209418682722</v>
      </c>
      <c r="DT18">
        <v>0.0450928304908663</v>
      </c>
      <c r="DU18">
        <v>1</v>
      </c>
      <c r="DV18">
        <v>677.283085714286</v>
      </c>
      <c r="DW18">
        <v>215.039498142689</v>
      </c>
      <c r="DX18">
        <v>65.0473495756839</v>
      </c>
      <c r="DY18">
        <v>0</v>
      </c>
      <c r="DZ18">
        <v>11.4335357142857</v>
      </c>
      <c r="EA18">
        <v>0.211273537944073</v>
      </c>
      <c r="EB18">
        <v>0.0218651693167855</v>
      </c>
      <c r="EC18">
        <v>0</v>
      </c>
      <c r="ED18">
        <v>1</v>
      </c>
      <c r="EE18">
        <v>3</v>
      </c>
      <c r="EF18" t="s">
        <v>269</v>
      </c>
      <c r="EG18">
        <v>100</v>
      </c>
      <c r="EH18">
        <v>100</v>
      </c>
      <c r="EI18">
        <v>6.257</v>
      </c>
      <c r="EJ18">
        <v>-1.062</v>
      </c>
      <c r="EK18">
        <v>2</v>
      </c>
      <c r="EL18">
        <v>705.745</v>
      </c>
      <c r="EM18">
        <v>410.644</v>
      </c>
      <c r="EN18">
        <v>27.9244</v>
      </c>
      <c r="EO18">
        <v>26.6633</v>
      </c>
      <c r="EP18">
        <v>30.0018</v>
      </c>
      <c r="EQ18">
        <v>26.127</v>
      </c>
      <c r="ER18">
        <v>26.0721</v>
      </c>
      <c r="ES18">
        <v>25.5839</v>
      </c>
      <c r="ET18">
        <v>-30</v>
      </c>
      <c r="EU18">
        <v>-30</v>
      </c>
      <c r="EV18">
        <v>-999.9</v>
      </c>
      <c r="EW18">
        <v>400</v>
      </c>
      <c r="EX18">
        <v>20</v>
      </c>
      <c r="EY18">
        <v>112.806</v>
      </c>
      <c r="EZ18">
        <v>99.3209</v>
      </c>
    </row>
    <row r="19" spans="1:156">
      <c r="A19">
        <v>3</v>
      </c>
      <c r="B19">
        <v>1623769842.1</v>
      </c>
      <c r="C19">
        <v>6.5</v>
      </c>
      <c r="D19" t="s">
        <v>273</v>
      </c>
      <c r="E19" t="s">
        <v>274</v>
      </c>
      <c r="F19" t="s">
        <v>264</v>
      </c>
      <c r="G19">
        <v>1623769829.38387</v>
      </c>
      <c r="H19">
        <f>CD19*AI19*(CB19-CC19)/(100*BV19*(1000-AI19*CB19))</f>
        <v>0</v>
      </c>
      <c r="I19">
        <f>CD19*AI19*(CA19-BZ19*(1000-AI19*CC19)/(1000-AI19*CB19))/(100*BV19)</f>
        <v>0</v>
      </c>
      <c r="J19">
        <f>BZ19 - IF(AI19&gt;1, I19*BV19*100.0/(AK19*CJ19), 0)</f>
        <v>0</v>
      </c>
      <c r="K19">
        <f>((Q19-H19/2)*J19-I19)/(Q19+H19/2)</f>
        <v>0</v>
      </c>
      <c r="L19">
        <f>K19*(CE19+CF19)/1000.0</f>
        <v>0</v>
      </c>
      <c r="M19">
        <f>(BZ19 - IF(AI19&gt;1, I19*BV19*100.0/(AK19*CJ19), 0))*(CE19+CF19)/1000.0</f>
        <v>0</v>
      </c>
      <c r="N19">
        <f>2.0/((1/P19-1/O19)+SIGN(P19)*SQRT((1/P19-1/O19)*(1/P19-1/O19) + 4*BW19/((BW19+1)*(BW19+1))*(2*1/P19*1/O19-1/O19*1/O19)))</f>
        <v>0</v>
      </c>
      <c r="O19">
        <f>AF19+AE19*BV19+AD19*BV19*BV19</f>
        <v>0</v>
      </c>
      <c r="P19">
        <f>H19*(1000-(1000*0.61365*exp(17.502*T19/(240.97+T19))/(CE19+CF19)+CB19)/2)/(1000*0.61365*exp(17.502*T19/(240.97+T19))/(CE19+CF19)-CB19)</f>
        <v>0</v>
      </c>
      <c r="Q19">
        <f>1/((BW19+1)/(N19/1.6)+1/(O19/1.37)) + BW19/((BW19+1)/(N19/1.6) + BW19/(O19/1.37))</f>
        <v>0</v>
      </c>
      <c r="R19">
        <f>(BS19*BU19)</f>
        <v>0</v>
      </c>
      <c r="S19">
        <f>(CG19+(R19+2*0.95*5.67E-8*(((CG19+$B$7)+273)^4-(CG19+273)^4)-44100*H19)/(1.84*29.3*O19+8*0.95*5.67E-8*(CG19+273)^3))</f>
        <v>0</v>
      </c>
      <c r="T19">
        <f>($C$7*CH19+$D$7*CI19+$E$7*S19)</f>
        <v>0</v>
      </c>
      <c r="U19">
        <f>0.61365*exp(17.502*T19/(240.97+T19))</f>
        <v>0</v>
      </c>
      <c r="V19">
        <f>(W19/X19*100)</f>
        <v>0</v>
      </c>
      <c r="W19">
        <f>CB19*(CE19+CF19)/1000</f>
        <v>0</v>
      </c>
      <c r="X19">
        <f>0.61365*exp(17.502*CG19/(240.97+CG19))</f>
        <v>0</v>
      </c>
      <c r="Y19">
        <f>(U19-CB19*(CE19+CF19)/1000)</f>
        <v>0</v>
      </c>
      <c r="Z19">
        <f>(-H19*44100)</f>
        <v>0</v>
      </c>
      <c r="AA19">
        <f>2*29.3*O19*0.92*(CG19-T19)</f>
        <v>0</v>
      </c>
      <c r="AB19">
        <f>2*0.95*5.67E-8*(((CG19+$B$7)+273)^4-(T19+273)^4)</f>
        <v>0</v>
      </c>
      <c r="AC19">
        <f>R19+AB19+Z19+AA19</f>
        <v>0</v>
      </c>
      <c r="AD19">
        <v>-0.0307168248581718</v>
      </c>
      <c r="AE19">
        <v>0.0344823268449494</v>
      </c>
      <c r="AF19">
        <v>2.72974341091615</v>
      </c>
      <c r="AG19">
        <v>71</v>
      </c>
      <c r="AH19">
        <v>12</v>
      </c>
      <c r="AI19">
        <f>IF(AG19*$H$13&gt;=AK19,1.0,(AK19/(AK19-AG19*$H$13)))</f>
        <v>0</v>
      </c>
      <c r="AJ19">
        <f>(AI19-1)*100</f>
        <v>0</v>
      </c>
      <c r="AK19">
        <f>MAX(0,($B$13+$C$13*CJ19)/(1+$D$13*CJ19)*CE19/(CG19+273)*$E$13)</f>
        <v>0</v>
      </c>
      <c r="AL19">
        <v>0</v>
      </c>
      <c r="AM19">
        <v>0</v>
      </c>
      <c r="AN19">
        <v>0</v>
      </c>
      <c r="AO19">
        <f>AN19-AM19</f>
        <v>0</v>
      </c>
      <c r="AP19">
        <f>AO19/AN19</f>
        <v>0</v>
      </c>
      <c r="AQ19">
        <v>-1</v>
      </c>
      <c r="AR19" t="s">
        <v>275</v>
      </c>
      <c r="AS19">
        <v>695.3465</v>
      </c>
      <c r="AT19">
        <v>883.482</v>
      </c>
      <c r="AU19">
        <f>1-AS19/AT19</f>
        <v>0</v>
      </c>
      <c r="AV19">
        <v>0.5</v>
      </c>
      <c r="AW19">
        <f>BS19</f>
        <v>0</v>
      </c>
      <c r="AX19">
        <f>I19</f>
        <v>0</v>
      </c>
      <c r="AY19">
        <f>AU19*AV19*AW19</f>
        <v>0</v>
      </c>
      <c r="AZ19">
        <f>BE19/AT19</f>
        <v>0</v>
      </c>
      <c r="BA19">
        <f>(AX19-AQ19)/AW19</f>
        <v>0</v>
      </c>
      <c r="BB19">
        <f>(AN19-AT19)/AT19</f>
        <v>0</v>
      </c>
      <c r="BC19" t="s">
        <v>266</v>
      </c>
      <c r="BD19">
        <v>0</v>
      </c>
      <c r="BE19">
        <f>AT19-BD19</f>
        <v>0</v>
      </c>
      <c r="BF19">
        <f>(AT19-AS19)/(AT19-BD19)</f>
        <v>0</v>
      </c>
      <c r="BG19">
        <f>(AN19-AT19)/(AN19-BD19)</f>
        <v>0</v>
      </c>
      <c r="BH19">
        <f>(AT19-AS19)/(AT19-AM19)</f>
        <v>0</v>
      </c>
      <c r="BI19">
        <f>(AN19-AT19)/(AN19-AM19)</f>
        <v>0</v>
      </c>
      <c r="BJ19" t="s">
        <v>266</v>
      </c>
      <c r="BK19" t="s">
        <v>266</v>
      </c>
      <c r="BL19" t="s">
        <v>266</v>
      </c>
      <c r="BM19" t="s">
        <v>266</v>
      </c>
      <c r="BN19" t="s">
        <v>266</v>
      </c>
      <c r="BO19" t="s">
        <v>266</v>
      </c>
      <c r="BP19" t="s">
        <v>266</v>
      </c>
      <c r="BQ19" t="s">
        <v>266</v>
      </c>
      <c r="BR19">
        <f>$B$11*CK19+$C$11*CL19+$F$11*CM19</f>
        <v>0</v>
      </c>
      <c r="BS19">
        <f>BR19*BT19</f>
        <v>0</v>
      </c>
      <c r="BT19">
        <f>($B$11*$D$9+$C$11*$D$9+$F$11*((CZ19+CR19)/MAX(CZ19+CR19+DA19, 0.1)*$I$9+DA19/MAX(CZ19+CR19+DA19, 0.1)*$J$9))/($B$11+$C$11+$F$11)</f>
        <v>0</v>
      </c>
      <c r="BU19">
        <f>($B$11*$K$9+$C$11*$K$9+$F$11*((CZ19+CR19)/MAX(CZ19+CR19+DA19, 0.1)*$P$9+DA19/MAX(CZ19+CR19+DA19, 0.1)*$Q$9))/($B$11+$C$11+$F$11)</f>
        <v>0</v>
      </c>
      <c r="BV19">
        <v>6</v>
      </c>
      <c r="BW19">
        <v>0.5</v>
      </c>
      <c r="BX19" t="s">
        <v>267</v>
      </c>
      <c r="BY19">
        <v>1623769829.38387</v>
      </c>
      <c r="BZ19">
        <v>369.050774193548</v>
      </c>
      <c r="CA19">
        <v>399.972677419355</v>
      </c>
      <c r="CB19">
        <v>19.1616903225806</v>
      </c>
      <c r="CC19">
        <v>7.70817903225806</v>
      </c>
      <c r="CD19">
        <v>600.005225806452</v>
      </c>
      <c r="CE19">
        <v>74.1278645161291</v>
      </c>
      <c r="CF19">
        <v>0.10003665483871</v>
      </c>
      <c r="CG19">
        <v>29.9846870967742</v>
      </c>
      <c r="CH19">
        <v>27.378264516129</v>
      </c>
      <c r="CI19">
        <v>999.9</v>
      </c>
      <c r="CJ19">
        <v>9992.88419354839</v>
      </c>
      <c r="CK19">
        <v>0</v>
      </c>
      <c r="CL19">
        <v>1343.37548387097</v>
      </c>
      <c r="CM19">
        <v>1999.98387096774</v>
      </c>
      <c r="CN19">
        <v>0.979999870967742</v>
      </c>
      <c r="CO19">
        <v>0.0200000806451613</v>
      </c>
      <c r="CP19">
        <v>0</v>
      </c>
      <c r="CQ19">
        <v>659.540838709677</v>
      </c>
      <c r="CR19">
        <v>5.00005</v>
      </c>
      <c r="CS19">
        <v>19370.6741935484</v>
      </c>
      <c r="CT19">
        <v>16663.5096774194</v>
      </c>
      <c r="CU19">
        <v>47.0400967741935</v>
      </c>
      <c r="CV19">
        <v>48.6550322580645</v>
      </c>
      <c r="CW19">
        <v>47.8868709677419</v>
      </c>
      <c r="CX19">
        <v>47.6913225806452</v>
      </c>
      <c r="CY19">
        <v>48.6973548387097</v>
      </c>
      <c r="CZ19">
        <v>1955.08516129032</v>
      </c>
      <c r="DA19">
        <v>39.8987096774194</v>
      </c>
      <c r="DB19">
        <v>0</v>
      </c>
      <c r="DC19">
        <v>2.70000004768372</v>
      </c>
      <c r="DD19">
        <v>695.3465</v>
      </c>
      <c r="DE19">
        <v>311.4603402338</v>
      </c>
      <c r="DF19">
        <v>136017.929821822</v>
      </c>
      <c r="DG19">
        <v>32133.8961538462</v>
      </c>
      <c r="DH19">
        <v>15</v>
      </c>
      <c r="DI19">
        <v>1623769787</v>
      </c>
      <c r="DJ19" t="s">
        <v>268</v>
      </c>
      <c r="DK19">
        <v>2</v>
      </c>
      <c r="DL19">
        <v>6.257</v>
      </c>
      <c r="DM19">
        <v>-1.062</v>
      </c>
      <c r="DN19">
        <v>400</v>
      </c>
      <c r="DO19">
        <v>8</v>
      </c>
      <c r="DP19">
        <v>0.14</v>
      </c>
      <c r="DQ19">
        <v>0.01</v>
      </c>
      <c r="DR19">
        <v>-30.9530380952381</v>
      </c>
      <c r="DS19">
        <v>-0.932627619817813</v>
      </c>
      <c r="DT19">
        <v>0.137122001555759</v>
      </c>
      <c r="DU19">
        <v>0</v>
      </c>
      <c r="DV19">
        <v>687.799971428571</v>
      </c>
      <c r="DW19">
        <v>277.945420180284</v>
      </c>
      <c r="DX19">
        <v>84.016175713791</v>
      </c>
      <c r="DY19">
        <v>0</v>
      </c>
      <c r="DZ19">
        <v>11.4809166666667</v>
      </c>
      <c r="EA19">
        <v>0.750524874105965</v>
      </c>
      <c r="EB19">
        <v>0.105655730055927</v>
      </c>
      <c r="EC19">
        <v>0</v>
      </c>
      <c r="ED19">
        <v>0</v>
      </c>
      <c r="EE19">
        <v>3</v>
      </c>
      <c r="EF19" t="s">
        <v>276</v>
      </c>
      <c r="EG19">
        <v>100</v>
      </c>
      <c r="EH19">
        <v>100</v>
      </c>
      <c r="EI19">
        <v>6.257</v>
      </c>
      <c r="EJ19">
        <v>-1.062</v>
      </c>
      <c r="EK19">
        <v>2</v>
      </c>
      <c r="EL19">
        <v>706.132</v>
      </c>
      <c r="EM19">
        <v>410.537</v>
      </c>
      <c r="EN19">
        <v>27.9421</v>
      </c>
      <c r="EO19">
        <v>26.6784</v>
      </c>
      <c r="EP19">
        <v>30.0019</v>
      </c>
      <c r="EQ19">
        <v>26.1424</v>
      </c>
      <c r="ER19">
        <v>26.0883</v>
      </c>
      <c r="ES19">
        <v>25.5839</v>
      </c>
      <c r="ET19">
        <v>-30</v>
      </c>
      <c r="EU19">
        <v>-30</v>
      </c>
      <c r="EV19">
        <v>-999.9</v>
      </c>
      <c r="EW19">
        <v>400</v>
      </c>
      <c r="EX19">
        <v>20</v>
      </c>
      <c r="EY19">
        <v>112.801</v>
      </c>
      <c r="EZ19">
        <v>99.3183</v>
      </c>
    </row>
    <row r="20" spans="1:156">
      <c r="A20">
        <v>4</v>
      </c>
      <c r="B20">
        <v>1623769845.6</v>
      </c>
      <c r="C20">
        <v>10</v>
      </c>
      <c r="D20" t="s">
        <v>277</v>
      </c>
      <c r="E20" t="s">
        <v>278</v>
      </c>
      <c r="F20" t="s">
        <v>264</v>
      </c>
      <c r="G20">
        <v>1623769830.86774</v>
      </c>
      <c r="H20">
        <f>CD20*AI20*(CB20-CC20)/(100*BV20*(1000-AI20*CB20))</f>
        <v>0</v>
      </c>
      <c r="I20">
        <f>CD20*AI20*(CA20-BZ20*(1000-AI20*CC20)/(1000-AI20*CB20))/(100*BV20)</f>
        <v>0</v>
      </c>
      <c r="J20">
        <f>BZ20 - IF(AI20&gt;1, I20*BV20*100.0/(AK20*CJ20), 0)</f>
        <v>0</v>
      </c>
      <c r="K20">
        <f>((Q20-H20/2)*J20-I20)/(Q20+H20/2)</f>
        <v>0</v>
      </c>
      <c r="L20">
        <f>K20*(CE20+CF20)/1000.0</f>
        <v>0</v>
      </c>
      <c r="M20">
        <f>(BZ20 - IF(AI20&gt;1, I20*BV20*100.0/(AK20*CJ20), 0))*(CE20+CF20)/1000.0</f>
        <v>0</v>
      </c>
      <c r="N20">
        <f>2.0/((1/P20-1/O20)+SIGN(P20)*SQRT((1/P20-1/O20)*(1/P20-1/O20) + 4*BW20/((BW20+1)*(BW20+1))*(2*1/P20*1/O20-1/O20*1/O20)))</f>
        <v>0</v>
      </c>
      <c r="O20">
        <f>AF20+AE20*BV20+AD20*BV20*BV20</f>
        <v>0</v>
      </c>
      <c r="P20">
        <f>H20*(1000-(1000*0.61365*exp(17.502*T20/(240.97+T20))/(CE20+CF20)+CB20)/2)/(1000*0.61365*exp(17.502*T20/(240.97+T20))/(CE20+CF20)-CB20)</f>
        <v>0</v>
      </c>
      <c r="Q20">
        <f>1/((BW20+1)/(N20/1.6)+1/(O20/1.37)) + BW20/((BW20+1)/(N20/1.6) + BW20/(O20/1.37))</f>
        <v>0</v>
      </c>
      <c r="R20">
        <f>(BS20*BU20)</f>
        <v>0</v>
      </c>
      <c r="S20">
        <f>(CG20+(R20+2*0.95*5.67E-8*(((CG20+$B$7)+273)^4-(CG20+273)^4)-44100*H20)/(1.84*29.3*O20+8*0.95*5.67E-8*(CG20+273)^3))</f>
        <v>0</v>
      </c>
      <c r="T20">
        <f>($C$7*CH20+$D$7*CI20+$E$7*S20)</f>
        <v>0</v>
      </c>
      <c r="U20">
        <f>0.61365*exp(17.502*T20/(240.97+T20))</f>
        <v>0</v>
      </c>
      <c r="V20">
        <f>(W20/X20*100)</f>
        <v>0</v>
      </c>
      <c r="W20">
        <f>CB20*(CE20+CF20)/1000</f>
        <v>0</v>
      </c>
      <c r="X20">
        <f>0.61365*exp(17.502*CG20/(240.97+CG20))</f>
        <v>0</v>
      </c>
      <c r="Y20">
        <f>(U20-CB20*(CE20+CF20)/1000)</f>
        <v>0</v>
      </c>
      <c r="Z20">
        <f>(-H20*44100)</f>
        <v>0</v>
      </c>
      <c r="AA20">
        <f>2*29.3*O20*0.92*(CG20-T20)</f>
        <v>0</v>
      </c>
      <c r="AB20">
        <f>2*0.95*5.67E-8*(((CG20+$B$7)+273)^4-(T20+273)^4)</f>
        <v>0</v>
      </c>
      <c r="AC20">
        <f>R20+AB20+Z20+AA20</f>
        <v>0</v>
      </c>
      <c r="AD20">
        <v>-0.0307237742463422</v>
      </c>
      <c r="AE20">
        <v>0.0344901281419705</v>
      </c>
      <c r="AF20">
        <v>2.73024523551468</v>
      </c>
      <c r="AG20">
        <v>71</v>
      </c>
      <c r="AH20">
        <v>12</v>
      </c>
      <c r="AI20">
        <f>IF(AG20*$H$13&gt;=AK20,1.0,(AK20/(AK20-AG20*$H$13)))</f>
        <v>0</v>
      </c>
      <c r="AJ20">
        <f>(AI20-1)*100</f>
        <v>0</v>
      </c>
      <c r="AK20">
        <f>MAX(0,($B$13+$C$13*CJ20)/(1+$D$13*CJ20)*CE20/(CG20+273)*$E$13)</f>
        <v>0</v>
      </c>
      <c r="AL20">
        <v>0</v>
      </c>
      <c r="AM20">
        <v>0</v>
      </c>
      <c r="AN20">
        <v>0</v>
      </c>
      <c r="AO20">
        <f>AN20-AM20</f>
        <v>0</v>
      </c>
      <c r="AP20">
        <f>AO20/AN20</f>
        <v>0</v>
      </c>
      <c r="AQ20">
        <v>-1</v>
      </c>
      <c r="AR20" t="s">
        <v>279</v>
      </c>
      <c r="AS20">
        <v>706.755038461539</v>
      </c>
      <c r="AT20">
        <v>889.136</v>
      </c>
      <c r="AU20">
        <f>1-AS20/AT20</f>
        <v>0</v>
      </c>
      <c r="AV20">
        <v>0.5</v>
      </c>
      <c r="AW20">
        <f>BS20</f>
        <v>0</v>
      </c>
      <c r="AX20">
        <f>I20</f>
        <v>0</v>
      </c>
      <c r="AY20">
        <f>AU20*AV20*AW20</f>
        <v>0</v>
      </c>
      <c r="AZ20">
        <f>BE20/AT20</f>
        <v>0</v>
      </c>
      <c r="BA20">
        <f>(AX20-AQ20)/AW20</f>
        <v>0</v>
      </c>
      <c r="BB20">
        <f>(AN20-AT20)/AT20</f>
        <v>0</v>
      </c>
      <c r="BC20" t="s">
        <v>266</v>
      </c>
      <c r="BD20">
        <v>0</v>
      </c>
      <c r="BE20">
        <f>AT20-BD20</f>
        <v>0</v>
      </c>
      <c r="BF20">
        <f>(AT20-AS20)/(AT20-BD20)</f>
        <v>0</v>
      </c>
      <c r="BG20">
        <f>(AN20-AT20)/(AN20-BD20)</f>
        <v>0</v>
      </c>
      <c r="BH20">
        <f>(AT20-AS20)/(AT20-AM20)</f>
        <v>0</v>
      </c>
      <c r="BI20">
        <f>(AN20-AT20)/(AN20-AM20)</f>
        <v>0</v>
      </c>
      <c r="BJ20" t="s">
        <v>266</v>
      </c>
      <c r="BK20" t="s">
        <v>266</v>
      </c>
      <c r="BL20" t="s">
        <v>266</v>
      </c>
      <c r="BM20" t="s">
        <v>266</v>
      </c>
      <c r="BN20" t="s">
        <v>266</v>
      </c>
      <c r="BO20" t="s">
        <v>266</v>
      </c>
      <c r="BP20" t="s">
        <v>266</v>
      </c>
      <c r="BQ20" t="s">
        <v>266</v>
      </c>
      <c r="BR20">
        <f>$B$11*CK20+$C$11*CL20+$F$11*CM20</f>
        <v>0</v>
      </c>
      <c r="BS20">
        <f>BR20*BT20</f>
        <v>0</v>
      </c>
      <c r="BT20">
        <f>($B$11*$D$9+$C$11*$D$9+$F$11*((CZ20+CR20)/MAX(CZ20+CR20+DA20, 0.1)*$I$9+DA20/MAX(CZ20+CR20+DA20, 0.1)*$J$9))/($B$11+$C$11+$F$11)</f>
        <v>0</v>
      </c>
      <c r="BU20">
        <f>($B$11*$K$9+$C$11*$K$9+$F$11*((CZ20+CR20)/MAX(CZ20+CR20+DA20, 0.1)*$P$9+DA20/MAX(CZ20+CR20+DA20, 0.1)*$Q$9))/($B$11+$C$11+$F$11)</f>
        <v>0</v>
      </c>
      <c r="BV20">
        <v>6</v>
      </c>
      <c r="BW20">
        <v>0.5</v>
      </c>
      <c r="BX20" t="s">
        <v>267</v>
      </c>
      <c r="BY20">
        <v>1623769830.86774</v>
      </c>
      <c r="BZ20">
        <v>368.989903225806</v>
      </c>
      <c r="CA20">
        <v>399.971548387097</v>
      </c>
      <c r="CB20">
        <v>19.2259838709677</v>
      </c>
      <c r="CC20">
        <v>7.71227064516129</v>
      </c>
      <c r="CD20">
        <v>600.005967741935</v>
      </c>
      <c r="CE20">
        <v>74.128035483871</v>
      </c>
      <c r="CF20">
        <v>0.100027074193548</v>
      </c>
      <c r="CG20">
        <v>30.0107967741935</v>
      </c>
      <c r="CH20">
        <v>27.4891064516129</v>
      </c>
      <c r="CI20">
        <v>999.9</v>
      </c>
      <c r="CJ20">
        <v>9995.12193548387</v>
      </c>
      <c r="CK20">
        <v>0</v>
      </c>
      <c r="CL20">
        <v>1343.47903225806</v>
      </c>
      <c r="CM20">
        <v>1999.96580645161</v>
      </c>
      <c r="CN20">
        <v>0.979999483870968</v>
      </c>
      <c r="CO20">
        <v>0.0200004451612903</v>
      </c>
      <c r="CP20">
        <v>0</v>
      </c>
      <c r="CQ20">
        <v>656.821483870968</v>
      </c>
      <c r="CR20">
        <v>5.00005</v>
      </c>
      <c r="CS20">
        <v>19317.5935483871</v>
      </c>
      <c r="CT20">
        <v>16663.3580645161</v>
      </c>
      <c r="CU20">
        <v>47.0783870967742</v>
      </c>
      <c r="CV20">
        <v>48.665129032258</v>
      </c>
      <c r="CW20">
        <v>47.899</v>
      </c>
      <c r="CX20">
        <v>47.7074516129032</v>
      </c>
      <c r="CY20">
        <v>48.7174838709677</v>
      </c>
      <c r="CZ20">
        <v>1955.06677419355</v>
      </c>
      <c r="DA20">
        <v>39.8990322580645</v>
      </c>
      <c r="DB20">
        <v>0</v>
      </c>
      <c r="DC20">
        <v>3.09999990463257</v>
      </c>
      <c r="DD20">
        <v>706.755038461539</v>
      </c>
      <c r="DE20">
        <v>71.8235117784574</v>
      </c>
      <c r="DF20">
        <v>83311.8972942748</v>
      </c>
      <c r="DG20">
        <v>38138.7423076923</v>
      </c>
      <c r="DH20">
        <v>15</v>
      </c>
      <c r="DI20">
        <v>1623769787</v>
      </c>
      <c r="DJ20" t="s">
        <v>268</v>
      </c>
      <c r="DK20">
        <v>2</v>
      </c>
      <c r="DL20">
        <v>6.257</v>
      </c>
      <c r="DM20">
        <v>-1.062</v>
      </c>
      <c r="DN20">
        <v>400</v>
      </c>
      <c r="DO20">
        <v>8</v>
      </c>
      <c r="DP20">
        <v>0.14</v>
      </c>
      <c r="DQ20">
        <v>0.01</v>
      </c>
      <c r="DR20">
        <v>-31.03285</v>
      </c>
      <c r="DS20">
        <v>-1.9512393776586</v>
      </c>
      <c r="DT20">
        <v>0.243018955022031</v>
      </c>
      <c r="DU20">
        <v>0</v>
      </c>
      <c r="DV20">
        <v>698.697</v>
      </c>
      <c r="DW20">
        <v>348.710727412371</v>
      </c>
      <c r="DX20">
        <v>95.5639631068412</v>
      </c>
      <c r="DY20">
        <v>0</v>
      </c>
      <c r="DZ20">
        <v>11.5615571428571</v>
      </c>
      <c r="EA20">
        <v>1.69927922552853</v>
      </c>
      <c r="EB20">
        <v>0.222193924462455</v>
      </c>
      <c r="EC20">
        <v>0</v>
      </c>
      <c r="ED20">
        <v>0</v>
      </c>
      <c r="EE20">
        <v>3</v>
      </c>
      <c r="EF20" t="s">
        <v>276</v>
      </c>
      <c r="EG20">
        <v>100</v>
      </c>
      <c r="EH20">
        <v>100</v>
      </c>
      <c r="EI20">
        <v>6.257</v>
      </c>
      <c r="EJ20">
        <v>-1.062</v>
      </c>
      <c r="EK20">
        <v>2</v>
      </c>
      <c r="EL20">
        <v>706.656</v>
      </c>
      <c r="EM20">
        <v>410.453</v>
      </c>
      <c r="EN20">
        <v>27.962</v>
      </c>
      <c r="EO20">
        <v>26.6956</v>
      </c>
      <c r="EP20">
        <v>30.0019</v>
      </c>
      <c r="EQ20">
        <v>26.1604</v>
      </c>
      <c r="ER20">
        <v>26.1075</v>
      </c>
      <c r="ES20">
        <v>25.587</v>
      </c>
      <c r="ET20">
        <v>-30</v>
      </c>
      <c r="EU20">
        <v>-30</v>
      </c>
      <c r="EV20">
        <v>-999.9</v>
      </c>
      <c r="EW20">
        <v>400</v>
      </c>
      <c r="EX20">
        <v>20</v>
      </c>
      <c r="EY20">
        <v>112.795</v>
      </c>
      <c r="EZ20">
        <v>99.316</v>
      </c>
    </row>
    <row r="21" spans="1:156">
      <c r="A21">
        <v>5</v>
      </c>
      <c r="B21">
        <v>1623769848.6</v>
      </c>
      <c r="C21">
        <v>13</v>
      </c>
      <c r="D21" t="s">
        <v>280</v>
      </c>
      <c r="E21" t="s">
        <v>281</v>
      </c>
      <c r="F21" t="s">
        <v>264</v>
      </c>
      <c r="G21">
        <v>1623769831.69355</v>
      </c>
      <c r="H21">
        <f>CD21*AI21*(CB21-CC21)/(100*BV21*(1000-AI21*CB21))</f>
        <v>0</v>
      </c>
      <c r="I21">
        <f>CD21*AI21*(CA21-BZ21*(1000-AI21*CC21)/(1000-AI21*CB21))/(100*BV21)</f>
        <v>0</v>
      </c>
      <c r="J21">
        <f>BZ21 - IF(AI21&gt;1, I21*BV21*100.0/(AK21*CJ21), 0)</f>
        <v>0</v>
      </c>
      <c r="K21">
        <f>((Q21-H21/2)*J21-I21)/(Q21+H21/2)</f>
        <v>0</v>
      </c>
      <c r="L21">
        <f>K21*(CE21+CF21)/1000.0</f>
        <v>0</v>
      </c>
      <c r="M21">
        <f>(BZ21 - IF(AI21&gt;1, I21*BV21*100.0/(AK21*CJ21), 0))*(CE21+CF21)/1000.0</f>
        <v>0</v>
      </c>
      <c r="N21">
        <f>2.0/((1/P21-1/O21)+SIGN(P21)*SQRT((1/P21-1/O21)*(1/P21-1/O21) + 4*BW21/((BW21+1)*(BW21+1))*(2*1/P21*1/O21-1/O21*1/O21)))</f>
        <v>0</v>
      </c>
      <c r="O21">
        <f>AF21+AE21*BV21+AD21*BV21*BV21</f>
        <v>0</v>
      </c>
      <c r="P21">
        <f>H21*(1000-(1000*0.61365*exp(17.502*T21/(240.97+T21))/(CE21+CF21)+CB21)/2)/(1000*0.61365*exp(17.502*T21/(240.97+T21))/(CE21+CF21)-CB21)</f>
        <v>0</v>
      </c>
      <c r="Q21">
        <f>1/((BW21+1)/(N21/1.6)+1/(O21/1.37)) + BW21/((BW21+1)/(N21/1.6) + BW21/(O21/1.37))</f>
        <v>0</v>
      </c>
      <c r="R21">
        <f>(BS21*BU21)</f>
        <v>0</v>
      </c>
      <c r="S21">
        <f>(CG21+(R21+2*0.95*5.67E-8*(((CG21+$B$7)+273)^4-(CG21+273)^4)-44100*H21)/(1.84*29.3*O21+8*0.95*5.67E-8*(CG21+273)^3))</f>
        <v>0</v>
      </c>
      <c r="T21">
        <f>($C$7*CH21+$D$7*CI21+$E$7*S21)</f>
        <v>0</v>
      </c>
      <c r="U21">
        <f>0.61365*exp(17.502*T21/(240.97+T21))</f>
        <v>0</v>
      </c>
      <c r="V21">
        <f>(W21/X21*100)</f>
        <v>0</v>
      </c>
      <c r="W21">
        <f>CB21*(CE21+CF21)/1000</f>
        <v>0</v>
      </c>
      <c r="X21">
        <f>0.61365*exp(17.502*CG21/(240.97+CG21))</f>
        <v>0</v>
      </c>
      <c r="Y21">
        <f>(U21-CB21*(CE21+CF21)/1000)</f>
        <v>0</v>
      </c>
      <c r="Z21">
        <f>(-H21*44100)</f>
        <v>0</v>
      </c>
      <c r="AA21">
        <f>2*29.3*O21*0.92*(CG21-T21)</f>
        <v>0</v>
      </c>
      <c r="AB21">
        <f>2*0.95*5.67E-8*(((CG21+$B$7)+273)^4-(T21+273)^4)</f>
        <v>0</v>
      </c>
      <c r="AC21">
        <f>R21+AB21+Z21+AA21</f>
        <v>0</v>
      </c>
      <c r="AD21">
        <v>-0.0307212589357253</v>
      </c>
      <c r="AE21">
        <v>0.0344873044854498</v>
      </c>
      <c r="AF21">
        <v>2.73006360466869</v>
      </c>
      <c r="AG21">
        <v>71</v>
      </c>
      <c r="AH21">
        <v>12</v>
      </c>
      <c r="AI21">
        <f>IF(AG21*$H$13&gt;=AK21,1.0,(AK21/(AK21-AG21*$H$13)))</f>
        <v>0</v>
      </c>
      <c r="AJ21">
        <f>(AI21-1)*100</f>
        <v>0</v>
      </c>
      <c r="AK21">
        <f>MAX(0,($B$13+$C$13*CJ21)/(1+$D$13*CJ21)*CE21/(CG21+273)*$E$13)</f>
        <v>0</v>
      </c>
      <c r="AL21">
        <v>0</v>
      </c>
      <c r="AM21">
        <v>0</v>
      </c>
      <c r="AN21">
        <v>0</v>
      </c>
      <c r="AO21">
        <f>AN21-AM21</f>
        <v>0</v>
      </c>
      <c r="AP21">
        <f>AO21/AN21</f>
        <v>0</v>
      </c>
      <c r="AQ21">
        <v>-1</v>
      </c>
      <c r="AR21" t="s">
        <v>282</v>
      </c>
      <c r="AS21">
        <v>719.338269230769</v>
      </c>
      <c r="AT21">
        <v>874.678</v>
      </c>
      <c r="AU21">
        <f>1-AS21/AT21</f>
        <v>0</v>
      </c>
      <c r="AV21">
        <v>0.5</v>
      </c>
      <c r="AW21">
        <f>BS21</f>
        <v>0</v>
      </c>
      <c r="AX21">
        <f>I21</f>
        <v>0</v>
      </c>
      <c r="AY21">
        <f>AU21*AV21*AW21</f>
        <v>0</v>
      </c>
      <c r="AZ21">
        <f>BE21/AT21</f>
        <v>0</v>
      </c>
      <c r="BA21">
        <f>(AX21-AQ21)/AW21</f>
        <v>0</v>
      </c>
      <c r="BB21">
        <f>(AN21-AT21)/AT21</f>
        <v>0</v>
      </c>
      <c r="BC21" t="s">
        <v>266</v>
      </c>
      <c r="BD21">
        <v>0</v>
      </c>
      <c r="BE21">
        <f>AT21-BD21</f>
        <v>0</v>
      </c>
      <c r="BF21">
        <f>(AT21-AS21)/(AT21-BD21)</f>
        <v>0</v>
      </c>
      <c r="BG21">
        <f>(AN21-AT21)/(AN21-BD21)</f>
        <v>0</v>
      </c>
      <c r="BH21">
        <f>(AT21-AS21)/(AT21-AM21)</f>
        <v>0</v>
      </c>
      <c r="BI21">
        <f>(AN21-AT21)/(AN21-AM21)</f>
        <v>0</v>
      </c>
      <c r="BJ21" t="s">
        <v>266</v>
      </c>
      <c r="BK21" t="s">
        <v>266</v>
      </c>
      <c r="BL21" t="s">
        <v>266</v>
      </c>
      <c r="BM21" t="s">
        <v>266</v>
      </c>
      <c r="BN21" t="s">
        <v>266</v>
      </c>
      <c r="BO21" t="s">
        <v>266</v>
      </c>
      <c r="BP21" t="s">
        <v>266</v>
      </c>
      <c r="BQ21" t="s">
        <v>266</v>
      </c>
      <c r="BR21">
        <f>$B$11*CK21+$C$11*CL21+$F$11*CM21</f>
        <v>0</v>
      </c>
      <c r="BS21">
        <f>BR21*BT21</f>
        <v>0</v>
      </c>
      <c r="BT21">
        <f>($B$11*$D$9+$C$11*$D$9+$F$11*((CZ21+CR21)/MAX(CZ21+CR21+DA21, 0.1)*$I$9+DA21/MAX(CZ21+CR21+DA21, 0.1)*$J$9))/($B$11+$C$11+$F$11)</f>
        <v>0</v>
      </c>
      <c r="BU21">
        <f>($B$11*$K$9+$C$11*$K$9+$F$11*((CZ21+CR21)/MAX(CZ21+CR21+DA21, 0.1)*$P$9+DA21/MAX(CZ21+CR21+DA21, 0.1)*$Q$9))/($B$11+$C$11+$F$11)</f>
        <v>0</v>
      </c>
      <c r="BV21">
        <v>6</v>
      </c>
      <c r="BW21">
        <v>0.5</v>
      </c>
      <c r="BX21" t="s">
        <v>267</v>
      </c>
      <c r="BY21">
        <v>1623769831.69355</v>
      </c>
      <c r="BZ21">
        <v>368.952677419355</v>
      </c>
      <c r="CA21">
        <v>399.970580645161</v>
      </c>
      <c r="CB21">
        <v>19.2709580645161</v>
      </c>
      <c r="CC21">
        <v>7.71455193548387</v>
      </c>
      <c r="CD21">
        <v>600.006096774193</v>
      </c>
      <c r="CE21">
        <v>74.1281032258065</v>
      </c>
      <c r="CF21">
        <v>0.100038767741935</v>
      </c>
      <c r="CG21">
        <v>30.0261</v>
      </c>
      <c r="CH21">
        <v>27.5564548387097</v>
      </c>
      <c r="CI21">
        <v>999.9</v>
      </c>
      <c r="CJ21">
        <v>9994.29451612903</v>
      </c>
      <c r="CK21">
        <v>0</v>
      </c>
      <c r="CL21">
        <v>1343.56225806452</v>
      </c>
      <c r="CM21">
        <v>1999.96225806452</v>
      </c>
      <c r="CN21">
        <v>0.979999129032258</v>
      </c>
      <c r="CO21">
        <v>0.0200007806451613</v>
      </c>
      <c r="CP21">
        <v>0</v>
      </c>
      <c r="CQ21">
        <v>655.419258064516</v>
      </c>
      <c r="CR21">
        <v>5.00005</v>
      </c>
      <c r="CS21">
        <v>19290.2419354839</v>
      </c>
      <c r="CT21">
        <v>16663.3290322581</v>
      </c>
      <c r="CU21">
        <v>47.1005483870968</v>
      </c>
      <c r="CV21">
        <v>48.6711612903226</v>
      </c>
      <c r="CW21">
        <v>47.905064516129</v>
      </c>
      <c r="CX21">
        <v>47.7175161290323</v>
      </c>
      <c r="CY21">
        <v>48.7315806451613</v>
      </c>
      <c r="CZ21">
        <v>1955.06258064516</v>
      </c>
      <c r="DA21">
        <v>39.8996774193549</v>
      </c>
      <c r="DB21">
        <v>0</v>
      </c>
      <c r="DC21">
        <v>2.5</v>
      </c>
      <c r="DD21">
        <v>719.338269230769</v>
      </c>
      <c r="DE21">
        <v>-164.743922888604</v>
      </c>
      <c r="DF21">
        <v>7865.96323484619</v>
      </c>
      <c r="DG21">
        <v>44173.2038461538</v>
      </c>
      <c r="DH21">
        <v>15</v>
      </c>
      <c r="DI21">
        <v>1623769787</v>
      </c>
      <c r="DJ21" t="s">
        <v>268</v>
      </c>
      <c r="DK21">
        <v>2</v>
      </c>
      <c r="DL21">
        <v>6.257</v>
      </c>
      <c r="DM21">
        <v>-1.062</v>
      </c>
      <c r="DN21">
        <v>400</v>
      </c>
      <c r="DO21">
        <v>8</v>
      </c>
      <c r="DP21">
        <v>0.14</v>
      </c>
      <c r="DQ21">
        <v>0.01</v>
      </c>
      <c r="DR21">
        <v>-31.2127571428571</v>
      </c>
      <c r="DS21">
        <v>-3.38099704909738</v>
      </c>
      <c r="DT21">
        <v>0.385615879157619</v>
      </c>
      <c r="DU21">
        <v>0</v>
      </c>
      <c r="DV21">
        <v>707.009171428571</v>
      </c>
      <c r="DW21">
        <v>269.159940089009</v>
      </c>
      <c r="DX21">
        <v>106.318498750953</v>
      </c>
      <c r="DY21">
        <v>0</v>
      </c>
      <c r="DZ21">
        <v>11.7425785714286</v>
      </c>
      <c r="EA21">
        <v>3.52272028345499</v>
      </c>
      <c r="EB21">
        <v>0.406983577260636</v>
      </c>
      <c r="EC21">
        <v>0</v>
      </c>
      <c r="ED21">
        <v>0</v>
      </c>
      <c r="EE21">
        <v>3</v>
      </c>
      <c r="EF21" t="s">
        <v>276</v>
      </c>
      <c r="EG21">
        <v>100</v>
      </c>
      <c r="EH21">
        <v>100</v>
      </c>
      <c r="EI21">
        <v>6.257</v>
      </c>
      <c r="EJ21">
        <v>-1.062</v>
      </c>
      <c r="EK21">
        <v>2</v>
      </c>
      <c r="EL21">
        <v>706.796</v>
      </c>
      <c r="EM21">
        <v>410.614</v>
      </c>
      <c r="EN21">
        <v>27.9794</v>
      </c>
      <c r="EO21">
        <v>26.7107</v>
      </c>
      <c r="EP21">
        <v>30.0019</v>
      </c>
      <c r="EQ21">
        <v>26.1763</v>
      </c>
      <c r="ER21">
        <v>26.1235</v>
      </c>
      <c r="ES21">
        <v>25.5866</v>
      </c>
      <c r="ET21">
        <v>-30</v>
      </c>
      <c r="EU21">
        <v>-30</v>
      </c>
      <c r="EV21">
        <v>-999.9</v>
      </c>
      <c r="EW21">
        <v>400</v>
      </c>
      <c r="EX21">
        <v>20</v>
      </c>
      <c r="EY21">
        <v>112.792</v>
      </c>
      <c r="EZ21">
        <v>99.3152</v>
      </c>
    </row>
    <row r="22" spans="1:156">
      <c r="A22">
        <v>6</v>
      </c>
      <c r="B22">
        <v>1623769851.5</v>
      </c>
      <c r="C22">
        <v>15.9000000953674</v>
      </c>
      <c r="D22" t="s">
        <v>283</v>
      </c>
      <c r="E22" t="s">
        <v>284</v>
      </c>
      <c r="F22" t="s">
        <v>264</v>
      </c>
      <c r="G22">
        <v>1623769832.6</v>
      </c>
      <c r="H22">
        <f>CD22*AI22*(CB22-CC22)/(100*BV22*(1000-AI22*CB22))</f>
        <v>0</v>
      </c>
      <c r="I22">
        <f>CD22*AI22*(CA22-BZ22*(1000-AI22*CC22)/(1000-AI22*CB22))/(100*BV22)</f>
        <v>0</v>
      </c>
      <c r="J22">
        <f>BZ22 - IF(AI22&gt;1, I22*BV22*100.0/(AK22*CJ22), 0)</f>
        <v>0</v>
      </c>
      <c r="K22">
        <f>((Q22-H22/2)*J22-I22)/(Q22+H22/2)</f>
        <v>0</v>
      </c>
      <c r="L22">
        <f>K22*(CE22+CF22)/1000.0</f>
        <v>0</v>
      </c>
      <c r="M22">
        <f>(BZ22 - IF(AI22&gt;1, I22*BV22*100.0/(AK22*CJ22), 0))*(CE22+CF22)/1000.0</f>
        <v>0</v>
      </c>
      <c r="N22">
        <f>2.0/((1/P22-1/O22)+SIGN(P22)*SQRT((1/P22-1/O22)*(1/P22-1/O22) + 4*BW22/((BW22+1)*(BW22+1))*(2*1/P22*1/O22-1/O22*1/O22)))</f>
        <v>0</v>
      </c>
      <c r="O22">
        <f>AF22+AE22*BV22+AD22*BV22*BV22</f>
        <v>0</v>
      </c>
      <c r="P22">
        <f>H22*(1000-(1000*0.61365*exp(17.502*T22/(240.97+T22))/(CE22+CF22)+CB22)/2)/(1000*0.61365*exp(17.502*T22/(240.97+T22))/(CE22+CF22)-CB22)</f>
        <v>0</v>
      </c>
      <c r="Q22">
        <f>1/((BW22+1)/(N22/1.6)+1/(O22/1.37)) + BW22/((BW22+1)/(N22/1.6) + BW22/(O22/1.37))</f>
        <v>0</v>
      </c>
      <c r="R22">
        <f>(BS22*BU22)</f>
        <v>0</v>
      </c>
      <c r="S22">
        <f>(CG22+(R22+2*0.95*5.67E-8*(((CG22+$B$7)+273)^4-(CG22+273)^4)-44100*H22)/(1.84*29.3*O22+8*0.95*5.67E-8*(CG22+273)^3))</f>
        <v>0</v>
      </c>
      <c r="T22">
        <f>($C$7*CH22+$D$7*CI22+$E$7*S22)</f>
        <v>0</v>
      </c>
      <c r="U22">
        <f>0.61365*exp(17.502*T22/(240.97+T22))</f>
        <v>0</v>
      </c>
      <c r="V22">
        <f>(W22/X22*100)</f>
        <v>0</v>
      </c>
      <c r="W22">
        <f>CB22*(CE22+CF22)/1000</f>
        <v>0</v>
      </c>
      <c r="X22">
        <f>0.61365*exp(17.502*CG22/(240.97+CG22))</f>
        <v>0</v>
      </c>
      <c r="Y22">
        <f>(U22-CB22*(CE22+CF22)/1000)</f>
        <v>0</v>
      </c>
      <c r="Z22">
        <f>(-H22*44100)</f>
        <v>0</v>
      </c>
      <c r="AA22">
        <f>2*29.3*O22*0.92*(CG22-T22)</f>
        <v>0</v>
      </c>
      <c r="AB22">
        <f>2*0.95*5.67E-8*(((CG22+$B$7)+273)^4-(T22+273)^4)</f>
        <v>0</v>
      </c>
      <c r="AC22">
        <f>R22+AB22+Z22+AA22</f>
        <v>0</v>
      </c>
      <c r="AD22">
        <v>-0.0307164038922788</v>
      </c>
      <c r="AE22">
        <v>0.0344818542738559</v>
      </c>
      <c r="AF22">
        <v>2.72971301154677</v>
      </c>
      <c r="AG22">
        <v>70</v>
      </c>
      <c r="AH22">
        <v>12</v>
      </c>
      <c r="AI22">
        <f>IF(AG22*$H$13&gt;=AK22,1.0,(AK22/(AK22-AG22*$H$13)))</f>
        <v>0</v>
      </c>
      <c r="AJ22">
        <f>(AI22-1)*100</f>
        <v>0</v>
      </c>
      <c r="AK22">
        <f>MAX(0,($B$13+$C$13*CJ22)/(1+$D$13*CJ22)*CE22/(CG22+273)*$E$13)</f>
        <v>0</v>
      </c>
      <c r="AL22">
        <v>0</v>
      </c>
      <c r="AM22">
        <v>0</v>
      </c>
      <c r="AN22">
        <v>0</v>
      </c>
      <c r="AO22">
        <f>AN22-AM22</f>
        <v>0</v>
      </c>
      <c r="AP22">
        <f>AO22/AN22</f>
        <v>0</v>
      </c>
      <c r="AQ22">
        <v>-1</v>
      </c>
      <c r="AR22" t="s">
        <v>285</v>
      </c>
      <c r="AS22">
        <v>718.870538461538</v>
      </c>
      <c r="AT22">
        <v>863.175</v>
      </c>
      <c r="AU22">
        <f>1-AS22/AT22</f>
        <v>0</v>
      </c>
      <c r="AV22">
        <v>0.5</v>
      </c>
      <c r="AW22">
        <f>BS22</f>
        <v>0</v>
      </c>
      <c r="AX22">
        <f>I22</f>
        <v>0</v>
      </c>
      <c r="AY22">
        <f>AU22*AV22*AW22</f>
        <v>0</v>
      </c>
      <c r="AZ22">
        <f>BE22/AT22</f>
        <v>0</v>
      </c>
      <c r="BA22">
        <f>(AX22-AQ22)/AW22</f>
        <v>0</v>
      </c>
      <c r="BB22">
        <f>(AN22-AT22)/AT22</f>
        <v>0</v>
      </c>
      <c r="BC22" t="s">
        <v>266</v>
      </c>
      <c r="BD22">
        <v>0</v>
      </c>
      <c r="BE22">
        <f>AT22-BD22</f>
        <v>0</v>
      </c>
      <c r="BF22">
        <f>(AT22-AS22)/(AT22-BD22)</f>
        <v>0</v>
      </c>
      <c r="BG22">
        <f>(AN22-AT22)/(AN22-BD22)</f>
        <v>0</v>
      </c>
      <c r="BH22">
        <f>(AT22-AS22)/(AT22-AM22)</f>
        <v>0</v>
      </c>
      <c r="BI22">
        <f>(AN22-AT22)/(AN22-AM22)</f>
        <v>0</v>
      </c>
      <c r="BJ22" t="s">
        <v>266</v>
      </c>
      <c r="BK22" t="s">
        <v>266</v>
      </c>
      <c r="BL22" t="s">
        <v>266</v>
      </c>
      <c r="BM22" t="s">
        <v>266</v>
      </c>
      <c r="BN22" t="s">
        <v>266</v>
      </c>
      <c r="BO22" t="s">
        <v>266</v>
      </c>
      <c r="BP22" t="s">
        <v>266</v>
      </c>
      <c r="BQ22" t="s">
        <v>266</v>
      </c>
      <c r="BR22">
        <f>$B$11*CK22+$C$11*CL22+$F$11*CM22</f>
        <v>0</v>
      </c>
      <c r="BS22">
        <f>BR22*BT22</f>
        <v>0</v>
      </c>
      <c r="BT22">
        <f>($B$11*$D$9+$C$11*$D$9+$F$11*((CZ22+CR22)/MAX(CZ22+CR22+DA22, 0.1)*$I$9+DA22/MAX(CZ22+CR22+DA22, 0.1)*$J$9))/($B$11+$C$11+$F$11)</f>
        <v>0</v>
      </c>
      <c r="BU22">
        <f>($B$11*$K$9+$C$11*$K$9+$F$11*((CZ22+CR22)/MAX(CZ22+CR22+DA22, 0.1)*$P$9+DA22/MAX(CZ22+CR22+DA22, 0.1)*$Q$9))/($B$11+$C$11+$F$11)</f>
        <v>0</v>
      </c>
      <c r="BV22">
        <v>6</v>
      </c>
      <c r="BW22">
        <v>0.5</v>
      </c>
      <c r="BX22" t="s">
        <v>267</v>
      </c>
      <c r="BY22">
        <v>1623769832.6</v>
      </c>
      <c r="BZ22">
        <v>368.91164516129</v>
      </c>
      <c r="CA22">
        <v>399.970580645161</v>
      </c>
      <c r="CB22">
        <v>19.3240516129032</v>
      </c>
      <c r="CC22">
        <v>7.71706870967742</v>
      </c>
      <c r="CD22">
        <v>600.006709677419</v>
      </c>
      <c r="CE22">
        <v>74.1281838709678</v>
      </c>
      <c r="CF22">
        <v>0.100055216129032</v>
      </c>
      <c r="CG22">
        <v>30.0435161290323</v>
      </c>
      <c r="CH22">
        <v>27.6342677419355</v>
      </c>
      <c r="CI22">
        <v>999.9</v>
      </c>
      <c r="CJ22">
        <v>9992.70419354838</v>
      </c>
      <c r="CK22">
        <v>0</v>
      </c>
      <c r="CL22">
        <v>1343.64516129032</v>
      </c>
      <c r="CM22">
        <v>1999.95258064516</v>
      </c>
      <c r="CN22">
        <v>0.979998870967742</v>
      </c>
      <c r="CO22">
        <v>0.0200010322580645</v>
      </c>
      <c r="CP22">
        <v>0</v>
      </c>
      <c r="CQ22">
        <v>653.895193548387</v>
      </c>
      <c r="CR22">
        <v>5.00005</v>
      </c>
      <c r="CS22">
        <v>19261.0451612903</v>
      </c>
      <c r="CT22">
        <v>16663.2451612903</v>
      </c>
      <c r="CU22">
        <v>47.1267419354838</v>
      </c>
      <c r="CV22">
        <v>48.6771935483871</v>
      </c>
      <c r="CW22">
        <v>47.913129032258</v>
      </c>
      <c r="CX22">
        <v>47.7275806451613</v>
      </c>
      <c r="CY22">
        <v>48.7477096774194</v>
      </c>
      <c r="CZ22">
        <v>1955.05258064516</v>
      </c>
      <c r="DA22">
        <v>39.9</v>
      </c>
      <c r="DB22">
        <v>0</v>
      </c>
      <c r="DC22">
        <v>2.29999995231628</v>
      </c>
      <c r="DD22">
        <v>718.870538461538</v>
      </c>
      <c r="DE22">
        <v>-244.568514664128</v>
      </c>
      <c r="DF22">
        <v>-29997.8025711327</v>
      </c>
      <c r="DG22">
        <v>46765.4961538462</v>
      </c>
      <c r="DH22">
        <v>15</v>
      </c>
      <c r="DI22">
        <v>1623769787</v>
      </c>
      <c r="DJ22" t="s">
        <v>268</v>
      </c>
      <c r="DK22">
        <v>2</v>
      </c>
      <c r="DL22">
        <v>6.257</v>
      </c>
      <c r="DM22">
        <v>-1.062</v>
      </c>
      <c r="DN22">
        <v>400</v>
      </c>
      <c r="DO22">
        <v>8</v>
      </c>
      <c r="DP22">
        <v>0.14</v>
      </c>
      <c r="DQ22">
        <v>0.01</v>
      </c>
      <c r="DR22">
        <v>-31.3765047619048</v>
      </c>
      <c r="DS22">
        <v>-4.29830226444239</v>
      </c>
      <c r="DT22">
        <v>0.458835636072118</v>
      </c>
      <c r="DU22">
        <v>0</v>
      </c>
      <c r="DV22">
        <v>715.039428571429</v>
      </c>
      <c r="DW22">
        <v>181.053226680864</v>
      </c>
      <c r="DX22">
        <v>114.265062067179</v>
      </c>
      <c r="DY22">
        <v>0</v>
      </c>
      <c r="DZ22">
        <v>11.9436785714286</v>
      </c>
      <c r="EA22">
        <v>4.98246475492137</v>
      </c>
      <c r="EB22">
        <v>0.534508820603291</v>
      </c>
      <c r="EC22">
        <v>0</v>
      </c>
      <c r="ED22">
        <v>0</v>
      </c>
      <c r="EE22">
        <v>3</v>
      </c>
      <c r="EF22" t="s">
        <v>276</v>
      </c>
      <c r="EG22">
        <v>100</v>
      </c>
      <c r="EH22">
        <v>100</v>
      </c>
      <c r="EI22">
        <v>6.257</v>
      </c>
      <c r="EJ22">
        <v>-1.062</v>
      </c>
      <c r="EK22">
        <v>2</v>
      </c>
      <c r="EL22">
        <v>707.056</v>
      </c>
      <c r="EM22">
        <v>410.448</v>
      </c>
      <c r="EN22">
        <v>27.9976</v>
      </c>
      <c r="EO22">
        <v>26.7256</v>
      </c>
      <c r="EP22">
        <v>30.0019</v>
      </c>
      <c r="EQ22">
        <v>26.1917</v>
      </c>
      <c r="ER22">
        <v>26.1394</v>
      </c>
      <c r="ES22">
        <v>25.5864</v>
      </c>
      <c r="ET22">
        <v>-30</v>
      </c>
      <c r="EU22">
        <v>-30</v>
      </c>
      <c r="EV22">
        <v>-999.9</v>
      </c>
      <c r="EW22">
        <v>400</v>
      </c>
      <c r="EX22">
        <v>20</v>
      </c>
      <c r="EY22">
        <v>112.787</v>
      </c>
      <c r="EZ22">
        <v>99.312</v>
      </c>
    </row>
    <row r="23" spans="1:156">
      <c r="A23">
        <v>7</v>
      </c>
      <c r="B23">
        <v>1623769854.6</v>
      </c>
      <c r="C23">
        <v>19</v>
      </c>
      <c r="D23" t="s">
        <v>286</v>
      </c>
      <c r="E23" t="s">
        <v>287</v>
      </c>
      <c r="F23" t="s">
        <v>264</v>
      </c>
      <c r="G23">
        <v>1623769833.5871</v>
      </c>
      <c r="H23">
        <f>CD23*AI23*(CB23-CC23)/(100*BV23*(1000-AI23*CB23))</f>
        <v>0</v>
      </c>
      <c r="I23">
        <f>CD23*AI23*(CA23-BZ23*(1000-AI23*CC23)/(1000-AI23*CB23))/(100*BV23)</f>
        <v>0</v>
      </c>
      <c r="J23">
        <f>BZ23 - IF(AI23&gt;1, I23*BV23*100.0/(AK23*CJ23), 0)</f>
        <v>0</v>
      </c>
      <c r="K23">
        <f>((Q23-H23/2)*J23-I23)/(Q23+H23/2)</f>
        <v>0</v>
      </c>
      <c r="L23">
        <f>K23*(CE23+CF23)/1000.0</f>
        <v>0</v>
      </c>
      <c r="M23">
        <f>(BZ23 - IF(AI23&gt;1, I23*BV23*100.0/(AK23*CJ23), 0))*(CE23+CF23)/1000.0</f>
        <v>0</v>
      </c>
      <c r="N23">
        <f>2.0/((1/P23-1/O23)+SIGN(P23)*SQRT((1/P23-1/O23)*(1/P23-1/O23) + 4*BW23/((BW23+1)*(BW23+1))*(2*1/P23*1/O23-1/O23*1/O23)))</f>
        <v>0</v>
      </c>
      <c r="O23">
        <f>AF23+AE23*BV23+AD23*BV23*BV23</f>
        <v>0</v>
      </c>
      <c r="P23">
        <f>H23*(1000-(1000*0.61365*exp(17.502*T23/(240.97+T23))/(CE23+CF23)+CB23)/2)/(1000*0.61365*exp(17.502*T23/(240.97+T23))/(CE23+CF23)-CB23)</f>
        <v>0</v>
      </c>
      <c r="Q23">
        <f>1/((BW23+1)/(N23/1.6)+1/(O23/1.37)) + BW23/((BW23+1)/(N23/1.6) + BW23/(O23/1.37))</f>
        <v>0</v>
      </c>
      <c r="R23">
        <f>(BS23*BU23)</f>
        <v>0</v>
      </c>
      <c r="S23">
        <f>(CG23+(R23+2*0.95*5.67E-8*(((CG23+$B$7)+273)^4-(CG23+273)^4)-44100*H23)/(1.84*29.3*O23+8*0.95*5.67E-8*(CG23+273)^3))</f>
        <v>0</v>
      </c>
      <c r="T23">
        <f>($C$7*CH23+$D$7*CI23+$E$7*S23)</f>
        <v>0</v>
      </c>
      <c r="U23">
        <f>0.61365*exp(17.502*T23/(240.97+T23))</f>
        <v>0</v>
      </c>
      <c r="V23">
        <f>(W23/X23*100)</f>
        <v>0</v>
      </c>
      <c r="W23">
        <f>CB23*(CE23+CF23)/1000</f>
        <v>0</v>
      </c>
      <c r="X23">
        <f>0.61365*exp(17.502*CG23/(240.97+CG23))</f>
        <v>0</v>
      </c>
      <c r="Y23">
        <f>(U23-CB23*(CE23+CF23)/1000)</f>
        <v>0</v>
      </c>
      <c r="Z23">
        <f>(-H23*44100)</f>
        <v>0</v>
      </c>
      <c r="AA23">
        <f>2*29.3*O23*0.92*(CG23-T23)</f>
        <v>0</v>
      </c>
      <c r="AB23">
        <f>2*0.95*5.67E-8*(((CG23+$B$7)+273)^4-(T23+273)^4)</f>
        <v>0</v>
      </c>
      <c r="AC23">
        <f>R23+AB23+Z23+AA23</f>
        <v>0</v>
      </c>
      <c r="AD23">
        <v>-0.0307150161223692</v>
      </c>
      <c r="AE23">
        <v>0.0344802963805571</v>
      </c>
      <c r="AF23">
        <v>2.72961279529707</v>
      </c>
      <c r="AG23">
        <v>70</v>
      </c>
      <c r="AH23">
        <v>12</v>
      </c>
      <c r="AI23">
        <f>IF(AG23*$H$13&gt;=AK23,1.0,(AK23/(AK23-AG23*$H$13)))</f>
        <v>0</v>
      </c>
      <c r="AJ23">
        <f>(AI23-1)*100</f>
        <v>0</v>
      </c>
      <c r="AK23">
        <f>MAX(0,($B$13+$C$13*CJ23)/(1+$D$13*CJ23)*CE23/(CG23+273)*$E$13)</f>
        <v>0</v>
      </c>
      <c r="AL23">
        <v>0</v>
      </c>
      <c r="AM23">
        <v>0</v>
      </c>
      <c r="AN23">
        <v>0</v>
      </c>
      <c r="AO23">
        <f>AN23-AM23</f>
        <v>0</v>
      </c>
      <c r="AP23">
        <f>AO23/AN23</f>
        <v>0</v>
      </c>
      <c r="AQ23">
        <v>-1</v>
      </c>
      <c r="AR23" t="s">
        <v>288</v>
      </c>
      <c r="AS23">
        <v>709.056692307692</v>
      </c>
      <c r="AT23">
        <v>862.369</v>
      </c>
      <c r="AU23">
        <f>1-AS23/AT23</f>
        <v>0</v>
      </c>
      <c r="AV23">
        <v>0.5</v>
      </c>
      <c r="AW23">
        <f>BS23</f>
        <v>0</v>
      </c>
      <c r="AX23">
        <f>I23</f>
        <v>0</v>
      </c>
      <c r="AY23">
        <f>AU23*AV23*AW23</f>
        <v>0</v>
      </c>
      <c r="AZ23">
        <f>BE23/AT23</f>
        <v>0</v>
      </c>
      <c r="BA23">
        <f>(AX23-AQ23)/AW23</f>
        <v>0</v>
      </c>
      <c r="BB23">
        <f>(AN23-AT23)/AT23</f>
        <v>0</v>
      </c>
      <c r="BC23" t="s">
        <v>266</v>
      </c>
      <c r="BD23">
        <v>0</v>
      </c>
      <c r="BE23">
        <f>AT23-BD23</f>
        <v>0</v>
      </c>
      <c r="BF23">
        <f>(AT23-AS23)/(AT23-BD23)</f>
        <v>0</v>
      </c>
      <c r="BG23">
        <f>(AN23-AT23)/(AN23-BD23)</f>
        <v>0</v>
      </c>
      <c r="BH23">
        <f>(AT23-AS23)/(AT23-AM23)</f>
        <v>0</v>
      </c>
      <c r="BI23">
        <f>(AN23-AT23)/(AN23-AM23)</f>
        <v>0</v>
      </c>
      <c r="BJ23" t="s">
        <v>266</v>
      </c>
      <c r="BK23" t="s">
        <v>266</v>
      </c>
      <c r="BL23" t="s">
        <v>266</v>
      </c>
      <c r="BM23" t="s">
        <v>266</v>
      </c>
      <c r="BN23" t="s">
        <v>266</v>
      </c>
      <c r="BO23" t="s">
        <v>266</v>
      </c>
      <c r="BP23" t="s">
        <v>266</v>
      </c>
      <c r="BQ23" t="s">
        <v>266</v>
      </c>
      <c r="BR23">
        <f>$B$11*CK23+$C$11*CL23+$F$11*CM23</f>
        <v>0</v>
      </c>
      <c r="BS23">
        <f>BR23*BT23</f>
        <v>0</v>
      </c>
      <c r="BT23">
        <f>($B$11*$D$9+$C$11*$D$9+$F$11*((CZ23+CR23)/MAX(CZ23+CR23+DA23, 0.1)*$I$9+DA23/MAX(CZ23+CR23+DA23, 0.1)*$J$9))/($B$11+$C$11+$F$11)</f>
        <v>0</v>
      </c>
      <c r="BU23">
        <f>($B$11*$K$9+$C$11*$K$9+$F$11*((CZ23+CR23)/MAX(CZ23+CR23+DA23, 0.1)*$P$9+DA23/MAX(CZ23+CR23+DA23, 0.1)*$Q$9))/($B$11+$C$11+$F$11)</f>
        <v>0</v>
      </c>
      <c r="BV23">
        <v>6</v>
      </c>
      <c r="BW23">
        <v>0.5</v>
      </c>
      <c r="BX23" t="s">
        <v>267</v>
      </c>
      <c r="BY23">
        <v>1623769833.5871</v>
      </c>
      <c r="BZ23">
        <v>368.861935483871</v>
      </c>
      <c r="CA23">
        <v>399.972193548387</v>
      </c>
      <c r="CB23">
        <v>19.3850064516129</v>
      </c>
      <c r="CC23">
        <v>7.71979838709677</v>
      </c>
      <c r="CD23">
        <v>600.007741935484</v>
      </c>
      <c r="CE23">
        <v>74.1282806451613</v>
      </c>
      <c r="CF23">
        <v>0.100062796774194</v>
      </c>
      <c r="CG23">
        <v>30.0630290322581</v>
      </c>
      <c r="CH23">
        <v>27.7207774193548</v>
      </c>
      <c r="CI23">
        <v>999.9</v>
      </c>
      <c r="CJ23">
        <v>9992.23967741935</v>
      </c>
      <c r="CK23">
        <v>0</v>
      </c>
      <c r="CL23">
        <v>1343.70193548387</v>
      </c>
      <c r="CM23">
        <v>1999.95225806452</v>
      </c>
      <c r="CN23">
        <v>0.979998838709677</v>
      </c>
      <c r="CO23">
        <v>0.0200010838709677</v>
      </c>
      <c r="CP23">
        <v>0</v>
      </c>
      <c r="CQ23">
        <v>652.136193548387</v>
      </c>
      <c r="CR23">
        <v>5.00005</v>
      </c>
      <c r="CS23">
        <v>19226.7870967742</v>
      </c>
      <c r="CT23">
        <v>16663.2419354839</v>
      </c>
      <c r="CU23">
        <v>47.1569677419355</v>
      </c>
      <c r="CV23">
        <v>48.6852580645161</v>
      </c>
      <c r="CW23">
        <v>47.9211935483871</v>
      </c>
      <c r="CX23">
        <v>47.7396774193548</v>
      </c>
      <c r="CY23">
        <v>48.7678709677419</v>
      </c>
      <c r="CZ23">
        <v>1955.05225806452</v>
      </c>
      <c r="DA23">
        <v>39.9003225806452</v>
      </c>
      <c r="DB23">
        <v>0</v>
      </c>
      <c r="DC23">
        <v>2.70000004768372</v>
      </c>
      <c r="DD23">
        <v>709.056692307692</v>
      </c>
      <c r="DE23">
        <v>-256.864715780381</v>
      </c>
      <c r="DF23">
        <v>-48103.2800059469</v>
      </c>
      <c r="DG23">
        <v>46195.9884615385</v>
      </c>
      <c r="DH23">
        <v>15</v>
      </c>
      <c r="DI23">
        <v>1623769787</v>
      </c>
      <c r="DJ23" t="s">
        <v>268</v>
      </c>
      <c r="DK23">
        <v>2</v>
      </c>
      <c r="DL23">
        <v>6.257</v>
      </c>
      <c r="DM23">
        <v>-1.062</v>
      </c>
      <c r="DN23">
        <v>400</v>
      </c>
      <c r="DO23">
        <v>8</v>
      </c>
      <c r="DP23">
        <v>0.14</v>
      </c>
      <c r="DQ23">
        <v>0.01</v>
      </c>
      <c r="DR23">
        <v>-31.5971666666667</v>
      </c>
      <c r="DS23">
        <v>-4.97382156592514</v>
      </c>
      <c r="DT23">
        <v>0.510810250701982</v>
      </c>
      <c r="DU23">
        <v>0</v>
      </c>
      <c r="DV23">
        <v>719.269057142857</v>
      </c>
      <c r="DW23">
        <v>-140.518686148426</v>
      </c>
      <c r="DX23">
        <v>122.92182206844</v>
      </c>
      <c r="DY23">
        <v>0</v>
      </c>
      <c r="DZ23">
        <v>12.2205666666667</v>
      </c>
      <c r="EA23">
        <v>6.12606480804084</v>
      </c>
      <c r="EB23">
        <v>0.627238839854662</v>
      </c>
      <c r="EC23">
        <v>0</v>
      </c>
      <c r="ED23">
        <v>0</v>
      </c>
      <c r="EE23">
        <v>3</v>
      </c>
      <c r="EF23" t="s">
        <v>276</v>
      </c>
      <c r="EG23">
        <v>100</v>
      </c>
      <c r="EH23">
        <v>100</v>
      </c>
      <c r="EI23">
        <v>6.257</v>
      </c>
      <c r="EJ23">
        <v>-1.062</v>
      </c>
      <c r="EK23">
        <v>2</v>
      </c>
      <c r="EL23">
        <v>707.365</v>
      </c>
      <c r="EM23">
        <v>410.471</v>
      </c>
      <c r="EN23">
        <v>28.0147</v>
      </c>
      <c r="EO23">
        <v>26.7408</v>
      </c>
      <c r="EP23">
        <v>30.002</v>
      </c>
      <c r="EQ23">
        <v>26.2076</v>
      </c>
      <c r="ER23">
        <v>26.1559</v>
      </c>
      <c r="ES23">
        <v>25.5862</v>
      </c>
      <c r="ET23">
        <v>-30</v>
      </c>
      <c r="EU23">
        <v>-30</v>
      </c>
      <c r="EV23">
        <v>-999.9</v>
      </c>
      <c r="EW23">
        <v>400</v>
      </c>
      <c r="EX23">
        <v>20</v>
      </c>
      <c r="EY23">
        <v>112.783</v>
      </c>
      <c r="EZ23">
        <v>99.3095</v>
      </c>
    </row>
    <row r="24" spans="1:156">
      <c r="A24">
        <v>8</v>
      </c>
      <c r="B24">
        <v>1623769857.6</v>
      </c>
      <c r="C24">
        <v>22</v>
      </c>
      <c r="D24" t="s">
        <v>289</v>
      </c>
      <c r="E24" t="s">
        <v>290</v>
      </c>
      <c r="F24" t="s">
        <v>264</v>
      </c>
      <c r="G24">
        <v>1623769834.65484</v>
      </c>
      <c r="H24">
        <f>CD24*AI24*(CB24-CC24)/(100*BV24*(1000-AI24*CB24))</f>
        <v>0</v>
      </c>
      <c r="I24">
        <f>CD24*AI24*(CA24-BZ24*(1000-AI24*CC24)/(1000-AI24*CB24))/(100*BV24)</f>
        <v>0</v>
      </c>
      <c r="J24">
        <f>BZ24 - IF(AI24&gt;1, I24*BV24*100.0/(AK24*CJ24), 0)</f>
        <v>0</v>
      </c>
      <c r="K24">
        <f>((Q24-H24/2)*J24-I24)/(Q24+H24/2)</f>
        <v>0</v>
      </c>
      <c r="L24">
        <f>K24*(CE24+CF24)/1000.0</f>
        <v>0</v>
      </c>
      <c r="M24">
        <f>(BZ24 - IF(AI24&gt;1, I24*BV24*100.0/(AK24*CJ24), 0))*(CE24+CF24)/1000.0</f>
        <v>0</v>
      </c>
      <c r="N24">
        <f>2.0/((1/P24-1/O24)+SIGN(P24)*SQRT((1/P24-1/O24)*(1/P24-1/O24) + 4*BW24/((BW24+1)*(BW24+1))*(2*1/P24*1/O24-1/O24*1/O24)))</f>
        <v>0</v>
      </c>
      <c r="O24">
        <f>AF24+AE24*BV24+AD24*BV24*BV24</f>
        <v>0</v>
      </c>
      <c r="P24">
        <f>H24*(1000-(1000*0.61365*exp(17.502*T24/(240.97+T24))/(CE24+CF24)+CB24)/2)/(1000*0.61365*exp(17.502*T24/(240.97+T24))/(CE24+CF24)-CB24)</f>
        <v>0</v>
      </c>
      <c r="Q24">
        <f>1/((BW24+1)/(N24/1.6)+1/(O24/1.37)) + BW24/((BW24+1)/(N24/1.6) + BW24/(O24/1.37))</f>
        <v>0</v>
      </c>
      <c r="R24">
        <f>(BS24*BU24)</f>
        <v>0</v>
      </c>
      <c r="S24">
        <f>(CG24+(R24+2*0.95*5.67E-8*(((CG24+$B$7)+273)^4-(CG24+273)^4)-44100*H24)/(1.84*29.3*O24+8*0.95*5.67E-8*(CG24+273)^3))</f>
        <v>0</v>
      </c>
      <c r="T24">
        <f>($C$7*CH24+$D$7*CI24+$E$7*S24)</f>
        <v>0</v>
      </c>
      <c r="U24">
        <f>0.61365*exp(17.502*T24/(240.97+T24))</f>
        <v>0</v>
      </c>
      <c r="V24">
        <f>(W24/X24*100)</f>
        <v>0</v>
      </c>
      <c r="W24">
        <f>CB24*(CE24+CF24)/1000</f>
        <v>0</v>
      </c>
      <c r="X24">
        <f>0.61365*exp(17.502*CG24/(240.97+CG24))</f>
        <v>0</v>
      </c>
      <c r="Y24">
        <f>(U24-CB24*(CE24+CF24)/1000)</f>
        <v>0</v>
      </c>
      <c r="Z24">
        <f>(-H24*44100)</f>
        <v>0</v>
      </c>
      <c r="AA24">
        <f>2*29.3*O24*0.92*(CG24-T24)</f>
        <v>0</v>
      </c>
      <c r="AB24">
        <f>2*0.95*5.67E-8*(((CG24+$B$7)+273)^4-(T24+273)^4)</f>
        <v>0</v>
      </c>
      <c r="AC24">
        <f>R24+AB24+Z24+AA24</f>
        <v>0</v>
      </c>
      <c r="AD24">
        <v>-0.030714854756428</v>
      </c>
      <c r="AE24">
        <v>0.0344801152331516</v>
      </c>
      <c r="AF24">
        <v>2.72960114236705</v>
      </c>
      <c r="AG24">
        <v>70</v>
      </c>
      <c r="AH24">
        <v>12</v>
      </c>
      <c r="AI24">
        <f>IF(AG24*$H$13&gt;=AK24,1.0,(AK24/(AK24-AG24*$H$13)))</f>
        <v>0</v>
      </c>
      <c r="AJ24">
        <f>(AI24-1)*100</f>
        <v>0</v>
      </c>
      <c r="AK24">
        <f>MAX(0,($B$13+$C$13*CJ24)/(1+$D$13*CJ24)*CE24/(CG24+273)*$E$13)</f>
        <v>0</v>
      </c>
      <c r="AL24">
        <v>0</v>
      </c>
      <c r="AM24">
        <v>0</v>
      </c>
      <c r="AN24">
        <v>0</v>
      </c>
      <c r="AO24">
        <f>AN24-AM24</f>
        <v>0</v>
      </c>
      <c r="AP24">
        <f>AO24/AN24</f>
        <v>0</v>
      </c>
      <c r="AQ24">
        <v>-1</v>
      </c>
      <c r="AR24" t="s">
        <v>291</v>
      </c>
      <c r="AS24">
        <v>704.537038461538</v>
      </c>
      <c r="AT24">
        <v>857.19</v>
      </c>
      <c r="AU24">
        <f>1-AS24/AT24</f>
        <v>0</v>
      </c>
      <c r="AV24">
        <v>0.5</v>
      </c>
      <c r="AW24">
        <f>BS24</f>
        <v>0</v>
      </c>
      <c r="AX24">
        <f>I24</f>
        <v>0</v>
      </c>
      <c r="AY24">
        <f>AU24*AV24*AW24</f>
        <v>0</v>
      </c>
      <c r="AZ24">
        <f>BE24/AT24</f>
        <v>0</v>
      </c>
      <c r="BA24">
        <f>(AX24-AQ24)/AW24</f>
        <v>0</v>
      </c>
      <c r="BB24">
        <f>(AN24-AT24)/AT24</f>
        <v>0</v>
      </c>
      <c r="BC24" t="s">
        <v>266</v>
      </c>
      <c r="BD24">
        <v>0</v>
      </c>
      <c r="BE24">
        <f>AT24-BD24</f>
        <v>0</v>
      </c>
      <c r="BF24">
        <f>(AT24-AS24)/(AT24-BD24)</f>
        <v>0</v>
      </c>
      <c r="BG24">
        <f>(AN24-AT24)/(AN24-BD24)</f>
        <v>0</v>
      </c>
      <c r="BH24">
        <f>(AT24-AS24)/(AT24-AM24)</f>
        <v>0</v>
      </c>
      <c r="BI24">
        <f>(AN24-AT24)/(AN24-AM24)</f>
        <v>0</v>
      </c>
      <c r="BJ24" t="s">
        <v>266</v>
      </c>
      <c r="BK24" t="s">
        <v>266</v>
      </c>
      <c r="BL24" t="s">
        <v>266</v>
      </c>
      <c r="BM24" t="s">
        <v>266</v>
      </c>
      <c r="BN24" t="s">
        <v>266</v>
      </c>
      <c r="BO24" t="s">
        <v>266</v>
      </c>
      <c r="BP24" t="s">
        <v>266</v>
      </c>
      <c r="BQ24" t="s">
        <v>266</v>
      </c>
      <c r="BR24">
        <f>$B$11*CK24+$C$11*CL24+$F$11*CM24</f>
        <v>0</v>
      </c>
      <c r="BS24">
        <f>BR24*BT24</f>
        <v>0</v>
      </c>
      <c r="BT24">
        <f>($B$11*$D$9+$C$11*$D$9+$F$11*((CZ24+CR24)/MAX(CZ24+CR24+DA24, 0.1)*$I$9+DA24/MAX(CZ24+CR24+DA24, 0.1)*$J$9))/($B$11+$C$11+$F$11)</f>
        <v>0</v>
      </c>
      <c r="BU24">
        <f>($B$11*$K$9+$C$11*$K$9+$F$11*((CZ24+CR24)/MAX(CZ24+CR24+DA24, 0.1)*$P$9+DA24/MAX(CZ24+CR24+DA24, 0.1)*$Q$9))/($B$11+$C$11+$F$11)</f>
        <v>0</v>
      </c>
      <c r="BV24">
        <v>6</v>
      </c>
      <c r="BW24">
        <v>0.5</v>
      </c>
      <c r="BX24" t="s">
        <v>267</v>
      </c>
      <c r="BY24">
        <v>1623769834.65484</v>
      </c>
      <c r="BZ24">
        <v>368.810483870968</v>
      </c>
      <c r="CA24">
        <v>399.971774193548</v>
      </c>
      <c r="CB24">
        <v>19.4526677419355</v>
      </c>
      <c r="CC24">
        <v>7.72275161290323</v>
      </c>
      <c r="CD24">
        <v>600.008741935484</v>
      </c>
      <c r="CE24">
        <v>74.1283387096774</v>
      </c>
      <c r="CF24">
        <v>0.100064570967742</v>
      </c>
      <c r="CG24">
        <v>30.0840709677419</v>
      </c>
      <c r="CH24">
        <v>27.8127419354839</v>
      </c>
      <c r="CI24">
        <v>999.9</v>
      </c>
      <c r="CJ24">
        <v>9992.17935483871</v>
      </c>
      <c r="CK24">
        <v>0</v>
      </c>
      <c r="CL24">
        <v>1343.78032258064</v>
      </c>
      <c r="CM24">
        <v>1999.94129032258</v>
      </c>
      <c r="CN24">
        <v>0.979998806451613</v>
      </c>
      <c r="CO24">
        <v>0.020001135483871</v>
      </c>
      <c r="CP24">
        <v>0</v>
      </c>
      <c r="CQ24">
        <v>650.349548387097</v>
      </c>
      <c r="CR24">
        <v>5.00005</v>
      </c>
      <c r="CS24">
        <v>19192.1483870968</v>
      </c>
      <c r="CT24">
        <v>16663.1516129032</v>
      </c>
      <c r="CU24">
        <v>47.1912258064516</v>
      </c>
      <c r="CV24">
        <v>48.6933225806451</v>
      </c>
      <c r="CW24">
        <v>47.9292580645161</v>
      </c>
      <c r="CX24">
        <v>47.7517741935484</v>
      </c>
      <c r="CY24">
        <v>48.7900322580645</v>
      </c>
      <c r="CZ24">
        <v>1955.04129032258</v>
      </c>
      <c r="DA24">
        <v>39.9003225806452</v>
      </c>
      <c r="DB24">
        <v>0</v>
      </c>
      <c r="DC24">
        <v>2.5</v>
      </c>
      <c r="DD24">
        <v>704.537038461538</v>
      </c>
      <c r="DE24">
        <v>-168.869491202835</v>
      </c>
      <c r="DF24">
        <v>-25493.5768199108</v>
      </c>
      <c r="DG24">
        <v>45923.2692307692</v>
      </c>
      <c r="DH24">
        <v>15</v>
      </c>
      <c r="DI24">
        <v>1623769787</v>
      </c>
      <c r="DJ24" t="s">
        <v>268</v>
      </c>
      <c r="DK24">
        <v>2</v>
      </c>
      <c r="DL24">
        <v>6.257</v>
      </c>
      <c r="DM24">
        <v>-1.062</v>
      </c>
      <c r="DN24">
        <v>400</v>
      </c>
      <c r="DO24">
        <v>8</v>
      </c>
      <c r="DP24">
        <v>0.14</v>
      </c>
      <c r="DQ24">
        <v>0.01</v>
      </c>
      <c r="DR24">
        <v>-31.7823047619048</v>
      </c>
      <c r="DS24">
        <v>-4.97266589704263</v>
      </c>
      <c r="DT24">
        <v>0.509847004106498</v>
      </c>
      <c r="DU24">
        <v>0</v>
      </c>
      <c r="DV24">
        <v>719.776828571428</v>
      </c>
      <c r="DW24">
        <v>-83.8789315707029</v>
      </c>
      <c r="DX24">
        <v>122.452999737739</v>
      </c>
      <c r="DY24">
        <v>0</v>
      </c>
      <c r="DZ24">
        <v>12.4446547619048</v>
      </c>
      <c r="EA24">
        <v>6.39818416749679</v>
      </c>
      <c r="EB24">
        <v>0.649379947555241</v>
      </c>
      <c r="EC24">
        <v>0</v>
      </c>
      <c r="ED24">
        <v>0</v>
      </c>
      <c r="EE24">
        <v>3</v>
      </c>
      <c r="EF24" t="s">
        <v>276</v>
      </c>
      <c r="EG24">
        <v>100</v>
      </c>
      <c r="EH24">
        <v>100</v>
      </c>
      <c r="EI24">
        <v>6.257</v>
      </c>
      <c r="EJ24">
        <v>-1.062</v>
      </c>
      <c r="EK24">
        <v>2</v>
      </c>
      <c r="EL24">
        <v>707.596</v>
      </c>
      <c r="EM24">
        <v>410.401</v>
      </c>
      <c r="EN24">
        <v>28.033</v>
      </c>
      <c r="EO24">
        <v>26.7559</v>
      </c>
      <c r="EP24">
        <v>30.002</v>
      </c>
      <c r="EQ24">
        <v>26.2239</v>
      </c>
      <c r="ER24">
        <v>26.1713</v>
      </c>
      <c r="ES24">
        <v>25.5879</v>
      </c>
      <c r="ET24">
        <v>-30</v>
      </c>
      <c r="EU24">
        <v>-30</v>
      </c>
      <c r="EV24">
        <v>-999.9</v>
      </c>
      <c r="EW24">
        <v>400</v>
      </c>
      <c r="EX24">
        <v>20</v>
      </c>
      <c r="EY24">
        <v>112.78</v>
      </c>
      <c r="EZ24">
        <v>99.3069</v>
      </c>
    </row>
    <row r="25" spans="1:156">
      <c r="A25">
        <v>9</v>
      </c>
      <c r="B25">
        <v>1623769860.5</v>
      </c>
      <c r="C25">
        <v>24.9000000953674</v>
      </c>
      <c r="D25" t="s">
        <v>292</v>
      </c>
      <c r="E25" t="s">
        <v>293</v>
      </c>
      <c r="F25" t="s">
        <v>264</v>
      </c>
      <c r="G25">
        <v>1623769835.80323</v>
      </c>
      <c r="H25">
        <f>CD25*AI25*(CB25-CC25)/(100*BV25*(1000-AI25*CB25))</f>
        <v>0</v>
      </c>
      <c r="I25">
        <f>CD25*AI25*(CA25-BZ25*(1000-AI25*CC25)/(1000-AI25*CB25))/(100*BV25)</f>
        <v>0</v>
      </c>
      <c r="J25">
        <f>BZ25 - IF(AI25&gt;1, I25*BV25*100.0/(AK25*CJ25), 0)</f>
        <v>0</v>
      </c>
      <c r="K25">
        <f>((Q25-H25/2)*J25-I25)/(Q25+H25/2)</f>
        <v>0</v>
      </c>
      <c r="L25">
        <f>K25*(CE25+CF25)/1000.0</f>
        <v>0</v>
      </c>
      <c r="M25">
        <f>(BZ25 - IF(AI25&gt;1, I25*BV25*100.0/(AK25*CJ25), 0))*(CE25+CF25)/1000.0</f>
        <v>0</v>
      </c>
      <c r="N25">
        <f>2.0/((1/P25-1/O25)+SIGN(P25)*SQRT((1/P25-1/O25)*(1/P25-1/O25) + 4*BW25/((BW25+1)*(BW25+1))*(2*1/P25*1/O25-1/O25*1/O25)))</f>
        <v>0</v>
      </c>
      <c r="O25">
        <f>AF25+AE25*BV25+AD25*BV25*BV25</f>
        <v>0</v>
      </c>
      <c r="P25">
        <f>H25*(1000-(1000*0.61365*exp(17.502*T25/(240.97+T25))/(CE25+CF25)+CB25)/2)/(1000*0.61365*exp(17.502*T25/(240.97+T25))/(CE25+CF25)-CB25)</f>
        <v>0</v>
      </c>
      <c r="Q25">
        <f>1/((BW25+1)/(N25/1.6)+1/(O25/1.37)) + BW25/((BW25+1)/(N25/1.6) + BW25/(O25/1.37))</f>
        <v>0</v>
      </c>
      <c r="R25">
        <f>(BS25*BU25)</f>
        <v>0</v>
      </c>
      <c r="S25">
        <f>(CG25+(R25+2*0.95*5.67E-8*(((CG25+$B$7)+273)^4-(CG25+273)^4)-44100*H25)/(1.84*29.3*O25+8*0.95*5.67E-8*(CG25+273)^3))</f>
        <v>0</v>
      </c>
      <c r="T25">
        <f>($C$7*CH25+$D$7*CI25+$E$7*S25)</f>
        <v>0</v>
      </c>
      <c r="U25">
        <f>0.61365*exp(17.502*T25/(240.97+T25))</f>
        <v>0</v>
      </c>
      <c r="V25">
        <f>(W25/X25*100)</f>
        <v>0</v>
      </c>
      <c r="W25">
        <f>CB25*(CE25+CF25)/1000</f>
        <v>0</v>
      </c>
      <c r="X25">
        <f>0.61365*exp(17.502*CG25/(240.97+CG25))</f>
        <v>0</v>
      </c>
      <c r="Y25">
        <f>(U25-CB25*(CE25+CF25)/1000)</f>
        <v>0</v>
      </c>
      <c r="Z25">
        <f>(-H25*44100)</f>
        <v>0</v>
      </c>
      <c r="AA25">
        <f>2*29.3*O25*0.92*(CG25-T25)</f>
        <v>0</v>
      </c>
      <c r="AB25">
        <f>2*0.95*5.67E-8*(((CG25+$B$7)+273)^4-(T25+273)^4)</f>
        <v>0</v>
      </c>
      <c r="AC25">
        <f>R25+AB25+Z25+AA25</f>
        <v>0</v>
      </c>
      <c r="AD25">
        <v>-0.0307207120562747</v>
      </c>
      <c r="AE25">
        <v>0.0344866905653572</v>
      </c>
      <c r="AF25">
        <v>2.73002411398138</v>
      </c>
      <c r="AG25">
        <v>70</v>
      </c>
      <c r="AH25">
        <v>12</v>
      </c>
      <c r="AI25">
        <f>IF(AG25*$H$13&gt;=AK25,1.0,(AK25/(AK25-AG25*$H$13)))</f>
        <v>0</v>
      </c>
      <c r="AJ25">
        <f>(AI25-1)*100</f>
        <v>0</v>
      </c>
      <c r="AK25">
        <f>MAX(0,($B$13+$C$13*CJ25)/(1+$D$13*CJ25)*CE25/(CG25+273)*$E$13)</f>
        <v>0</v>
      </c>
      <c r="AL25">
        <v>0</v>
      </c>
      <c r="AM25">
        <v>0</v>
      </c>
      <c r="AN25">
        <v>0</v>
      </c>
      <c r="AO25">
        <f>AN25-AM25</f>
        <v>0</v>
      </c>
      <c r="AP25">
        <f>AO25/AN25</f>
        <v>0</v>
      </c>
      <c r="AQ25">
        <v>-1</v>
      </c>
      <c r="AR25" t="s">
        <v>294</v>
      </c>
      <c r="AS25">
        <v>709.704769230769</v>
      </c>
      <c r="AT25">
        <v>852.322</v>
      </c>
      <c r="AU25">
        <f>1-AS25/AT25</f>
        <v>0</v>
      </c>
      <c r="AV25">
        <v>0.5</v>
      </c>
      <c r="AW25">
        <f>BS25</f>
        <v>0</v>
      </c>
      <c r="AX25">
        <f>I25</f>
        <v>0</v>
      </c>
      <c r="AY25">
        <f>AU25*AV25*AW25</f>
        <v>0</v>
      </c>
      <c r="AZ25">
        <f>BE25/AT25</f>
        <v>0</v>
      </c>
      <c r="BA25">
        <f>(AX25-AQ25)/AW25</f>
        <v>0</v>
      </c>
      <c r="BB25">
        <f>(AN25-AT25)/AT25</f>
        <v>0</v>
      </c>
      <c r="BC25" t="s">
        <v>266</v>
      </c>
      <c r="BD25">
        <v>0</v>
      </c>
      <c r="BE25">
        <f>AT25-BD25</f>
        <v>0</v>
      </c>
      <c r="BF25">
        <f>(AT25-AS25)/(AT25-BD25)</f>
        <v>0</v>
      </c>
      <c r="BG25">
        <f>(AN25-AT25)/(AN25-BD25)</f>
        <v>0</v>
      </c>
      <c r="BH25">
        <f>(AT25-AS25)/(AT25-AM25)</f>
        <v>0</v>
      </c>
      <c r="BI25">
        <f>(AN25-AT25)/(AN25-AM25)</f>
        <v>0</v>
      </c>
      <c r="BJ25" t="s">
        <v>266</v>
      </c>
      <c r="BK25" t="s">
        <v>266</v>
      </c>
      <c r="BL25" t="s">
        <v>266</v>
      </c>
      <c r="BM25" t="s">
        <v>266</v>
      </c>
      <c r="BN25" t="s">
        <v>266</v>
      </c>
      <c r="BO25" t="s">
        <v>266</v>
      </c>
      <c r="BP25" t="s">
        <v>266</v>
      </c>
      <c r="BQ25" t="s">
        <v>266</v>
      </c>
      <c r="BR25">
        <f>$B$11*CK25+$C$11*CL25+$F$11*CM25</f>
        <v>0</v>
      </c>
      <c r="BS25">
        <f>BR25*BT25</f>
        <v>0</v>
      </c>
      <c r="BT25">
        <f>($B$11*$D$9+$C$11*$D$9+$F$11*((CZ25+CR25)/MAX(CZ25+CR25+DA25, 0.1)*$I$9+DA25/MAX(CZ25+CR25+DA25, 0.1)*$J$9))/($B$11+$C$11+$F$11)</f>
        <v>0</v>
      </c>
      <c r="BU25">
        <f>($B$11*$K$9+$C$11*$K$9+$F$11*((CZ25+CR25)/MAX(CZ25+CR25+DA25, 0.1)*$P$9+DA25/MAX(CZ25+CR25+DA25, 0.1)*$Q$9))/($B$11+$C$11+$F$11)</f>
        <v>0</v>
      </c>
      <c r="BV25">
        <v>6</v>
      </c>
      <c r="BW25">
        <v>0.5</v>
      </c>
      <c r="BX25" t="s">
        <v>267</v>
      </c>
      <c r="BY25">
        <v>1623769835.80323</v>
      </c>
      <c r="BZ25">
        <v>368.756935483871</v>
      </c>
      <c r="CA25">
        <v>399.971870967742</v>
      </c>
      <c r="CB25">
        <v>19.5251903225806</v>
      </c>
      <c r="CC25">
        <v>7.72592580645161</v>
      </c>
      <c r="CD25">
        <v>600.008096774194</v>
      </c>
      <c r="CE25">
        <v>74.1284225806452</v>
      </c>
      <c r="CF25">
        <v>0.100048480645161</v>
      </c>
      <c r="CG25">
        <v>30.1067258064516</v>
      </c>
      <c r="CH25">
        <v>27.9091677419355</v>
      </c>
      <c r="CI25">
        <v>999.9</v>
      </c>
      <c r="CJ25">
        <v>9994.0735483871</v>
      </c>
      <c r="CK25">
        <v>0</v>
      </c>
      <c r="CL25">
        <v>1343.84806451613</v>
      </c>
      <c r="CM25">
        <v>1999.91870967742</v>
      </c>
      <c r="CN25">
        <v>0.979998838709677</v>
      </c>
      <c r="CO25">
        <v>0.0200011032258064</v>
      </c>
      <c r="CP25">
        <v>0</v>
      </c>
      <c r="CQ25">
        <v>648.576741935484</v>
      </c>
      <c r="CR25">
        <v>5.00005</v>
      </c>
      <c r="CS25">
        <v>19157.8935483871</v>
      </c>
      <c r="CT25">
        <v>16662.964516129</v>
      </c>
      <c r="CU25">
        <v>47.2295161290322</v>
      </c>
      <c r="CV25">
        <v>48.7013870967742</v>
      </c>
      <c r="CW25">
        <v>47.9373225806451</v>
      </c>
      <c r="CX25">
        <v>47.7658709677419</v>
      </c>
      <c r="CY25">
        <v>48.8142258064516</v>
      </c>
      <c r="CZ25">
        <v>1955.01903225806</v>
      </c>
      <c r="DA25">
        <v>39.8996774193549</v>
      </c>
      <c r="DB25">
        <v>0</v>
      </c>
      <c r="DC25">
        <v>2.29999995231628</v>
      </c>
      <c r="DD25">
        <v>709.704769230769</v>
      </c>
      <c r="DE25">
        <v>-304.611098544466</v>
      </c>
      <c r="DF25">
        <v>-69920.0698962103</v>
      </c>
      <c r="DG25">
        <v>48727.7807692308</v>
      </c>
      <c r="DH25">
        <v>15</v>
      </c>
      <c r="DI25">
        <v>1623769787</v>
      </c>
      <c r="DJ25" t="s">
        <v>268</v>
      </c>
      <c r="DK25">
        <v>2</v>
      </c>
      <c r="DL25">
        <v>6.257</v>
      </c>
      <c r="DM25">
        <v>-1.062</v>
      </c>
      <c r="DN25">
        <v>400</v>
      </c>
      <c r="DO25">
        <v>8</v>
      </c>
      <c r="DP25">
        <v>0.14</v>
      </c>
      <c r="DQ25">
        <v>0.01</v>
      </c>
      <c r="DR25">
        <v>-31.9937642857143</v>
      </c>
      <c r="DS25">
        <v>-3.89277410200449</v>
      </c>
      <c r="DT25">
        <v>0.410714853477868</v>
      </c>
      <c r="DU25">
        <v>0</v>
      </c>
      <c r="DV25">
        <v>719.960257142857</v>
      </c>
      <c r="DW25">
        <v>-127.819124816335</v>
      </c>
      <c r="DX25">
        <v>122.642780792102</v>
      </c>
      <c r="DY25">
        <v>0</v>
      </c>
      <c r="DZ25">
        <v>12.7320928571429</v>
      </c>
      <c r="EA25">
        <v>5.8854049342579</v>
      </c>
      <c r="EB25">
        <v>0.603106986241862</v>
      </c>
      <c r="EC25">
        <v>0</v>
      </c>
      <c r="ED25">
        <v>0</v>
      </c>
      <c r="EE25">
        <v>3</v>
      </c>
      <c r="EF25" t="s">
        <v>276</v>
      </c>
      <c r="EG25">
        <v>100</v>
      </c>
      <c r="EH25">
        <v>100</v>
      </c>
      <c r="EI25">
        <v>6.257</v>
      </c>
      <c r="EJ25">
        <v>-1.062</v>
      </c>
      <c r="EK25">
        <v>2</v>
      </c>
      <c r="EL25">
        <v>707.773</v>
      </c>
      <c r="EM25">
        <v>410.359</v>
      </c>
      <c r="EN25">
        <v>28.0511</v>
      </c>
      <c r="EO25">
        <v>26.7708</v>
      </c>
      <c r="EP25">
        <v>30.002</v>
      </c>
      <c r="EQ25">
        <v>26.2393</v>
      </c>
      <c r="ER25">
        <v>26.1868</v>
      </c>
      <c r="ES25">
        <v>25.5883</v>
      </c>
      <c r="ET25">
        <v>-30</v>
      </c>
      <c r="EU25">
        <v>-30</v>
      </c>
      <c r="EV25">
        <v>-999.9</v>
      </c>
      <c r="EW25">
        <v>400</v>
      </c>
      <c r="EX25">
        <v>20</v>
      </c>
      <c r="EY25">
        <v>112.777</v>
      </c>
      <c r="EZ25">
        <v>99.3047</v>
      </c>
    </row>
    <row r="26" spans="1:156">
      <c r="A26">
        <v>10</v>
      </c>
      <c r="B26">
        <v>1623770677.2</v>
      </c>
      <c r="C26">
        <v>841.600000143051</v>
      </c>
      <c r="D26" t="s">
        <v>297</v>
      </c>
      <c r="E26" t="s">
        <v>298</v>
      </c>
      <c r="F26" t="s">
        <v>264</v>
      </c>
      <c r="G26">
        <v>1623770669.24839</v>
      </c>
      <c r="H26">
        <f>CD26*AI26*(CB26-CC26)/(100*BV26*(1000-AI26*CB26))</f>
        <v>0</v>
      </c>
      <c r="I26">
        <f>CD26*AI26*(CA26-BZ26*(1000-AI26*CC26)/(1000-AI26*CB26))/(100*BV26)</f>
        <v>0</v>
      </c>
      <c r="J26">
        <f>BZ26 - IF(AI26&gt;1, I26*BV26*100.0/(AK26*CJ26), 0)</f>
        <v>0</v>
      </c>
      <c r="K26">
        <f>((Q26-H26/2)*J26-I26)/(Q26+H26/2)</f>
        <v>0</v>
      </c>
      <c r="L26">
        <f>K26*(CE26+CF26)/1000.0</f>
        <v>0</v>
      </c>
      <c r="M26">
        <f>(BZ26 - IF(AI26&gt;1, I26*BV26*100.0/(AK26*CJ26), 0))*(CE26+CF26)/1000.0</f>
        <v>0</v>
      </c>
      <c r="N26">
        <f>2.0/((1/P26-1/O26)+SIGN(P26)*SQRT((1/P26-1/O26)*(1/P26-1/O26) + 4*BW26/((BW26+1)*(BW26+1))*(2*1/P26*1/O26-1/O26*1/O26)))</f>
        <v>0</v>
      </c>
      <c r="O26">
        <f>AF26+AE26*BV26+AD26*BV26*BV26</f>
        <v>0</v>
      </c>
      <c r="P26">
        <f>H26*(1000-(1000*0.61365*exp(17.502*T26/(240.97+T26))/(CE26+CF26)+CB26)/2)/(1000*0.61365*exp(17.502*T26/(240.97+T26))/(CE26+CF26)-CB26)</f>
        <v>0</v>
      </c>
      <c r="Q26">
        <f>1/((BW26+1)/(N26/1.6)+1/(O26/1.37)) + BW26/((BW26+1)/(N26/1.6) + BW26/(O26/1.37))</f>
        <v>0</v>
      </c>
      <c r="R26">
        <f>(BS26*BU26)</f>
        <v>0</v>
      </c>
      <c r="S26">
        <f>(CG26+(R26+2*0.95*5.67E-8*(((CG26+$B$7)+273)^4-(CG26+273)^4)-44100*H26)/(1.84*29.3*O26+8*0.95*5.67E-8*(CG26+273)^3))</f>
        <v>0</v>
      </c>
      <c r="T26">
        <f>($C$7*CH26+$D$7*CI26+$E$7*S26)</f>
        <v>0</v>
      </c>
      <c r="U26">
        <f>0.61365*exp(17.502*T26/(240.97+T26))</f>
        <v>0</v>
      </c>
      <c r="V26">
        <f>(W26/X26*100)</f>
        <v>0</v>
      </c>
      <c r="W26">
        <f>CB26*(CE26+CF26)/1000</f>
        <v>0</v>
      </c>
      <c r="X26">
        <f>0.61365*exp(17.502*CG26/(240.97+CG26))</f>
        <v>0</v>
      </c>
      <c r="Y26">
        <f>(U26-CB26*(CE26+CF26)/1000)</f>
        <v>0</v>
      </c>
      <c r="Z26">
        <f>(-H26*44100)</f>
        <v>0</v>
      </c>
      <c r="AA26">
        <f>2*29.3*O26*0.92*(CG26-T26)</f>
        <v>0</v>
      </c>
      <c r="AB26">
        <f>2*0.95*5.67E-8*(((CG26+$B$7)+273)^4-(T26+273)^4)</f>
        <v>0</v>
      </c>
      <c r="AC26">
        <f>R26+AB26+Z26+AA26</f>
        <v>0</v>
      </c>
      <c r="AD26">
        <v>-0.0307539014320259</v>
      </c>
      <c r="AE26">
        <v>0.0345239485471869</v>
      </c>
      <c r="AF26">
        <v>2.73242045013906</v>
      </c>
      <c r="AG26">
        <v>69</v>
      </c>
      <c r="AH26">
        <v>11</v>
      </c>
      <c r="AI26">
        <f>IF(AG26*$H$13&gt;=AK26,1.0,(AK26/(AK26-AG26*$H$13)))</f>
        <v>0</v>
      </c>
      <c r="AJ26">
        <f>(AI26-1)*100</f>
        <v>0</v>
      </c>
      <c r="AK26">
        <f>MAX(0,($B$13+$C$13*CJ26)/(1+$D$13*CJ26)*CE26/(CG26+273)*$E$13)</f>
        <v>0</v>
      </c>
      <c r="AL26">
        <v>0</v>
      </c>
      <c r="AM26">
        <v>0</v>
      </c>
      <c r="AN26">
        <v>0</v>
      </c>
      <c r="AO26">
        <f>AN26-AM26</f>
        <v>0</v>
      </c>
      <c r="AP26">
        <f>AO26/AN26</f>
        <v>0</v>
      </c>
      <c r="AQ26">
        <v>-1</v>
      </c>
      <c r="AR26" t="s">
        <v>299</v>
      </c>
      <c r="AS26">
        <v>250.959192307692</v>
      </c>
      <c r="AT26">
        <v>372.278</v>
      </c>
      <c r="AU26">
        <f>1-AS26/AT26</f>
        <v>0</v>
      </c>
      <c r="AV26">
        <v>0.5</v>
      </c>
      <c r="AW26">
        <f>BS26</f>
        <v>0</v>
      </c>
      <c r="AX26">
        <f>I26</f>
        <v>0</v>
      </c>
      <c r="AY26">
        <f>AU26*AV26*AW26</f>
        <v>0</v>
      </c>
      <c r="AZ26">
        <f>BE26/AT26</f>
        <v>0</v>
      </c>
      <c r="BA26">
        <f>(AX26-AQ26)/AW26</f>
        <v>0</v>
      </c>
      <c r="BB26">
        <f>(AN26-AT26)/AT26</f>
        <v>0</v>
      </c>
      <c r="BC26" t="s">
        <v>266</v>
      </c>
      <c r="BD26">
        <v>0</v>
      </c>
      <c r="BE26">
        <f>AT26-BD26</f>
        <v>0</v>
      </c>
      <c r="BF26">
        <f>(AT26-AS26)/(AT26-BD26)</f>
        <v>0</v>
      </c>
      <c r="BG26">
        <f>(AN26-AT26)/(AN26-BD26)</f>
        <v>0</v>
      </c>
      <c r="BH26">
        <f>(AT26-AS26)/(AT26-AM26)</f>
        <v>0</v>
      </c>
      <c r="BI26">
        <f>(AN26-AT26)/(AN26-AM26)</f>
        <v>0</v>
      </c>
      <c r="BJ26" t="s">
        <v>266</v>
      </c>
      <c r="BK26" t="s">
        <v>266</v>
      </c>
      <c r="BL26" t="s">
        <v>266</v>
      </c>
      <c r="BM26" t="s">
        <v>266</v>
      </c>
      <c r="BN26" t="s">
        <v>266</v>
      </c>
      <c r="BO26" t="s">
        <v>266</v>
      </c>
      <c r="BP26" t="s">
        <v>266</v>
      </c>
      <c r="BQ26" t="s">
        <v>266</v>
      </c>
      <c r="BR26">
        <f>$B$11*CK26+$C$11*CL26+$F$11*CM26</f>
        <v>0</v>
      </c>
      <c r="BS26">
        <f>BR26*BT26</f>
        <v>0</v>
      </c>
      <c r="BT26">
        <f>($B$11*$D$9+$C$11*$D$9+$F$11*((CZ26+CR26)/MAX(CZ26+CR26+DA26, 0.1)*$I$9+DA26/MAX(CZ26+CR26+DA26, 0.1)*$J$9))/($B$11+$C$11+$F$11)</f>
        <v>0</v>
      </c>
      <c r="BU26">
        <f>($B$11*$K$9+$C$11*$K$9+$F$11*((CZ26+CR26)/MAX(CZ26+CR26+DA26, 0.1)*$P$9+DA26/MAX(CZ26+CR26+DA26, 0.1)*$Q$9))/($B$11+$C$11+$F$11)</f>
        <v>0</v>
      </c>
      <c r="BV26">
        <v>6</v>
      </c>
      <c r="BW26">
        <v>0.5</v>
      </c>
      <c r="BX26" t="s">
        <v>267</v>
      </c>
      <c r="BY26">
        <v>1623770669.24839</v>
      </c>
      <c r="BZ26">
        <v>380.834</v>
      </c>
      <c r="CA26">
        <v>399.992935483871</v>
      </c>
      <c r="CB26">
        <v>21.381035483871</v>
      </c>
      <c r="CC26">
        <v>11.3785483870968</v>
      </c>
      <c r="CD26">
        <v>599.913516129032</v>
      </c>
      <c r="CE26">
        <v>74.1336387096774</v>
      </c>
      <c r="CF26">
        <v>0.0958323709677419</v>
      </c>
      <c r="CG26">
        <v>31.8016419354839</v>
      </c>
      <c r="CH26">
        <v>32.0044</v>
      </c>
      <c r="CI26">
        <v>999.9</v>
      </c>
      <c r="CJ26">
        <v>10004.1667741935</v>
      </c>
      <c r="CK26">
        <v>0</v>
      </c>
      <c r="CL26">
        <v>1305.93387096774</v>
      </c>
      <c r="CM26">
        <v>1999.99806451613</v>
      </c>
      <c r="CN26">
        <v>0.979993129032258</v>
      </c>
      <c r="CO26">
        <v>0.0200067709677419</v>
      </c>
      <c r="CP26">
        <v>0</v>
      </c>
      <c r="CQ26">
        <v>250.956580645161</v>
      </c>
      <c r="CR26">
        <v>5.00005</v>
      </c>
      <c r="CS26">
        <v>9337.98451612903</v>
      </c>
      <c r="CT26">
        <v>16663.5870967742</v>
      </c>
      <c r="CU26">
        <v>49.6087419354839</v>
      </c>
      <c r="CV26">
        <v>50.9491935483871</v>
      </c>
      <c r="CW26">
        <v>50.375</v>
      </c>
      <c r="CX26">
        <v>49.812</v>
      </c>
      <c r="CY26">
        <v>51.25</v>
      </c>
      <c r="CZ26">
        <v>1955.08064516129</v>
      </c>
      <c r="DA26">
        <v>39.9174193548387</v>
      </c>
      <c r="DB26">
        <v>0</v>
      </c>
      <c r="DC26">
        <v>815.699999809265</v>
      </c>
      <c r="DD26">
        <v>250.959192307692</v>
      </c>
      <c r="DE26">
        <v>-0.540410252049951</v>
      </c>
      <c r="DF26">
        <v>-167.593846177092</v>
      </c>
      <c r="DG26">
        <v>9337.51692307692</v>
      </c>
      <c r="DH26">
        <v>15</v>
      </c>
      <c r="DI26">
        <v>1623770658.3</v>
      </c>
      <c r="DJ26" t="s">
        <v>300</v>
      </c>
      <c r="DK26">
        <v>3</v>
      </c>
      <c r="DL26">
        <v>6.187</v>
      </c>
      <c r="DM26">
        <v>-1.101</v>
      </c>
      <c r="DN26">
        <v>400</v>
      </c>
      <c r="DO26">
        <v>11</v>
      </c>
      <c r="DP26">
        <v>0.18</v>
      </c>
      <c r="DQ26">
        <v>0.01</v>
      </c>
      <c r="DR26">
        <v>-14.7065919814286</v>
      </c>
      <c r="DS26">
        <v>-62.6897086015076</v>
      </c>
      <c r="DT26">
        <v>7.79201806652124</v>
      </c>
      <c r="DU26">
        <v>0</v>
      </c>
      <c r="DV26">
        <v>250.9062</v>
      </c>
      <c r="DW26">
        <v>0.460103816862557</v>
      </c>
      <c r="DX26">
        <v>0.233353661699515</v>
      </c>
      <c r="DY26">
        <v>1</v>
      </c>
      <c r="DZ26">
        <v>7.67912719119048</v>
      </c>
      <c r="EA26">
        <v>32.5893832638079</v>
      </c>
      <c r="EB26">
        <v>4.06399832122403</v>
      </c>
      <c r="EC26">
        <v>0</v>
      </c>
      <c r="ED26">
        <v>1</v>
      </c>
      <c r="EE26">
        <v>3</v>
      </c>
      <c r="EF26" t="s">
        <v>269</v>
      </c>
      <c r="EG26">
        <v>100</v>
      </c>
      <c r="EH26">
        <v>100</v>
      </c>
      <c r="EI26">
        <v>6.187</v>
      </c>
      <c r="EJ26">
        <v>-1.101</v>
      </c>
      <c r="EK26">
        <v>2</v>
      </c>
      <c r="EL26">
        <v>709.186</v>
      </c>
      <c r="EM26">
        <v>399.43</v>
      </c>
      <c r="EN26">
        <v>30.198</v>
      </c>
      <c r="EO26">
        <v>29.6599</v>
      </c>
      <c r="EP26">
        <v>30.001</v>
      </c>
      <c r="EQ26">
        <v>29.327</v>
      </c>
      <c r="ER26">
        <v>29.2823</v>
      </c>
      <c r="ES26">
        <v>25.6738</v>
      </c>
      <c r="ET26">
        <v>-30</v>
      </c>
      <c r="EU26">
        <v>-30</v>
      </c>
      <c r="EV26">
        <v>-999.9</v>
      </c>
      <c r="EW26">
        <v>400</v>
      </c>
      <c r="EX26">
        <v>20</v>
      </c>
      <c r="EY26">
        <v>111.996</v>
      </c>
      <c r="EZ26">
        <v>98.9167</v>
      </c>
    </row>
    <row r="27" spans="1:156">
      <c r="A27">
        <v>11</v>
      </c>
      <c r="B27">
        <v>1623770680.8</v>
      </c>
      <c r="C27">
        <v>845.200000047684</v>
      </c>
      <c r="D27" t="s">
        <v>301</v>
      </c>
      <c r="E27" t="s">
        <v>302</v>
      </c>
      <c r="F27" t="s">
        <v>264</v>
      </c>
      <c r="G27">
        <v>1623770670.40645</v>
      </c>
      <c r="H27">
        <f>CD27*AI27*(CB27-CC27)/(100*BV27*(1000-AI27*CB27))</f>
        <v>0</v>
      </c>
      <c r="I27">
        <f>CD27*AI27*(CA27-BZ27*(1000-AI27*CC27)/(1000-AI27*CB27))/(100*BV27)</f>
        <v>0</v>
      </c>
      <c r="J27">
        <f>BZ27 - IF(AI27&gt;1, I27*BV27*100.0/(AK27*CJ27), 0)</f>
        <v>0</v>
      </c>
      <c r="K27">
        <f>((Q27-H27/2)*J27-I27)/(Q27+H27/2)</f>
        <v>0</v>
      </c>
      <c r="L27">
        <f>K27*(CE27+CF27)/1000.0</f>
        <v>0</v>
      </c>
      <c r="M27">
        <f>(BZ27 - IF(AI27&gt;1, I27*BV27*100.0/(AK27*CJ27), 0))*(CE27+CF27)/1000.0</f>
        <v>0</v>
      </c>
      <c r="N27">
        <f>2.0/((1/P27-1/O27)+SIGN(P27)*SQRT((1/P27-1/O27)*(1/P27-1/O27) + 4*BW27/((BW27+1)*(BW27+1))*(2*1/P27*1/O27-1/O27*1/O27)))</f>
        <v>0</v>
      </c>
      <c r="O27">
        <f>AF27+AE27*BV27+AD27*BV27*BV27</f>
        <v>0</v>
      </c>
      <c r="P27">
        <f>H27*(1000-(1000*0.61365*exp(17.502*T27/(240.97+T27))/(CE27+CF27)+CB27)/2)/(1000*0.61365*exp(17.502*T27/(240.97+T27))/(CE27+CF27)-CB27)</f>
        <v>0</v>
      </c>
      <c r="Q27">
        <f>1/((BW27+1)/(N27/1.6)+1/(O27/1.37)) + BW27/((BW27+1)/(N27/1.6) + BW27/(O27/1.37))</f>
        <v>0</v>
      </c>
      <c r="R27">
        <f>(BS27*BU27)</f>
        <v>0</v>
      </c>
      <c r="S27">
        <f>(CG27+(R27+2*0.95*5.67E-8*(((CG27+$B$7)+273)^4-(CG27+273)^4)-44100*H27)/(1.84*29.3*O27+8*0.95*5.67E-8*(CG27+273)^3))</f>
        <v>0</v>
      </c>
      <c r="T27">
        <f>($C$7*CH27+$D$7*CI27+$E$7*S27)</f>
        <v>0</v>
      </c>
      <c r="U27">
        <f>0.61365*exp(17.502*T27/(240.97+T27))</f>
        <v>0</v>
      </c>
      <c r="V27">
        <f>(W27/X27*100)</f>
        <v>0</v>
      </c>
      <c r="W27">
        <f>CB27*(CE27+CF27)/1000</f>
        <v>0</v>
      </c>
      <c r="X27">
        <f>0.61365*exp(17.502*CG27/(240.97+CG27))</f>
        <v>0</v>
      </c>
      <c r="Y27">
        <f>(U27-CB27*(CE27+CF27)/1000)</f>
        <v>0</v>
      </c>
      <c r="Z27">
        <f>(-H27*44100)</f>
        <v>0</v>
      </c>
      <c r="AA27">
        <f>2*29.3*O27*0.92*(CG27-T27)</f>
        <v>0</v>
      </c>
      <c r="AB27">
        <f>2*0.95*5.67E-8*(((CG27+$B$7)+273)^4-(T27+273)^4)</f>
        <v>0</v>
      </c>
      <c r="AC27">
        <f>R27+AB27+Z27+AA27</f>
        <v>0</v>
      </c>
      <c r="AD27">
        <v>-0.0307576571573266</v>
      </c>
      <c r="AE27">
        <v>0.0345281646778566</v>
      </c>
      <c r="AF27">
        <v>2.73269158219228</v>
      </c>
      <c r="AG27">
        <v>69</v>
      </c>
      <c r="AH27">
        <v>12</v>
      </c>
      <c r="AI27">
        <f>IF(AG27*$H$13&gt;=AK27,1.0,(AK27/(AK27-AG27*$H$13)))</f>
        <v>0</v>
      </c>
      <c r="AJ27">
        <f>(AI27-1)*100</f>
        <v>0</v>
      </c>
      <c r="AK27">
        <f>MAX(0,($B$13+$C$13*CJ27)/(1+$D$13*CJ27)*CE27/(CG27+273)*$E$13)</f>
        <v>0</v>
      </c>
      <c r="AL27">
        <v>0</v>
      </c>
      <c r="AM27">
        <v>0</v>
      </c>
      <c r="AN27">
        <v>0</v>
      </c>
      <c r="AO27">
        <f>AN27-AM27</f>
        <v>0</v>
      </c>
      <c r="AP27">
        <f>AO27/AN27</f>
        <v>0</v>
      </c>
      <c r="AQ27">
        <v>-1</v>
      </c>
      <c r="AR27" t="s">
        <v>303</v>
      </c>
      <c r="AS27">
        <v>259.259884615385</v>
      </c>
      <c r="AT27">
        <v>344.65</v>
      </c>
      <c r="AU27">
        <f>1-AS27/AT27</f>
        <v>0</v>
      </c>
      <c r="AV27">
        <v>0.5</v>
      </c>
      <c r="AW27">
        <f>BS27</f>
        <v>0</v>
      </c>
      <c r="AX27">
        <f>I27</f>
        <v>0</v>
      </c>
      <c r="AY27">
        <f>AU27*AV27*AW27</f>
        <v>0</v>
      </c>
      <c r="AZ27">
        <f>BE27/AT27</f>
        <v>0</v>
      </c>
      <c r="BA27">
        <f>(AX27-AQ27)/AW27</f>
        <v>0</v>
      </c>
      <c r="BB27">
        <f>(AN27-AT27)/AT27</f>
        <v>0</v>
      </c>
      <c r="BC27" t="s">
        <v>266</v>
      </c>
      <c r="BD27">
        <v>0</v>
      </c>
      <c r="BE27">
        <f>AT27-BD27</f>
        <v>0</v>
      </c>
      <c r="BF27">
        <f>(AT27-AS27)/(AT27-BD27)</f>
        <v>0</v>
      </c>
      <c r="BG27">
        <f>(AN27-AT27)/(AN27-BD27)</f>
        <v>0</v>
      </c>
      <c r="BH27">
        <f>(AT27-AS27)/(AT27-AM27)</f>
        <v>0</v>
      </c>
      <c r="BI27">
        <f>(AN27-AT27)/(AN27-AM27)</f>
        <v>0</v>
      </c>
      <c r="BJ27" t="s">
        <v>266</v>
      </c>
      <c r="BK27" t="s">
        <v>266</v>
      </c>
      <c r="BL27" t="s">
        <v>266</v>
      </c>
      <c r="BM27" t="s">
        <v>266</v>
      </c>
      <c r="BN27" t="s">
        <v>266</v>
      </c>
      <c r="BO27" t="s">
        <v>266</v>
      </c>
      <c r="BP27" t="s">
        <v>266</v>
      </c>
      <c r="BQ27" t="s">
        <v>266</v>
      </c>
      <c r="BR27">
        <f>$B$11*CK27+$C$11*CL27+$F$11*CM27</f>
        <v>0</v>
      </c>
      <c r="BS27">
        <f>BR27*BT27</f>
        <v>0</v>
      </c>
      <c r="BT27">
        <f>($B$11*$D$9+$C$11*$D$9+$F$11*((CZ27+CR27)/MAX(CZ27+CR27+DA27, 0.1)*$I$9+DA27/MAX(CZ27+CR27+DA27, 0.1)*$J$9))/($B$11+$C$11+$F$11)</f>
        <v>0</v>
      </c>
      <c r="BU27">
        <f>($B$11*$K$9+$C$11*$K$9+$F$11*((CZ27+CR27)/MAX(CZ27+CR27+DA27, 0.1)*$P$9+DA27/MAX(CZ27+CR27+DA27, 0.1)*$Q$9))/($B$11+$C$11+$F$11)</f>
        <v>0</v>
      </c>
      <c r="BV27">
        <v>6</v>
      </c>
      <c r="BW27">
        <v>0.5</v>
      </c>
      <c r="BX27" t="s">
        <v>267</v>
      </c>
      <c r="BY27">
        <v>1623770670.40645</v>
      </c>
      <c r="BZ27">
        <v>380.404</v>
      </c>
      <c r="CA27">
        <v>399.988129032258</v>
      </c>
      <c r="CB27">
        <v>21.6045516129032</v>
      </c>
      <c r="CC27">
        <v>11.3847709677419</v>
      </c>
      <c r="CD27">
        <v>599.870258064516</v>
      </c>
      <c r="CE27">
        <v>74.1335774193548</v>
      </c>
      <c r="CF27">
        <v>0.0964682419354839</v>
      </c>
      <c r="CG27">
        <v>31.8046967741935</v>
      </c>
      <c r="CH27">
        <v>32.0398903225806</v>
      </c>
      <c r="CI27">
        <v>999.9</v>
      </c>
      <c r="CJ27">
        <v>10005.3967741935</v>
      </c>
      <c r="CK27">
        <v>0</v>
      </c>
      <c r="CL27">
        <v>1305.94129032258</v>
      </c>
      <c r="CM27">
        <v>1999.98677419355</v>
      </c>
      <c r="CN27">
        <v>0.979993516129032</v>
      </c>
      <c r="CO27">
        <v>0.0200063741935484</v>
      </c>
      <c r="CP27">
        <v>0</v>
      </c>
      <c r="CQ27">
        <v>250.463387096774</v>
      </c>
      <c r="CR27">
        <v>5.00005</v>
      </c>
      <c r="CS27">
        <v>9326.60774193548</v>
      </c>
      <c r="CT27">
        <v>16663.4967741936</v>
      </c>
      <c r="CU27">
        <v>49.6107419354839</v>
      </c>
      <c r="CV27">
        <v>50.9512258064516</v>
      </c>
      <c r="CW27">
        <v>50.375</v>
      </c>
      <c r="CX27">
        <v>49.812</v>
      </c>
      <c r="CY27">
        <v>51.25</v>
      </c>
      <c r="CZ27">
        <v>1955.07064516129</v>
      </c>
      <c r="DA27">
        <v>39.9161290322581</v>
      </c>
      <c r="DB27">
        <v>0</v>
      </c>
      <c r="DC27">
        <v>3.09999990463257</v>
      </c>
      <c r="DD27">
        <v>259.259884615385</v>
      </c>
      <c r="DE27">
        <v>113.80157469281</v>
      </c>
      <c r="DF27">
        <v>37866.8053272594</v>
      </c>
      <c r="DG27">
        <v>11967.3407692308</v>
      </c>
      <c r="DH27">
        <v>15</v>
      </c>
      <c r="DI27">
        <v>1623770658.3</v>
      </c>
      <c r="DJ27" t="s">
        <v>300</v>
      </c>
      <c r="DK27">
        <v>3</v>
      </c>
      <c r="DL27">
        <v>6.187</v>
      </c>
      <c r="DM27">
        <v>-1.101</v>
      </c>
      <c r="DN27">
        <v>400</v>
      </c>
      <c r="DO27">
        <v>11</v>
      </c>
      <c r="DP27">
        <v>0.18</v>
      </c>
      <c r="DQ27">
        <v>0.01</v>
      </c>
      <c r="DR27">
        <v>-17.9995564285714</v>
      </c>
      <c r="DS27">
        <v>-25.9596419475377</v>
      </c>
      <c r="DT27">
        <v>4.26803706306698</v>
      </c>
      <c r="DU27">
        <v>0</v>
      </c>
      <c r="DV27">
        <v>257.446942857143</v>
      </c>
      <c r="DW27">
        <v>86.250989460479</v>
      </c>
      <c r="DX27">
        <v>27.4976972188507</v>
      </c>
      <c r="DY27">
        <v>0</v>
      </c>
      <c r="DZ27">
        <v>9.38316071428572</v>
      </c>
      <c r="EA27">
        <v>13.3313313582278</v>
      </c>
      <c r="EB27">
        <v>2.23178592968287</v>
      </c>
      <c r="EC27">
        <v>0</v>
      </c>
      <c r="ED27">
        <v>0</v>
      </c>
      <c r="EE27">
        <v>3</v>
      </c>
      <c r="EF27" t="s">
        <v>276</v>
      </c>
      <c r="EG27">
        <v>100</v>
      </c>
      <c r="EH27">
        <v>100</v>
      </c>
      <c r="EI27">
        <v>6.187</v>
      </c>
      <c r="EJ27">
        <v>-1.101</v>
      </c>
      <c r="EK27">
        <v>2</v>
      </c>
      <c r="EL27">
        <v>710.168</v>
      </c>
      <c r="EM27">
        <v>399.444</v>
      </c>
      <c r="EN27">
        <v>30.2029</v>
      </c>
      <c r="EO27">
        <v>29.6689</v>
      </c>
      <c r="EP27">
        <v>30.001</v>
      </c>
      <c r="EQ27">
        <v>29.3356</v>
      </c>
      <c r="ER27">
        <v>29.2909</v>
      </c>
      <c r="ES27">
        <v>25.6753</v>
      </c>
      <c r="ET27">
        <v>-30</v>
      </c>
      <c r="EU27">
        <v>-30</v>
      </c>
      <c r="EV27">
        <v>-999.9</v>
      </c>
      <c r="EW27">
        <v>400</v>
      </c>
      <c r="EX27">
        <v>20</v>
      </c>
      <c r="EY27">
        <v>111.994</v>
      </c>
      <c r="EZ27">
        <v>98.917</v>
      </c>
    </row>
    <row r="28" spans="1:156">
      <c r="A28">
        <v>12</v>
      </c>
      <c r="B28">
        <v>1623770683.7</v>
      </c>
      <c r="C28">
        <v>848.100000143051</v>
      </c>
      <c r="D28" t="s">
        <v>304</v>
      </c>
      <c r="E28" t="s">
        <v>305</v>
      </c>
      <c r="F28" t="s">
        <v>264</v>
      </c>
      <c r="G28">
        <v>1623770671.07097</v>
      </c>
      <c r="H28">
        <f>CD28*AI28*(CB28-CC28)/(100*BV28*(1000-AI28*CB28))</f>
        <v>0</v>
      </c>
      <c r="I28">
        <f>CD28*AI28*(CA28-BZ28*(1000-AI28*CC28)/(1000-AI28*CB28))/(100*BV28)</f>
        <v>0</v>
      </c>
      <c r="J28">
        <f>BZ28 - IF(AI28&gt;1, I28*BV28*100.0/(AK28*CJ28), 0)</f>
        <v>0</v>
      </c>
      <c r="K28">
        <f>((Q28-H28/2)*J28-I28)/(Q28+H28/2)</f>
        <v>0</v>
      </c>
      <c r="L28">
        <f>K28*(CE28+CF28)/1000.0</f>
        <v>0</v>
      </c>
      <c r="M28">
        <f>(BZ28 - IF(AI28&gt;1, I28*BV28*100.0/(AK28*CJ28), 0))*(CE28+CF28)/1000.0</f>
        <v>0</v>
      </c>
      <c r="N28">
        <f>2.0/((1/P28-1/O28)+SIGN(P28)*SQRT((1/P28-1/O28)*(1/P28-1/O28) + 4*BW28/((BW28+1)*(BW28+1))*(2*1/P28*1/O28-1/O28*1/O28)))</f>
        <v>0</v>
      </c>
      <c r="O28">
        <f>AF28+AE28*BV28+AD28*BV28*BV28</f>
        <v>0</v>
      </c>
      <c r="P28">
        <f>H28*(1000-(1000*0.61365*exp(17.502*T28/(240.97+T28))/(CE28+CF28)+CB28)/2)/(1000*0.61365*exp(17.502*T28/(240.97+T28))/(CE28+CF28)-CB28)</f>
        <v>0</v>
      </c>
      <c r="Q28">
        <f>1/((BW28+1)/(N28/1.6)+1/(O28/1.37)) + BW28/((BW28+1)/(N28/1.6) + BW28/(O28/1.37))</f>
        <v>0</v>
      </c>
      <c r="R28">
        <f>(BS28*BU28)</f>
        <v>0</v>
      </c>
      <c r="S28">
        <f>(CG28+(R28+2*0.95*5.67E-8*(((CG28+$B$7)+273)^4-(CG28+273)^4)-44100*H28)/(1.84*29.3*O28+8*0.95*5.67E-8*(CG28+273)^3))</f>
        <v>0</v>
      </c>
      <c r="T28">
        <f>($C$7*CH28+$D$7*CI28+$E$7*S28)</f>
        <v>0</v>
      </c>
      <c r="U28">
        <f>0.61365*exp(17.502*T28/(240.97+T28))</f>
        <v>0</v>
      </c>
      <c r="V28">
        <f>(W28/X28*100)</f>
        <v>0</v>
      </c>
      <c r="W28">
        <f>CB28*(CE28+CF28)/1000</f>
        <v>0</v>
      </c>
      <c r="X28">
        <f>0.61365*exp(17.502*CG28/(240.97+CG28))</f>
        <v>0</v>
      </c>
      <c r="Y28">
        <f>(U28-CB28*(CE28+CF28)/1000)</f>
        <v>0</v>
      </c>
      <c r="Z28">
        <f>(-H28*44100)</f>
        <v>0</v>
      </c>
      <c r="AA28">
        <f>2*29.3*O28*0.92*(CG28-T28)</f>
        <v>0</v>
      </c>
      <c r="AB28">
        <f>2*0.95*5.67E-8*(((CG28+$B$7)+273)^4-(T28+273)^4)</f>
        <v>0</v>
      </c>
      <c r="AC28">
        <f>R28+AB28+Z28+AA28</f>
        <v>0</v>
      </c>
      <c r="AD28">
        <v>-0.0307550019687669</v>
      </c>
      <c r="AE28">
        <v>0.034525183996091</v>
      </c>
      <c r="AF28">
        <v>2.73249990052612</v>
      </c>
      <c r="AG28">
        <v>68</v>
      </c>
      <c r="AH28">
        <v>11</v>
      </c>
      <c r="AI28">
        <f>IF(AG28*$H$13&gt;=AK28,1.0,(AK28/(AK28-AG28*$H$13)))</f>
        <v>0</v>
      </c>
      <c r="AJ28">
        <f>(AI28-1)*100</f>
        <v>0</v>
      </c>
      <c r="AK28">
        <f>MAX(0,($B$13+$C$13*CJ28)/(1+$D$13*CJ28)*CE28/(CG28+273)*$E$13)</f>
        <v>0</v>
      </c>
      <c r="AL28">
        <v>0</v>
      </c>
      <c r="AM28">
        <v>0</v>
      </c>
      <c r="AN28">
        <v>0</v>
      </c>
      <c r="AO28">
        <f>AN28-AM28</f>
        <v>0</v>
      </c>
      <c r="AP28">
        <f>AO28/AN28</f>
        <v>0</v>
      </c>
      <c r="AQ28">
        <v>-1</v>
      </c>
      <c r="AR28" t="s">
        <v>306</v>
      </c>
      <c r="AS28">
        <v>264.973076923077</v>
      </c>
      <c r="AT28">
        <v>332.793</v>
      </c>
      <c r="AU28">
        <f>1-AS28/AT28</f>
        <v>0</v>
      </c>
      <c r="AV28">
        <v>0.5</v>
      </c>
      <c r="AW28">
        <f>BS28</f>
        <v>0</v>
      </c>
      <c r="AX28">
        <f>I28</f>
        <v>0</v>
      </c>
      <c r="AY28">
        <f>AU28*AV28*AW28</f>
        <v>0</v>
      </c>
      <c r="AZ28">
        <f>BE28/AT28</f>
        <v>0</v>
      </c>
      <c r="BA28">
        <f>(AX28-AQ28)/AW28</f>
        <v>0</v>
      </c>
      <c r="BB28">
        <f>(AN28-AT28)/AT28</f>
        <v>0</v>
      </c>
      <c r="BC28" t="s">
        <v>266</v>
      </c>
      <c r="BD28">
        <v>0</v>
      </c>
      <c r="BE28">
        <f>AT28-BD28</f>
        <v>0</v>
      </c>
      <c r="BF28">
        <f>(AT28-AS28)/(AT28-BD28)</f>
        <v>0</v>
      </c>
      <c r="BG28">
        <f>(AN28-AT28)/(AN28-BD28)</f>
        <v>0</v>
      </c>
      <c r="BH28">
        <f>(AT28-AS28)/(AT28-AM28)</f>
        <v>0</v>
      </c>
      <c r="BI28">
        <f>(AN28-AT28)/(AN28-AM28)</f>
        <v>0</v>
      </c>
      <c r="BJ28" t="s">
        <v>266</v>
      </c>
      <c r="BK28" t="s">
        <v>266</v>
      </c>
      <c r="BL28" t="s">
        <v>266</v>
      </c>
      <c r="BM28" t="s">
        <v>266</v>
      </c>
      <c r="BN28" t="s">
        <v>266</v>
      </c>
      <c r="BO28" t="s">
        <v>266</v>
      </c>
      <c r="BP28" t="s">
        <v>266</v>
      </c>
      <c r="BQ28" t="s">
        <v>266</v>
      </c>
      <c r="BR28">
        <f>$B$11*CK28+$C$11*CL28+$F$11*CM28</f>
        <v>0</v>
      </c>
      <c r="BS28">
        <f>BR28*BT28</f>
        <v>0</v>
      </c>
      <c r="BT28">
        <f>($B$11*$D$9+$C$11*$D$9+$F$11*((CZ28+CR28)/MAX(CZ28+CR28+DA28, 0.1)*$I$9+DA28/MAX(CZ28+CR28+DA28, 0.1)*$J$9))/($B$11+$C$11+$F$11)</f>
        <v>0</v>
      </c>
      <c r="BU28">
        <f>($B$11*$K$9+$C$11*$K$9+$F$11*((CZ28+CR28)/MAX(CZ28+CR28+DA28, 0.1)*$P$9+DA28/MAX(CZ28+CR28+DA28, 0.1)*$Q$9))/($B$11+$C$11+$F$11)</f>
        <v>0</v>
      </c>
      <c r="BV28">
        <v>6</v>
      </c>
      <c r="BW28">
        <v>0.5</v>
      </c>
      <c r="BX28" t="s">
        <v>267</v>
      </c>
      <c r="BY28">
        <v>1623770671.07097</v>
      </c>
      <c r="BZ28">
        <v>380.285741935484</v>
      </c>
      <c r="CA28">
        <v>399.984032258064</v>
      </c>
      <c r="CB28">
        <v>21.6601548387097</v>
      </c>
      <c r="CC28">
        <v>11.3883096774194</v>
      </c>
      <c r="CD28">
        <v>599.852225806451</v>
      </c>
      <c r="CE28">
        <v>74.1336</v>
      </c>
      <c r="CF28">
        <v>0.0968538580645161</v>
      </c>
      <c r="CG28">
        <v>31.8098419354839</v>
      </c>
      <c r="CH28">
        <v>32.0791322580645</v>
      </c>
      <c r="CI28">
        <v>999.9</v>
      </c>
      <c r="CJ28">
        <v>10004.53</v>
      </c>
      <c r="CK28">
        <v>0</v>
      </c>
      <c r="CL28">
        <v>1306.00419354839</v>
      </c>
      <c r="CM28">
        <v>1999.96935483871</v>
      </c>
      <c r="CN28">
        <v>0.979993903225806</v>
      </c>
      <c r="CO28">
        <v>0.0200059774193548</v>
      </c>
      <c r="CP28">
        <v>0</v>
      </c>
      <c r="CQ28">
        <v>250.150580645161</v>
      </c>
      <c r="CR28">
        <v>5.00005</v>
      </c>
      <c r="CS28">
        <v>9319.22903225806</v>
      </c>
      <c r="CT28">
        <v>16663.3548387097</v>
      </c>
      <c r="CU28">
        <v>49.6167741935484</v>
      </c>
      <c r="CV28">
        <v>50.9532580645161</v>
      </c>
      <c r="CW28">
        <v>50.375</v>
      </c>
      <c r="CX28">
        <v>49.812</v>
      </c>
      <c r="CY28">
        <v>51.252</v>
      </c>
      <c r="CZ28">
        <v>1955.05451612903</v>
      </c>
      <c r="DA28">
        <v>39.9148387096774</v>
      </c>
      <c r="DB28">
        <v>0</v>
      </c>
      <c r="DC28">
        <v>2.29999995231628</v>
      </c>
      <c r="DD28">
        <v>264.973076923077</v>
      </c>
      <c r="DE28">
        <v>132.374762514914</v>
      </c>
      <c r="DF28">
        <v>54525.8641940232</v>
      </c>
      <c r="DG28">
        <v>14352.2276923077</v>
      </c>
      <c r="DH28">
        <v>15</v>
      </c>
      <c r="DI28">
        <v>1623770658.3</v>
      </c>
      <c r="DJ28" t="s">
        <v>300</v>
      </c>
      <c r="DK28">
        <v>3</v>
      </c>
      <c r="DL28">
        <v>6.187</v>
      </c>
      <c r="DM28">
        <v>-1.101</v>
      </c>
      <c r="DN28">
        <v>400</v>
      </c>
      <c r="DO28">
        <v>11</v>
      </c>
      <c r="DP28">
        <v>0.18</v>
      </c>
      <c r="DQ28">
        <v>0.01</v>
      </c>
      <c r="DR28">
        <v>-19.6891142857143</v>
      </c>
      <c r="DS28">
        <v>-2.61701894117359</v>
      </c>
      <c r="DT28">
        <v>0.478838076106372</v>
      </c>
      <c r="DU28">
        <v>0</v>
      </c>
      <c r="DV28">
        <v>261.7908</v>
      </c>
      <c r="DW28">
        <v>118.329330129148</v>
      </c>
      <c r="DX28">
        <v>33.407639432407</v>
      </c>
      <c r="DY28">
        <v>0</v>
      </c>
      <c r="DZ28">
        <v>10.2454038095238</v>
      </c>
      <c r="EA28">
        <v>0.815397783206023</v>
      </c>
      <c r="EB28">
        <v>0.226575269580525</v>
      </c>
      <c r="EC28">
        <v>0</v>
      </c>
      <c r="ED28">
        <v>0</v>
      </c>
      <c r="EE28">
        <v>3</v>
      </c>
      <c r="EF28" t="s">
        <v>276</v>
      </c>
      <c r="EG28">
        <v>100</v>
      </c>
      <c r="EH28">
        <v>100</v>
      </c>
      <c r="EI28">
        <v>6.187</v>
      </c>
      <c r="EJ28">
        <v>-1.101</v>
      </c>
      <c r="EK28">
        <v>2</v>
      </c>
      <c r="EL28">
        <v>710.516</v>
      </c>
      <c r="EM28">
        <v>399.406</v>
      </c>
      <c r="EN28">
        <v>30.2074</v>
      </c>
      <c r="EO28">
        <v>29.6765</v>
      </c>
      <c r="EP28">
        <v>30.001</v>
      </c>
      <c r="EQ28">
        <v>29.3431</v>
      </c>
      <c r="ER28">
        <v>29.2978</v>
      </c>
      <c r="ES28">
        <v>25.6761</v>
      </c>
      <c r="ET28">
        <v>-30</v>
      </c>
      <c r="EU28">
        <v>-30</v>
      </c>
      <c r="EV28">
        <v>-999.9</v>
      </c>
      <c r="EW28">
        <v>400</v>
      </c>
      <c r="EX28">
        <v>20</v>
      </c>
      <c r="EY28">
        <v>111.992</v>
      </c>
      <c r="EZ28">
        <v>98.9148</v>
      </c>
    </row>
    <row r="29" spans="1:156">
      <c r="A29">
        <v>13</v>
      </c>
      <c r="B29">
        <v>1623770686.8</v>
      </c>
      <c r="C29">
        <v>851.200000047684</v>
      </c>
      <c r="D29" t="s">
        <v>307</v>
      </c>
      <c r="E29" t="s">
        <v>308</v>
      </c>
      <c r="F29" t="s">
        <v>264</v>
      </c>
      <c r="G29">
        <v>1623770671.81613</v>
      </c>
      <c r="H29">
        <f>CD29*AI29*(CB29-CC29)/(100*BV29*(1000-AI29*CB29))</f>
        <v>0</v>
      </c>
      <c r="I29">
        <f>CD29*AI29*(CA29-BZ29*(1000-AI29*CC29)/(1000-AI29*CB29))/(100*BV29)</f>
        <v>0</v>
      </c>
      <c r="J29">
        <f>BZ29 - IF(AI29&gt;1, I29*BV29*100.0/(AK29*CJ29), 0)</f>
        <v>0</v>
      </c>
      <c r="K29">
        <f>((Q29-H29/2)*J29-I29)/(Q29+H29/2)</f>
        <v>0</v>
      </c>
      <c r="L29">
        <f>K29*(CE29+CF29)/1000.0</f>
        <v>0</v>
      </c>
      <c r="M29">
        <f>(BZ29 - IF(AI29&gt;1, I29*BV29*100.0/(AK29*CJ29), 0))*(CE29+CF29)/1000.0</f>
        <v>0</v>
      </c>
      <c r="N29">
        <f>2.0/((1/P29-1/O29)+SIGN(P29)*SQRT((1/P29-1/O29)*(1/P29-1/O29) + 4*BW29/((BW29+1)*(BW29+1))*(2*1/P29*1/O29-1/O29*1/O29)))</f>
        <v>0</v>
      </c>
      <c r="O29">
        <f>AF29+AE29*BV29+AD29*BV29*BV29</f>
        <v>0</v>
      </c>
      <c r="P29">
        <f>H29*(1000-(1000*0.61365*exp(17.502*T29/(240.97+T29))/(CE29+CF29)+CB29)/2)/(1000*0.61365*exp(17.502*T29/(240.97+T29))/(CE29+CF29)-CB29)</f>
        <v>0</v>
      </c>
      <c r="Q29">
        <f>1/((BW29+1)/(N29/1.6)+1/(O29/1.37)) + BW29/((BW29+1)/(N29/1.6) + BW29/(O29/1.37))</f>
        <v>0</v>
      </c>
      <c r="R29">
        <f>(BS29*BU29)</f>
        <v>0</v>
      </c>
      <c r="S29">
        <f>(CG29+(R29+2*0.95*5.67E-8*(((CG29+$B$7)+273)^4-(CG29+273)^4)-44100*H29)/(1.84*29.3*O29+8*0.95*5.67E-8*(CG29+273)^3))</f>
        <v>0</v>
      </c>
      <c r="T29">
        <f>($C$7*CH29+$D$7*CI29+$E$7*S29)</f>
        <v>0</v>
      </c>
      <c r="U29">
        <f>0.61365*exp(17.502*T29/(240.97+T29))</f>
        <v>0</v>
      </c>
      <c r="V29">
        <f>(W29/X29*100)</f>
        <v>0</v>
      </c>
      <c r="W29">
        <f>CB29*(CE29+CF29)/1000</f>
        <v>0</v>
      </c>
      <c r="X29">
        <f>0.61365*exp(17.502*CG29/(240.97+CG29))</f>
        <v>0</v>
      </c>
      <c r="Y29">
        <f>(U29-CB29*(CE29+CF29)/1000)</f>
        <v>0</v>
      </c>
      <c r="Z29">
        <f>(-H29*44100)</f>
        <v>0</v>
      </c>
      <c r="AA29">
        <f>2*29.3*O29*0.92*(CG29-T29)</f>
        <v>0</v>
      </c>
      <c r="AB29">
        <f>2*0.95*5.67E-8*(((CG29+$B$7)+273)^4-(T29+273)^4)</f>
        <v>0</v>
      </c>
      <c r="AC29">
        <f>R29+AB29+Z29+AA29</f>
        <v>0</v>
      </c>
      <c r="AD29">
        <v>-0.0307535866850335</v>
      </c>
      <c r="AE29">
        <v>0.0345235952161146</v>
      </c>
      <c r="AF29">
        <v>2.73239772767523</v>
      </c>
      <c r="AG29">
        <v>68</v>
      </c>
      <c r="AH29">
        <v>11</v>
      </c>
      <c r="AI29">
        <f>IF(AG29*$H$13&gt;=AK29,1.0,(AK29/(AK29-AG29*$H$13)))</f>
        <v>0</v>
      </c>
      <c r="AJ29">
        <f>(AI29-1)*100</f>
        <v>0</v>
      </c>
      <c r="AK29">
        <f>MAX(0,($B$13+$C$13*CJ29)/(1+$D$13*CJ29)*CE29/(CG29+273)*$E$13)</f>
        <v>0</v>
      </c>
      <c r="AL29">
        <v>0</v>
      </c>
      <c r="AM29">
        <v>0</v>
      </c>
      <c r="AN29">
        <v>0</v>
      </c>
      <c r="AO29">
        <f>AN29-AM29</f>
        <v>0</v>
      </c>
      <c r="AP29">
        <f>AO29/AN29</f>
        <v>0</v>
      </c>
      <c r="AQ29">
        <v>-1</v>
      </c>
      <c r="AR29" t="s">
        <v>309</v>
      </c>
      <c r="AS29">
        <v>268.595923076923</v>
      </c>
      <c r="AT29">
        <v>326.046</v>
      </c>
      <c r="AU29">
        <f>1-AS29/AT29</f>
        <v>0</v>
      </c>
      <c r="AV29">
        <v>0.5</v>
      </c>
      <c r="AW29">
        <f>BS29</f>
        <v>0</v>
      </c>
      <c r="AX29">
        <f>I29</f>
        <v>0</v>
      </c>
      <c r="AY29">
        <f>AU29*AV29*AW29</f>
        <v>0</v>
      </c>
      <c r="AZ29">
        <f>BE29/AT29</f>
        <v>0</v>
      </c>
      <c r="BA29">
        <f>(AX29-AQ29)/AW29</f>
        <v>0</v>
      </c>
      <c r="BB29">
        <f>(AN29-AT29)/AT29</f>
        <v>0</v>
      </c>
      <c r="BC29" t="s">
        <v>266</v>
      </c>
      <c r="BD29">
        <v>0</v>
      </c>
      <c r="BE29">
        <f>AT29-BD29</f>
        <v>0</v>
      </c>
      <c r="BF29">
        <f>(AT29-AS29)/(AT29-BD29)</f>
        <v>0</v>
      </c>
      <c r="BG29">
        <f>(AN29-AT29)/(AN29-BD29)</f>
        <v>0</v>
      </c>
      <c r="BH29">
        <f>(AT29-AS29)/(AT29-AM29)</f>
        <v>0</v>
      </c>
      <c r="BI29">
        <f>(AN29-AT29)/(AN29-AM29)</f>
        <v>0</v>
      </c>
      <c r="BJ29" t="s">
        <v>266</v>
      </c>
      <c r="BK29" t="s">
        <v>266</v>
      </c>
      <c r="BL29" t="s">
        <v>266</v>
      </c>
      <c r="BM29" t="s">
        <v>266</v>
      </c>
      <c r="BN29" t="s">
        <v>266</v>
      </c>
      <c r="BO29" t="s">
        <v>266</v>
      </c>
      <c r="BP29" t="s">
        <v>266</v>
      </c>
      <c r="BQ29" t="s">
        <v>266</v>
      </c>
      <c r="BR29">
        <f>$B$11*CK29+$C$11*CL29+$F$11*CM29</f>
        <v>0</v>
      </c>
      <c r="BS29">
        <f>BR29*BT29</f>
        <v>0</v>
      </c>
      <c r="BT29">
        <f>($B$11*$D$9+$C$11*$D$9+$F$11*((CZ29+CR29)/MAX(CZ29+CR29+DA29, 0.1)*$I$9+DA29/MAX(CZ29+CR29+DA29, 0.1)*$J$9))/($B$11+$C$11+$F$11)</f>
        <v>0</v>
      </c>
      <c r="BU29">
        <f>($B$11*$K$9+$C$11*$K$9+$F$11*((CZ29+CR29)/MAX(CZ29+CR29+DA29, 0.1)*$P$9+DA29/MAX(CZ29+CR29+DA29, 0.1)*$Q$9))/($B$11+$C$11+$F$11)</f>
        <v>0</v>
      </c>
      <c r="BV29">
        <v>6</v>
      </c>
      <c r="BW29">
        <v>0.5</v>
      </c>
      <c r="BX29" t="s">
        <v>267</v>
      </c>
      <c r="BY29">
        <v>1623770671.81613</v>
      </c>
      <c r="BZ29">
        <v>380.224193548387</v>
      </c>
      <c r="CA29">
        <v>399.982580645161</v>
      </c>
      <c r="CB29">
        <v>21.6826</v>
      </c>
      <c r="CC29">
        <v>11.3922903225806</v>
      </c>
      <c r="CD29">
        <v>599.842838709677</v>
      </c>
      <c r="CE29">
        <v>74.1336258064516</v>
      </c>
      <c r="CF29">
        <v>0.0972478967741935</v>
      </c>
      <c r="CG29">
        <v>31.8174483870968</v>
      </c>
      <c r="CH29">
        <v>32.1301548387097</v>
      </c>
      <c r="CI29">
        <v>999.9</v>
      </c>
      <c r="CJ29">
        <v>10004.0661290323</v>
      </c>
      <c r="CK29">
        <v>0</v>
      </c>
      <c r="CL29">
        <v>1306.08741935484</v>
      </c>
      <c r="CM29">
        <v>1999.9735483871</v>
      </c>
      <c r="CN29">
        <v>0.979994</v>
      </c>
      <c r="CO29">
        <v>0.0200058903225806</v>
      </c>
      <c r="CP29">
        <v>0</v>
      </c>
      <c r="CQ29">
        <v>249.577612903226</v>
      </c>
      <c r="CR29">
        <v>5.00005</v>
      </c>
      <c r="CS29">
        <v>9306.45290322581</v>
      </c>
      <c r="CT29">
        <v>16663.3903225806</v>
      </c>
      <c r="CU29">
        <v>49.6309032258064</v>
      </c>
      <c r="CV29">
        <v>50.9552903225806</v>
      </c>
      <c r="CW29">
        <v>50.375</v>
      </c>
      <c r="CX29">
        <v>49.8140322580645</v>
      </c>
      <c r="CY29">
        <v>51.2560322580645</v>
      </c>
      <c r="CZ29">
        <v>1955.05903225806</v>
      </c>
      <c r="DA29">
        <v>39.9145161290323</v>
      </c>
      <c r="DB29">
        <v>0</v>
      </c>
      <c r="DC29">
        <v>2.69999980926514</v>
      </c>
      <c r="DD29">
        <v>268.595923076923</v>
      </c>
      <c r="DE29">
        <v>28.4082810542244</v>
      </c>
      <c r="DF29">
        <v>37740.3347049607</v>
      </c>
      <c r="DG29">
        <v>16652.1169230769</v>
      </c>
      <c r="DH29">
        <v>15</v>
      </c>
      <c r="DI29">
        <v>1623770658.3</v>
      </c>
      <c r="DJ29" t="s">
        <v>300</v>
      </c>
      <c r="DK29">
        <v>3</v>
      </c>
      <c r="DL29">
        <v>6.187</v>
      </c>
      <c r="DM29">
        <v>-1.101</v>
      </c>
      <c r="DN29">
        <v>400</v>
      </c>
      <c r="DO29">
        <v>11</v>
      </c>
      <c r="DP29">
        <v>0.18</v>
      </c>
      <c r="DQ29">
        <v>0.01</v>
      </c>
      <c r="DR29">
        <v>-19.8991571428571</v>
      </c>
      <c r="DS29">
        <v>-2.90455811142841</v>
      </c>
      <c r="DT29">
        <v>0.37167208931098</v>
      </c>
      <c r="DU29">
        <v>0</v>
      </c>
      <c r="DV29">
        <v>265.1154</v>
      </c>
      <c r="DW29">
        <v>119.020388003039</v>
      </c>
      <c r="DX29">
        <v>37.5611284694316</v>
      </c>
      <c r="DY29">
        <v>0</v>
      </c>
      <c r="DZ29">
        <v>10.3161380952381</v>
      </c>
      <c r="EA29">
        <v>0.614463257849005</v>
      </c>
      <c r="EB29">
        <v>0.0943071121702691</v>
      </c>
      <c r="EC29">
        <v>0</v>
      </c>
      <c r="ED29">
        <v>0</v>
      </c>
      <c r="EE29">
        <v>3</v>
      </c>
      <c r="EF29" t="s">
        <v>276</v>
      </c>
      <c r="EG29">
        <v>100</v>
      </c>
      <c r="EH29">
        <v>100</v>
      </c>
      <c r="EI29">
        <v>6.187</v>
      </c>
      <c r="EJ29">
        <v>-1.101</v>
      </c>
      <c r="EK29">
        <v>2</v>
      </c>
      <c r="EL29">
        <v>710.909</v>
      </c>
      <c r="EM29">
        <v>399.391</v>
      </c>
      <c r="EN29">
        <v>30.212</v>
      </c>
      <c r="EO29">
        <v>29.6842</v>
      </c>
      <c r="EP29">
        <v>30.001</v>
      </c>
      <c r="EQ29">
        <v>29.3508</v>
      </c>
      <c r="ER29">
        <v>29.3059</v>
      </c>
      <c r="ES29">
        <v>25.6768</v>
      </c>
      <c r="ET29">
        <v>-30</v>
      </c>
      <c r="EU29">
        <v>-30</v>
      </c>
      <c r="EV29">
        <v>-999.9</v>
      </c>
      <c r="EW29">
        <v>400</v>
      </c>
      <c r="EX29">
        <v>20</v>
      </c>
      <c r="EY29">
        <v>111.989</v>
      </c>
      <c r="EZ29">
        <v>98.9136</v>
      </c>
    </row>
    <row r="30" spans="1:156">
      <c r="A30">
        <v>14</v>
      </c>
      <c r="B30">
        <v>1623770689.8</v>
      </c>
      <c r="C30">
        <v>854.200000047684</v>
      </c>
      <c r="D30" t="s">
        <v>310</v>
      </c>
      <c r="E30" t="s">
        <v>311</v>
      </c>
      <c r="F30" t="s">
        <v>264</v>
      </c>
      <c r="G30">
        <v>1623770672.63871</v>
      </c>
      <c r="H30">
        <f>CD30*AI30*(CB30-CC30)/(100*BV30*(1000-AI30*CB30))</f>
        <v>0</v>
      </c>
      <c r="I30">
        <f>CD30*AI30*(CA30-BZ30*(1000-AI30*CC30)/(1000-AI30*CB30))/(100*BV30)</f>
        <v>0</v>
      </c>
      <c r="J30">
        <f>BZ30 - IF(AI30&gt;1, I30*BV30*100.0/(AK30*CJ30), 0)</f>
        <v>0</v>
      </c>
      <c r="K30">
        <f>((Q30-H30/2)*J30-I30)/(Q30+H30/2)</f>
        <v>0</v>
      </c>
      <c r="L30">
        <f>K30*(CE30+CF30)/1000.0</f>
        <v>0</v>
      </c>
      <c r="M30">
        <f>(BZ30 - IF(AI30&gt;1, I30*BV30*100.0/(AK30*CJ30), 0))*(CE30+CF30)/1000.0</f>
        <v>0</v>
      </c>
      <c r="N30">
        <f>2.0/((1/P30-1/O30)+SIGN(P30)*SQRT((1/P30-1/O30)*(1/P30-1/O30) + 4*BW30/((BW30+1)*(BW30+1))*(2*1/P30*1/O30-1/O30*1/O30)))</f>
        <v>0</v>
      </c>
      <c r="O30">
        <f>AF30+AE30*BV30+AD30*BV30*BV30</f>
        <v>0</v>
      </c>
      <c r="P30">
        <f>H30*(1000-(1000*0.61365*exp(17.502*T30/(240.97+T30))/(CE30+CF30)+CB30)/2)/(1000*0.61365*exp(17.502*T30/(240.97+T30))/(CE30+CF30)-CB30)</f>
        <v>0</v>
      </c>
      <c r="Q30">
        <f>1/((BW30+1)/(N30/1.6)+1/(O30/1.37)) + BW30/((BW30+1)/(N30/1.6) + BW30/(O30/1.37))</f>
        <v>0</v>
      </c>
      <c r="R30">
        <f>(BS30*BU30)</f>
        <v>0</v>
      </c>
      <c r="S30">
        <f>(CG30+(R30+2*0.95*5.67E-8*(((CG30+$B$7)+273)^4-(CG30+273)^4)-44100*H30)/(1.84*29.3*O30+8*0.95*5.67E-8*(CG30+273)^3))</f>
        <v>0</v>
      </c>
      <c r="T30">
        <f>($C$7*CH30+$D$7*CI30+$E$7*S30)</f>
        <v>0</v>
      </c>
      <c r="U30">
        <f>0.61365*exp(17.502*T30/(240.97+T30))</f>
        <v>0</v>
      </c>
      <c r="V30">
        <f>(W30/X30*100)</f>
        <v>0</v>
      </c>
      <c r="W30">
        <f>CB30*(CE30+CF30)/1000</f>
        <v>0</v>
      </c>
      <c r="X30">
        <f>0.61365*exp(17.502*CG30/(240.97+CG30))</f>
        <v>0</v>
      </c>
      <c r="Y30">
        <f>(U30-CB30*(CE30+CF30)/1000)</f>
        <v>0</v>
      </c>
      <c r="Z30">
        <f>(-H30*44100)</f>
        <v>0</v>
      </c>
      <c r="AA30">
        <f>2*29.3*O30*0.92*(CG30-T30)</f>
        <v>0</v>
      </c>
      <c r="AB30">
        <f>2*0.95*5.67E-8*(((CG30+$B$7)+273)^4-(T30+273)^4)</f>
        <v>0</v>
      </c>
      <c r="AC30">
        <f>R30+AB30+Z30+AA30</f>
        <v>0</v>
      </c>
      <c r="AD30">
        <v>-0.0307554683807775</v>
      </c>
      <c r="AE30">
        <v>0.0345257075844328</v>
      </c>
      <c r="AF30">
        <v>2.73253357172528</v>
      </c>
      <c r="AG30">
        <v>68</v>
      </c>
      <c r="AH30">
        <v>11</v>
      </c>
      <c r="AI30">
        <f>IF(AG30*$H$13&gt;=AK30,1.0,(AK30/(AK30-AG30*$H$13)))</f>
        <v>0</v>
      </c>
      <c r="AJ30">
        <f>(AI30-1)*100</f>
        <v>0</v>
      </c>
      <c r="AK30">
        <f>MAX(0,($B$13+$C$13*CJ30)/(1+$D$13*CJ30)*CE30/(CG30+273)*$E$13)</f>
        <v>0</v>
      </c>
      <c r="AL30">
        <v>0</v>
      </c>
      <c r="AM30">
        <v>0</v>
      </c>
      <c r="AN30">
        <v>0</v>
      </c>
      <c r="AO30">
        <f>AN30-AM30</f>
        <v>0</v>
      </c>
      <c r="AP30">
        <f>AO30/AN30</f>
        <v>0</v>
      </c>
      <c r="AQ30">
        <v>-1</v>
      </c>
      <c r="AR30" t="s">
        <v>312</v>
      </c>
      <c r="AS30">
        <v>272.029423076923</v>
      </c>
      <c r="AT30">
        <v>320.448</v>
      </c>
      <c r="AU30">
        <f>1-AS30/AT30</f>
        <v>0</v>
      </c>
      <c r="AV30">
        <v>0.5</v>
      </c>
      <c r="AW30">
        <f>BS30</f>
        <v>0</v>
      </c>
      <c r="AX30">
        <f>I30</f>
        <v>0</v>
      </c>
      <c r="AY30">
        <f>AU30*AV30*AW30</f>
        <v>0</v>
      </c>
      <c r="AZ30">
        <f>BE30/AT30</f>
        <v>0</v>
      </c>
      <c r="BA30">
        <f>(AX30-AQ30)/AW30</f>
        <v>0</v>
      </c>
      <c r="BB30">
        <f>(AN30-AT30)/AT30</f>
        <v>0</v>
      </c>
      <c r="BC30" t="s">
        <v>266</v>
      </c>
      <c r="BD30">
        <v>0</v>
      </c>
      <c r="BE30">
        <f>AT30-BD30</f>
        <v>0</v>
      </c>
      <c r="BF30">
        <f>(AT30-AS30)/(AT30-BD30)</f>
        <v>0</v>
      </c>
      <c r="BG30">
        <f>(AN30-AT30)/(AN30-BD30)</f>
        <v>0</v>
      </c>
      <c r="BH30">
        <f>(AT30-AS30)/(AT30-AM30)</f>
        <v>0</v>
      </c>
      <c r="BI30">
        <f>(AN30-AT30)/(AN30-AM30)</f>
        <v>0</v>
      </c>
      <c r="BJ30" t="s">
        <v>266</v>
      </c>
      <c r="BK30" t="s">
        <v>266</v>
      </c>
      <c r="BL30" t="s">
        <v>266</v>
      </c>
      <c r="BM30" t="s">
        <v>266</v>
      </c>
      <c r="BN30" t="s">
        <v>266</v>
      </c>
      <c r="BO30" t="s">
        <v>266</v>
      </c>
      <c r="BP30" t="s">
        <v>266</v>
      </c>
      <c r="BQ30" t="s">
        <v>266</v>
      </c>
      <c r="BR30">
        <f>$B$11*CK30+$C$11*CL30+$F$11*CM30</f>
        <v>0</v>
      </c>
      <c r="BS30">
        <f>BR30*BT30</f>
        <v>0</v>
      </c>
      <c r="BT30">
        <f>($B$11*$D$9+$C$11*$D$9+$F$11*((CZ30+CR30)/MAX(CZ30+CR30+DA30, 0.1)*$I$9+DA30/MAX(CZ30+CR30+DA30, 0.1)*$J$9))/($B$11+$C$11+$F$11)</f>
        <v>0</v>
      </c>
      <c r="BU30">
        <f>($B$11*$K$9+$C$11*$K$9+$F$11*((CZ30+CR30)/MAX(CZ30+CR30+DA30, 0.1)*$P$9+DA30/MAX(CZ30+CR30+DA30, 0.1)*$Q$9))/($B$11+$C$11+$F$11)</f>
        <v>0</v>
      </c>
      <c r="BV30">
        <v>6</v>
      </c>
      <c r="BW30">
        <v>0.5</v>
      </c>
      <c r="BX30" t="s">
        <v>267</v>
      </c>
      <c r="BY30">
        <v>1623770672.63871</v>
      </c>
      <c r="BZ30">
        <v>380.16435483871</v>
      </c>
      <c r="CA30">
        <v>399.982096774193</v>
      </c>
      <c r="CB30">
        <v>21.7041677419355</v>
      </c>
      <c r="CC30">
        <v>11.396764516129</v>
      </c>
      <c r="CD30">
        <v>599.849677419355</v>
      </c>
      <c r="CE30">
        <v>74.1336677419355</v>
      </c>
      <c r="CF30">
        <v>0.0976013483870968</v>
      </c>
      <c r="CG30">
        <v>31.8267806451613</v>
      </c>
      <c r="CH30">
        <v>32.1848290322581</v>
      </c>
      <c r="CI30">
        <v>999.9</v>
      </c>
      <c r="CJ30">
        <v>10004.6725806452</v>
      </c>
      <c r="CK30">
        <v>0</v>
      </c>
      <c r="CL30">
        <v>1305.93967741935</v>
      </c>
      <c r="CM30">
        <v>1999.98129032258</v>
      </c>
      <c r="CN30">
        <v>0.979994290322581</v>
      </c>
      <c r="CO30">
        <v>0.0200056193548387</v>
      </c>
      <c r="CP30">
        <v>0</v>
      </c>
      <c r="CQ30">
        <v>248.931096774193</v>
      </c>
      <c r="CR30">
        <v>5.00005</v>
      </c>
      <c r="CS30">
        <v>9293.57225806451</v>
      </c>
      <c r="CT30">
        <v>16663.4580645161</v>
      </c>
      <c r="CU30">
        <v>49.649064516129</v>
      </c>
      <c r="CV30">
        <v>50.9573225806451</v>
      </c>
      <c r="CW30">
        <v>50.375</v>
      </c>
      <c r="CX30">
        <v>49.816064516129</v>
      </c>
      <c r="CY30">
        <v>51.2640967741935</v>
      </c>
      <c r="CZ30">
        <v>1955.06741935484</v>
      </c>
      <c r="DA30">
        <v>39.9138709677419</v>
      </c>
      <c r="DB30">
        <v>0</v>
      </c>
      <c r="DC30">
        <v>2.5</v>
      </c>
      <c r="DD30">
        <v>272.029423076923</v>
      </c>
      <c r="DE30">
        <v>-96.1605650570246</v>
      </c>
      <c r="DF30">
        <v>5260.28201016066</v>
      </c>
      <c r="DG30">
        <v>18900.9730769231</v>
      </c>
      <c r="DH30">
        <v>15</v>
      </c>
      <c r="DI30">
        <v>1623770658.3</v>
      </c>
      <c r="DJ30" t="s">
        <v>300</v>
      </c>
      <c r="DK30">
        <v>3</v>
      </c>
      <c r="DL30">
        <v>6.187</v>
      </c>
      <c r="DM30">
        <v>-1.101</v>
      </c>
      <c r="DN30">
        <v>400</v>
      </c>
      <c r="DO30">
        <v>11</v>
      </c>
      <c r="DP30">
        <v>0.18</v>
      </c>
      <c r="DQ30">
        <v>0.01</v>
      </c>
      <c r="DR30">
        <v>-20.166630952381</v>
      </c>
      <c r="DS30">
        <v>-5.50809398671828</v>
      </c>
      <c r="DT30">
        <v>0.616920948276927</v>
      </c>
      <c r="DU30">
        <v>0</v>
      </c>
      <c r="DV30">
        <v>267.197857142857</v>
      </c>
      <c r="DW30">
        <v>66.4784729236107</v>
      </c>
      <c r="DX30">
        <v>40.9307924967031</v>
      </c>
      <c r="DY30">
        <v>0</v>
      </c>
      <c r="DZ30">
        <v>10.3903428571429</v>
      </c>
      <c r="EA30">
        <v>1.49877531825363</v>
      </c>
      <c r="EB30">
        <v>0.17861231779479</v>
      </c>
      <c r="EC30">
        <v>0</v>
      </c>
      <c r="ED30">
        <v>0</v>
      </c>
      <c r="EE30">
        <v>3</v>
      </c>
      <c r="EF30" t="s">
        <v>276</v>
      </c>
      <c r="EG30">
        <v>100</v>
      </c>
      <c r="EH30">
        <v>100</v>
      </c>
      <c r="EI30">
        <v>6.187</v>
      </c>
      <c r="EJ30">
        <v>-1.101</v>
      </c>
      <c r="EK30">
        <v>2</v>
      </c>
      <c r="EL30">
        <v>711.194</v>
      </c>
      <c r="EM30">
        <v>399.357</v>
      </c>
      <c r="EN30">
        <v>30.2154</v>
      </c>
      <c r="EO30">
        <v>29.6919</v>
      </c>
      <c r="EP30">
        <v>30.0009</v>
      </c>
      <c r="EQ30">
        <v>29.3602</v>
      </c>
      <c r="ER30">
        <v>29.3135</v>
      </c>
      <c r="ES30">
        <v>25.6749</v>
      </c>
      <c r="ET30">
        <v>-30</v>
      </c>
      <c r="EU30">
        <v>-30</v>
      </c>
      <c r="EV30">
        <v>-999.9</v>
      </c>
      <c r="EW30">
        <v>400</v>
      </c>
      <c r="EX30">
        <v>20</v>
      </c>
      <c r="EY30">
        <v>111.988</v>
      </c>
      <c r="EZ30">
        <v>98.9121</v>
      </c>
    </row>
    <row r="31" spans="1:156">
      <c r="A31">
        <v>15</v>
      </c>
      <c r="B31">
        <v>1623770693.2</v>
      </c>
      <c r="C31">
        <v>857.600000143051</v>
      </c>
      <c r="D31" t="s">
        <v>313</v>
      </c>
      <c r="E31" t="s">
        <v>314</v>
      </c>
      <c r="F31" t="s">
        <v>264</v>
      </c>
      <c r="G31">
        <v>1623770674.43871</v>
      </c>
      <c r="H31">
        <f>CD31*AI31*(CB31-CC31)/(100*BV31*(1000-AI31*CB31))</f>
        <v>0</v>
      </c>
      <c r="I31">
        <f>CD31*AI31*(CA31-BZ31*(1000-AI31*CC31)/(1000-AI31*CB31))/(100*BV31)</f>
        <v>0</v>
      </c>
      <c r="J31">
        <f>BZ31 - IF(AI31&gt;1, I31*BV31*100.0/(AK31*CJ31), 0)</f>
        <v>0</v>
      </c>
      <c r="K31">
        <f>((Q31-H31/2)*J31-I31)/(Q31+H31/2)</f>
        <v>0</v>
      </c>
      <c r="L31">
        <f>K31*(CE31+CF31)/1000.0</f>
        <v>0</v>
      </c>
      <c r="M31">
        <f>(BZ31 - IF(AI31&gt;1, I31*BV31*100.0/(AK31*CJ31), 0))*(CE31+CF31)/1000.0</f>
        <v>0</v>
      </c>
      <c r="N31">
        <f>2.0/((1/P31-1/O31)+SIGN(P31)*SQRT((1/P31-1/O31)*(1/P31-1/O31) + 4*BW31/((BW31+1)*(BW31+1))*(2*1/P31*1/O31-1/O31*1/O31)))</f>
        <v>0</v>
      </c>
      <c r="O31">
        <f>AF31+AE31*BV31+AD31*BV31*BV31</f>
        <v>0</v>
      </c>
      <c r="P31">
        <f>H31*(1000-(1000*0.61365*exp(17.502*T31/(240.97+T31))/(CE31+CF31)+CB31)/2)/(1000*0.61365*exp(17.502*T31/(240.97+T31))/(CE31+CF31)-CB31)</f>
        <v>0</v>
      </c>
      <c r="Q31">
        <f>1/((BW31+1)/(N31/1.6)+1/(O31/1.37)) + BW31/((BW31+1)/(N31/1.6) + BW31/(O31/1.37))</f>
        <v>0</v>
      </c>
      <c r="R31">
        <f>(BS31*BU31)</f>
        <v>0</v>
      </c>
      <c r="S31">
        <f>(CG31+(R31+2*0.95*5.67E-8*(((CG31+$B$7)+273)^4-(CG31+273)^4)-44100*H31)/(1.84*29.3*O31+8*0.95*5.67E-8*(CG31+273)^3))</f>
        <v>0</v>
      </c>
      <c r="T31">
        <f>($C$7*CH31+$D$7*CI31+$E$7*S31)</f>
        <v>0</v>
      </c>
      <c r="U31">
        <f>0.61365*exp(17.502*T31/(240.97+T31))</f>
        <v>0</v>
      </c>
      <c r="V31">
        <f>(W31/X31*100)</f>
        <v>0</v>
      </c>
      <c r="W31">
        <f>CB31*(CE31+CF31)/1000</f>
        <v>0</v>
      </c>
      <c r="X31">
        <f>0.61365*exp(17.502*CG31/(240.97+CG31))</f>
        <v>0</v>
      </c>
      <c r="Y31">
        <f>(U31-CB31*(CE31+CF31)/1000)</f>
        <v>0</v>
      </c>
      <c r="Z31">
        <f>(-H31*44100)</f>
        <v>0</v>
      </c>
      <c r="AA31">
        <f>2*29.3*O31*0.92*(CG31-T31)</f>
        <v>0</v>
      </c>
      <c r="AB31">
        <f>2*0.95*5.67E-8*(((CG31+$B$7)+273)^4-(T31+273)^4)</f>
        <v>0</v>
      </c>
      <c r="AC31">
        <f>R31+AB31+Z31+AA31</f>
        <v>0</v>
      </c>
      <c r="AD31">
        <v>-0.0307538346241095</v>
      </c>
      <c r="AE31">
        <v>0.034523873549448</v>
      </c>
      <c r="AF31">
        <v>2.7324156270937</v>
      </c>
      <c r="AG31">
        <v>68</v>
      </c>
      <c r="AH31">
        <v>11</v>
      </c>
      <c r="AI31">
        <f>IF(AG31*$H$13&gt;=AK31,1.0,(AK31/(AK31-AG31*$H$13)))</f>
        <v>0</v>
      </c>
      <c r="AJ31">
        <f>(AI31-1)*100</f>
        <v>0</v>
      </c>
      <c r="AK31">
        <f>MAX(0,($B$13+$C$13*CJ31)/(1+$D$13*CJ31)*CE31/(CG31+273)*$E$13)</f>
        <v>0</v>
      </c>
      <c r="AL31">
        <v>0</v>
      </c>
      <c r="AM31">
        <v>0</v>
      </c>
      <c r="AN31">
        <v>0</v>
      </c>
      <c r="AO31">
        <f>AN31-AM31</f>
        <v>0</v>
      </c>
      <c r="AP31">
        <f>AO31/AN31</f>
        <v>0</v>
      </c>
      <c r="AQ31">
        <v>-1</v>
      </c>
      <c r="AR31" t="s">
        <v>315</v>
      </c>
      <c r="AS31">
        <v>264.624653846154</v>
      </c>
      <c r="AT31">
        <v>320.73</v>
      </c>
      <c r="AU31">
        <f>1-AS31/AT31</f>
        <v>0</v>
      </c>
      <c r="AV31">
        <v>0.5</v>
      </c>
      <c r="AW31">
        <f>BS31</f>
        <v>0</v>
      </c>
      <c r="AX31">
        <f>I31</f>
        <v>0</v>
      </c>
      <c r="AY31">
        <f>AU31*AV31*AW31</f>
        <v>0</v>
      </c>
      <c r="AZ31">
        <f>BE31/AT31</f>
        <v>0</v>
      </c>
      <c r="BA31">
        <f>(AX31-AQ31)/AW31</f>
        <v>0</v>
      </c>
      <c r="BB31">
        <f>(AN31-AT31)/AT31</f>
        <v>0</v>
      </c>
      <c r="BC31" t="s">
        <v>266</v>
      </c>
      <c r="BD31">
        <v>0</v>
      </c>
      <c r="BE31">
        <f>AT31-BD31</f>
        <v>0</v>
      </c>
      <c r="BF31">
        <f>(AT31-AS31)/(AT31-BD31)</f>
        <v>0</v>
      </c>
      <c r="BG31">
        <f>(AN31-AT31)/(AN31-BD31)</f>
        <v>0</v>
      </c>
      <c r="BH31">
        <f>(AT31-AS31)/(AT31-AM31)</f>
        <v>0</v>
      </c>
      <c r="BI31">
        <f>(AN31-AT31)/(AN31-AM31)</f>
        <v>0</v>
      </c>
      <c r="BJ31" t="s">
        <v>266</v>
      </c>
      <c r="BK31" t="s">
        <v>266</v>
      </c>
      <c r="BL31" t="s">
        <v>266</v>
      </c>
      <c r="BM31" t="s">
        <v>266</v>
      </c>
      <c r="BN31" t="s">
        <v>266</v>
      </c>
      <c r="BO31" t="s">
        <v>266</v>
      </c>
      <c r="BP31" t="s">
        <v>266</v>
      </c>
      <c r="BQ31" t="s">
        <v>266</v>
      </c>
      <c r="BR31">
        <f>$B$11*CK31+$C$11*CL31+$F$11*CM31</f>
        <v>0</v>
      </c>
      <c r="BS31">
        <f>BR31*BT31</f>
        <v>0</v>
      </c>
      <c r="BT31">
        <f>($B$11*$D$9+$C$11*$D$9+$F$11*((CZ31+CR31)/MAX(CZ31+CR31+DA31, 0.1)*$I$9+DA31/MAX(CZ31+CR31+DA31, 0.1)*$J$9))/($B$11+$C$11+$F$11)</f>
        <v>0</v>
      </c>
      <c r="BU31">
        <f>($B$11*$K$9+$C$11*$K$9+$F$11*((CZ31+CR31)/MAX(CZ31+CR31+DA31, 0.1)*$P$9+DA31/MAX(CZ31+CR31+DA31, 0.1)*$Q$9))/($B$11+$C$11+$F$11)</f>
        <v>0</v>
      </c>
      <c r="BV31">
        <v>6</v>
      </c>
      <c r="BW31">
        <v>0.5</v>
      </c>
      <c r="BX31" t="s">
        <v>267</v>
      </c>
      <c r="BY31">
        <v>1623770674.43871</v>
      </c>
      <c r="BZ31">
        <v>380.030322580645</v>
      </c>
      <c r="CA31">
        <v>399.980096774193</v>
      </c>
      <c r="CB31">
        <v>21.7568741935484</v>
      </c>
      <c r="CC31">
        <v>11.4064483870968</v>
      </c>
      <c r="CD31">
        <v>599.877290322581</v>
      </c>
      <c r="CE31">
        <v>74.133764516129</v>
      </c>
      <c r="CF31">
        <v>0.0982267612903226</v>
      </c>
      <c r="CG31">
        <v>31.8486290322581</v>
      </c>
      <c r="CH31">
        <v>32.3012129032258</v>
      </c>
      <c r="CI31">
        <v>999.9</v>
      </c>
      <c r="CJ31">
        <v>10004.1280645161</v>
      </c>
      <c r="CK31">
        <v>0</v>
      </c>
      <c r="CL31">
        <v>1305.92290322581</v>
      </c>
      <c r="CM31">
        <v>1999.97709677419</v>
      </c>
      <c r="CN31">
        <v>0.979994967741936</v>
      </c>
      <c r="CO31">
        <v>0.0200049774193548</v>
      </c>
      <c r="CP31">
        <v>0</v>
      </c>
      <c r="CQ31">
        <v>247.503838709677</v>
      </c>
      <c r="CR31">
        <v>5.00005</v>
      </c>
      <c r="CS31">
        <v>9259.21709677419</v>
      </c>
      <c r="CT31">
        <v>16663.4258064516</v>
      </c>
      <c r="CU31">
        <v>49.6954516129032</v>
      </c>
      <c r="CV31">
        <v>50.9613870967742</v>
      </c>
      <c r="CW31">
        <v>50.375</v>
      </c>
      <c r="CX31">
        <v>49.820129032258</v>
      </c>
      <c r="CY31">
        <v>51.2842258064516</v>
      </c>
      <c r="CZ31">
        <v>1955.06516129032</v>
      </c>
      <c r="DA31">
        <v>39.9122580645161</v>
      </c>
      <c r="DB31">
        <v>0</v>
      </c>
      <c r="DC31">
        <v>2.89999985694885</v>
      </c>
      <c r="DD31">
        <v>264.624653846154</v>
      </c>
      <c r="DE31">
        <v>-85.2802340085395</v>
      </c>
      <c r="DF31">
        <v>-1523.69487926108</v>
      </c>
      <c r="DG31">
        <v>18348.6576923077</v>
      </c>
      <c r="DH31">
        <v>15</v>
      </c>
      <c r="DI31">
        <v>1623770658.3</v>
      </c>
      <c r="DJ31" t="s">
        <v>300</v>
      </c>
      <c r="DK31">
        <v>3</v>
      </c>
      <c r="DL31">
        <v>6.187</v>
      </c>
      <c r="DM31">
        <v>-1.101</v>
      </c>
      <c r="DN31">
        <v>400</v>
      </c>
      <c r="DO31">
        <v>11</v>
      </c>
      <c r="DP31">
        <v>0.18</v>
      </c>
      <c r="DQ31">
        <v>0.01</v>
      </c>
      <c r="DR31">
        <v>-20.4901166666667</v>
      </c>
      <c r="DS31">
        <v>-7.23846062313146</v>
      </c>
      <c r="DT31">
        <v>0.758938973930575</v>
      </c>
      <c r="DU31">
        <v>0</v>
      </c>
      <c r="DV31">
        <v>268.5234</v>
      </c>
      <c r="DW31">
        <v>-20.5231646108195</v>
      </c>
      <c r="DX31">
        <v>43.013042705141</v>
      </c>
      <c r="DY31">
        <v>0</v>
      </c>
      <c r="DZ31">
        <v>10.4939833333333</v>
      </c>
      <c r="EA31">
        <v>2.33864202074364</v>
      </c>
      <c r="EB31">
        <v>0.249589051687413</v>
      </c>
      <c r="EC31">
        <v>0</v>
      </c>
      <c r="ED31">
        <v>0</v>
      </c>
      <c r="EE31">
        <v>3</v>
      </c>
      <c r="EF31" t="s">
        <v>276</v>
      </c>
      <c r="EG31">
        <v>100</v>
      </c>
      <c r="EH31">
        <v>100</v>
      </c>
      <c r="EI31">
        <v>6.187</v>
      </c>
      <c r="EJ31">
        <v>-1.101</v>
      </c>
      <c r="EK31">
        <v>2</v>
      </c>
      <c r="EL31">
        <v>711.672</v>
      </c>
      <c r="EM31">
        <v>399.204</v>
      </c>
      <c r="EN31">
        <v>30.2207</v>
      </c>
      <c r="EO31">
        <v>29.7008</v>
      </c>
      <c r="EP31">
        <v>30.001</v>
      </c>
      <c r="EQ31">
        <v>29.3695</v>
      </c>
      <c r="ER31">
        <v>29.3223</v>
      </c>
      <c r="ES31">
        <v>25.6771</v>
      </c>
      <c r="ET31">
        <v>-30</v>
      </c>
      <c r="EU31">
        <v>-30</v>
      </c>
      <c r="EV31">
        <v>-999.9</v>
      </c>
      <c r="EW31">
        <v>400</v>
      </c>
      <c r="EX31">
        <v>20</v>
      </c>
      <c r="EY31">
        <v>111.986</v>
      </c>
      <c r="EZ31">
        <v>98.9109</v>
      </c>
    </row>
    <row r="32" spans="1:156">
      <c r="A32">
        <v>16</v>
      </c>
      <c r="B32">
        <v>1623770696.2</v>
      </c>
      <c r="C32">
        <v>860.600000143051</v>
      </c>
      <c r="D32" t="s">
        <v>316</v>
      </c>
      <c r="E32" t="s">
        <v>317</v>
      </c>
      <c r="F32" t="s">
        <v>264</v>
      </c>
      <c r="G32">
        <v>1623770675.42581</v>
      </c>
      <c r="H32">
        <f>CD32*AI32*(CB32-CC32)/(100*BV32*(1000-AI32*CB32))</f>
        <v>0</v>
      </c>
      <c r="I32">
        <f>CD32*AI32*(CA32-BZ32*(1000-AI32*CC32)/(1000-AI32*CB32))/(100*BV32)</f>
        <v>0</v>
      </c>
      <c r="J32">
        <f>BZ32 - IF(AI32&gt;1, I32*BV32*100.0/(AK32*CJ32), 0)</f>
        <v>0</v>
      </c>
      <c r="K32">
        <f>((Q32-H32/2)*J32-I32)/(Q32+H32/2)</f>
        <v>0</v>
      </c>
      <c r="L32">
        <f>K32*(CE32+CF32)/1000.0</f>
        <v>0</v>
      </c>
      <c r="M32">
        <f>(BZ32 - IF(AI32&gt;1, I32*BV32*100.0/(AK32*CJ32), 0))*(CE32+CF32)/1000.0</f>
        <v>0</v>
      </c>
      <c r="N32">
        <f>2.0/((1/P32-1/O32)+SIGN(P32)*SQRT((1/P32-1/O32)*(1/P32-1/O32) + 4*BW32/((BW32+1)*(BW32+1))*(2*1/P32*1/O32-1/O32*1/O32)))</f>
        <v>0</v>
      </c>
      <c r="O32">
        <f>AF32+AE32*BV32+AD32*BV32*BV32</f>
        <v>0</v>
      </c>
      <c r="P32">
        <f>H32*(1000-(1000*0.61365*exp(17.502*T32/(240.97+T32))/(CE32+CF32)+CB32)/2)/(1000*0.61365*exp(17.502*T32/(240.97+T32))/(CE32+CF32)-CB32)</f>
        <v>0</v>
      </c>
      <c r="Q32">
        <f>1/((BW32+1)/(N32/1.6)+1/(O32/1.37)) + BW32/((BW32+1)/(N32/1.6) + BW32/(O32/1.37))</f>
        <v>0</v>
      </c>
      <c r="R32">
        <f>(BS32*BU32)</f>
        <v>0</v>
      </c>
      <c r="S32">
        <f>(CG32+(R32+2*0.95*5.67E-8*(((CG32+$B$7)+273)^4-(CG32+273)^4)-44100*H32)/(1.84*29.3*O32+8*0.95*5.67E-8*(CG32+273)^3))</f>
        <v>0</v>
      </c>
      <c r="T32">
        <f>($C$7*CH32+$D$7*CI32+$E$7*S32)</f>
        <v>0</v>
      </c>
      <c r="U32">
        <f>0.61365*exp(17.502*T32/(240.97+T32))</f>
        <v>0</v>
      </c>
      <c r="V32">
        <f>(W32/X32*100)</f>
        <v>0</v>
      </c>
      <c r="W32">
        <f>CB32*(CE32+CF32)/1000</f>
        <v>0</v>
      </c>
      <c r="X32">
        <f>0.61365*exp(17.502*CG32/(240.97+CG32))</f>
        <v>0</v>
      </c>
      <c r="Y32">
        <f>(U32-CB32*(CE32+CF32)/1000)</f>
        <v>0</v>
      </c>
      <c r="Z32">
        <f>(-H32*44100)</f>
        <v>0</v>
      </c>
      <c r="AA32">
        <f>2*29.3*O32*0.92*(CG32-T32)</f>
        <v>0</v>
      </c>
      <c r="AB32">
        <f>2*0.95*5.67E-8*(((CG32+$B$7)+273)^4-(T32+273)^4)</f>
        <v>0</v>
      </c>
      <c r="AC32">
        <f>R32+AB32+Z32+AA32</f>
        <v>0</v>
      </c>
      <c r="AD32">
        <v>-0.0307453033489574</v>
      </c>
      <c r="AE32">
        <v>0.0345142964457091</v>
      </c>
      <c r="AF32">
        <v>2.73179971078028</v>
      </c>
      <c r="AG32">
        <v>68</v>
      </c>
      <c r="AH32">
        <v>11</v>
      </c>
      <c r="AI32">
        <f>IF(AG32*$H$13&gt;=AK32,1.0,(AK32/(AK32-AG32*$H$13)))</f>
        <v>0</v>
      </c>
      <c r="AJ32">
        <f>(AI32-1)*100</f>
        <v>0</v>
      </c>
      <c r="AK32">
        <f>MAX(0,($B$13+$C$13*CJ32)/(1+$D$13*CJ32)*CE32/(CG32+273)*$E$13)</f>
        <v>0</v>
      </c>
      <c r="AL32">
        <v>0</v>
      </c>
      <c r="AM32">
        <v>0</v>
      </c>
      <c r="AN32">
        <v>0</v>
      </c>
      <c r="AO32">
        <f>AN32-AM32</f>
        <v>0</v>
      </c>
      <c r="AP32">
        <f>AO32/AN32</f>
        <v>0</v>
      </c>
      <c r="AQ32">
        <v>-1</v>
      </c>
      <c r="AR32" t="s">
        <v>318</v>
      </c>
      <c r="AS32">
        <v>264.759115384615</v>
      </c>
      <c r="AT32">
        <v>315.421</v>
      </c>
      <c r="AU32">
        <f>1-AS32/AT32</f>
        <v>0</v>
      </c>
      <c r="AV32">
        <v>0.5</v>
      </c>
      <c r="AW32">
        <f>BS32</f>
        <v>0</v>
      </c>
      <c r="AX32">
        <f>I32</f>
        <v>0</v>
      </c>
      <c r="AY32">
        <f>AU32*AV32*AW32</f>
        <v>0</v>
      </c>
      <c r="AZ32">
        <f>BE32/AT32</f>
        <v>0</v>
      </c>
      <c r="BA32">
        <f>(AX32-AQ32)/AW32</f>
        <v>0</v>
      </c>
      <c r="BB32">
        <f>(AN32-AT32)/AT32</f>
        <v>0</v>
      </c>
      <c r="BC32" t="s">
        <v>266</v>
      </c>
      <c r="BD32">
        <v>0</v>
      </c>
      <c r="BE32">
        <f>AT32-BD32</f>
        <v>0</v>
      </c>
      <c r="BF32">
        <f>(AT32-AS32)/(AT32-BD32)</f>
        <v>0</v>
      </c>
      <c r="BG32">
        <f>(AN32-AT32)/(AN32-BD32)</f>
        <v>0</v>
      </c>
      <c r="BH32">
        <f>(AT32-AS32)/(AT32-AM32)</f>
        <v>0</v>
      </c>
      <c r="BI32">
        <f>(AN32-AT32)/(AN32-AM32)</f>
        <v>0</v>
      </c>
      <c r="BJ32" t="s">
        <v>266</v>
      </c>
      <c r="BK32" t="s">
        <v>266</v>
      </c>
      <c r="BL32" t="s">
        <v>266</v>
      </c>
      <c r="BM32" t="s">
        <v>266</v>
      </c>
      <c r="BN32" t="s">
        <v>266</v>
      </c>
      <c r="BO32" t="s">
        <v>266</v>
      </c>
      <c r="BP32" t="s">
        <v>266</v>
      </c>
      <c r="BQ32" t="s">
        <v>266</v>
      </c>
      <c r="BR32">
        <f>$B$11*CK32+$C$11*CL32+$F$11*CM32</f>
        <v>0</v>
      </c>
      <c r="BS32">
        <f>BR32*BT32</f>
        <v>0</v>
      </c>
      <c r="BT32">
        <f>($B$11*$D$9+$C$11*$D$9+$F$11*((CZ32+CR32)/MAX(CZ32+CR32+DA32, 0.1)*$I$9+DA32/MAX(CZ32+CR32+DA32, 0.1)*$J$9))/($B$11+$C$11+$F$11)</f>
        <v>0</v>
      </c>
      <c r="BU32">
        <f>($B$11*$K$9+$C$11*$K$9+$F$11*((CZ32+CR32)/MAX(CZ32+CR32+DA32, 0.1)*$P$9+DA32/MAX(CZ32+CR32+DA32, 0.1)*$Q$9))/($B$11+$C$11+$F$11)</f>
        <v>0</v>
      </c>
      <c r="BV32">
        <v>6</v>
      </c>
      <c r="BW32">
        <v>0.5</v>
      </c>
      <c r="BX32" t="s">
        <v>267</v>
      </c>
      <c r="BY32">
        <v>1623770675.42581</v>
      </c>
      <c r="BZ32">
        <v>379.960838709677</v>
      </c>
      <c r="CA32">
        <v>399.977677419355</v>
      </c>
      <c r="CB32">
        <v>21.7864064516129</v>
      </c>
      <c r="CC32">
        <v>11.4116451612903</v>
      </c>
      <c r="CD32">
        <v>599.891419354839</v>
      </c>
      <c r="CE32">
        <v>74.1338096774194</v>
      </c>
      <c r="CF32">
        <v>0.0985101677419355</v>
      </c>
      <c r="CG32">
        <v>31.8601806451613</v>
      </c>
      <c r="CH32">
        <v>32.3553580645161</v>
      </c>
      <c r="CI32">
        <v>999.9</v>
      </c>
      <c r="CJ32">
        <v>10001.3467741935</v>
      </c>
      <c r="CK32">
        <v>0</v>
      </c>
      <c r="CL32">
        <v>1305.8335483871</v>
      </c>
      <c r="CM32">
        <v>1999.95225806452</v>
      </c>
      <c r="CN32">
        <v>0.979995258064516</v>
      </c>
      <c r="CO32">
        <v>0.0200047064516129</v>
      </c>
      <c r="CP32">
        <v>0</v>
      </c>
      <c r="CQ32">
        <v>246.811225806452</v>
      </c>
      <c r="CR32">
        <v>5.00005</v>
      </c>
      <c r="CS32">
        <v>9244.72612903226</v>
      </c>
      <c r="CT32">
        <v>16663.2193548387</v>
      </c>
      <c r="CU32">
        <v>49.7216774193548</v>
      </c>
      <c r="CV32">
        <v>50.9634193548387</v>
      </c>
      <c r="CW32">
        <v>50.375</v>
      </c>
      <c r="CX32">
        <v>49.8241612903226</v>
      </c>
      <c r="CY32">
        <v>51.2963225806452</v>
      </c>
      <c r="CZ32">
        <v>1955.04161290323</v>
      </c>
      <c r="DA32">
        <v>39.9109677419355</v>
      </c>
      <c r="DB32">
        <v>0</v>
      </c>
      <c r="DC32">
        <v>2.29999995231628</v>
      </c>
      <c r="DD32">
        <v>264.759115384615</v>
      </c>
      <c r="DE32">
        <v>-113.19987129148</v>
      </c>
      <c r="DF32">
        <v>-15572.3721688868</v>
      </c>
      <c r="DG32">
        <v>19396.4719230769</v>
      </c>
      <c r="DH32">
        <v>15</v>
      </c>
      <c r="DI32">
        <v>1623770658.3</v>
      </c>
      <c r="DJ32" t="s">
        <v>300</v>
      </c>
      <c r="DK32">
        <v>3</v>
      </c>
      <c r="DL32">
        <v>6.187</v>
      </c>
      <c r="DM32">
        <v>-1.101</v>
      </c>
      <c r="DN32">
        <v>400</v>
      </c>
      <c r="DO32">
        <v>11</v>
      </c>
      <c r="DP32">
        <v>0.18</v>
      </c>
      <c r="DQ32">
        <v>0.01</v>
      </c>
      <c r="DR32">
        <v>-20.7827404761905</v>
      </c>
      <c r="DS32">
        <v>-7.47366482251159</v>
      </c>
      <c r="DT32">
        <v>0.778790316868021</v>
      </c>
      <c r="DU32">
        <v>0</v>
      </c>
      <c r="DV32">
        <v>270.3446</v>
      </c>
      <c r="DW32">
        <v>-81.6056742687602</v>
      </c>
      <c r="DX32">
        <v>45.7050696057732</v>
      </c>
      <c r="DY32">
        <v>0</v>
      </c>
      <c r="DZ32">
        <v>10.6004547619048</v>
      </c>
      <c r="EA32">
        <v>2.77377640666166</v>
      </c>
      <c r="EB32">
        <v>0.2852370219095</v>
      </c>
      <c r="EC32">
        <v>0</v>
      </c>
      <c r="ED32">
        <v>0</v>
      </c>
      <c r="EE32">
        <v>3</v>
      </c>
      <c r="EF32" t="s">
        <v>276</v>
      </c>
      <c r="EG32">
        <v>100</v>
      </c>
      <c r="EH32">
        <v>100</v>
      </c>
      <c r="EI32">
        <v>6.187</v>
      </c>
      <c r="EJ32">
        <v>-1.101</v>
      </c>
      <c r="EK32">
        <v>2</v>
      </c>
      <c r="EL32">
        <v>711.849</v>
      </c>
      <c r="EM32">
        <v>399.142</v>
      </c>
      <c r="EN32">
        <v>30.2258</v>
      </c>
      <c r="EO32">
        <v>29.7085</v>
      </c>
      <c r="EP32">
        <v>30.001</v>
      </c>
      <c r="EQ32">
        <v>29.377</v>
      </c>
      <c r="ER32">
        <v>29.3298</v>
      </c>
      <c r="ES32">
        <v>25.6785</v>
      </c>
      <c r="ET32">
        <v>-30</v>
      </c>
      <c r="EU32">
        <v>-30</v>
      </c>
      <c r="EV32">
        <v>-999.9</v>
      </c>
      <c r="EW32">
        <v>400</v>
      </c>
      <c r="EX32">
        <v>20</v>
      </c>
      <c r="EY32">
        <v>111.984</v>
      </c>
      <c r="EZ32">
        <v>98.9093</v>
      </c>
    </row>
    <row r="33" spans="1:156">
      <c r="A33">
        <v>17</v>
      </c>
      <c r="B33">
        <v>1623770699.3</v>
      </c>
      <c r="C33">
        <v>863.700000047684</v>
      </c>
      <c r="D33" t="s">
        <v>319</v>
      </c>
      <c r="E33" t="s">
        <v>320</v>
      </c>
      <c r="F33" t="s">
        <v>264</v>
      </c>
      <c r="G33">
        <v>1623770676.49355</v>
      </c>
      <c r="H33">
        <f>CD33*AI33*(CB33-CC33)/(100*BV33*(1000-AI33*CB33))</f>
        <v>0</v>
      </c>
      <c r="I33">
        <f>CD33*AI33*(CA33-BZ33*(1000-AI33*CC33)/(1000-AI33*CB33))/(100*BV33)</f>
        <v>0</v>
      </c>
      <c r="J33">
        <f>BZ33 - IF(AI33&gt;1, I33*BV33*100.0/(AK33*CJ33), 0)</f>
        <v>0</v>
      </c>
      <c r="K33">
        <f>((Q33-H33/2)*J33-I33)/(Q33+H33/2)</f>
        <v>0</v>
      </c>
      <c r="L33">
        <f>K33*(CE33+CF33)/1000.0</f>
        <v>0</v>
      </c>
      <c r="M33">
        <f>(BZ33 - IF(AI33&gt;1, I33*BV33*100.0/(AK33*CJ33), 0))*(CE33+CF33)/1000.0</f>
        <v>0</v>
      </c>
      <c r="N33">
        <f>2.0/((1/P33-1/O33)+SIGN(P33)*SQRT((1/P33-1/O33)*(1/P33-1/O33) + 4*BW33/((BW33+1)*(BW33+1))*(2*1/P33*1/O33-1/O33*1/O33)))</f>
        <v>0</v>
      </c>
      <c r="O33">
        <f>AF33+AE33*BV33+AD33*BV33*BV33</f>
        <v>0</v>
      </c>
      <c r="P33">
        <f>H33*(1000-(1000*0.61365*exp(17.502*T33/(240.97+T33))/(CE33+CF33)+CB33)/2)/(1000*0.61365*exp(17.502*T33/(240.97+T33))/(CE33+CF33)-CB33)</f>
        <v>0</v>
      </c>
      <c r="Q33">
        <f>1/((BW33+1)/(N33/1.6)+1/(O33/1.37)) + BW33/((BW33+1)/(N33/1.6) + BW33/(O33/1.37))</f>
        <v>0</v>
      </c>
      <c r="R33">
        <f>(BS33*BU33)</f>
        <v>0</v>
      </c>
      <c r="S33">
        <f>(CG33+(R33+2*0.95*5.67E-8*(((CG33+$B$7)+273)^4-(CG33+273)^4)-44100*H33)/(1.84*29.3*O33+8*0.95*5.67E-8*(CG33+273)^3))</f>
        <v>0</v>
      </c>
      <c r="T33">
        <f>($C$7*CH33+$D$7*CI33+$E$7*S33)</f>
        <v>0</v>
      </c>
      <c r="U33">
        <f>0.61365*exp(17.502*T33/(240.97+T33))</f>
        <v>0</v>
      </c>
      <c r="V33">
        <f>(W33/X33*100)</f>
        <v>0</v>
      </c>
      <c r="W33">
        <f>CB33*(CE33+CF33)/1000</f>
        <v>0</v>
      </c>
      <c r="X33">
        <f>0.61365*exp(17.502*CG33/(240.97+CG33))</f>
        <v>0</v>
      </c>
      <c r="Y33">
        <f>(U33-CB33*(CE33+CF33)/1000)</f>
        <v>0</v>
      </c>
      <c r="Z33">
        <f>(-H33*44100)</f>
        <v>0</v>
      </c>
      <c r="AA33">
        <f>2*29.3*O33*0.92*(CG33-T33)</f>
        <v>0</v>
      </c>
      <c r="AB33">
        <f>2*0.95*5.67E-8*(((CG33+$B$7)+273)^4-(T33+273)^4)</f>
        <v>0</v>
      </c>
      <c r="AC33">
        <f>R33+AB33+Z33+AA33</f>
        <v>0</v>
      </c>
      <c r="AD33">
        <v>-0.0307391766788853</v>
      </c>
      <c r="AE33">
        <v>0.0345074187218273</v>
      </c>
      <c r="AF33">
        <v>2.73135737028809</v>
      </c>
      <c r="AG33">
        <v>68</v>
      </c>
      <c r="AH33">
        <v>11</v>
      </c>
      <c r="AI33">
        <f>IF(AG33*$H$13&gt;=AK33,1.0,(AK33/(AK33-AG33*$H$13)))</f>
        <v>0</v>
      </c>
      <c r="AJ33">
        <f>(AI33-1)*100</f>
        <v>0</v>
      </c>
      <c r="AK33">
        <f>MAX(0,($B$13+$C$13*CJ33)/(1+$D$13*CJ33)*CE33/(CG33+273)*$E$13)</f>
        <v>0</v>
      </c>
      <c r="AL33">
        <v>0</v>
      </c>
      <c r="AM33">
        <v>0</v>
      </c>
      <c r="AN33">
        <v>0</v>
      </c>
      <c r="AO33">
        <f>AN33-AM33</f>
        <v>0</v>
      </c>
      <c r="AP33">
        <f>AO33/AN33</f>
        <v>0</v>
      </c>
      <c r="AQ33">
        <v>-1</v>
      </c>
      <c r="AR33" t="s">
        <v>321</v>
      </c>
      <c r="AS33">
        <v>260.754038461538</v>
      </c>
      <c r="AT33">
        <v>311.134</v>
      </c>
      <c r="AU33">
        <f>1-AS33/AT33</f>
        <v>0</v>
      </c>
      <c r="AV33">
        <v>0.5</v>
      </c>
      <c r="AW33">
        <f>BS33</f>
        <v>0</v>
      </c>
      <c r="AX33">
        <f>I33</f>
        <v>0</v>
      </c>
      <c r="AY33">
        <f>AU33*AV33*AW33</f>
        <v>0</v>
      </c>
      <c r="AZ33">
        <f>BE33/AT33</f>
        <v>0</v>
      </c>
      <c r="BA33">
        <f>(AX33-AQ33)/AW33</f>
        <v>0</v>
      </c>
      <c r="BB33">
        <f>(AN33-AT33)/AT33</f>
        <v>0</v>
      </c>
      <c r="BC33" t="s">
        <v>266</v>
      </c>
      <c r="BD33">
        <v>0</v>
      </c>
      <c r="BE33">
        <f>AT33-BD33</f>
        <v>0</v>
      </c>
      <c r="BF33">
        <f>(AT33-AS33)/(AT33-BD33)</f>
        <v>0</v>
      </c>
      <c r="BG33">
        <f>(AN33-AT33)/(AN33-BD33)</f>
        <v>0</v>
      </c>
      <c r="BH33">
        <f>(AT33-AS33)/(AT33-AM33)</f>
        <v>0</v>
      </c>
      <c r="BI33">
        <f>(AN33-AT33)/(AN33-AM33)</f>
        <v>0</v>
      </c>
      <c r="BJ33" t="s">
        <v>266</v>
      </c>
      <c r="BK33" t="s">
        <v>266</v>
      </c>
      <c r="BL33" t="s">
        <v>266</v>
      </c>
      <c r="BM33" t="s">
        <v>266</v>
      </c>
      <c r="BN33" t="s">
        <v>266</v>
      </c>
      <c r="BO33" t="s">
        <v>266</v>
      </c>
      <c r="BP33" t="s">
        <v>266</v>
      </c>
      <c r="BQ33" t="s">
        <v>266</v>
      </c>
      <c r="BR33">
        <f>$B$11*CK33+$C$11*CL33+$F$11*CM33</f>
        <v>0</v>
      </c>
      <c r="BS33">
        <f>BR33*BT33</f>
        <v>0</v>
      </c>
      <c r="BT33">
        <f>($B$11*$D$9+$C$11*$D$9+$F$11*((CZ33+CR33)/MAX(CZ33+CR33+DA33, 0.1)*$I$9+DA33/MAX(CZ33+CR33+DA33, 0.1)*$J$9))/($B$11+$C$11+$F$11)</f>
        <v>0</v>
      </c>
      <c r="BU33">
        <f>($B$11*$K$9+$C$11*$K$9+$F$11*((CZ33+CR33)/MAX(CZ33+CR33+DA33, 0.1)*$P$9+DA33/MAX(CZ33+CR33+DA33, 0.1)*$Q$9))/($B$11+$C$11+$F$11)</f>
        <v>0</v>
      </c>
      <c r="BV33">
        <v>6</v>
      </c>
      <c r="BW33">
        <v>0.5</v>
      </c>
      <c r="BX33" t="s">
        <v>267</v>
      </c>
      <c r="BY33">
        <v>1623770676.49355</v>
      </c>
      <c r="BZ33">
        <v>379.892064516129</v>
      </c>
      <c r="CA33">
        <v>399.977322580645</v>
      </c>
      <c r="CB33">
        <v>21.817435483871</v>
      </c>
      <c r="CC33">
        <v>11.4170677419355</v>
      </c>
      <c r="CD33">
        <v>599.905096774193</v>
      </c>
      <c r="CE33">
        <v>74.1338258064516</v>
      </c>
      <c r="CF33">
        <v>0.0987522096774194</v>
      </c>
      <c r="CG33">
        <v>31.8727580645161</v>
      </c>
      <c r="CH33">
        <v>32.4133612903226</v>
      </c>
      <c r="CI33">
        <v>999.9</v>
      </c>
      <c r="CJ33">
        <v>9999.35161290323</v>
      </c>
      <c r="CK33">
        <v>0</v>
      </c>
      <c r="CL33">
        <v>1305.93096774194</v>
      </c>
      <c r="CM33">
        <v>1999.96451612903</v>
      </c>
      <c r="CN33">
        <v>0.979995322580645</v>
      </c>
      <c r="CO33">
        <v>0.0200046580645161</v>
      </c>
      <c r="CP33">
        <v>0</v>
      </c>
      <c r="CQ33">
        <v>245.997322580645</v>
      </c>
      <c r="CR33">
        <v>5.00005</v>
      </c>
      <c r="CS33">
        <v>9226.69161290322</v>
      </c>
      <c r="CT33">
        <v>16663.3225806452</v>
      </c>
      <c r="CU33">
        <v>49.751935483871</v>
      </c>
      <c r="CV33">
        <v>50.9654516129032</v>
      </c>
      <c r="CW33">
        <v>50.375</v>
      </c>
      <c r="CX33">
        <v>49.8281935483871</v>
      </c>
      <c r="CY33">
        <v>51.3104193548387</v>
      </c>
      <c r="CZ33">
        <v>1955.05387096774</v>
      </c>
      <c r="DA33">
        <v>39.9109677419355</v>
      </c>
      <c r="DB33">
        <v>0</v>
      </c>
      <c r="DC33">
        <v>2.69999980926514</v>
      </c>
      <c r="DD33">
        <v>260.754038461538</v>
      </c>
      <c r="DE33">
        <v>-103.03619484801</v>
      </c>
      <c r="DF33">
        <v>-21393.9593754577</v>
      </c>
      <c r="DG33">
        <v>19175.1403846154</v>
      </c>
      <c r="DH33">
        <v>15</v>
      </c>
      <c r="DI33">
        <v>1623770658.3</v>
      </c>
      <c r="DJ33" t="s">
        <v>300</v>
      </c>
      <c r="DK33">
        <v>3</v>
      </c>
      <c r="DL33">
        <v>6.187</v>
      </c>
      <c r="DM33">
        <v>-1.101</v>
      </c>
      <c r="DN33">
        <v>400</v>
      </c>
      <c r="DO33">
        <v>11</v>
      </c>
      <c r="DP33">
        <v>0.18</v>
      </c>
      <c r="DQ33">
        <v>0.01</v>
      </c>
      <c r="DR33">
        <v>-21.0644261904762</v>
      </c>
      <c r="DS33">
        <v>-6.68329319317836</v>
      </c>
      <c r="DT33">
        <v>0.717598444568682</v>
      </c>
      <c r="DU33">
        <v>0</v>
      </c>
      <c r="DV33">
        <v>264.308428571429</v>
      </c>
      <c r="DW33">
        <v>-49.3118301319141</v>
      </c>
      <c r="DX33">
        <v>42.2293068318915</v>
      </c>
      <c r="DY33">
        <v>0</v>
      </c>
      <c r="DZ33">
        <v>10.7152214285714</v>
      </c>
      <c r="EA33">
        <v>2.77221182055329</v>
      </c>
      <c r="EB33">
        <v>0.284795115607957</v>
      </c>
      <c r="EC33">
        <v>0</v>
      </c>
      <c r="ED33">
        <v>0</v>
      </c>
      <c r="EE33">
        <v>3</v>
      </c>
      <c r="EF33" t="s">
        <v>276</v>
      </c>
      <c r="EG33">
        <v>100</v>
      </c>
      <c r="EH33">
        <v>100</v>
      </c>
      <c r="EI33">
        <v>6.187</v>
      </c>
      <c r="EJ33">
        <v>-1.101</v>
      </c>
      <c r="EK33">
        <v>2</v>
      </c>
      <c r="EL33">
        <v>711.975</v>
      </c>
      <c r="EM33">
        <v>399.051</v>
      </c>
      <c r="EN33">
        <v>30.231</v>
      </c>
      <c r="EO33">
        <v>29.7144</v>
      </c>
      <c r="EP33">
        <v>30.001</v>
      </c>
      <c r="EQ33">
        <v>29.3856</v>
      </c>
      <c r="ER33">
        <v>29.3374</v>
      </c>
      <c r="ES33">
        <v>25.6763</v>
      </c>
      <c r="ET33">
        <v>-30</v>
      </c>
      <c r="EU33">
        <v>-30</v>
      </c>
      <c r="EV33">
        <v>-999.9</v>
      </c>
      <c r="EW33">
        <v>400</v>
      </c>
      <c r="EX33">
        <v>20</v>
      </c>
      <c r="EY33">
        <v>111.982</v>
      </c>
      <c r="EZ33">
        <v>98.9085</v>
      </c>
    </row>
    <row r="34" spans="1:156">
      <c r="A34">
        <v>18</v>
      </c>
      <c r="B34">
        <v>1623770702.3</v>
      </c>
      <c r="C34">
        <v>866.700000047684</v>
      </c>
      <c r="D34" t="s">
        <v>322</v>
      </c>
      <c r="E34" t="s">
        <v>323</v>
      </c>
      <c r="F34" t="s">
        <v>264</v>
      </c>
      <c r="G34">
        <v>1623770677.64194</v>
      </c>
      <c r="H34">
        <f>CD34*AI34*(CB34-CC34)/(100*BV34*(1000-AI34*CB34))</f>
        <v>0</v>
      </c>
      <c r="I34">
        <f>CD34*AI34*(CA34-BZ34*(1000-AI34*CC34)/(1000-AI34*CB34))/(100*BV34)</f>
        <v>0</v>
      </c>
      <c r="J34">
        <f>BZ34 - IF(AI34&gt;1, I34*BV34*100.0/(AK34*CJ34), 0)</f>
        <v>0</v>
      </c>
      <c r="K34">
        <f>((Q34-H34/2)*J34-I34)/(Q34+H34/2)</f>
        <v>0</v>
      </c>
      <c r="L34">
        <f>K34*(CE34+CF34)/1000.0</f>
        <v>0</v>
      </c>
      <c r="M34">
        <f>(BZ34 - IF(AI34&gt;1, I34*BV34*100.0/(AK34*CJ34), 0))*(CE34+CF34)/1000.0</f>
        <v>0</v>
      </c>
      <c r="N34">
        <f>2.0/((1/P34-1/O34)+SIGN(P34)*SQRT((1/P34-1/O34)*(1/P34-1/O34) + 4*BW34/((BW34+1)*(BW34+1))*(2*1/P34*1/O34-1/O34*1/O34)))</f>
        <v>0</v>
      </c>
      <c r="O34">
        <f>AF34+AE34*BV34+AD34*BV34*BV34</f>
        <v>0</v>
      </c>
      <c r="P34">
        <f>H34*(1000-(1000*0.61365*exp(17.502*T34/(240.97+T34))/(CE34+CF34)+CB34)/2)/(1000*0.61365*exp(17.502*T34/(240.97+T34))/(CE34+CF34)-CB34)</f>
        <v>0</v>
      </c>
      <c r="Q34">
        <f>1/((BW34+1)/(N34/1.6)+1/(O34/1.37)) + BW34/((BW34+1)/(N34/1.6) + BW34/(O34/1.37))</f>
        <v>0</v>
      </c>
      <c r="R34">
        <f>(BS34*BU34)</f>
        <v>0</v>
      </c>
      <c r="S34">
        <f>(CG34+(R34+2*0.95*5.67E-8*(((CG34+$B$7)+273)^4-(CG34+273)^4)-44100*H34)/(1.84*29.3*O34+8*0.95*5.67E-8*(CG34+273)^3))</f>
        <v>0</v>
      </c>
      <c r="T34">
        <f>($C$7*CH34+$D$7*CI34+$E$7*S34)</f>
        <v>0</v>
      </c>
      <c r="U34">
        <f>0.61365*exp(17.502*T34/(240.97+T34))</f>
        <v>0</v>
      </c>
      <c r="V34">
        <f>(W34/X34*100)</f>
        <v>0</v>
      </c>
      <c r="W34">
        <f>CB34*(CE34+CF34)/1000</f>
        <v>0</v>
      </c>
      <c r="X34">
        <f>0.61365*exp(17.502*CG34/(240.97+CG34))</f>
        <v>0</v>
      </c>
      <c r="Y34">
        <f>(U34-CB34*(CE34+CF34)/1000)</f>
        <v>0</v>
      </c>
      <c r="Z34">
        <f>(-H34*44100)</f>
        <v>0</v>
      </c>
      <c r="AA34">
        <f>2*29.3*O34*0.92*(CG34-T34)</f>
        <v>0</v>
      </c>
      <c r="AB34">
        <f>2*0.95*5.67E-8*(((CG34+$B$7)+273)^4-(T34+273)^4)</f>
        <v>0</v>
      </c>
      <c r="AC34">
        <f>R34+AB34+Z34+AA34</f>
        <v>0</v>
      </c>
      <c r="AD34">
        <v>-0.0307390069910252</v>
      </c>
      <c r="AE34">
        <v>0.0345072282323389</v>
      </c>
      <c r="AF34">
        <v>2.73134511866928</v>
      </c>
      <c r="AG34">
        <v>67</v>
      </c>
      <c r="AH34">
        <v>11</v>
      </c>
      <c r="AI34">
        <f>IF(AG34*$H$13&gt;=AK34,1.0,(AK34/(AK34-AG34*$H$13)))</f>
        <v>0</v>
      </c>
      <c r="AJ34">
        <f>(AI34-1)*100</f>
        <v>0</v>
      </c>
      <c r="AK34">
        <f>MAX(0,($B$13+$C$13*CJ34)/(1+$D$13*CJ34)*CE34/(CG34+273)*$E$13)</f>
        <v>0</v>
      </c>
      <c r="AL34">
        <v>0</v>
      </c>
      <c r="AM34">
        <v>0</v>
      </c>
      <c r="AN34">
        <v>0</v>
      </c>
      <c r="AO34">
        <f>AN34-AM34</f>
        <v>0</v>
      </c>
      <c r="AP34">
        <f>AO34/AN34</f>
        <v>0</v>
      </c>
      <c r="AQ34">
        <v>-1</v>
      </c>
      <c r="AR34" t="s">
        <v>324</v>
      </c>
      <c r="AS34">
        <v>258.543576923077</v>
      </c>
      <c r="AT34">
        <v>308.08</v>
      </c>
      <c r="AU34">
        <f>1-AS34/AT34</f>
        <v>0</v>
      </c>
      <c r="AV34">
        <v>0.5</v>
      </c>
      <c r="AW34">
        <f>BS34</f>
        <v>0</v>
      </c>
      <c r="AX34">
        <f>I34</f>
        <v>0</v>
      </c>
      <c r="AY34">
        <f>AU34*AV34*AW34</f>
        <v>0</v>
      </c>
      <c r="AZ34">
        <f>BE34/AT34</f>
        <v>0</v>
      </c>
      <c r="BA34">
        <f>(AX34-AQ34)/AW34</f>
        <v>0</v>
      </c>
      <c r="BB34">
        <f>(AN34-AT34)/AT34</f>
        <v>0</v>
      </c>
      <c r="BC34" t="s">
        <v>266</v>
      </c>
      <c r="BD34">
        <v>0</v>
      </c>
      <c r="BE34">
        <f>AT34-BD34</f>
        <v>0</v>
      </c>
      <c r="BF34">
        <f>(AT34-AS34)/(AT34-BD34)</f>
        <v>0</v>
      </c>
      <c r="BG34">
        <f>(AN34-AT34)/(AN34-BD34)</f>
        <v>0</v>
      </c>
      <c r="BH34">
        <f>(AT34-AS34)/(AT34-AM34)</f>
        <v>0</v>
      </c>
      <c r="BI34">
        <f>(AN34-AT34)/(AN34-AM34)</f>
        <v>0</v>
      </c>
      <c r="BJ34" t="s">
        <v>266</v>
      </c>
      <c r="BK34" t="s">
        <v>266</v>
      </c>
      <c r="BL34" t="s">
        <v>266</v>
      </c>
      <c r="BM34" t="s">
        <v>266</v>
      </c>
      <c r="BN34" t="s">
        <v>266</v>
      </c>
      <c r="BO34" t="s">
        <v>266</v>
      </c>
      <c r="BP34" t="s">
        <v>266</v>
      </c>
      <c r="BQ34" t="s">
        <v>266</v>
      </c>
      <c r="BR34">
        <f>$B$11*CK34+$C$11*CL34+$F$11*CM34</f>
        <v>0</v>
      </c>
      <c r="BS34">
        <f>BR34*BT34</f>
        <v>0</v>
      </c>
      <c r="BT34">
        <f>($B$11*$D$9+$C$11*$D$9+$F$11*((CZ34+CR34)/MAX(CZ34+CR34+DA34, 0.1)*$I$9+DA34/MAX(CZ34+CR34+DA34, 0.1)*$J$9))/($B$11+$C$11+$F$11)</f>
        <v>0</v>
      </c>
      <c r="BU34">
        <f>($B$11*$K$9+$C$11*$K$9+$F$11*((CZ34+CR34)/MAX(CZ34+CR34+DA34, 0.1)*$P$9+DA34/MAX(CZ34+CR34+DA34, 0.1)*$Q$9))/($B$11+$C$11+$F$11)</f>
        <v>0</v>
      </c>
      <c r="BV34">
        <v>6</v>
      </c>
      <c r="BW34">
        <v>0.5</v>
      </c>
      <c r="BX34" t="s">
        <v>267</v>
      </c>
      <c r="BY34">
        <v>1623770677.64194</v>
      </c>
      <c r="BZ34">
        <v>379.818290322581</v>
      </c>
      <c r="CA34">
        <v>399.976903225806</v>
      </c>
      <c r="CB34">
        <v>21.8503064516129</v>
      </c>
      <c r="CC34">
        <v>11.4225258064516</v>
      </c>
      <c r="CD34">
        <v>599.91764516129</v>
      </c>
      <c r="CE34">
        <v>74.1338709677419</v>
      </c>
      <c r="CF34">
        <v>0.0989464225806452</v>
      </c>
      <c r="CG34">
        <v>31.8862774193548</v>
      </c>
      <c r="CH34">
        <v>32.4733451612903</v>
      </c>
      <c r="CI34">
        <v>999.9</v>
      </c>
      <c r="CJ34">
        <v>9999.29032258064</v>
      </c>
      <c r="CK34">
        <v>0</v>
      </c>
      <c r="CL34">
        <v>1306.01903225806</v>
      </c>
      <c r="CM34">
        <v>1999.96612903226</v>
      </c>
      <c r="CN34">
        <v>0.979995387096774</v>
      </c>
      <c r="CO34">
        <v>0.0200046096774194</v>
      </c>
      <c r="CP34">
        <v>0</v>
      </c>
      <c r="CQ34">
        <v>245.149419354839</v>
      </c>
      <c r="CR34">
        <v>5.00005</v>
      </c>
      <c r="CS34">
        <v>9207.20354838709</v>
      </c>
      <c r="CT34">
        <v>16663.335483871</v>
      </c>
      <c r="CU34">
        <v>49.7821612903226</v>
      </c>
      <c r="CV34">
        <v>50.9654516129032</v>
      </c>
      <c r="CW34">
        <v>50.377</v>
      </c>
      <c r="CX34">
        <v>49.8342580645161</v>
      </c>
      <c r="CY34">
        <v>51.3265483870968</v>
      </c>
      <c r="CZ34">
        <v>1955.05580645161</v>
      </c>
      <c r="DA34">
        <v>39.9106451612903</v>
      </c>
      <c r="DB34">
        <v>0</v>
      </c>
      <c r="DC34">
        <v>2.40000009536743</v>
      </c>
      <c r="DD34">
        <v>258.543576923077</v>
      </c>
      <c r="DE34">
        <v>-68.909396926857</v>
      </c>
      <c r="DF34">
        <v>-11887.6180056668</v>
      </c>
      <c r="DG34">
        <v>19033.4592307692</v>
      </c>
      <c r="DH34">
        <v>15</v>
      </c>
      <c r="DI34">
        <v>1623770658.3</v>
      </c>
      <c r="DJ34" t="s">
        <v>300</v>
      </c>
      <c r="DK34">
        <v>3</v>
      </c>
      <c r="DL34">
        <v>6.187</v>
      </c>
      <c r="DM34">
        <v>-1.101</v>
      </c>
      <c r="DN34">
        <v>400</v>
      </c>
      <c r="DO34">
        <v>11</v>
      </c>
      <c r="DP34">
        <v>0.18</v>
      </c>
      <c r="DQ34">
        <v>0.01</v>
      </c>
      <c r="DR34">
        <v>-21.3169523809524</v>
      </c>
      <c r="DS34">
        <v>-5.25196182482173</v>
      </c>
      <c r="DT34">
        <v>0.579624187867447</v>
      </c>
      <c r="DU34">
        <v>0</v>
      </c>
      <c r="DV34">
        <v>264.7742</v>
      </c>
      <c r="DW34">
        <v>-43.5848653691586</v>
      </c>
      <c r="DX34">
        <v>42.4501726335376</v>
      </c>
      <c r="DY34">
        <v>0</v>
      </c>
      <c r="DZ34">
        <v>10.8158333333333</v>
      </c>
      <c r="EA34">
        <v>2.44546484238112</v>
      </c>
      <c r="EB34">
        <v>0.254200959747417</v>
      </c>
      <c r="EC34">
        <v>0</v>
      </c>
      <c r="ED34">
        <v>0</v>
      </c>
      <c r="EE34">
        <v>3</v>
      </c>
      <c r="EF34" t="s">
        <v>276</v>
      </c>
      <c r="EG34">
        <v>100</v>
      </c>
      <c r="EH34">
        <v>100</v>
      </c>
      <c r="EI34">
        <v>6.187</v>
      </c>
      <c r="EJ34">
        <v>-1.101</v>
      </c>
      <c r="EK34">
        <v>2</v>
      </c>
      <c r="EL34">
        <v>711.998</v>
      </c>
      <c r="EM34">
        <v>399.145</v>
      </c>
      <c r="EN34">
        <v>30.2362</v>
      </c>
      <c r="EO34">
        <v>29.7213</v>
      </c>
      <c r="EP34">
        <v>30.001</v>
      </c>
      <c r="EQ34">
        <v>29.3946</v>
      </c>
      <c r="ER34">
        <v>29.3449</v>
      </c>
      <c r="ES34">
        <v>25.6794</v>
      </c>
      <c r="ET34">
        <v>-30</v>
      </c>
      <c r="EU34">
        <v>-30</v>
      </c>
      <c r="EV34">
        <v>-999.9</v>
      </c>
      <c r="EW34">
        <v>400</v>
      </c>
      <c r="EX34">
        <v>20</v>
      </c>
      <c r="EY34">
        <v>111.979</v>
      </c>
      <c r="EZ34">
        <v>98.907</v>
      </c>
    </row>
    <row r="35" spans="1:156">
      <c r="A35">
        <v>19</v>
      </c>
      <c r="B35">
        <v>1623772404.9</v>
      </c>
      <c r="C35">
        <v>2569.30000019073</v>
      </c>
      <c r="D35" t="s">
        <v>327</v>
      </c>
      <c r="E35" t="s">
        <v>328</v>
      </c>
      <c r="F35" t="s">
        <v>264</v>
      </c>
      <c r="G35">
        <v>1623772396.9</v>
      </c>
      <c r="H35">
        <f>CD35*AI35*(CB35-CC35)/(100*BV35*(1000-AI35*CB35))</f>
        <v>0</v>
      </c>
      <c r="I35">
        <f>CD35*AI35*(CA35-BZ35*(1000-AI35*CC35)/(1000-AI35*CB35))/(100*BV35)</f>
        <v>0</v>
      </c>
      <c r="J35">
        <f>BZ35 - IF(AI35&gt;1, I35*BV35*100.0/(AK35*CJ35), 0)</f>
        <v>0</v>
      </c>
      <c r="K35">
        <f>((Q35-H35/2)*J35-I35)/(Q35+H35/2)</f>
        <v>0</v>
      </c>
      <c r="L35">
        <f>K35*(CE35+CF35)/1000.0</f>
        <v>0</v>
      </c>
      <c r="M35">
        <f>(BZ35 - IF(AI35&gt;1, I35*BV35*100.0/(AK35*CJ35), 0))*(CE35+CF35)/1000.0</f>
        <v>0</v>
      </c>
      <c r="N35">
        <f>2.0/((1/P35-1/O35)+SIGN(P35)*SQRT((1/P35-1/O35)*(1/P35-1/O35) + 4*BW35/((BW35+1)*(BW35+1))*(2*1/P35*1/O35-1/O35*1/O35)))</f>
        <v>0</v>
      </c>
      <c r="O35">
        <f>AF35+AE35*BV35+AD35*BV35*BV35</f>
        <v>0</v>
      </c>
      <c r="P35">
        <f>H35*(1000-(1000*0.61365*exp(17.502*T35/(240.97+T35))/(CE35+CF35)+CB35)/2)/(1000*0.61365*exp(17.502*T35/(240.97+T35))/(CE35+CF35)-CB35)</f>
        <v>0</v>
      </c>
      <c r="Q35">
        <f>1/((BW35+1)/(N35/1.6)+1/(O35/1.37)) + BW35/((BW35+1)/(N35/1.6) + BW35/(O35/1.37))</f>
        <v>0</v>
      </c>
      <c r="R35">
        <f>(BS35*BU35)</f>
        <v>0</v>
      </c>
      <c r="S35">
        <f>(CG35+(R35+2*0.95*5.67E-8*(((CG35+$B$7)+273)^4-(CG35+273)^4)-44100*H35)/(1.84*29.3*O35+8*0.95*5.67E-8*(CG35+273)^3))</f>
        <v>0</v>
      </c>
      <c r="T35">
        <f>($C$7*CH35+$D$7*CI35+$E$7*S35)</f>
        <v>0</v>
      </c>
      <c r="U35">
        <f>0.61365*exp(17.502*T35/(240.97+T35))</f>
        <v>0</v>
      </c>
      <c r="V35">
        <f>(W35/X35*100)</f>
        <v>0</v>
      </c>
      <c r="W35">
        <f>CB35*(CE35+CF35)/1000</f>
        <v>0</v>
      </c>
      <c r="X35">
        <f>0.61365*exp(17.502*CG35/(240.97+CG35))</f>
        <v>0</v>
      </c>
      <c r="Y35">
        <f>(U35-CB35*(CE35+CF35)/1000)</f>
        <v>0</v>
      </c>
      <c r="Z35">
        <f>(-H35*44100)</f>
        <v>0</v>
      </c>
      <c r="AA35">
        <f>2*29.3*O35*0.92*(CG35-T35)</f>
        <v>0</v>
      </c>
      <c r="AB35">
        <f>2*0.95*5.67E-8*(((CG35+$B$7)+273)^4-(T35+273)^4)</f>
        <v>0</v>
      </c>
      <c r="AC35">
        <f>R35+AB35+Z35+AA35</f>
        <v>0</v>
      </c>
      <c r="AD35">
        <v>-0.0307365243294933</v>
      </c>
      <c r="AE35">
        <v>0.0345044412272763</v>
      </c>
      <c r="AF35">
        <v>2.73116586640874</v>
      </c>
      <c r="AG35">
        <v>67</v>
      </c>
      <c r="AH35">
        <v>11</v>
      </c>
      <c r="AI35">
        <f>IF(AG35*$H$13&gt;=AK35,1.0,(AK35/(AK35-AG35*$H$13)))</f>
        <v>0</v>
      </c>
      <c r="AJ35">
        <f>(AI35-1)*100</f>
        <v>0</v>
      </c>
      <c r="AK35">
        <f>MAX(0,($B$13+$C$13*CJ35)/(1+$D$13*CJ35)*CE35/(CG35+273)*$E$13)</f>
        <v>0</v>
      </c>
      <c r="AL35">
        <v>0</v>
      </c>
      <c r="AM35">
        <v>0</v>
      </c>
      <c r="AN35">
        <v>0</v>
      </c>
      <c r="AO35">
        <f>AN35-AM35</f>
        <v>0</v>
      </c>
      <c r="AP35">
        <f>AO35/AN35</f>
        <v>0</v>
      </c>
      <c r="AQ35">
        <v>-1</v>
      </c>
      <c r="AR35" t="s">
        <v>329</v>
      </c>
      <c r="AS35">
        <v>360.609115384615</v>
      </c>
      <c r="AT35">
        <v>502.557</v>
      </c>
      <c r="AU35">
        <f>1-AS35/AT35</f>
        <v>0</v>
      </c>
      <c r="AV35">
        <v>0.5</v>
      </c>
      <c r="AW35">
        <f>BS35</f>
        <v>0</v>
      </c>
      <c r="AX35">
        <f>I35</f>
        <v>0</v>
      </c>
      <c r="AY35">
        <f>AU35*AV35*AW35</f>
        <v>0</v>
      </c>
      <c r="AZ35">
        <f>BE35/AT35</f>
        <v>0</v>
      </c>
      <c r="BA35">
        <f>(AX35-AQ35)/AW35</f>
        <v>0</v>
      </c>
      <c r="BB35">
        <f>(AN35-AT35)/AT35</f>
        <v>0</v>
      </c>
      <c r="BC35" t="s">
        <v>266</v>
      </c>
      <c r="BD35">
        <v>0</v>
      </c>
      <c r="BE35">
        <f>AT35-BD35</f>
        <v>0</v>
      </c>
      <c r="BF35">
        <f>(AT35-AS35)/(AT35-BD35)</f>
        <v>0</v>
      </c>
      <c r="BG35">
        <f>(AN35-AT35)/(AN35-BD35)</f>
        <v>0</v>
      </c>
      <c r="BH35">
        <f>(AT35-AS35)/(AT35-AM35)</f>
        <v>0</v>
      </c>
      <c r="BI35">
        <f>(AN35-AT35)/(AN35-AM35)</f>
        <v>0</v>
      </c>
      <c r="BJ35" t="s">
        <v>266</v>
      </c>
      <c r="BK35" t="s">
        <v>266</v>
      </c>
      <c r="BL35" t="s">
        <v>266</v>
      </c>
      <c r="BM35" t="s">
        <v>266</v>
      </c>
      <c r="BN35" t="s">
        <v>266</v>
      </c>
      <c r="BO35" t="s">
        <v>266</v>
      </c>
      <c r="BP35" t="s">
        <v>266</v>
      </c>
      <c r="BQ35" t="s">
        <v>266</v>
      </c>
      <c r="BR35">
        <f>$B$11*CK35+$C$11*CL35+$F$11*CM35</f>
        <v>0</v>
      </c>
      <c r="BS35">
        <f>BR35*BT35</f>
        <v>0</v>
      </c>
      <c r="BT35">
        <f>($B$11*$D$9+$C$11*$D$9+$F$11*((CZ35+CR35)/MAX(CZ35+CR35+DA35, 0.1)*$I$9+DA35/MAX(CZ35+CR35+DA35, 0.1)*$J$9))/($B$11+$C$11+$F$11)</f>
        <v>0</v>
      </c>
      <c r="BU35">
        <f>($B$11*$K$9+$C$11*$K$9+$F$11*((CZ35+CR35)/MAX(CZ35+CR35+DA35, 0.1)*$P$9+DA35/MAX(CZ35+CR35+DA35, 0.1)*$Q$9))/($B$11+$C$11+$F$11)</f>
        <v>0</v>
      </c>
      <c r="BV35">
        <v>6</v>
      </c>
      <c r="BW35">
        <v>0.5</v>
      </c>
      <c r="BX35" t="s">
        <v>267</v>
      </c>
      <c r="BY35">
        <v>1623772396.9</v>
      </c>
      <c r="BZ35">
        <v>386.079387096774</v>
      </c>
      <c r="CA35">
        <v>399.984258064516</v>
      </c>
      <c r="CB35">
        <v>24.7480677419355</v>
      </c>
      <c r="CC35">
        <v>19.0455451612903</v>
      </c>
      <c r="CD35">
        <v>599.997</v>
      </c>
      <c r="CE35">
        <v>74.132635483871</v>
      </c>
      <c r="CF35">
        <v>0.100010564516129</v>
      </c>
      <c r="CG35">
        <v>33.9937193548387</v>
      </c>
      <c r="CH35">
        <v>32.992335483871</v>
      </c>
      <c r="CI35">
        <v>999.9</v>
      </c>
      <c r="CJ35">
        <v>9998.64935483871</v>
      </c>
      <c r="CK35">
        <v>0</v>
      </c>
      <c r="CL35">
        <v>1343.07451612903</v>
      </c>
      <c r="CM35">
        <v>1999.97483870968</v>
      </c>
      <c r="CN35">
        <v>0.979995774193548</v>
      </c>
      <c r="CO35">
        <v>0.020004</v>
      </c>
      <c r="CP35">
        <v>0</v>
      </c>
      <c r="CQ35">
        <v>360.615</v>
      </c>
      <c r="CR35">
        <v>5.00005</v>
      </c>
      <c r="CS35">
        <v>17227.0096774194</v>
      </c>
      <c r="CT35">
        <v>16663.4161290323</v>
      </c>
      <c r="CU35">
        <v>46.937</v>
      </c>
      <c r="CV35">
        <v>48.375</v>
      </c>
      <c r="CW35">
        <v>47.75</v>
      </c>
      <c r="CX35">
        <v>47.133</v>
      </c>
      <c r="CY35">
        <v>49</v>
      </c>
      <c r="CZ35">
        <v>1955.06483870968</v>
      </c>
      <c r="DA35">
        <v>39.91</v>
      </c>
      <c r="DB35">
        <v>0</v>
      </c>
      <c r="DC35">
        <v>1702.09999990463</v>
      </c>
      <c r="DD35">
        <v>360.609115384615</v>
      </c>
      <c r="DE35">
        <v>1.97582905442878</v>
      </c>
      <c r="DF35">
        <v>-88.4444430769466</v>
      </c>
      <c r="DG35">
        <v>17224.0769230769</v>
      </c>
      <c r="DH35">
        <v>15</v>
      </c>
      <c r="DI35">
        <v>1623772359.4</v>
      </c>
      <c r="DJ35" t="s">
        <v>330</v>
      </c>
      <c r="DK35">
        <v>4</v>
      </c>
      <c r="DL35">
        <v>6.36</v>
      </c>
      <c r="DM35">
        <v>-1.066</v>
      </c>
      <c r="DN35">
        <v>400</v>
      </c>
      <c r="DO35">
        <v>19</v>
      </c>
      <c r="DP35">
        <v>0.38</v>
      </c>
      <c r="DQ35">
        <v>0.04</v>
      </c>
      <c r="DR35">
        <v>-13.8983690476191</v>
      </c>
      <c r="DS35">
        <v>-0.211242200794076</v>
      </c>
      <c r="DT35">
        <v>0.0430066522434403</v>
      </c>
      <c r="DU35">
        <v>1</v>
      </c>
      <c r="DV35">
        <v>360.5636</v>
      </c>
      <c r="DW35">
        <v>1.27536044793532</v>
      </c>
      <c r="DX35">
        <v>0.303511750772755</v>
      </c>
      <c r="DY35">
        <v>0</v>
      </c>
      <c r="DZ35">
        <v>5.6991869047619</v>
      </c>
      <c r="EA35">
        <v>0.0665709747994481</v>
      </c>
      <c r="EB35">
        <v>0.00733996772021424</v>
      </c>
      <c r="EC35">
        <v>1</v>
      </c>
      <c r="ED35">
        <v>2</v>
      </c>
      <c r="EE35">
        <v>3</v>
      </c>
      <c r="EF35" t="s">
        <v>331</v>
      </c>
      <c r="EG35">
        <v>100</v>
      </c>
      <c r="EH35">
        <v>100</v>
      </c>
      <c r="EI35">
        <v>6.36</v>
      </c>
      <c r="EJ35">
        <v>-1.066</v>
      </c>
      <c r="EK35">
        <v>2</v>
      </c>
      <c r="EL35">
        <v>713.232</v>
      </c>
      <c r="EM35">
        <v>375.91</v>
      </c>
      <c r="EN35">
        <v>32.1585</v>
      </c>
      <c r="EO35">
        <v>30.6182</v>
      </c>
      <c r="EP35">
        <v>30.0007</v>
      </c>
      <c r="EQ35">
        <v>30.3695</v>
      </c>
      <c r="ER35">
        <v>30.3185</v>
      </c>
      <c r="ES35">
        <v>25.8056</v>
      </c>
      <c r="ET35">
        <v>-30</v>
      </c>
      <c r="EU35">
        <v>-30</v>
      </c>
      <c r="EV35">
        <v>-999.9</v>
      </c>
      <c r="EW35">
        <v>400</v>
      </c>
      <c r="EX35">
        <v>20</v>
      </c>
      <c r="EY35">
        <v>111.658</v>
      </c>
      <c r="EZ35">
        <v>98.8606</v>
      </c>
    </row>
    <row r="36" spans="1:156">
      <c r="A36">
        <v>20</v>
      </c>
      <c r="B36">
        <v>1623772407.9</v>
      </c>
      <c r="C36">
        <v>2572.30000019073</v>
      </c>
      <c r="D36" t="s">
        <v>332</v>
      </c>
      <c r="E36" t="s">
        <v>333</v>
      </c>
      <c r="F36" t="s">
        <v>264</v>
      </c>
      <c r="G36">
        <v>1623772397.48065</v>
      </c>
      <c r="H36">
        <f>CD36*AI36*(CB36-CC36)/(100*BV36*(1000-AI36*CB36))</f>
        <v>0</v>
      </c>
      <c r="I36">
        <f>CD36*AI36*(CA36-BZ36*(1000-AI36*CC36)/(1000-AI36*CB36))/(100*BV36)</f>
        <v>0</v>
      </c>
      <c r="J36">
        <f>BZ36 - IF(AI36&gt;1, I36*BV36*100.0/(AK36*CJ36), 0)</f>
        <v>0</v>
      </c>
      <c r="K36">
        <f>((Q36-H36/2)*J36-I36)/(Q36+H36/2)</f>
        <v>0</v>
      </c>
      <c r="L36">
        <f>K36*(CE36+CF36)/1000.0</f>
        <v>0</v>
      </c>
      <c r="M36">
        <f>(BZ36 - IF(AI36&gt;1, I36*BV36*100.0/(AK36*CJ36), 0))*(CE36+CF36)/1000.0</f>
        <v>0</v>
      </c>
      <c r="N36">
        <f>2.0/((1/P36-1/O36)+SIGN(P36)*SQRT((1/P36-1/O36)*(1/P36-1/O36) + 4*BW36/((BW36+1)*(BW36+1))*(2*1/P36*1/O36-1/O36*1/O36)))</f>
        <v>0</v>
      </c>
      <c r="O36">
        <f>AF36+AE36*BV36+AD36*BV36*BV36</f>
        <v>0</v>
      </c>
      <c r="P36">
        <f>H36*(1000-(1000*0.61365*exp(17.502*T36/(240.97+T36))/(CE36+CF36)+CB36)/2)/(1000*0.61365*exp(17.502*T36/(240.97+T36))/(CE36+CF36)-CB36)</f>
        <v>0</v>
      </c>
      <c r="Q36">
        <f>1/((BW36+1)/(N36/1.6)+1/(O36/1.37)) + BW36/((BW36+1)/(N36/1.6) + BW36/(O36/1.37))</f>
        <v>0</v>
      </c>
      <c r="R36">
        <f>(BS36*BU36)</f>
        <v>0</v>
      </c>
      <c r="S36">
        <f>(CG36+(R36+2*0.95*5.67E-8*(((CG36+$B$7)+273)^4-(CG36+273)^4)-44100*H36)/(1.84*29.3*O36+8*0.95*5.67E-8*(CG36+273)^3))</f>
        <v>0</v>
      </c>
      <c r="T36">
        <f>($C$7*CH36+$D$7*CI36+$E$7*S36)</f>
        <v>0</v>
      </c>
      <c r="U36">
        <f>0.61365*exp(17.502*T36/(240.97+T36))</f>
        <v>0</v>
      </c>
      <c r="V36">
        <f>(W36/X36*100)</f>
        <v>0</v>
      </c>
      <c r="W36">
        <f>CB36*(CE36+CF36)/1000</f>
        <v>0</v>
      </c>
      <c r="X36">
        <f>0.61365*exp(17.502*CG36/(240.97+CG36))</f>
        <v>0</v>
      </c>
      <c r="Y36">
        <f>(U36-CB36*(CE36+CF36)/1000)</f>
        <v>0</v>
      </c>
      <c r="Z36">
        <f>(-H36*44100)</f>
        <v>0</v>
      </c>
      <c r="AA36">
        <f>2*29.3*O36*0.92*(CG36-T36)</f>
        <v>0</v>
      </c>
      <c r="AB36">
        <f>2*0.95*5.67E-8*(((CG36+$B$7)+273)^4-(T36+273)^4)</f>
        <v>0</v>
      </c>
      <c r="AC36">
        <f>R36+AB36+Z36+AA36</f>
        <v>0</v>
      </c>
      <c r="AD36">
        <v>-0.0307342918140029</v>
      </c>
      <c r="AE36">
        <v>0.0345019350330591</v>
      </c>
      <c r="AF36">
        <v>2.73100467218688</v>
      </c>
      <c r="AG36">
        <v>67</v>
      </c>
      <c r="AH36">
        <v>11</v>
      </c>
      <c r="AI36">
        <f>IF(AG36*$H$13&gt;=AK36,1.0,(AK36/(AK36-AG36*$H$13)))</f>
        <v>0</v>
      </c>
      <c r="AJ36">
        <f>(AI36-1)*100</f>
        <v>0</v>
      </c>
      <c r="AK36">
        <f>MAX(0,($B$13+$C$13*CJ36)/(1+$D$13*CJ36)*CE36/(CG36+273)*$E$13)</f>
        <v>0</v>
      </c>
      <c r="AL36">
        <v>0</v>
      </c>
      <c r="AM36">
        <v>0</v>
      </c>
      <c r="AN36">
        <v>0</v>
      </c>
      <c r="AO36">
        <f>AN36-AM36</f>
        <v>0</v>
      </c>
      <c r="AP36">
        <f>AO36/AN36</f>
        <v>0</v>
      </c>
      <c r="AQ36">
        <v>-1</v>
      </c>
      <c r="AR36" t="s">
        <v>334</v>
      </c>
      <c r="AS36">
        <v>369.351846153846</v>
      </c>
      <c r="AT36">
        <v>443.933</v>
      </c>
      <c r="AU36">
        <f>1-AS36/AT36</f>
        <v>0</v>
      </c>
      <c r="AV36">
        <v>0.5</v>
      </c>
      <c r="AW36">
        <f>BS36</f>
        <v>0</v>
      </c>
      <c r="AX36">
        <f>I36</f>
        <v>0</v>
      </c>
      <c r="AY36">
        <f>AU36*AV36*AW36</f>
        <v>0</v>
      </c>
      <c r="AZ36">
        <f>BE36/AT36</f>
        <v>0</v>
      </c>
      <c r="BA36">
        <f>(AX36-AQ36)/AW36</f>
        <v>0</v>
      </c>
      <c r="BB36">
        <f>(AN36-AT36)/AT36</f>
        <v>0</v>
      </c>
      <c r="BC36" t="s">
        <v>266</v>
      </c>
      <c r="BD36">
        <v>0</v>
      </c>
      <c r="BE36">
        <f>AT36-BD36</f>
        <v>0</v>
      </c>
      <c r="BF36">
        <f>(AT36-AS36)/(AT36-BD36)</f>
        <v>0</v>
      </c>
      <c r="BG36">
        <f>(AN36-AT36)/(AN36-BD36)</f>
        <v>0</v>
      </c>
      <c r="BH36">
        <f>(AT36-AS36)/(AT36-AM36)</f>
        <v>0</v>
      </c>
      <c r="BI36">
        <f>(AN36-AT36)/(AN36-AM36)</f>
        <v>0</v>
      </c>
      <c r="BJ36" t="s">
        <v>266</v>
      </c>
      <c r="BK36" t="s">
        <v>266</v>
      </c>
      <c r="BL36" t="s">
        <v>266</v>
      </c>
      <c r="BM36" t="s">
        <v>266</v>
      </c>
      <c r="BN36" t="s">
        <v>266</v>
      </c>
      <c r="BO36" t="s">
        <v>266</v>
      </c>
      <c r="BP36" t="s">
        <v>266</v>
      </c>
      <c r="BQ36" t="s">
        <v>266</v>
      </c>
      <c r="BR36">
        <f>$B$11*CK36+$C$11*CL36+$F$11*CM36</f>
        <v>0</v>
      </c>
      <c r="BS36">
        <f>BR36*BT36</f>
        <v>0</v>
      </c>
      <c r="BT36">
        <f>($B$11*$D$9+$C$11*$D$9+$F$11*((CZ36+CR36)/MAX(CZ36+CR36+DA36, 0.1)*$I$9+DA36/MAX(CZ36+CR36+DA36, 0.1)*$J$9))/($B$11+$C$11+$F$11)</f>
        <v>0</v>
      </c>
      <c r="BU36">
        <f>($B$11*$K$9+$C$11*$K$9+$F$11*((CZ36+CR36)/MAX(CZ36+CR36+DA36, 0.1)*$P$9+DA36/MAX(CZ36+CR36+DA36, 0.1)*$Q$9))/($B$11+$C$11+$F$11)</f>
        <v>0</v>
      </c>
      <c r="BV36">
        <v>6</v>
      </c>
      <c r="BW36">
        <v>0.5</v>
      </c>
      <c r="BX36" t="s">
        <v>267</v>
      </c>
      <c r="BY36">
        <v>1623772397.48065</v>
      </c>
      <c r="BZ36">
        <v>386.076290322581</v>
      </c>
      <c r="CA36">
        <v>399.982838709677</v>
      </c>
      <c r="CB36">
        <v>24.7531290322581</v>
      </c>
      <c r="CC36">
        <v>19.0494129032258</v>
      </c>
      <c r="CD36">
        <v>599.997</v>
      </c>
      <c r="CE36">
        <v>74.1326322580645</v>
      </c>
      <c r="CF36">
        <v>0.1000156</v>
      </c>
      <c r="CG36">
        <v>33.9961548387097</v>
      </c>
      <c r="CH36">
        <v>33.0006258064516</v>
      </c>
      <c r="CI36">
        <v>999.9</v>
      </c>
      <c r="CJ36">
        <v>9997.9235483871</v>
      </c>
      <c r="CK36">
        <v>0</v>
      </c>
      <c r="CL36">
        <v>1343.05935483871</v>
      </c>
      <c r="CM36">
        <v>1999.96774193548</v>
      </c>
      <c r="CN36">
        <v>0.979995967741935</v>
      </c>
      <c r="CO36">
        <v>0.0200038</v>
      </c>
      <c r="CP36">
        <v>0</v>
      </c>
      <c r="CQ36">
        <v>360.040387096774</v>
      </c>
      <c r="CR36">
        <v>5.00005</v>
      </c>
      <c r="CS36">
        <v>17214.4096774194</v>
      </c>
      <c r="CT36">
        <v>16663.3580645161</v>
      </c>
      <c r="CU36">
        <v>46.9390322580645</v>
      </c>
      <c r="CV36">
        <v>48.375</v>
      </c>
      <c r="CW36">
        <v>47.75</v>
      </c>
      <c r="CX36">
        <v>47.133</v>
      </c>
      <c r="CY36">
        <v>49</v>
      </c>
      <c r="CZ36">
        <v>1955.05838709677</v>
      </c>
      <c r="DA36">
        <v>39.9093548387097</v>
      </c>
      <c r="DB36">
        <v>0</v>
      </c>
      <c r="DC36">
        <v>2.5</v>
      </c>
      <c r="DD36">
        <v>369.351846153846</v>
      </c>
      <c r="DE36">
        <v>130.16525533323</v>
      </c>
      <c r="DF36">
        <v>56666.7386426906</v>
      </c>
      <c r="DG36">
        <v>20776.8461538462</v>
      </c>
      <c r="DH36">
        <v>15</v>
      </c>
      <c r="DI36">
        <v>1623772359.4</v>
      </c>
      <c r="DJ36" t="s">
        <v>330</v>
      </c>
      <c r="DK36">
        <v>4</v>
      </c>
      <c r="DL36">
        <v>6.36</v>
      </c>
      <c r="DM36">
        <v>-1.066</v>
      </c>
      <c r="DN36">
        <v>400</v>
      </c>
      <c r="DO36">
        <v>19</v>
      </c>
      <c r="DP36">
        <v>0.38</v>
      </c>
      <c r="DQ36">
        <v>0.04</v>
      </c>
      <c r="DR36">
        <v>-13.899919047619</v>
      </c>
      <c r="DS36">
        <v>-0.19345153048212</v>
      </c>
      <c r="DT36">
        <v>0.0435631191660323</v>
      </c>
      <c r="DU36">
        <v>1</v>
      </c>
      <c r="DV36">
        <v>367.735685714286</v>
      </c>
      <c r="DW36">
        <v>98.03791383061</v>
      </c>
      <c r="DX36">
        <v>31.3661073187254</v>
      </c>
      <c r="DY36">
        <v>0</v>
      </c>
      <c r="DZ36">
        <v>5.70429904761905</v>
      </c>
      <c r="EA36">
        <v>0.0806077651624647</v>
      </c>
      <c r="EB36">
        <v>0.00927183287205163</v>
      </c>
      <c r="EC36">
        <v>1</v>
      </c>
      <c r="ED36">
        <v>2</v>
      </c>
      <c r="EE36">
        <v>3</v>
      </c>
      <c r="EF36" t="s">
        <v>331</v>
      </c>
      <c r="EG36">
        <v>100</v>
      </c>
      <c r="EH36">
        <v>100</v>
      </c>
      <c r="EI36">
        <v>6.36</v>
      </c>
      <c r="EJ36">
        <v>-1.066</v>
      </c>
      <c r="EK36">
        <v>2</v>
      </c>
      <c r="EL36">
        <v>713.353</v>
      </c>
      <c r="EM36">
        <v>375.956</v>
      </c>
      <c r="EN36">
        <v>32.1612</v>
      </c>
      <c r="EO36">
        <v>30.6235</v>
      </c>
      <c r="EP36">
        <v>30.0008</v>
      </c>
      <c r="EQ36">
        <v>30.3742</v>
      </c>
      <c r="ER36">
        <v>30.3237</v>
      </c>
      <c r="ES36">
        <v>25.8069</v>
      </c>
      <c r="ET36">
        <v>-30</v>
      </c>
      <c r="EU36">
        <v>-30</v>
      </c>
      <c r="EV36">
        <v>-999.9</v>
      </c>
      <c r="EW36">
        <v>400</v>
      </c>
      <c r="EX36">
        <v>20</v>
      </c>
      <c r="EY36">
        <v>111.657</v>
      </c>
      <c r="EZ36">
        <v>98.8603</v>
      </c>
    </row>
    <row r="37" spans="1:156">
      <c r="A37">
        <v>21</v>
      </c>
      <c r="B37">
        <v>1623772410.9</v>
      </c>
      <c r="C37">
        <v>2575.30000019073</v>
      </c>
      <c r="D37" t="s">
        <v>335</v>
      </c>
      <c r="E37" t="s">
        <v>336</v>
      </c>
      <c r="F37" t="s">
        <v>264</v>
      </c>
      <c r="G37">
        <v>1623772398.14194</v>
      </c>
      <c r="H37">
        <f>CD37*AI37*(CB37-CC37)/(100*BV37*(1000-AI37*CB37))</f>
        <v>0</v>
      </c>
      <c r="I37">
        <f>CD37*AI37*(CA37-BZ37*(1000-AI37*CC37)/(1000-AI37*CB37))/(100*BV37)</f>
        <v>0</v>
      </c>
      <c r="J37">
        <f>BZ37 - IF(AI37&gt;1, I37*BV37*100.0/(AK37*CJ37), 0)</f>
        <v>0</v>
      </c>
      <c r="K37">
        <f>((Q37-H37/2)*J37-I37)/(Q37+H37/2)</f>
        <v>0</v>
      </c>
      <c r="L37">
        <f>K37*(CE37+CF37)/1000.0</f>
        <v>0</v>
      </c>
      <c r="M37">
        <f>(BZ37 - IF(AI37&gt;1, I37*BV37*100.0/(AK37*CJ37), 0))*(CE37+CF37)/1000.0</f>
        <v>0</v>
      </c>
      <c r="N37">
        <f>2.0/((1/P37-1/O37)+SIGN(P37)*SQRT((1/P37-1/O37)*(1/P37-1/O37) + 4*BW37/((BW37+1)*(BW37+1))*(2*1/P37*1/O37-1/O37*1/O37)))</f>
        <v>0</v>
      </c>
      <c r="O37">
        <f>AF37+AE37*BV37+AD37*BV37*BV37</f>
        <v>0</v>
      </c>
      <c r="P37">
        <f>H37*(1000-(1000*0.61365*exp(17.502*T37/(240.97+T37))/(CE37+CF37)+CB37)/2)/(1000*0.61365*exp(17.502*T37/(240.97+T37))/(CE37+CF37)-CB37)</f>
        <v>0</v>
      </c>
      <c r="Q37">
        <f>1/((BW37+1)/(N37/1.6)+1/(O37/1.37)) + BW37/((BW37+1)/(N37/1.6) + BW37/(O37/1.37))</f>
        <v>0</v>
      </c>
      <c r="R37">
        <f>(BS37*BU37)</f>
        <v>0</v>
      </c>
      <c r="S37">
        <f>(CG37+(R37+2*0.95*5.67E-8*(((CG37+$B$7)+273)^4-(CG37+273)^4)-44100*H37)/(1.84*29.3*O37+8*0.95*5.67E-8*(CG37+273)^3))</f>
        <v>0</v>
      </c>
      <c r="T37">
        <f>($C$7*CH37+$D$7*CI37+$E$7*S37)</f>
        <v>0</v>
      </c>
      <c r="U37">
        <f>0.61365*exp(17.502*T37/(240.97+T37))</f>
        <v>0</v>
      </c>
      <c r="V37">
        <f>(W37/X37*100)</f>
        <v>0</v>
      </c>
      <c r="W37">
        <f>CB37*(CE37+CF37)/1000</f>
        <v>0</v>
      </c>
      <c r="X37">
        <f>0.61365*exp(17.502*CG37/(240.97+CG37))</f>
        <v>0</v>
      </c>
      <c r="Y37">
        <f>(U37-CB37*(CE37+CF37)/1000)</f>
        <v>0</v>
      </c>
      <c r="Z37">
        <f>(-H37*44100)</f>
        <v>0</v>
      </c>
      <c r="AA37">
        <f>2*29.3*O37*0.92*(CG37-T37)</f>
        <v>0</v>
      </c>
      <c r="AB37">
        <f>2*0.95*5.67E-8*(((CG37+$B$7)+273)^4-(T37+273)^4)</f>
        <v>0</v>
      </c>
      <c r="AC37">
        <f>R37+AB37+Z37+AA37</f>
        <v>0</v>
      </c>
      <c r="AD37">
        <v>-0.0307324982925322</v>
      </c>
      <c r="AE37">
        <v>0.0344999216480872</v>
      </c>
      <c r="AF37">
        <v>2.73087517262984</v>
      </c>
      <c r="AG37">
        <v>67</v>
      </c>
      <c r="AH37">
        <v>11</v>
      </c>
      <c r="AI37">
        <f>IF(AG37*$H$13&gt;=AK37,1.0,(AK37/(AK37-AG37*$H$13)))</f>
        <v>0</v>
      </c>
      <c r="AJ37">
        <f>(AI37-1)*100</f>
        <v>0</v>
      </c>
      <c r="AK37">
        <f>MAX(0,($B$13+$C$13*CJ37)/(1+$D$13*CJ37)*CE37/(CG37+273)*$E$13)</f>
        <v>0</v>
      </c>
      <c r="AL37">
        <v>0</v>
      </c>
      <c r="AM37">
        <v>0</v>
      </c>
      <c r="AN37">
        <v>0</v>
      </c>
      <c r="AO37">
        <f>AN37-AM37</f>
        <v>0</v>
      </c>
      <c r="AP37">
        <f>AO37/AN37</f>
        <v>0</v>
      </c>
      <c r="AQ37">
        <v>-1</v>
      </c>
      <c r="AR37" t="s">
        <v>337</v>
      </c>
      <c r="AS37">
        <v>372.303461538462</v>
      </c>
      <c r="AT37">
        <v>432.75</v>
      </c>
      <c r="AU37">
        <f>1-AS37/AT37</f>
        <v>0</v>
      </c>
      <c r="AV37">
        <v>0.5</v>
      </c>
      <c r="AW37">
        <f>BS37</f>
        <v>0</v>
      </c>
      <c r="AX37">
        <f>I37</f>
        <v>0</v>
      </c>
      <c r="AY37">
        <f>AU37*AV37*AW37</f>
        <v>0</v>
      </c>
      <c r="AZ37">
        <f>BE37/AT37</f>
        <v>0</v>
      </c>
      <c r="BA37">
        <f>(AX37-AQ37)/AW37</f>
        <v>0</v>
      </c>
      <c r="BB37">
        <f>(AN37-AT37)/AT37</f>
        <v>0</v>
      </c>
      <c r="BC37" t="s">
        <v>266</v>
      </c>
      <c r="BD37">
        <v>0</v>
      </c>
      <c r="BE37">
        <f>AT37-BD37</f>
        <v>0</v>
      </c>
      <c r="BF37">
        <f>(AT37-AS37)/(AT37-BD37)</f>
        <v>0</v>
      </c>
      <c r="BG37">
        <f>(AN37-AT37)/(AN37-BD37)</f>
        <v>0</v>
      </c>
      <c r="BH37">
        <f>(AT37-AS37)/(AT37-AM37)</f>
        <v>0</v>
      </c>
      <c r="BI37">
        <f>(AN37-AT37)/(AN37-AM37)</f>
        <v>0</v>
      </c>
      <c r="BJ37" t="s">
        <v>266</v>
      </c>
      <c r="BK37" t="s">
        <v>266</v>
      </c>
      <c r="BL37" t="s">
        <v>266</v>
      </c>
      <c r="BM37" t="s">
        <v>266</v>
      </c>
      <c r="BN37" t="s">
        <v>266</v>
      </c>
      <c r="BO37" t="s">
        <v>266</v>
      </c>
      <c r="BP37" t="s">
        <v>266</v>
      </c>
      <c r="BQ37" t="s">
        <v>266</v>
      </c>
      <c r="BR37">
        <f>$B$11*CK37+$C$11*CL37+$F$11*CM37</f>
        <v>0</v>
      </c>
      <c r="BS37">
        <f>BR37*BT37</f>
        <v>0</v>
      </c>
      <c r="BT37">
        <f>($B$11*$D$9+$C$11*$D$9+$F$11*((CZ37+CR37)/MAX(CZ37+CR37+DA37, 0.1)*$I$9+DA37/MAX(CZ37+CR37+DA37, 0.1)*$J$9))/($B$11+$C$11+$F$11)</f>
        <v>0</v>
      </c>
      <c r="BU37">
        <f>($B$11*$K$9+$C$11*$K$9+$F$11*((CZ37+CR37)/MAX(CZ37+CR37+DA37, 0.1)*$P$9+DA37/MAX(CZ37+CR37+DA37, 0.1)*$Q$9))/($B$11+$C$11+$F$11)</f>
        <v>0</v>
      </c>
      <c r="BV37">
        <v>6</v>
      </c>
      <c r="BW37">
        <v>0.5</v>
      </c>
      <c r="BX37" t="s">
        <v>267</v>
      </c>
      <c r="BY37">
        <v>1623772398.14194</v>
      </c>
      <c r="BZ37">
        <v>386.067774193548</v>
      </c>
      <c r="CA37">
        <v>399.983774193548</v>
      </c>
      <c r="CB37">
        <v>24.7650870967742</v>
      </c>
      <c r="CC37">
        <v>19.0537838709677</v>
      </c>
      <c r="CD37">
        <v>599.997290322581</v>
      </c>
      <c r="CE37">
        <v>74.132635483871</v>
      </c>
      <c r="CF37">
        <v>0.100016887096774</v>
      </c>
      <c r="CG37">
        <v>34.0026129032258</v>
      </c>
      <c r="CH37">
        <v>33.0299935483871</v>
      </c>
      <c r="CI37">
        <v>999.9</v>
      </c>
      <c r="CJ37">
        <v>9997.33967741935</v>
      </c>
      <c r="CK37">
        <v>0</v>
      </c>
      <c r="CL37">
        <v>1343.1464516129</v>
      </c>
      <c r="CM37">
        <v>1999.95419354839</v>
      </c>
      <c r="CN37">
        <v>0.979996387096774</v>
      </c>
      <c r="CO37">
        <v>0.0200034</v>
      </c>
      <c r="CP37">
        <v>0</v>
      </c>
      <c r="CQ37">
        <v>359.182</v>
      </c>
      <c r="CR37">
        <v>5.00005</v>
      </c>
      <c r="CS37">
        <v>17196.4193548387</v>
      </c>
      <c r="CT37">
        <v>16663.2483870968</v>
      </c>
      <c r="CU37">
        <v>46.9470967741935</v>
      </c>
      <c r="CV37">
        <v>48.375</v>
      </c>
      <c r="CW37">
        <v>47.75</v>
      </c>
      <c r="CX37">
        <v>47.135</v>
      </c>
      <c r="CY37">
        <v>49.002</v>
      </c>
      <c r="CZ37">
        <v>1955.04612903226</v>
      </c>
      <c r="DA37">
        <v>39.908064516129</v>
      </c>
      <c r="DB37">
        <v>0</v>
      </c>
      <c r="DC37">
        <v>2.29999995231628</v>
      </c>
      <c r="DD37">
        <v>372.303461538462</v>
      </c>
      <c r="DE37">
        <v>99.7494426004631</v>
      </c>
      <c r="DF37">
        <v>80549.1148659661</v>
      </c>
      <c r="DG37">
        <v>23857.5346153846</v>
      </c>
      <c r="DH37">
        <v>15</v>
      </c>
      <c r="DI37">
        <v>1623772359.4</v>
      </c>
      <c r="DJ37" t="s">
        <v>330</v>
      </c>
      <c r="DK37">
        <v>4</v>
      </c>
      <c r="DL37">
        <v>6.36</v>
      </c>
      <c r="DM37">
        <v>-1.066</v>
      </c>
      <c r="DN37">
        <v>400</v>
      </c>
      <c r="DO37">
        <v>19</v>
      </c>
      <c r="DP37">
        <v>0.38</v>
      </c>
      <c r="DQ37">
        <v>0.04</v>
      </c>
      <c r="DR37">
        <v>-13.9232928571429</v>
      </c>
      <c r="DS37">
        <v>-0.369208659055712</v>
      </c>
      <c r="DT37">
        <v>0.0649347269071289</v>
      </c>
      <c r="DU37">
        <v>1</v>
      </c>
      <c r="DV37">
        <v>370.132028571429</v>
      </c>
      <c r="DW37">
        <v>100.584900376885</v>
      </c>
      <c r="DX37">
        <v>37.0444085547416</v>
      </c>
      <c r="DY37">
        <v>0</v>
      </c>
      <c r="DZ37">
        <v>5.72462428571429</v>
      </c>
      <c r="EA37">
        <v>0.341111899377327</v>
      </c>
      <c r="EB37">
        <v>0.0516928577153122</v>
      </c>
      <c r="EC37">
        <v>0</v>
      </c>
      <c r="ED37">
        <v>1</v>
      </c>
      <c r="EE37">
        <v>3</v>
      </c>
      <c r="EF37" t="s">
        <v>269</v>
      </c>
      <c r="EG37">
        <v>100</v>
      </c>
      <c r="EH37">
        <v>100</v>
      </c>
      <c r="EI37">
        <v>6.36</v>
      </c>
      <c r="EJ37">
        <v>-1.066</v>
      </c>
      <c r="EK37">
        <v>2</v>
      </c>
      <c r="EL37">
        <v>713.567</v>
      </c>
      <c r="EM37">
        <v>375.907</v>
      </c>
      <c r="EN37">
        <v>32.1639</v>
      </c>
      <c r="EO37">
        <v>30.6281</v>
      </c>
      <c r="EP37">
        <v>30.0008</v>
      </c>
      <c r="EQ37">
        <v>30.3795</v>
      </c>
      <c r="ER37">
        <v>30.329</v>
      </c>
      <c r="ES37">
        <v>25.8047</v>
      </c>
      <c r="ET37">
        <v>-30</v>
      </c>
      <c r="EU37">
        <v>-30</v>
      </c>
      <c r="EV37">
        <v>-999.9</v>
      </c>
      <c r="EW37">
        <v>400</v>
      </c>
      <c r="EX37">
        <v>20</v>
      </c>
      <c r="EY37">
        <v>111.656</v>
      </c>
      <c r="EZ37">
        <v>98.8601</v>
      </c>
    </row>
    <row r="38" spans="1:156">
      <c r="A38">
        <v>22</v>
      </c>
      <c r="B38">
        <v>1623772413.9</v>
      </c>
      <c r="C38">
        <v>2578.30000019073</v>
      </c>
      <c r="D38" t="s">
        <v>338</v>
      </c>
      <c r="E38" t="s">
        <v>339</v>
      </c>
      <c r="F38" t="s">
        <v>264</v>
      </c>
      <c r="G38">
        <v>1623772398.8871</v>
      </c>
      <c r="H38">
        <f>CD38*AI38*(CB38-CC38)/(100*BV38*(1000-AI38*CB38))</f>
        <v>0</v>
      </c>
      <c r="I38">
        <f>CD38*AI38*(CA38-BZ38*(1000-AI38*CC38)/(1000-AI38*CB38))/(100*BV38)</f>
        <v>0</v>
      </c>
      <c r="J38">
        <f>BZ38 - IF(AI38&gt;1, I38*BV38*100.0/(AK38*CJ38), 0)</f>
        <v>0</v>
      </c>
      <c r="K38">
        <f>((Q38-H38/2)*J38-I38)/(Q38+H38/2)</f>
        <v>0</v>
      </c>
      <c r="L38">
        <f>K38*(CE38+CF38)/1000.0</f>
        <v>0</v>
      </c>
      <c r="M38">
        <f>(BZ38 - IF(AI38&gt;1, I38*BV38*100.0/(AK38*CJ38), 0))*(CE38+CF38)/1000.0</f>
        <v>0</v>
      </c>
      <c r="N38">
        <f>2.0/((1/P38-1/O38)+SIGN(P38)*SQRT((1/P38-1/O38)*(1/P38-1/O38) + 4*BW38/((BW38+1)*(BW38+1))*(2*1/P38*1/O38-1/O38*1/O38)))</f>
        <v>0</v>
      </c>
      <c r="O38">
        <f>AF38+AE38*BV38+AD38*BV38*BV38</f>
        <v>0</v>
      </c>
      <c r="P38">
        <f>H38*(1000-(1000*0.61365*exp(17.502*T38/(240.97+T38))/(CE38+CF38)+CB38)/2)/(1000*0.61365*exp(17.502*T38/(240.97+T38))/(CE38+CF38)-CB38)</f>
        <v>0</v>
      </c>
      <c r="Q38">
        <f>1/((BW38+1)/(N38/1.6)+1/(O38/1.37)) + BW38/((BW38+1)/(N38/1.6) + BW38/(O38/1.37))</f>
        <v>0</v>
      </c>
      <c r="R38">
        <f>(BS38*BU38)</f>
        <v>0</v>
      </c>
      <c r="S38">
        <f>(CG38+(R38+2*0.95*5.67E-8*(((CG38+$B$7)+273)^4-(CG38+273)^4)-44100*H38)/(1.84*29.3*O38+8*0.95*5.67E-8*(CG38+273)^3))</f>
        <v>0</v>
      </c>
      <c r="T38">
        <f>($C$7*CH38+$D$7*CI38+$E$7*S38)</f>
        <v>0</v>
      </c>
      <c r="U38">
        <f>0.61365*exp(17.502*T38/(240.97+T38))</f>
        <v>0</v>
      </c>
      <c r="V38">
        <f>(W38/X38*100)</f>
        <v>0</v>
      </c>
      <c r="W38">
        <f>CB38*(CE38+CF38)/1000</f>
        <v>0</v>
      </c>
      <c r="X38">
        <f>0.61365*exp(17.502*CG38/(240.97+CG38))</f>
        <v>0</v>
      </c>
      <c r="Y38">
        <f>(U38-CB38*(CE38+CF38)/1000)</f>
        <v>0</v>
      </c>
      <c r="Z38">
        <f>(-H38*44100)</f>
        <v>0</v>
      </c>
      <c r="AA38">
        <f>2*29.3*O38*0.92*(CG38-T38)</f>
        <v>0</v>
      </c>
      <c r="AB38">
        <f>2*0.95*5.67E-8*(((CG38+$B$7)+273)^4-(T38+273)^4)</f>
        <v>0</v>
      </c>
      <c r="AC38">
        <f>R38+AB38+Z38+AA38</f>
        <v>0</v>
      </c>
      <c r="AD38">
        <v>-0.0307278555482445</v>
      </c>
      <c r="AE38">
        <v>0.0344947097608976</v>
      </c>
      <c r="AF38">
        <v>2.73053993929318</v>
      </c>
      <c r="AG38">
        <v>66</v>
      </c>
      <c r="AH38">
        <v>11</v>
      </c>
      <c r="AI38">
        <f>IF(AG38*$H$13&gt;=AK38,1.0,(AK38/(AK38-AG38*$H$13)))</f>
        <v>0</v>
      </c>
      <c r="AJ38">
        <f>(AI38-1)*100</f>
        <v>0</v>
      </c>
      <c r="AK38">
        <f>MAX(0,($B$13+$C$13*CJ38)/(1+$D$13*CJ38)*CE38/(CG38+273)*$E$13)</f>
        <v>0</v>
      </c>
      <c r="AL38">
        <v>0</v>
      </c>
      <c r="AM38">
        <v>0</v>
      </c>
      <c r="AN38">
        <v>0</v>
      </c>
      <c r="AO38">
        <f>AN38-AM38</f>
        <v>0</v>
      </c>
      <c r="AP38">
        <f>AO38/AN38</f>
        <v>0</v>
      </c>
      <c r="AQ38">
        <v>-1</v>
      </c>
      <c r="AR38" t="s">
        <v>340</v>
      </c>
      <c r="AS38">
        <v>372.898423076923</v>
      </c>
      <c r="AT38">
        <v>429.234</v>
      </c>
      <c r="AU38">
        <f>1-AS38/AT38</f>
        <v>0</v>
      </c>
      <c r="AV38">
        <v>0.5</v>
      </c>
      <c r="AW38">
        <f>BS38</f>
        <v>0</v>
      </c>
      <c r="AX38">
        <f>I38</f>
        <v>0</v>
      </c>
      <c r="AY38">
        <f>AU38*AV38*AW38</f>
        <v>0</v>
      </c>
      <c r="AZ38">
        <f>BE38/AT38</f>
        <v>0</v>
      </c>
      <c r="BA38">
        <f>(AX38-AQ38)/AW38</f>
        <v>0</v>
      </c>
      <c r="BB38">
        <f>(AN38-AT38)/AT38</f>
        <v>0</v>
      </c>
      <c r="BC38" t="s">
        <v>266</v>
      </c>
      <c r="BD38">
        <v>0</v>
      </c>
      <c r="BE38">
        <f>AT38-BD38</f>
        <v>0</v>
      </c>
      <c r="BF38">
        <f>(AT38-AS38)/(AT38-BD38)</f>
        <v>0</v>
      </c>
      <c r="BG38">
        <f>(AN38-AT38)/(AN38-BD38)</f>
        <v>0</v>
      </c>
      <c r="BH38">
        <f>(AT38-AS38)/(AT38-AM38)</f>
        <v>0</v>
      </c>
      <c r="BI38">
        <f>(AN38-AT38)/(AN38-AM38)</f>
        <v>0</v>
      </c>
      <c r="BJ38" t="s">
        <v>266</v>
      </c>
      <c r="BK38" t="s">
        <v>266</v>
      </c>
      <c r="BL38" t="s">
        <v>266</v>
      </c>
      <c r="BM38" t="s">
        <v>266</v>
      </c>
      <c r="BN38" t="s">
        <v>266</v>
      </c>
      <c r="BO38" t="s">
        <v>266</v>
      </c>
      <c r="BP38" t="s">
        <v>266</v>
      </c>
      <c r="BQ38" t="s">
        <v>266</v>
      </c>
      <c r="BR38">
        <f>$B$11*CK38+$C$11*CL38+$F$11*CM38</f>
        <v>0</v>
      </c>
      <c r="BS38">
        <f>BR38*BT38</f>
        <v>0</v>
      </c>
      <c r="BT38">
        <f>($B$11*$D$9+$C$11*$D$9+$F$11*((CZ38+CR38)/MAX(CZ38+CR38+DA38, 0.1)*$I$9+DA38/MAX(CZ38+CR38+DA38, 0.1)*$J$9))/($B$11+$C$11+$F$11)</f>
        <v>0</v>
      </c>
      <c r="BU38">
        <f>($B$11*$K$9+$C$11*$K$9+$F$11*((CZ38+CR38)/MAX(CZ38+CR38+DA38, 0.1)*$P$9+DA38/MAX(CZ38+CR38+DA38, 0.1)*$Q$9))/($B$11+$C$11+$F$11)</f>
        <v>0</v>
      </c>
      <c r="BV38">
        <v>6</v>
      </c>
      <c r="BW38">
        <v>0.5</v>
      </c>
      <c r="BX38" t="s">
        <v>267</v>
      </c>
      <c r="BY38">
        <v>1623772398.8871</v>
      </c>
      <c r="BZ38">
        <v>386.057774193548</v>
      </c>
      <c r="CA38">
        <v>399.985193548387</v>
      </c>
      <c r="CB38">
        <v>24.7862129032258</v>
      </c>
      <c r="CC38">
        <v>19.0586419354839</v>
      </c>
      <c r="CD38">
        <v>599.997903225806</v>
      </c>
      <c r="CE38">
        <v>74.1326548387097</v>
      </c>
      <c r="CF38">
        <v>0.100029067741935</v>
      </c>
      <c r="CG38">
        <v>34.011935483871</v>
      </c>
      <c r="CH38">
        <v>33.0743193548387</v>
      </c>
      <c r="CI38">
        <v>999.9</v>
      </c>
      <c r="CJ38">
        <v>9995.82677419355</v>
      </c>
      <c r="CK38">
        <v>0</v>
      </c>
      <c r="CL38">
        <v>1343.25903225806</v>
      </c>
      <c r="CM38">
        <v>1999.96161290323</v>
      </c>
      <c r="CN38">
        <v>0.979996483870967</v>
      </c>
      <c r="CO38">
        <v>0.0200033258064516</v>
      </c>
      <c r="CP38">
        <v>0</v>
      </c>
      <c r="CQ38">
        <v>358.142967741935</v>
      </c>
      <c r="CR38">
        <v>5.00005</v>
      </c>
      <c r="CS38">
        <v>17174.0032258065</v>
      </c>
      <c r="CT38">
        <v>16663.3096774194</v>
      </c>
      <c r="CU38">
        <v>46.9591935483871</v>
      </c>
      <c r="CV38">
        <v>48.375</v>
      </c>
      <c r="CW38">
        <v>47.75</v>
      </c>
      <c r="CX38">
        <v>47.137</v>
      </c>
      <c r="CY38">
        <v>49.0060322580645</v>
      </c>
      <c r="CZ38">
        <v>1955.0535483871</v>
      </c>
      <c r="DA38">
        <v>39.908064516129</v>
      </c>
      <c r="DB38">
        <v>0</v>
      </c>
      <c r="DC38">
        <v>2.69999980926514</v>
      </c>
      <c r="DD38">
        <v>372.898423076923</v>
      </c>
      <c r="DE38">
        <v>-31.4301059398474</v>
      </c>
      <c r="DF38">
        <v>58143.6794464358</v>
      </c>
      <c r="DG38">
        <v>26822.6384615385</v>
      </c>
      <c r="DH38">
        <v>15</v>
      </c>
      <c r="DI38">
        <v>1623772359.4</v>
      </c>
      <c r="DJ38" t="s">
        <v>330</v>
      </c>
      <c r="DK38">
        <v>4</v>
      </c>
      <c r="DL38">
        <v>6.36</v>
      </c>
      <c r="DM38">
        <v>-1.066</v>
      </c>
      <c r="DN38">
        <v>400</v>
      </c>
      <c r="DO38">
        <v>19</v>
      </c>
      <c r="DP38">
        <v>0.38</v>
      </c>
      <c r="DQ38">
        <v>0.04</v>
      </c>
      <c r="DR38">
        <v>-13.9763976190476</v>
      </c>
      <c r="DS38">
        <v>-0.806304784574501</v>
      </c>
      <c r="DT38">
        <v>0.117135122397567</v>
      </c>
      <c r="DU38">
        <v>0</v>
      </c>
      <c r="DV38">
        <v>370.678</v>
      </c>
      <c r="DW38">
        <v>51.9846479136113</v>
      </c>
      <c r="DX38">
        <v>41.8869167804391</v>
      </c>
      <c r="DY38">
        <v>0</v>
      </c>
      <c r="DZ38">
        <v>5.78139023809524</v>
      </c>
      <c r="EA38">
        <v>1.05777130557263</v>
      </c>
      <c r="EB38">
        <v>0.140330933196669</v>
      </c>
      <c r="EC38">
        <v>0</v>
      </c>
      <c r="ED38">
        <v>0</v>
      </c>
      <c r="EE38">
        <v>3</v>
      </c>
      <c r="EF38" t="s">
        <v>276</v>
      </c>
      <c r="EG38">
        <v>100</v>
      </c>
      <c r="EH38">
        <v>100</v>
      </c>
      <c r="EI38">
        <v>6.36</v>
      </c>
      <c r="EJ38">
        <v>-1.066</v>
      </c>
      <c r="EK38">
        <v>2</v>
      </c>
      <c r="EL38">
        <v>713.845</v>
      </c>
      <c r="EM38">
        <v>375.817</v>
      </c>
      <c r="EN38">
        <v>32.1667</v>
      </c>
      <c r="EO38">
        <v>30.6329</v>
      </c>
      <c r="EP38">
        <v>30.0008</v>
      </c>
      <c r="EQ38">
        <v>30.3847</v>
      </c>
      <c r="ER38">
        <v>30.3343</v>
      </c>
      <c r="ES38">
        <v>25.8031</v>
      </c>
      <c r="ET38">
        <v>-30</v>
      </c>
      <c r="EU38">
        <v>-30</v>
      </c>
      <c r="EV38">
        <v>-999.9</v>
      </c>
      <c r="EW38">
        <v>400</v>
      </c>
      <c r="EX38">
        <v>20</v>
      </c>
      <c r="EY38">
        <v>111.655</v>
      </c>
      <c r="EZ38">
        <v>98.8583</v>
      </c>
    </row>
    <row r="39" spans="1:156">
      <c r="A39">
        <v>23</v>
      </c>
      <c r="B39">
        <v>1623772417.4</v>
      </c>
      <c r="C39">
        <v>2581.80000019073</v>
      </c>
      <c r="D39" t="s">
        <v>341</v>
      </c>
      <c r="E39" t="s">
        <v>342</v>
      </c>
      <c r="F39" t="s">
        <v>264</v>
      </c>
      <c r="G39">
        <v>1623772400.53226</v>
      </c>
      <c r="H39">
        <f>CD39*AI39*(CB39-CC39)/(100*BV39*(1000-AI39*CB39))</f>
        <v>0</v>
      </c>
      <c r="I39">
        <f>CD39*AI39*(CA39-BZ39*(1000-AI39*CC39)/(1000-AI39*CB39))/(100*BV39)</f>
        <v>0</v>
      </c>
      <c r="J39">
        <f>BZ39 - IF(AI39&gt;1, I39*BV39*100.0/(AK39*CJ39), 0)</f>
        <v>0</v>
      </c>
      <c r="K39">
        <f>((Q39-H39/2)*J39-I39)/(Q39+H39/2)</f>
        <v>0</v>
      </c>
      <c r="L39">
        <f>K39*(CE39+CF39)/1000.0</f>
        <v>0</v>
      </c>
      <c r="M39">
        <f>(BZ39 - IF(AI39&gt;1, I39*BV39*100.0/(AK39*CJ39), 0))*(CE39+CF39)/1000.0</f>
        <v>0</v>
      </c>
      <c r="N39">
        <f>2.0/((1/P39-1/O39)+SIGN(P39)*SQRT((1/P39-1/O39)*(1/P39-1/O39) + 4*BW39/((BW39+1)*(BW39+1))*(2*1/P39*1/O39-1/O39*1/O39)))</f>
        <v>0</v>
      </c>
      <c r="O39">
        <f>AF39+AE39*BV39+AD39*BV39*BV39</f>
        <v>0</v>
      </c>
      <c r="P39">
        <f>H39*(1000-(1000*0.61365*exp(17.502*T39/(240.97+T39))/(CE39+CF39)+CB39)/2)/(1000*0.61365*exp(17.502*T39/(240.97+T39))/(CE39+CF39)-CB39)</f>
        <v>0</v>
      </c>
      <c r="Q39">
        <f>1/((BW39+1)/(N39/1.6)+1/(O39/1.37)) + BW39/((BW39+1)/(N39/1.6) + BW39/(O39/1.37))</f>
        <v>0</v>
      </c>
      <c r="R39">
        <f>(BS39*BU39)</f>
        <v>0</v>
      </c>
      <c r="S39">
        <f>(CG39+(R39+2*0.95*5.67E-8*(((CG39+$B$7)+273)^4-(CG39+273)^4)-44100*H39)/(1.84*29.3*O39+8*0.95*5.67E-8*(CG39+273)^3))</f>
        <v>0</v>
      </c>
      <c r="T39">
        <f>($C$7*CH39+$D$7*CI39+$E$7*S39)</f>
        <v>0</v>
      </c>
      <c r="U39">
        <f>0.61365*exp(17.502*T39/(240.97+T39))</f>
        <v>0</v>
      </c>
      <c r="V39">
        <f>(W39/X39*100)</f>
        <v>0</v>
      </c>
      <c r="W39">
        <f>CB39*(CE39+CF39)/1000</f>
        <v>0</v>
      </c>
      <c r="X39">
        <f>0.61365*exp(17.502*CG39/(240.97+CG39))</f>
        <v>0</v>
      </c>
      <c r="Y39">
        <f>(U39-CB39*(CE39+CF39)/1000)</f>
        <v>0</v>
      </c>
      <c r="Z39">
        <f>(-H39*44100)</f>
        <v>0</v>
      </c>
      <c r="AA39">
        <f>2*29.3*O39*0.92*(CG39-T39)</f>
        <v>0</v>
      </c>
      <c r="AB39">
        <f>2*0.95*5.67E-8*(((CG39+$B$7)+273)^4-(T39+273)^4)</f>
        <v>0</v>
      </c>
      <c r="AC39">
        <f>R39+AB39+Z39+AA39</f>
        <v>0</v>
      </c>
      <c r="AD39">
        <v>-0.0307168916869444</v>
      </c>
      <c r="AE39">
        <v>0.0344824018661011</v>
      </c>
      <c r="AF39">
        <v>2.72974823683857</v>
      </c>
      <c r="AG39">
        <v>66</v>
      </c>
      <c r="AH39">
        <v>11</v>
      </c>
      <c r="AI39">
        <f>IF(AG39*$H$13&gt;=AK39,1.0,(AK39/(AK39-AG39*$H$13)))</f>
        <v>0</v>
      </c>
      <c r="AJ39">
        <f>(AI39-1)*100</f>
        <v>0</v>
      </c>
      <c r="AK39">
        <f>MAX(0,($B$13+$C$13*CJ39)/(1+$D$13*CJ39)*CE39/(CG39+273)*$E$13)</f>
        <v>0</v>
      </c>
      <c r="AL39">
        <v>0</v>
      </c>
      <c r="AM39">
        <v>0</v>
      </c>
      <c r="AN39">
        <v>0</v>
      </c>
      <c r="AO39">
        <f>AN39-AM39</f>
        <v>0</v>
      </c>
      <c r="AP39">
        <f>AO39/AN39</f>
        <v>0</v>
      </c>
      <c r="AQ39">
        <v>-1</v>
      </c>
      <c r="AR39" t="s">
        <v>343</v>
      </c>
      <c r="AS39">
        <v>373.002846153846</v>
      </c>
      <c r="AT39">
        <v>431.696</v>
      </c>
      <c r="AU39">
        <f>1-AS39/AT39</f>
        <v>0</v>
      </c>
      <c r="AV39">
        <v>0.5</v>
      </c>
      <c r="AW39">
        <f>BS39</f>
        <v>0</v>
      </c>
      <c r="AX39">
        <f>I39</f>
        <v>0</v>
      </c>
      <c r="AY39">
        <f>AU39*AV39*AW39</f>
        <v>0</v>
      </c>
      <c r="AZ39">
        <f>BE39/AT39</f>
        <v>0</v>
      </c>
      <c r="BA39">
        <f>(AX39-AQ39)/AW39</f>
        <v>0</v>
      </c>
      <c r="BB39">
        <f>(AN39-AT39)/AT39</f>
        <v>0</v>
      </c>
      <c r="BC39" t="s">
        <v>266</v>
      </c>
      <c r="BD39">
        <v>0</v>
      </c>
      <c r="BE39">
        <f>AT39-BD39</f>
        <v>0</v>
      </c>
      <c r="BF39">
        <f>(AT39-AS39)/(AT39-BD39)</f>
        <v>0</v>
      </c>
      <c r="BG39">
        <f>(AN39-AT39)/(AN39-BD39)</f>
        <v>0</v>
      </c>
      <c r="BH39">
        <f>(AT39-AS39)/(AT39-AM39)</f>
        <v>0</v>
      </c>
      <c r="BI39">
        <f>(AN39-AT39)/(AN39-AM39)</f>
        <v>0</v>
      </c>
      <c r="BJ39" t="s">
        <v>266</v>
      </c>
      <c r="BK39" t="s">
        <v>266</v>
      </c>
      <c r="BL39" t="s">
        <v>266</v>
      </c>
      <c r="BM39" t="s">
        <v>266</v>
      </c>
      <c r="BN39" t="s">
        <v>266</v>
      </c>
      <c r="BO39" t="s">
        <v>266</v>
      </c>
      <c r="BP39" t="s">
        <v>266</v>
      </c>
      <c r="BQ39" t="s">
        <v>266</v>
      </c>
      <c r="BR39">
        <f>$B$11*CK39+$C$11*CL39+$F$11*CM39</f>
        <v>0</v>
      </c>
      <c r="BS39">
        <f>BR39*BT39</f>
        <v>0</v>
      </c>
      <c r="BT39">
        <f>($B$11*$D$9+$C$11*$D$9+$F$11*((CZ39+CR39)/MAX(CZ39+CR39+DA39, 0.1)*$I$9+DA39/MAX(CZ39+CR39+DA39, 0.1)*$J$9))/($B$11+$C$11+$F$11)</f>
        <v>0</v>
      </c>
      <c r="BU39">
        <f>($B$11*$K$9+$C$11*$K$9+$F$11*((CZ39+CR39)/MAX(CZ39+CR39+DA39, 0.1)*$P$9+DA39/MAX(CZ39+CR39+DA39, 0.1)*$Q$9))/($B$11+$C$11+$F$11)</f>
        <v>0</v>
      </c>
      <c r="BV39">
        <v>6</v>
      </c>
      <c r="BW39">
        <v>0.5</v>
      </c>
      <c r="BX39" t="s">
        <v>267</v>
      </c>
      <c r="BY39">
        <v>1623772400.53226</v>
      </c>
      <c r="BZ39">
        <v>386.037064516129</v>
      </c>
      <c r="CA39">
        <v>399.984290322581</v>
      </c>
      <c r="CB39">
        <v>24.8445225806452</v>
      </c>
      <c r="CC39">
        <v>19.0694096774194</v>
      </c>
      <c r="CD39">
        <v>600.001290322581</v>
      </c>
      <c r="CE39">
        <v>74.1326516129032</v>
      </c>
      <c r="CF39">
        <v>0.100056435483871</v>
      </c>
      <c r="CG39">
        <v>34.0343419354839</v>
      </c>
      <c r="CH39">
        <v>33.1809677419355</v>
      </c>
      <c r="CI39">
        <v>999.9</v>
      </c>
      <c r="CJ39">
        <v>9992.26064516129</v>
      </c>
      <c r="CK39">
        <v>0</v>
      </c>
      <c r="CL39">
        <v>1343.53</v>
      </c>
      <c r="CM39">
        <v>1999.95322580645</v>
      </c>
      <c r="CN39">
        <v>0.979996870967742</v>
      </c>
      <c r="CO39">
        <v>0.0200029774193548</v>
      </c>
      <c r="CP39">
        <v>0</v>
      </c>
      <c r="CQ39">
        <v>355.952806451613</v>
      </c>
      <c r="CR39">
        <v>5.00005</v>
      </c>
      <c r="CS39">
        <v>17127.9806451613</v>
      </c>
      <c r="CT39">
        <v>16663.2387096774</v>
      </c>
      <c r="CU39">
        <v>46.9934838709677</v>
      </c>
      <c r="CV39">
        <v>48.375</v>
      </c>
      <c r="CW39">
        <v>47.75</v>
      </c>
      <c r="CX39">
        <v>47.141</v>
      </c>
      <c r="CY39">
        <v>49.0180967741935</v>
      </c>
      <c r="CZ39">
        <v>1955.04580645161</v>
      </c>
      <c r="DA39">
        <v>39.9074193548387</v>
      </c>
      <c r="DB39">
        <v>0</v>
      </c>
      <c r="DC39">
        <v>3</v>
      </c>
      <c r="DD39">
        <v>373.002846153846</v>
      </c>
      <c r="DE39">
        <v>-199.69771991204</v>
      </c>
      <c r="DF39">
        <v>-6762.9265532925</v>
      </c>
      <c r="DG39">
        <v>29746.7769230769</v>
      </c>
      <c r="DH39">
        <v>15</v>
      </c>
      <c r="DI39">
        <v>1623772359.4</v>
      </c>
      <c r="DJ39" t="s">
        <v>330</v>
      </c>
      <c r="DK39">
        <v>4</v>
      </c>
      <c r="DL39">
        <v>6.36</v>
      </c>
      <c r="DM39">
        <v>-1.066</v>
      </c>
      <c r="DN39">
        <v>400</v>
      </c>
      <c r="DO39">
        <v>19</v>
      </c>
      <c r="DP39">
        <v>0.38</v>
      </c>
      <c r="DQ39">
        <v>0.04</v>
      </c>
      <c r="DR39">
        <v>-14.0179214285714</v>
      </c>
      <c r="DS39">
        <v>-1.13437414348543</v>
      </c>
      <c r="DT39">
        <v>0.136489292333753</v>
      </c>
      <c r="DU39">
        <v>0</v>
      </c>
      <c r="DV39">
        <v>370.790742857143</v>
      </c>
      <c r="DW39">
        <v>-11.6822463949228</v>
      </c>
      <c r="DX39">
        <v>45.9608200650093</v>
      </c>
      <c r="DY39">
        <v>0</v>
      </c>
      <c r="DZ39">
        <v>5.88981904761905</v>
      </c>
      <c r="EA39">
        <v>2.16428558416073</v>
      </c>
      <c r="EB39">
        <v>0.248529086031907</v>
      </c>
      <c r="EC39">
        <v>0</v>
      </c>
      <c r="ED39">
        <v>0</v>
      </c>
      <c r="EE39">
        <v>3</v>
      </c>
      <c r="EF39" t="s">
        <v>276</v>
      </c>
      <c r="EG39">
        <v>100</v>
      </c>
      <c r="EH39">
        <v>100</v>
      </c>
      <c r="EI39">
        <v>6.36</v>
      </c>
      <c r="EJ39">
        <v>-1.066</v>
      </c>
      <c r="EK39">
        <v>2</v>
      </c>
      <c r="EL39">
        <v>714.114</v>
      </c>
      <c r="EM39">
        <v>375.883</v>
      </c>
      <c r="EN39">
        <v>32.1703</v>
      </c>
      <c r="EO39">
        <v>30.6393</v>
      </c>
      <c r="EP39">
        <v>30.0008</v>
      </c>
      <c r="EQ39">
        <v>30.3909</v>
      </c>
      <c r="ER39">
        <v>30.3405</v>
      </c>
      <c r="ES39">
        <v>25.8046</v>
      </c>
      <c r="ET39">
        <v>-30</v>
      </c>
      <c r="EU39">
        <v>-30</v>
      </c>
      <c r="EV39">
        <v>-999.9</v>
      </c>
      <c r="EW39">
        <v>400</v>
      </c>
      <c r="EX39">
        <v>20</v>
      </c>
      <c r="EY39">
        <v>111.653</v>
      </c>
      <c r="EZ39">
        <v>98.8581</v>
      </c>
    </row>
    <row r="40" spans="1:156">
      <c r="A40">
        <v>24</v>
      </c>
      <c r="B40">
        <v>1623772420.4</v>
      </c>
      <c r="C40">
        <v>2584.80000019073</v>
      </c>
      <c r="D40" t="s">
        <v>344</v>
      </c>
      <c r="E40" t="s">
        <v>345</v>
      </c>
      <c r="F40" t="s">
        <v>264</v>
      </c>
      <c r="G40">
        <v>1623772401.43871</v>
      </c>
      <c r="H40">
        <f>CD40*AI40*(CB40-CC40)/(100*BV40*(1000-AI40*CB40))</f>
        <v>0</v>
      </c>
      <c r="I40">
        <f>CD40*AI40*(CA40-BZ40*(1000-AI40*CC40)/(1000-AI40*CB40))/(100*BV40)</f>
        <v>0</v>
      </c>
      <c r="J40">
        <f>BZ40 - IF(AI40&gt;1, I40*BV40*100.0/(AK40*CJ40), 0)</f>
        <v>0</v>
      </c>
      <c r="K40">
        <f>((Q40-H40/2)*J40-I40)/(Q40+H40/2)</f>
        <v>0</v>
      </c>
      <c r="L40">
        <f>K40*(CE40+CF40)/1000.0</f>
        <v>0</v>
      </c>
      <c r="M40">
        <f>(BZ40 - IF(AI40&gt;1, I40*BV40*100.0/(AK40*CJ40), 0))*(CE40+CF40)/1000.0</f>
        <v>0</v>
      </c>
      <c r="N40">
        <f>2.0/((1/P40-1/O40)+SIGN(P40)*SQRT((1/P40-1/O40)*(1/P40-1/O40) + 4*BW40/((BW40+1)*(BW40+1))*(2*1/P40*1/O40-1/O40*1/O40)))</f>
        <v>0</v>
      </c>
      <c r="O40">
        <f>AF40+AE40*BV40+AD40*BV40*BV40</f>
        <v>0</v>
      </c>
      <c r="P40">
        <f>H40*(1000-(1000*0.61365*exp(17.502*T40/(240.97+T40))/(CE40+CF40)+CB40)/2)/(1000*0.61365*exp(17.502*T40/(240.97+T40))/(CE40+CF40)-CB40)</f>
        <v>0</v>
      </c>
      <c r="Q40">
        <f>1/((BW40+1)/(N40/1.6)+1/(O40/1.37)) + BW40/((BW40+1)/(N40/1.6) + BW40/(O40/1.37))</f>
        <v>0</v>
      </c>
      <c r="R40">
        <f>(BS40*BU40)</f>
        <v>0</v>
      </c>
      <c r="S40">
        <f>(CG40+(R40+2*0.95*5.67E-8*(((CG40+$B$7)+273)^4-(CG40+273)^4)-44100*H40)/(1.84*29.3*O40+8*0.95*5.67E-8*(CG40+273)^3))</f>
        <v>0</v>
      </c>
      <c r="T40">
        <f>($C$7*CH40+$D$7*CI40+$E$7*S40)</f>
        <v>0</v>
      </c>
      <c r="U40">
        <f>0.61365*exp(17.502*T40/(240.97+T40))</f>
        <v>0</v>
      </c>
      <c r="V40">
        <f>(W40/X40*100)</f>
        <v>0</v>
      </c>
      <c r="W40">
        <f>CB40*(CE40+CF40)/1000</f>
        <v>0</v>
      </c>
      <c r="X40">
        <f>0.61365*exp(17.502*CG40/(240.97+CG40))</f>
        <v>0</v>
      </c>
      <c r="Y40">
        <f>(U40-CB40*(CE40+CF40)/1000)</f>
        <v>0</v>
      </c>
      <c r="Z40">
        <f>(-H40*44100)</f>
        <v>0</v>
      </c>
      <c r="AA40">
        <f>2*29.3*O40*0.92*(CG40-T40)</f>
        <v>0</v>
      </c>
      <c r="AB40">
        <f>2*0.95*5.67E-8*(((CG40+$B$7)+273)^4-(T40+273)^4)</f>
        <v>0</v>
      </c>
      <c r="AC40">
        <f>R40+AB40+Z40+AA40</f>
        <v>0</v>
      </c>
      <c r="AD40">
        <v>-0.0307185581931758</v>
      </c>
      <c r="AE40">
        <v>0.0344842726653398</v>
      </c>
      <c r="AF40">
        <v>2.72986857985768</v>
      </c>
      <c r="AG40">
        <v>66</v>
      </c>
      <c r="AH40">
        <v>11</v>
      </c>
      <c r="AI40">
        <f>IF(AG40*$H$13&gt;=AK40,1.0,(AK40/(AK40-AG40*$H$13)))</f>
        <v>0</v>
      </c>
      <c r="AJ40">
        <f>(AI40-1)*100</f>
        <v>0</v>
      </c>
      <c r="AK40">
        <f>MAX(0,($B$13+$C$13*CJ40)/(1+$D$13*CJ40)*CE40/(CG40+273)*$E$13)</f>
        <v>0</v>
      </c>
      <c r="AL40">
        <v>0</v>
      </c>
      <c r="AM40">
        <v>0</v>
      </c>
      <c r="AN40">
        <v>0</v>
      </c>
      <c r="AO40">
        <f>AN40-AM40</f>
        <v>0</v>
      </c>
      <c r="AP40">
        <f>AO40/AN40</f>
        <v>0</v>
      </c>
      <c r="AQ40">
        <v>-1</v>
      </c>
      <c r="AR40" t="s">
        <v>346</v>
      </c>
      <c r="AS40">
        <v>369.268</v>
      </c>
      <c r="AT40">
        <v>427.494</v>
      </c>
      <c r="AU40">
        <f>1-AS40/AT40</f>
        <v>0</v>
      </c>
      <c r="AV40">
        <v>0.5</v>
      </c>
      <c r="AW40">
        <f>BS40</f>
        <v>0</v>
      </c>
      <c r="AX40">
        <f>I40</f>
        <v>0</v>
      </c>
      <c r="AY40">
        <f>AU40*AV40*AW40</f>
        <v>0</v>
      </c>
      <c r="AZ40">
        <f>BE40/AT40</f>
        <v>0</v>
      </c>
      <c r="BA40">
        <f>(AX40-AQ40)/AW40</f>
        <v>0</v>
      </c>
      <c r="BB40">
        <f>(AN40-AT40)/AT40</f>
        <v>0</v>
      </c>
      <c r="BC40" t="s">
        <v>266</v>
      </c>
      <c r="BD40">
        <v>0</v>
      </c>
      <c r="BE40">
        <f>AT40-BD40</f>
        <v>0</v>
      </c>
      <c r="BF40">
        <f>(AT40-AS40)/(AT40-BD40)</f>
        <v>0</v>
      </c>
      <c r="BG40">
        <f>(AN40-AT40)/(AN40-BD40)</f>
        <v>0</v>
      </c>
      <c r="BH40">
        <f>(AT40-AS40)/(AT40-AM40)</f>
        <v>0</v>
      </c>
      <c r="BI40">
        <f>(AN40-AT40)/(AN40-AM40)</f>
        <v>0</v>
      </c>
      <c r="BJ40" t="s">
        <v>266</v>
      </c>
      <c r="BK40" t="s">
        <v>266</v>
      </c>
      <c r="BL40" t="s">
        <v>266</v>
      </c>
      <c r="BM40" t="s">
        <v>266</v>
      </c>
      <c r="BN40" t="s">
        <v>266</v>
      </c>
      <c r="BO40" t="s">
        <v>266</v>
      </c>
      <c r="BP40" t="s">
        <v>266</v>
      </c>
      <c r="BQ40" t="s">
        <v>266</v>
      </c>
      <c r="BR40">
        <f>$B$11*CK40+$C$11*CL40+$F$11*CM40</f>
        <v>0</v>
      </c>
      <c r="BS40">
        <f>BR40*BT40</f>
        <v>0</v>
      </c>
      <c r="BT40">
        <f>($B$11*$D$9+$C$11*$D$9+$F$11*((CZ40+CR40)/MAX(CZ40+CR40+DA40, 0.1)*$I$9+DA40/MAX(CZ40+CR40+DA40, 0.1)*$J$9))/($B$11+$C$11+$F$11)</f>
        <v>0</v>
      </c>
      <c r="BU40">
        <f>($B$11*$K$9+$C$11*$K$9+$F$11*((CZ40+CR40)/MAX(CZ40+CR40+DA40, 0.1)*$P$9+DA40/MAX(CZ40+CR40+DA40, 0.1)*$Q$9))/($B$11+$C$11+$F$11)</f>
        <v>0</v>
      </c>
      <c r="BV40">
        <v>6</v>
      </c>
      <c r="BW40">
        <v>0.5</v>
      </c>
      <c r="BX40" t="s">
        <v>267</v>
      </c>
      <c r="BY40">
        <v>1623772401.43871</v>
      </c>
      <c r="BZ40">
        <v>386.027741935484</v>
      </c>
      <c r="CA40">
        <v>399.984387096774</v>
      </c>
      <c r="CB40">
        <v>24.8786129032258</v>
      </c>
      <c r="CC40">
        <v>19.0753580645161</v>
      </c>
      <c r="CD40">
        <v>600.001032258065</v>
      </c>
      <c r="CE40">
        <v>74.1326290322581</v>
      </c>
      <c r="CF40">
        <v>0.100055696774194</v>
      </c>
      <c r="CG40">
        <v>34.0463</v>
      </c>
      <c r="CH40">
        <v>33.2364548387097</v>
      </c>
      <c r="CI40">
        <v>999.9</v>
      </c>
      <c r="CJ40">
        <v>9992.80580645161</v>
      </c>
      <c r="CK40">
        <v>0</v>
      </c>
      <c r="CL40">
        <v>1343.72483870968</v>
      </c>
      <c r="CM40">
        <v>1999.93935483871</v>
      </c>
      <c r="CN40">
        <v>0.979997064516129</v>
      </c>
      <c r="CO40">
        <v>0.0200028032258065</v>
      </c>
      <c r="CP40">
        <v>0</v>
      </c>
      <c r="CQ40">
        <v>354.901838709677</v>
      </c>
      <c r="CR40">
        <v>5.00005</v>
      </c>
      <c r="CS40">
        <v>17104.9741935484</v>
      </c>
      <c r="CT40">
        <v>16663.1258064516</v>
      </c>
      <c r="CU40">
        <v>47.0136451612903</v>
      </c>
      <c r="CV40">
        <v>48.375</v>
      </c>
      <c r="CW40">
        <v>47.75</v>
      </c>
      <c r="CX40">
        <v>47.143</v>
      </c>
      <c r="CY40">
        <v>49.0261612903226</v>
      </c>
      <c r="CZ40">
        <v>1955.03258064516</v>
      </c>
      <c r="DA40">
        <v>39.9067741935484</v>
      </c>
      <c r="DB40">
        <v>0</v>
      </c>
      <c r="DC40">
        <v>2.5</v>
      </c>
      <c r="DD40">
        <v>369.268</v>
      </c>
      <c r="DE40">
        <v>-168.535900334083</v>
      </c>
      <c r="DF40">
        <v>-28846.2861298647</v>
      </c>
      <c r="DG40">
        <v>30899.2423076923</v>
      </c>
      <c r="DH40">
        <v>15</v>
      </c>
      <c r="DI40">
        <v>1623772359.4</v>
      </c>
      <c r="DJ40" t="s">
        <v>330</v>
      </c>
      <c r="DK40">
        <v>4</v>
      </c>
      <c r="DL40">
        <v>6.36</v>
      </c>
      <c r="DM40">
        <v>-1.066</v>
      </c>
      <c r="DN40">
        <v>400</v>
      </c>
      <c r="DO40">
        <v>19</v>
      </c>
      <c r="DP40">
        <v>0.38</v>
      </c>
      <c r="DQ40">
        <v>0.04</v>
      </c>
      <c r="DR40">
        <v>-14.0544571428571</v>
      </c>
      <c r="DS40">
        <v>-1.06772666366055</v>
      </c>
      <c r="DT40">
        <v>0.132623240337246</v>
      </c>
      <c r="DU40">
        <v>0</v>
      </c>
      <c r="DV40">
        <v>372.013942857143</v>
      </c>
      <c r="DW40">
        <v>-49.8888585960863</v>
      </c>
      <c r="DX40">
        <v>49.2163595089176</v>
      </c>
      <c r="DY40">
        <v>0</v>
      </c>
      <c r="DZ40">
        <v>6.00761690476191</v>
      </c>
      <c r="EA40">
        <v>2.98592135308478</v>
      </c>
      <c r="EB40">
        <v>0.318042269693587</v>
      </c>
      <c r="EC40">
        <v>0</v>
      </c>
      <c r="ED40">
        <v>0</v>
      </c>
      <c r="EE40">
        <v>3</v>
      </c>
      <c r="EF40" t="s">
        <v>276</v>
      </c>
      <c r="EG40">
        <v>100</v>
      </c>
      <c r="EH40">
        <v>100</v>
      </c>
      <c r="EI40">
        <v>6.36</v>
      </c>
      <c r="EJ40">
        <v>-1.066</v>
      </c>
      <c r="EK40">
        <v>2</v>
      </c>
      <c r="EL40">
        <v>714.018</v>
      </c>
      <c r="EM40">
        <v>375.847</v>
      </c>
      <c r="EN40">
        <v>32.1734</v>
      </c>
      <c r="EO40">
        <v>30.6446</v>
      </c>
      <c r="EP40">
        <v>30.0007</v>
      </c>
      <c r="EQ40">
        <v>30.3955</v>
      </c>
      <c r="ER40">
        <v>30.3457</v>
      </c>
      <c r="ES40">
        <v>25.805</v>
      </c>
      <c r="ET40">
        <v>-30</v>
      </c>
      <c r="EU40">
        <v>-30</v>
      </c>
      <c r="EV40">
        <v>-999.9</v>
      </c>
      <c r="EW40">
        <v>400</v>
      </c>
      <c r="EX40">
        <v>20</v>
      </c>
      <c r="EY40">
        <v>111.652</v>
      </c>
      <c r="EZ40">
        <v>98.8579</v>
      </c>
    </row>
    <row r="41" spans="1:156">
      <c r="A41">
        <v>25</v>
      </c>
      <c r="B41">
        <v>1623772423.9</v>
      </c>
      <c r="C41">
        <v>2588.30000019073</v>
      </c>
      <c r="D41" t="s">
        <v>347</v>
      </c>
      <c r="E41" t="s">
        <v>348</v>
      </c>
      <c r="F41" t="s">
        <v>264</v>
      </c>
      <c r="G41">
        <v>1623772403.40645</v>
      </c>
      <c r="H41">
        <f>CD41*AI41*(CB41-CC41)/(100*BV41*(1000-AI41*CB41))</f>
        <v>0</v>
      </c>
      <c r="I41">
        <f>CD41*AI41*(CA41-BZ41*(1000-AI41*CC41)/(1000-AI41*CB41))/(100*BV41)</f>
        <v>0</v>
      </c>
      <c r="J41">
        <f>BZ41 - IF(AI41&gt;1, I41*BV41*100.0/(AK41*CJ41), 0)</f>
        <v>0</v>
      </c>
      <c r="K41">
        <f>((Q41-H41/2)*J41-I41)/(Q41+H41/2)</f>
        <v>0</v>
      </c>
      <c r="L41">
        <f>K41*(CE41+CF41)/1000.0</f>
        <v>0</v>
      </c>
      <c r="M41">
        <f>(BZ41 - IF(AI41&gt;1, I41*BV41*100.0/(AK41*CJ41), 0))*(CE41+CF41)/1000.0</f>
        <v>0</v>
      </c>
      <c r="N41">
        <f>2.0/((1/P41-1/O41)+SIGN(P41)*SQRT((1/P41-1/O41)*(1/P41-1/O41) + 4*BW41/((BW41+1)*(BW41+1))*(2*1/P41*1/O41-1/O41*1/O41)))</f>
        <v>0</v>
      </c>
      <c r="O41">
        <f>AF41+AE41*BV41+AD41*BV41*BV41</f>
        <v>0</v>
      </c>
      <c r="P41">
        <f>H41*(1000-(1000*0.61365*exp(17.502*T41/(240.97+T41))/(CE41+CF41)+CB41)/2)/(1000*0.61365*exp(17.502*T41/(240.97+T41))/(CE41+CF41)-CB41)</f>
        <v>0</v>
      </c>
      <c r="Q41">
        <f>1/((BW41+1)/(N41/1.6)+1/(O41/1.37)) + BW41/((BW41+1)/(N41/1.6) + BW41/(O41/1.37))</f>
        <v>0</v>
      </c>
      <c r="R41">
        <f>(BS41*BU41)</f>
        <v>0</v>
      </c>
      <c r="S41">
        <f>(CG41+(R41+2*0.95*5.67E-8*(((CG41+$B$7)+273)^4-(CG41+273)^4)-44100*H41)/(1.84*29.3*O41+8*0.95*5.67E-8*(CG41+273)^3))</f>
        <v>0</v>
      </c>
      <c r="T41">
        <f>($C$7*CH41+$D$7*CI41+$E$7*S41)</f>
        <v>0</v>
      </c>
      <c r="U41">
        <f>0.61365*exp(17.502*T41/(240.97+T41))</f>
        <v>0</v>
      </c>
      <c r="V41">
        <f>(W41/X41*100)</f>
        <v>0</v>
      </c>
      <c r="W41">
        <f>CB41*(CE41+CF41)/1000</f>
        <v>0</v>
      </c>
      <c r="X41">
        <f>0.61365*exp(17.502*CG41/(240.97+CG41))</f>
        <v>0</v>
      </c>
      <c r="Y41">
        <f>(U41-CB41*(CE41+CF41)/1000)</f>
        <v>0</v>
      </c>
      <c r="Z41">
        <f>(-H41*44100)</f>
        <v>0</v>
      </c>
      <c r="AA41">
        <f>2*29.3*O41*0.92*(CG41-T41)</f>
        <v>0</v>
      </c>
      <c r="AB41">
        <f>2*0.95*5.67E-8*(((CG41+$B$7)+273)^4-(T41+273)^4)</f>
        <v>0</v>
      </c>
      <c r="AC41">
        <f>R41+AB41+Z41+AA41</f>
        <v>0</v>
      </c>
      <c r="AD41">
        <v>-0.0307180436625429</v>
      </c>
      <c r="AE41">
        <v>0.0344836950596291</v>
      </c>
      <c r="AF41">
        <v>2.72983142434349</v>
      </c>
      <c r="AG41">
        <v>66</v>
      </c>
      <c r="AH41">
        <v>11</v>
      </c>
      <c r="AI41">
        <f>IF(AG41*$H$13&gt;=AK41,1.0,(AK41/(AK41-AG41*$H$13)))</f>
        <v>0</v>
      </c>
      <c r="AJ41">
        <f>(AI41-1)*100</f>
        <v>0</v>
      </c>
      <c r="AK41">
        <f>MAX(0,($B$13+$C$13*CJ41)/(1+$D$13*CJ41)*CE41/(CG41+273)*$E$13)</f>
        <v>0</v>
      </c>
      <c r="AL41">
        <v>0</v>
      </c>
      <c r="AM41">
        <v>0</v>
      </c>
      <c r="AN41">
        <v>0</v>
      </c>
      <c r="AO41">
        <f>AN41-AM41</f>
        <v>0</v>
      </c>
      <c r="AP41">
        <f>AO41/AN41</f>
        <v>0</v>
      </c>
      <c r="AQ41">
        <v>-1</v>
      </c>
      <c r="AR41" t="s">
        <v>349</v>
      </c>
      <c r="AS41">
        <v>363.417153846154</v>
      </c>
      <c r="AT41">
        <v>428.219</v>
      </c>
      <c r="AU41">
        <f>1-AS41/AT41</f>
        <v>0</v>
      </c>
      <c r="AV41">
        <v>0.5</v>
      </c>
      <c r="AW41">
        <f>BS41</f>
        <v>0</v>
      </c>
      <c r="AX41">
        <f>I41</f>
        <v>0</v>
      </c>
      <c r="AY41">
        <f>AU41*AV41*AW41</f>
        <v>0</v>
      </c>
      <c r="AZ41">
        <f>BE41/AT41</f>
        <v>0</v>
      </c>
      <c r="BA41">
        <f>(AX41-AQ41)/AW41</f>
        <v>0</v>
      </c>
      <c r="BB41">
        <f>(AN41-AT41)/AT41</f>
        <v>0</v>
      </c>
      <c r="BC41" t="s">
        <v>266</v>
      </c>
      <c r="BD41">
        <v>0</v>
      </c>
      <c r="BE41">
        <f>AT41-BD41</f>
        <v>0</v>
      </c>
      <c r="BF41">
        <f>(AT41-AS41)/(AT41-BD41)</f>
        <v>0</v>
      </c>
      <c r="BG41">
        <f>(AN41-AT41)/(AN41-BD41)</f>
        <v>0</v>
      </c>
      <c r="BH41">
        <f>(AT41-AS41)/(AT41-AM41)</f>
        <v>0</v>
      </c>
      <c r="BI41">
        <f>(AN41-AT41)/(AN41-AM41)</f>
        <v>0</v>
      </c>
      <c r="BJ41" t="s">
        <v>266</v>
      </c>
      <c r="BK41" t="s">
        <v>266</v>
      </c>
      <c r="BL41" t="s">
        <v>266</v>
      </c>
      <c r="BM41" t="s">
        <v>266</v>
      </c>
      <c r="BN41" t="s">
        <v>266</v>
      </c>
      <c r="BO41" t="s">
        <v>266</v>
      </c>
      <c r="BP41" t="s">
        <v>266</v>
      </c>
      <c r="BQ41" t="s">
        <v>266</v>
      </c>
      <c r="BR41">
        <f>$B$11*CK41+$C$11*CL41+$F$11*CM41</f>
        <v>0</v>
      </c>
      <c r="BS41">
        <f>BR41*BT41</f>
        <v>0</v>
      </c>
      <c r="BT41">
        <f>($B$11*$D$9+$C$11*$D$9+$F$11*((CZ41+CR41)/MAX(CZ41+CR41+DA41, 0.1)*$I$9+DA41/MAX(CZ41+CR41+DA41, 0.1)*$J$9))/($B$11+$C$11+$F$11)</f>
        <v>0</v>
      </c>
      <c r="BU41">
        <f>($B$11*$K$9+$C$11*$K$9+$F$11*((CZ41+CR41)/MAX(CZ41+CR41+DA41, 0.1)*$P$9+DA41/MAX(CZ41+CR41+DA41, 0.1)*$Q$9))/($B$11+$C$11+$F$11)</f>
        <v>0</v>
      </c>
      <c r="BV41">
        <v>6</v>
      </c>
      <c r="BW41">
        <v>0.5</v>
      </c>
      <c r="BX41" t="s">
        <v>267</v>
      </c>
      <c r="BY41">
        <v>1623772403.40645</v>
      </c>
      <c r="BZ41">
        <v>386.011806451613</v>
      </c>
      <c r="CA41">
        <v>399.983903225806</v>
      </c>
      <c r="CB41">
        <v>24.9527709677419</v>
      </c>
      <c r="CC41">
        <v>19.0884322580645</v>
      </c>
      <c r="CD41">
        <v>600.003225806452</v>
      </c>
      <c r="CE41">
        <v>74.1325838709677</v>
      </c>
      <c r="CF41">
        <v>0.100059212903226</v>
      </c>
      <c r="CG41">
        <v>34.0720709677419</v>
      </c>
      <c r="CH41">
        <v>33.3538064516129</v>
      </c>
      <c r="CI41">
        <v>999.9</v>
      </c>
      <c r="CJ41">
        <v>9992.64451612903</v>
      </c>
      <c r="CK41">
        <v>0</v>
      </c>
      <c r="CL41">
        <v>1344.01709677419</v>
      </c>
      <c r="CM41">
        <v>1999.92806451613</v>
      </c>
      <c r="CN41">
        <v>0.979997225806451</v>
      </c>
      <c r="CO41">
        <v>0.0200026806451613</v>
      </c>
      <c r="CP41">
        <v>0</v>
      </c>
      <c r="CQ41">
        <v>352.658516129032</v>
      </c>
      <c r="CR41">
        <v>5.00005</v>
      </c>
      <c r="CS41">
        <v>17058.5838709677</v>
      </c>
      <c r="CT41">
        <v>16663.0322580645</v>
      </c>
      <c r="CU41">
        <v>47.0580322580645</v>
      </c>
      <c r="CV41">
        <v>48.375</v>
      </c>
      <c r="CW41">
        <v>47.75</v>
      </c>
      <c r="CX41">
        <v>47.151064516129</v>
      </c>
      <c r="CY41">
        <v>49.0503548387097</v>
      </c>
      <c r="CZ41">
        <v>1955.02193548387</v>
      </c>
      <c r="DA41">
        <v>39.9061290322581</v>
      </c>
      <c r="DB41">
        <v>0</v>
      </c>
      <c r="DC41">
        <v>2.90000009536743</v>
      </c>
      <c r="DD41">
        <v>363.417153846154</v>
      </c>
      <c r="DE41">
        <v>-109.113007733919</v>
      </c>
      <c r="DF41">
        <v>-33930.22730399</v>
      </c>
      <c r="DG41">
        <v>30506.5269230769</v>
      </c>
      <c r="DH41">
        <v>15</v>
      </c>
      <c r="DI41">
        <v>1623772359.4</v>
      </c>
      <c r="DJ41" t="s">
        <v>330</v>
      </c>
      <c r="DK41">
        <v>4</v>
      </c>
      <c r="DL41">
        <v>6.36</v>
      </c>
      <c r="DM41">
        <v>-1.066</v>
      </c>
      <c r="DN41">
        <v>400</v>
      </c>
      <c r="DO41">
        <v>19</v>
      </c>
      <c r="DP41">
        <v>0.38</v>
      </c>
      <c r="DQ41">
        <v>0.04</v>
      </c>
      <c r="DR41">
        <v>-14.0855214285714</v>
      </c>
      <c r="DS41">
        <v>-0.686764552974869</v>
      </c>
      <c r="DT41">
        <v>0.115356964691002</v>
      </c>
      <c r="DU41">
        <v>0</v>
      </c>
      <c r="DV41">
        <v>371.7654</v>
      </c>
      <c r="DW41">
        <v>-126.211706067406</v>
      </c>
      <c r="DX41">
        <v>52.9296758653539</v>
      </c>
      <c r="DY41">
        <v>0</v>
      </c>
      <c r="DZ41">
        <v>6.15987071428571</v>
      </c>
      <c r="EA41">
        <v>3.42465755314807</v>
      </c>
      <c r="EB41">
        <v>0.352418824428257</v>
      </c>
      <c r="EC41">
        <v>0</v>
      </c>
      <c r="ED41">
        <v>0</v>
      </c>
      <c r="EE41">
        <v>3</v>
      </c>
      <c r="EF41" t="s">
        <v>276</v>
      </c>
      <c r="EG41">
        <v>100</v>
      </c>
      <c r="EH41">
        <v>100</v>
      </c>
      <c r="EI41">
        <v>6.36</v>
      </c>
      <c r="EJ41">
        <v>-1.066</v>
      </c>
      <c r="EK41">
        <v>2</v>
      </c>
      <c r="EL41">
        <v>714.294</v>
      </c>
      <c r="EM41">
        <v>375.777</v>
      </c>
      <c r="EN41">
        <v>32.1771</v>
      </c>
      <c r="EO41">
        <v>30.6501</v>
      </c>
      <c r="EP41">
        <v>30.0009</v>
      </c>
      <c r="EQ41">
        <v>30.4023</v>
      </c>
      <c r="ER41">
        <v>30.352</v>
      </c>
      <c r="ES41">
        <v>25.8063</v>
      </c>
      <c r="ET41">
        <v>-30</v>
      </c>
      <c r="EU41">
        <v>-30</v>
      </c>
      <c r="EV41">
        <v>-999.9</v>
      </c>
      <c r="EW41">
        <v>400</v>
      </c>
      <c r="EX41">
        <v>20</v>
      </c>
      <c r="EY41">
        <v>111.651</v>
      </c>
      <c r="EZ41">
        <v>98.8575</v>
      </c>
    </row>
    <row r="42" spans="1:156">
      <c r="A42">
        <v>26</v>
      </c>
      <c r="B42">
        <v>1623772426.9</v>
      </c>
      <c r="C42">
        <v>2591.30000019073</v>
      </c>
      <c r="D42" t="s">
        <v>350</v>
      </c>
      <c r="E42" t="s">
        <v>351</v>
      </c>
      <c r="F42" t="s">
        <v>264</v>
      </c>
      <c r="G42">
        <v>1623772404.47097</v>
      </c>
      <c r="H42">
        <f>CD42*AI42*(CB42-CC42)/(100*BV42*(1000-AI42*CB42))</f>
        <v>0</v>
      </c>
      <c r="I42">
        <f>CD42*AI42*(CA42-BZ42*(1000-AI42*CC42)/(1000-AI42*CB42))/(100*BV42)</f>
        <v>0</v>
      </c>
      <c r="J42">
        <f>BZ42 - IF(AI42&gt;1, I42*BV42*100.0/(AK42*CJ42), 0)</f>
        <v>0</v>
      </c>
      <c r="K42">
        <f>((Q42-H42/2)*J42-I42)/(Q42+H42/2)</f>
        <v>0</v>
      </c>
      <c r="L42">
        <f>K42*(CE42+CF42)/1000.0</f>
        <v>0</v>
      </c>
      <c r="M42">
        <f>(BZ42 - IF(AI42&gt;1, I42*BV42*100.0/(AK42*CJ42), 0))*(CE42+CF42)/1000.0</f>
        <v>0</v>
      </c>
      <c r="N42">
        <f>2.0/((1/P42-1/O42)+SIGN(P42)*SQRT((1/P42-1/O42)*(1/P42-1/O42) + 4*BW42/((BW42+1)*(BW42+1))*(2*1/P42*1/O42-1/O42*1/O42)))</f>
        <v>0</v>
      </c>
      <c r="O42">
        <f>AF42+AE42*BV42+AD42*BV42*BV42</f>
        <v>0</v>
      </c>
      <c r="P42">
        <f>H42*(1000-(1000*0.61365*exp(17.502*T42/(240.97+T42))/(CE42+CF42)+CB42)/2)/(1000*0.61365*exp(17.502*T42/(240.97+T42))/(CE42+CF42)-CB42)</f>
        <v>0</v>
      </c>
      <c r="Q42">
        <f>1/((BW42+1)/(N42/1.6)+1/(O42/1.37)) + BW42/((BW42+1)/(N42/1.6) + BW42/(O42/1.37))</f>
        <v>0</v>
      </c>
      <c r="R42">
        <f>(BS42*BU42)</f>
        <v>0</v>
      </c>
      <c r="S42">
        <f>(CG42+(R42+2*0.95*5.67E-8*(((CG42+$B$7)+273)^4-(CG42+273)^4)-44100*H42)/(1.84*29.3*O42+8*0.95*5.67E-8*(CG42+273)^3))</f>
        <v>0</v>
      </c>
      <c r="T42">
        <f>($C$7*CH42+$D$7*CI42+$E$7*S42)</f>
        <v>0</v>
      </c>
      <c r="U42">
        <f>0.61365*exp(17.502*T42/(240.97+T42))</f>
        <v>0</v>
      </c>
      <c r="V42">
        <f>(W42/X42*100)</f>
        <v>0</v>
      </c>
      <c r="W42">
        <f>CB42*(CE42+CF42)/1000</f>
        <v>0</v>
      </c>
      <c r="X42">
        <f>0.61365*exp(17.502*CG42/(240.97+CG42))</f>
        <v>0</v>
      </c>
      <c r="Y42">
        <f>(U42-CB42*(CE42+CF42)/1000)</f>
        <v>0</v>
      </c>
      <c r="Z42">
        <f>(-H42*44100)</f>
        <v>0</v>
      </c>
      <c r="AA42">
        <f>2*29.3*O42*0.92*(CG42-T42)</f>
        <v>0</v>
      </c>
      <c r="AB42">
        <f>2*0.95*5.67E-8*(((CG42+$B$7)+273)^4-(T42+273)^4)</f>
        <v>0</v>
      </c>
      <c r="AC42">
        <f>R42+AB42+Z42+AA42</f>
        <v>0</v>
      </c>
      <c r="AD42">
        <v>-0.0307164192795048</v>
      </c>
      <c r="AE42">
        <v>0.0344818715473651</v>
      </c>
      <c r="AF42">
        <v>2.72971412271208</v>
      </c>
      <c r="AG42">
        <v>66</v>
      </c>
      <c r="AH42">
        <v>11</v>
      </c>
      <c r="AI42">
        <f>IF(AG42*$H$13&gt;=AK42,1.0,(AK42/(AK42-AG42*$H$13)))</f>
        <v>0</v>
      </c>
      <c r="AJ42">
        <f>(AI42-1)*100</f>
        <v>0</v>
      </c>
      <c r="AK42">
        <f>MAX(0,($B$13+$C$13*CJ42)/(1+$D$13*CJ42)*CE42/(CG42+273)*$E$13)</f>
        <v>0</v>
      </c>
      <c r="AL42">
        <v>0</v>
      </c>
      <c r="AM42">
        <v>0</v>
      </c>
      <c r="AN42">
        <v>0</v>
      </c>
      <c r="AO42">
        <f>AN42-AM42</f>
        <v>0</v>
      </c>
      <c r="AP42">
        <f>AO42/AN42</f>
        <v>0</v>
      </c>
      <c r="AQ42">
        <v>-1</v>
      </c>
      <c r="AR42" t="s">
        <v>352</v>
      </c>
      <c r="AS42">
        <v>362.088115384615</v>
      </c>
      <c r="AT42">
        <v>423.913</v>
      </c>
      <c r="AU42">
        <f>1-AS42/AT42</f>
        <v>0</v>
      </c>
      <c r="AV42">
        <v>0.5</v>
      </c>
      <c r="AW42">
        <f>BS42</f>
        <v>0</v>
      </c>
      <c r="AX42">
        <f>I42</f>
        <v>0</v>
      </c>
      <c r="AY42">
        <f>AU42*AV42*AW42</f>
        <v>0</v>
      </c>
      <c r="AZ42">
        <f>BE42/AT42</f>
        <v>0</v>
      </c>
      <c r="BA42">
        <f>(AX42-AQ42)/AW42</f>
        <v>0</v>
      </c>
      <c r="BB42">
        <f>(AN42-AT42)/AT42</f>
        <v>0</v>
      </c>
      <c r="BC42" t="s">
        <v>266</v>
      </c>
      <c r="BD42">
        <v>0</v>
      </c>
      <c r="BE42">
        <f>AT42-BD42</f>
        <v>0</v>
      </c>
      <c r="BF42">
        <f>(AT42-AS42)/(AT42-BD42)</f>
        <v>0</v>
      </c>
      <c r="BG42">
        <f>(AN42-AT42)/(AN42-BD42)</f>
        <v>0</v>
      </c>
      <c r="BH42">
        <f>(AT42-AS42)/(AT42-AM42)</f>
        <v>0</v>
      </c>
      <c r="BI42">
        <f>(AN42-AT42)/(AN42-AM42)</f>
        <v>0</v>
      </c>
      <c r="BJ42" t="s">
        <v>266</v>
      </c>
      <c r="BK42" t="s">
        <v>266</v>
      </c>
      <c r="BL42" t="s">
        <v>266</v>
      </c>
      <c r="BM42" t="s">
        <v>266</v>
      </c>
      <c r="BN42" t="s">
        <v>266</v>
      </c>
      <c r="BO42" t="s">
        <v>266</v>
      </c>
      <c r="BP42" t="s">
        <v>266</v>
      </c>
      <c r="BQ42" t="s">
        <v>266</v>
      </c>
      <c r="BR42">
        <f>$B$11*CK42+$C$11*CL42+$F$11*CM42</f>
        <v>0</v>
      </c>
      <c r="BS42">
        <f>BR42*BT42</f>
        <v>0</v>
      </c>
      <c r="BT42">
        <f>($B$11*$D$9+$C$11*$D$9+$F$11*((CZ42+CR42)/MAX(CZ42+CR42+DA42, 0.1)*$I$9+DA42/MAX(CZ42+CR42+DA42, 0.1)*$J$9))/($B$11+$C$11+$F$11)</f>
        <v>0</v>
      </c>
      <c r="BU42">
        <f>($B$11*$K$9+$C$11*$K$9+$F$11*((CZ42+CR42)/MAX(CZ42+CR42+DA42, 0.1)*$P$9+DA42/MAX(CZ42+CR42+DA42, 0.1)*$Q$9))/($B$11+$C$11+$F$11)</f>
        <v>0</v>
      </c>
      <c r="BV42">
        <v>6</v>
      </c>
      <c r="BW42">
        <v>0.5</v>
      </c>
      <c r="BX42" t="s">
        <v>267</v>
      </c>
      <c r="BY42">
        <v>1623772404.47097</v>
      </c>
      <c r="BZ42">
        <v>386.005258064516</v>
      </c>
      <c r="CA42">
        <v>399.983322580645</v>
      </c>
      <c r="CB42">
        <v>24.9923709677419</v>
      </c>
      <c r="CC42">
        <v>19.0955258064516</v>
      </c>
      <c r="CD42">
        <v>600.003548387097</v>
      </c>
      <c r="CE42">
        <v>74.132564516129</v>
      </c>
      <c r="CF42">
        <v>0.10006164516129</v>
      </c>
      <c r="CG42">
        <v>34.0856129032258</v>
      </c>
      <c r="CH42">
        <v>33.4119161290323</v>
      </c>
      <c r="CI42">
        <v>999.9</v>
      </c>
      <c r="CJ42">
        <v>9992.11870967742</v>
      </c>
      <c r="CK42">
        <v>0</v>
      </c>
      <c r="CL42">
        <v>1344.17967741935</v>
      </c>
      <c r="CM42">
        <v>1999.91741935484</v>
      </c>
      <c r="CN42">
        <v>0.979997612903226</v>
      </c>
      <c r="CO42">
        <v>0.0200023064516129</v>
      </c>
      <c r="CP42">
        <v>0</v>
      </c>
      <c r="CQ42">
        <v>351.566516129032</v>
      </c>
      <c r="CR42">
        <v>5.00005</v>
      </c>
      <c r="CS42">
        <v>17036.2935483871</v>
      </c>
      <c r="CT42">
        <v>16662.9451612903</v>
      </c>
      <c r="CU42">
        <v>47.0842580645161</v>
      </c>
      <c r="CV42">
        <v>48.377</v>
      </c>
      <c r="CW42">
        <v>47.75</v>
      </c>
      <c r="CX42">
        <v>47.1550967741935</v>
      </c>
      <c r="CY42">
        <v>49.0624516129032</v>
      </c>
      <c r="CZ42">
        <v>1955.01225806452</v>
      </c>
      <c r="DA42">
        <v>39.9051612903226</v>
      </c>
      <c r="DB42">
        <v>0</v>
      </c>
      <c r="DC42">
        <v>2.29999995231628</v>
      </c>
      <c r="DD42">
        <v>362.088115384615</v>
      </c>
      <c r="DE42">
        <v>-53.1361422347623</v>
      </c>
      <c r="DF42">
        <v>-15200.9388573358</v>
      </c>
      <c r="DG42">
        <v>30419.1846153846</v>
      </c>
      <c r="DH42">
        <v>15</v>
      </c>
      <c r="DI42">
        <v>1623772359.4</v>
      </c>
      <c r="DJ42" t="s">
        <v>330</v>
      </c>
      <c r="DK42">
        <v>4</v>
      </c>
      <c r="DL42">
        <v>6.36</v>
      </c>
      <c r="DM42">
        <v>-1.066</v>
      </c>
      <c r="DN42">
        <v>400</v>
      </c>
      <c r="DO42">
        <v>19</v>
      </c>
      <c r="DP42">
        <v>0.38</v>
      </c>
      <c r="DQ42">
        <v>0.04</v>
      </c>
      <c r="DR42">
        <v>-14.1060642857143</v>
      </c>
      <c r="DS42">
        <v>-0.325743616205551</v>
      </c>
      <c r="DT42">
        <v>0.100340662178374</v>
      </c>
      <c r="DU42">
        <v>1</v>
      </c>
      <c r="DV42">
        <v>364.891285714286</v>
      </c>
      <c r="DW42">
        <v>-19.9357395136985</v>
      </c>
      <c r="DX42">
        <v>47.1940338968945</v>
      </c>
      <c r="DY42">
        <v>0</v>
      </c>
      <c r="DZ42">
        <v>6.29887976190476</v>
      </c>
      <c r="EA42">
        <v>3.29006907512767</v>
      </c>
      <c r="EB42">
        <v>0.341331627177805</v>
      </c>
      <c r="EC42">
        <v>0</v>
      </c>
      <c r="ED42">
        <v>1</v>
      </c>
      <c r="EE42">
        <v>3</v>
      </c>
      <c r="EF42" t="s">
        <v>269</v>
      </c>
      <c r="EG42">
        <v>100</v>
      </c>
      <c r="EH42">
        <v>100</v>
      </c>
      <c r="EI42">
        <v>6.36</v>
      </c>
      <c r="EJ42">
        <v>-1.066</v>
      </c>
      <c r="EK42">
        <v>2</v>
      </c>
      <c r="EL42">
        <v>714.242</v>
      </c>
      <c r="EM42">
        <v>375.793</v>
      </c>
      <c r="EN42">
        <v>32.1805</v>
      </c>
      <c r="EO42">
        <v>30.6554</v>
      </c>
      <c r="EP42">
        <v>30.0008</v>
      </c>
      <c r="EQ42">
        <v>30.407</v>
      </c>
      <c r="ER42">
        <v>30.3566</v>
      </c>
      <c r="ES42">
        <v>25.8065</v>
      </c>
      <c r="ET42">
        <v>-30</v>
      </c>
      <c r="EU42">
        <v>-30</v>
      </c>
      <c r="EV42">
        <v>-999.9</v>
      </c>
      <c r="EW42">
        <v>400</v>
      </c>
      <c r="EX42">
        <v>20</v>
      </c>
      <c r="EY42">
        <v>111.649</v>
      </c>
      <c r="EZ42">
        <v>98.8548</v>
      </c>
    </row>
    <row r="43" spans="1:156">
      <c r="A43">
        <v>27</v>
      </c>
      <c r="B43">
        <v>1623772429.9</v>
      </c>
      <c r="C43">
        <v>2594.30000019073</v>
      </c>
      <c r="D43" t="s">
        <v>353</v>
      </c>
      <c r="E43" t="s">
        <v>354</v>
      </c>
      <c r="F43" t="s">
        <v>264</v>
      </c>
      <c r="G43">
        <v>1623772405.61936</v>
      </c>
      <c r="H43">
        <f>CD43*AI43*(CB43-CC43)/(100*BV43*(1000-AI43*CB43))</f>
        <v>0</v>
      </c>
      <c r="I43">
        <f>CD43*AI43*(CA43-BZ43*(1000-AI43*CC43)/(1000-AI43*CB43))/(100*BV43)</f>
        <v>0</v>
      </c>
      <c r="J43">
        <f>BZ43 - IF(AI43&gt;1, I43*BV43*100.0/(AK43*CJ43), 0)</f>
        <v>0</v>
      </c>
      <c r="K43">
        <f>((Q43-H43/2)*J43-I43)/(Q43+H43/2)</f>
        <v>0</v>
      </c>
      <c r="L43">
        <f>K43*(CE43+CF43)/1000.0</f>
        <v>0</v>
      </c>
      <c r="M43">
        <f>(BZ43 - IF(AI43&gt;1, I43*BV43*100.0/(AK43*CJ43), 0))*(CE43+CF43)/1000.0</f>
        <v>0</v>
      </c>
      <c r="N43">
        <f>2.0/((1/P43-1/O43)+SIGN(P43)*SQRT((1/P43-1/O43)*(1/P43-1/O43) + 4*BW43/((BW43+1)*(BW43+1))*(2*1/P43*1/O43-1/O43*1/O43)))</f>
        <v>0</v>
      </c>
      <c r="O43">
        <f>AF43+AE43*BV43+AD43*BV43*BV43</f>
        <v>0</v>
      </c>
      <c r="P43">
        <f>H43*(1000-(1000*0.61365*exp(17.502*T43/(240.97+T43))/(CE43+CF43)+CB43)/2)/(1000*0.61365*exp(17.502*T43/(240.97+T43))/(CE43+CF43)-CB43)</f>
        <v>0</v>
      </c>
      <c r="Q43">
        <f>1/((BW43+1)/(N43/1.6)+1/(O43/1.37)) + BW43/((BW43+1)/(N43/1.6) + BW43/(O43/1.37))</f>
        <v>0</v>
      </c>
      <c r="R43">
        <f>(BS43*BU43)</f>
        <v>0</v>
      </c>
      <c r="S43">
        <f>(CG43+(R43+2*0.95*5.67E-8*(((CG43+$B$7)+273)^4-(CG43+273)^4)-44100*H43)/(1.84*29.3*O43+8*0.95*5.67E-8*(CG43+273)^3))</f>
        <v>0</v>
      </c>
      <c r="T43">
        <f>($C$7*CH43+$D$7*CI43+$E$7*S43)</f>
        <v>0</v>
      </c>
      <c r="U43">
        <f>0.61365*exp(17.502*T43/(240.97+T43))</f>
        <v>0</v>
      </c>
      <c r="V43">
        <f>(W43/X43*100)</f>
        <v>0</v>
      </c>
      <c r="W43">
        <f>CB43*(CE43+CF43)/1000</f>
        <v>0</v>
      </c>
      <c r="X43">
        <f>0.61365*exp(17.502*CG43/(240.97+CG43))</f>
        <v>0</v>
      </c>
      <c r="Y43">
        <f>(U43-CB43*(CE43+CF43)/1000)</f>
        <v>0</v>
      </c>
      <c r="Z43">
        <f>(-H43*44100)</f>
        <v>0</v>
      </c>
      <c r="AA43">
        <f>2*29.3*O43*0.92*(CG43-T43)</f>
        <v>0</v>
      </c>
      <c r="AB43">
        <f>2*0.95*5.67E-8*(((CG43+$B$7)+273)^4-(T43+273)^4)</f>
        <v>0</v>
      </c>
      <c r="AC43">
        <f>R43+AB43+Z43+AA43</f>
        <v>0</v>
      </c>
      <c r="AD43">
        <v>-0.0307190146865664</v>
      </c>
      <c r="AE43">
        <v>0.0344847851191618</v>
      </c>
      <c r="AF43">
        <v>2.72990154423791</v>
      </c>
      <c r="AG43">
        <v>66</v>
      </c>
      <c r="AH43">
        <v>11</v>
      </c>
      <c r="AI43">
        <f>IF(AG43*$H$13&gt;=AK43,1.0,(AK43/(AK43-AG43*$H$13)))</f>
        <v>0</v>
      </c>
      <c r="AJ43">
        <f>(AI43-1)*100</f>
        <v>0</v>
      </c>
      <c r="AK43">
        <f>MAX(0,($B$13+$C$13*CJ43)/(1+$D$13*CJ43)*CE43/(CG43+273)*$E$13)</f>
        <v>0</v>
      </c>
      <c r="AL43">
        <v>0</v>
      </c>
      <c r="AM43">
        <v>0</v>
      </c>
      <c r="AN43">
        <v>0</v>
      </c>
      <c r="AO43">
        <f>AN43-AM43</f>
        <v>0</v>
      </c>
      <c r="AP43">
        <f>AO43/AN43</f>
        <v>0</v>
      </c>
      <c r="AQ43">
        <v>-1</v>
      </c>
      <c r="AR43" t="s">
        <v>355</v>
      </c>
      <c r="AS43">
        <v>361.375576923077</v>
      </c>
      <c r="AT43">
        <v>419.53</v>
      </c>
      <c r="AU43">
        <f>1-AS43/AT43</f>
        <v>0</v>
      </c>
      <c r="AV43">
        <v>0.5</v>
      </c>
      <c r="AW43">
        <f>BS43</f>
        <v>0</v>
      </c>
      <c r="AX43">
        <f>I43</f>
        <v>0</v>
      </c>
      <c r="AY43">
        <f>AU43*AV43*AW43</f>
        <v>0</v>
      </c>
      <c r="AZ43">
        <f>BE43/AT43</f>
        <v>0</v>
      </c>
      <c r="BA43">
        <f>(AX43-AQ43)/AW43</f>
        <v>0</v>
      </c>
      <c r="BB43">
        <f>(AN43-AT43)/AT43</f>
        <v>0</v>
      </c>
      <c r="BC43" t="s">
        <v>266</v>
      </c>
      <c r="BD43">
        <v>0</v>
      </c>
      <c r="BE43">
        <f>AT43-BD43</f>
        <v>0</v>
      </c>
      <c r="BF43">
        <f>(AT43-AS43)/(AT43-BD43)</f>
        <v>0</v>
      </c>
      <c r="BG43">
        <f>(AN43-AT43)/(AN43-BD43)</f>
        <v>0</v>
      </c>
      <c r="BH43">
        <f>(AT43-AS43)/(AT43-AM43)</f>
        <v>0</v>
      </c>
      <c r="BI43">
        <f>(AN43-AT43)/(AN43-AM43)</f>
        <v>0</v>
      </c>
      <c r="BJ43" t="s">
        <v>266</v>
      </c>
      <c r="BK43" t="s">
        <v>266</v>
      </c>
      <c r="BL43" t="s">
        <v>266</v>
      </c>
      <c r="BM43" t="s">
        <v>266</v>
      </c>
      <c r="BN43" t="s">
        <v>266</v>
      </c>
      <c r="BO43" t="s">
        <v>266</v>
      </c>
      <c r="BP43" t="s">
        <v>266</v>
      </c>
      <c r="BQ43" t="s">
        <v>266</v>
      </c>
      <c r="BR43">
        <f>$B$11*CK43+$C$11*CL43+$F$11*CM43</f>
        <v>0</v>
      </c>
      <c r="BS43">
        <f>BR43*BT43</f>
        <v>0</v>
      </c>
      <c r="BT43">
        <f>($B$11*$D$9+$C$11*$D$9+$F$11*((CZ43+CR43)/MAX(CZ43+CR43+DA43, 0.1)*$I$9+DA43/MAX(CZ43+CR43+DA43, 0.1)*$J$9))/($B$11+$C$11+$F$11)</f>
        <v>0</v>
      </c>
      <c r="BU43">
        <f>($B$11*$K$9+$C$11*$K$9+$F$11*((CZ43+CR43)/MAX(CZ43+CR43+DA43, 0.1)*$P$9+DA43/MAX(CZ43+CR43+DA43, 0.1)*$Q$9))/($B$11+$C$11+$F$11)</f>
        <v>0</v>
      </c>
      <c r="BV43">
        <v>6</v>
      </c>
      <c r="BW43">
        <v>0.5</v>
      </c>
      <c r="BX43" t="s">
        <v>267</v>
      </c>
      <c r="BY43">
        <v>1623772405.61936</v>
      </c>
      <c r="BZ43">
        <v>385.999483870968</v>
      </c>
      <c r="CA43">
        <v>399.983935483871</v>
      </c>
      <c r="CB43">
        <v>25.0334935483871</v>
      </c>
      <c r="CC43">
        <v>19.1031129032258</v>
      </c>
      <c r="CD43">
        <v>600.003612903226</v>
      </c>
      <c r="CE43">
        <v>74.1325580645161</v>
      </c>
      <c r="CF43">
        <v>0.100050222580645</v>
      </c>
      <c r="CG43">
        <v>34.1002870967742</v>
      </c>
      <c r="CH43">
        <v>33.4723903225806</v>
      </c>
      <c r="CI43">
        <v>999.9</v>
      </c>
      <c r="CJ43">
        <v>9992.96387096774</v>
      </c>
      <c r="CK43">
        <v>0</v>
      </c>
      <c r="CL43">
        <v>1344.28290322581</v>
      </c>
      <c r="CM43">
        <v>1999.93193548387</v>
      </c>
      <c r="CN43">
        <v>0.979997677419355</v>
      </c>
      <c r="CO43">
        <v>0.0200022580645161</v>
      </c>
      <c r="CP43">
        <v>0</v>
      </c>
      <c r="CQ43">
        <v>350.396225806452</v>
      </c>
      <c r="CR43">
        <v>5.00005</v>
      </c>
      <c r="CS43">
        <v>17011.6612903226</v>
      </c>
      <c r="CT43">
        <v>16663.064516129</v>
      </c>
      <c r="CU43">
        <v>47.1124838709677</v>
      </c>
      <c r="CV43">
        <v>48.377</v>
      </c>
      <c r="CW43">
        <v>47.75</v>
      </c>
      <c r="CX43">
        <v>47.1591290322581</v>
      </c>
      <c r="CY43">
        <v>49.0765483870968</v>
      </c>
      <c r="CZ43">
        <v>1955.02677419355</v>
      </c>
      <c r="DA43">
        <v>39.9051612903226</v>
      </c>
      <c r="DB43">
        <v>0</v>
      </c>
      <c r="DC43">
        <v>2.09999990463257</v>
      </c>
      <c r="DD43">
        <v>361.375576923077</v>
      </c>
      <c r="DE43">
        <v>-19.4975073164775</v>
      </c>
      <c r="DF43">
        <v>774.575841743599</v>
      </c>
      <c r="DG43">
        <v>30373.3423076923</v>
      </c>
      <c r="DH43">
        <v>15</v>
      </c>
      <c r="DI43">
        <v>1623772359.4</v>
      </c>
      <c r="DJ43" t="s">
        <v>330</v>
      </c>
      <c r="DK43">
        <v>4</v>
      </c>
      <c r="DL43">
        <v>6.36</v>
      </c>
      <c r="DM43">
        <v>-1.066</v>
      </c>
      <c r="DN43">
        <v>400</v>
      </c>
      <c r="DO43">
        <v>19</v>
      </c>
      <c r="DP43">
        <v>0.38</v>
      </c>
      <c r="DQ43">
        <v>0.04</v>
      </c>
      <c r="DR43">
        <v>-14.1363595238095</v>
      </c>
      <c r="DS43">
        <v>0.225884600147198</v>
      </c>
      <c r="DT43">
        <v>0.0566700141568285</v>
      </c>
      <c r="DU43">
        <v>1</v>
      </c>
      <c r="DV43">
        <v>361.7372</v>
      </c>
      <c r="DW43">
        <v>-6.55085482180968</v>
      </c>
      <c r="DX43">
        <v>46.6985980791715</v>
      </c>
      <c r="DY43">
        <v>0</v>
      </c>
      <c r="DZ43">
        <v>6.43948833333333</v>
      </c>
      <c r="EA43">
        <v>2.61051188033367</v>
      </c>
      <c r="EB43">
        <v>0.27874639503043</v>
      </c>
      <c r="EC43">
        <v>0</v>
      </c>
      <c r="ED43">
        <v>1</v>
      </c>
      <c r="EE43">
        <v>3</v>
      </c>
      <c r="EF43" t="s">
        <v>269</v>
      </c>
      <c r="EG43">
        <v>100</v>
      </c>
      <c r="EH43">
        <v>100</v>
      </c>
      <c r="EI43">
        <v>6.36</v>
      </c>
      <c r="EJ43">
        <v>-1.066</v>
      </c>
      <c r="EK43">
        <v>2</v>
      </c>
      <c r="EL43">
        <v>714.226</v>
      </c>
      <c r="EM43">
        <v>375.739</v>
      </c>
      <c r="EN43">
        <v>32.184</v>
      </c>
      <c r="EO43">
        <v>30.6608</v>
      </c>
      <c r="EP43">
        <v>30.0007</v>
      </c>
      <c r="EQ43">
        <v>30.4128</v>
      </c>
      <c r="ER43">
        <v>30.3611</v>
      </c>
      <c r="ES43">
        <v>25.8077</v>
      </c>
      <c r="ET43">
        <v>-30</v>
      </c>
      <c r="EU43">
        <v>-30</v>
      </c>
      <c r="EV43">
        <v>-999.9</v>
      </c>
      <c r="EW43">
        <v>400</v>
      </c>
      <c r="EX43">
        <v>20</v>
      </c>
      <c r="EY43">
        <v>111.648</v>
      </c>
      <c r="EZ43">
        <v>98.8539</v>
      </c>
    </row>
    <row r="44" spans="1:156">
      <c r="A44">
        <v>28</v>
      </c>
      <c r="B44">
        <v>1623773837.1</v>
      </c>
      <c r="C44">
        <v>4001.5</v>
      </c>
      <c r="D44" t="s">
        <v>358</v>
      </c>
      <c r="E44" t="s">
        <v>359</v>
      </c>
      <c r="F44" t="s">
        <v>264</v>
      </c>
      <c r="G44">
        <v>1623773829.14516</v>
      </c>
      <c r="H44">
        <f>CD44*AI44*(CB44-CC44)/(100*BV44*(1000-AI44*CB44))</f>
        <v>0</v>
      </c>
      <c r="I44">
        <f>CD44*AI44*(CA44-BZ44*(1000-AI44*CC44)/(1000-AI44*CB44))/(100*BV44)</f>
        <v>0</v>
      </c>
      <c r="J44">
        <f>BZ44 - IF(AI44&gt;1, I44*BV44*100.0/(AK44*CJ44), 0)</f>
        <v>0</v>
      </c>
      <c r="K44">
        <f>((Q44-H44/2)*J44-I44)/(Q44+H44/2)</f>
        <v>0</v>
      </c>
      <c r="L44">
        <f>K44*(CE44+CF44)/1000.0</f>
        <v>0</v>
      </c>
      <c r="M44">
        <f>(BZ44 - IF(AI44&gt;1, I44*BV44*100.0/(AK44*CJ44), 0))*(CE44+CF44)/1000.0</f>
        <v>0</v>
      </c>
      <c r="N44">
        <f>2.0/((1/P44-1/O44)+SIGN(P44)*SQRT((1/P44-1/O44)*(1/P44-1/O44) + 4*BW44/((BW44+1)*(BW44+1))*(2*1/P44*1/O44-1/O44*1/O44)))</f>
        <v>0</v>
      </c>
      <c r="O44">
        <f>AF44+AE44*BV44+AD44*BV44*BV44</f>
        <v>0</v>
      </c>
      <c r="P44">
        <f>H44*(1000-(1000*0.61365*exp(17.502*T44/(240.97+T44))/(CE44+CF44)+CB44)/2)/(1000*0.61365*exp(17.502*T44/(240.97+T44))/(CE44+CF44)-CB44)</f>
        <v>0</v>
      </c>
      <c r="Q44">
        <f>1/((BW44+1)/(N44/1.6)+1/(O44/1.37)) + BW44/((BW44+1)/(N44/1.6) + BW44/(O44/1.37))</f>
        <v>0</v>
      </c>
      <c r="R44">
        <f>(BS44*BU44)</f>
        <v>0</v>
      </c>
      <c r="S44">
        <f>(CG44+(R44+2*0.95*5.67E-8*(((CG44+$B$7)+273)^4-(CG44+273)^4)-44100*H44)/(1.84*29.3*O44+8*0.95*5.67E-8*(CG44+273)^3))</f>
        <v>0</v>
      </c>
      <c r="T44">
        <f>($C$7*CH44+$D$7*CI44+$E$7*S44)</f>
        <v>0</v>
      </c>
      <c r="U44">
        <f>0.61365*exp(17.502*T44/(240.97+T44))</f>
        <v>0</v>
      </c>
      <c r="V44">
        <f>(W44/X44*100)</f>
        <v>0</v>
      </c>
      <c r="W44">
        <f>CB44*(CE44+CF44)/1000</f>
        <v>0</v>
      </c>
      <c r="X44">
        <f>0.61365*exp(17.502*CG44/(240.97+CG44))</f>
        <v>0</v>
      </c>
      <c r="Y44">
        <f>(U44-CB44*(CE44+CF44)/1000)</f>
        <v>0</v>
      </c>
      <c r="Z44">
        <f>(-H44*44100)</f>
        <v>0</v>
      </c>
      <c r="AA44">
        <f>2*29.3*O44*0.92*(CG44-T44)</f>
        <v>0</v>
      </c>
      <c r="AB44">
        <f>2*0.95*5.67E-8*(((CG44+$B$7)+273)^4-(T44+273)^4)</f>
        <v>0</v>
      </c>
      <c r="AC44">
        <f>R44+AB44+Z44+AA44</f>
        <v>0</v>
      </c>
      <c r="AD44">
        <v>-0.0307190127729884</v>
      </c>
      <c r="AE44">
        <v>0.0344847829710029</v>
      </c>
      <c r="AF44">
        <v>2.72990140605453</v>
      </c>
      <c r="AG44">
        <v>66</v>
      </c>
      <c r="AH44">
        <v>11</v>
      </c>
      <c r="AI44">
        <f>IF(AG44*$H$13&gt;=AK44,1.0,(AK44/(AK44-AG44*$H$13)))</f>
        <v>0</v>
      </c>
      <c r="AJ44">
        <f>(AI44-1)*100</f>
        <v>0</v>
      </c>
      <c r="AK44">
        <f>MAX(0,($B$13+$C$13*CJ44)/(1+$D$13*CJ44)*CE44/(CG44+273)*$E$13)</f>
        <v>0</v>
      </c>
      <c r="AL44">
        <v>0</v>
      </c>
      <c r="AM44">
        <v>0</v>
      </c>
      <c r="AN44">
        <v>0</v>
      </c>
      <c r="AO44">
        <f>AN44-AM44</f>
        <v>0</v>
      </c>
      <c r="AP44">
        <f>AO44/AN44</f>
        <v>0</v>
      </c>
      <c r="AQ44">
        <v>-1</v>
      </c>
      <c r="AR44" t="s">
        <v>360</v>
      </c>
      <c r="AS44">
        <v>260.257346153846</v>
      </c>
      <c r="AT44">
        <v>331.516</v>
      </c>
      <c r="AU44">
        <f>1-AS44/AT44</f>
        <v>0</v>
      </c>
      <c r="AV44">
        <v>0.5</v>
      </c>
      <c r="AW44">
        <f>BS44</f>
        <v>0</v>
      </c>
      <c r="AX44">
        <f>I44</f>
        <v>0</v>
      </c>
      <c r="AY44">
        <f>AU44*AV44*AW44</f>
        <v>0</v>
      </c>
      <c r="AZ44">
        <f>BE44/AT44</f>
        <v>0</v>
      </c>
      <c r="BA44">
        <f>(AX44-AQ44)/AW44</f>
        <v>0</v>
      </c>
      <c r="BB44">
        <f>(AN44-AT44)/AT44</f>
        <v>0</v>
      </c>
      <c r="BC44" t="s">
        <v>266</v>
      </c>
      <c r="BD44">
        <v>0</v>
      </c>
      <c r="BE44">
        <f>AT44-BD44</f>
        <v>0</v>
      </c>
      <c r="BF44">
        <f>(AT44-AS44)/(AT44-BD44)</f>
        <v>0</v>
      </c>
      <c r="BG44">
        <f>(AN44-AT44)/(AN44-BD44)</f>
        <v>0</v>
      </c>
      <c r="BH44">
        <f>(AT44-AS44)/(AT44-AM44)</f>
        <v>0</v>
      </c>
      <c r="BI44">
        <f>(AN44-AT44)/(AN44-AM44)</f>
        <v>0</v>
      </c>
      <c r="BJ44" t="s">
        <v>266</v>
      </c>
      <c r="BK44" t="s">
        <v>266</v>
      </c>
      <c r="BL44" t="s">
        <v>266</v>
      </c>
      <c r="BM44" t="s">
        <v>266</v>
      </c>
      <c r="BN44" t="s">
        <v>266</v>
      </c>
      <c r="BO44" t="s">
        <v>266</v>
      </c>
      <c r="BP44" t="s">
        <v>266</v>
      </c>
      <c r="BQ44" t="s">
        <v>266</v>
      </c>
      <c r="BR44">
        <f>$B$11*CK44+$C$11*CL44+$F$11*CM44</f>
        <v>0</v>
      </c>
      <c r="BS44">
        <f>BR44*BT44</f>
        <v>0</v>
      </c>
      <c r="BT44">
        <f>($B$11*$D$9+$C$11*$D$9+$F$11*((CZ44+CR44)/MAX(CZ44+CR44+DA44, 0.1)*$I$9+DA44/MAX(CZ44+CR44+DA44, 0.1)*$J$9))/($B$11+$C$11+$F$11)</f>
        <v>0</v>
      </c>
      <c r="BU44">
        <f>($B$11*$K$9+$C$11*$K$9+$F$11*((CZ44+CR44)/MAX(CZ44+CR44+DA44, 0.1)*$P$9+DA44/MAX(CZ44+CR44+DA44, 0.1)*$Q$9))/($B$11+$C$11+$F$11)</f>
        <v>0</v>
      </c>
      <c r="BV44">
        <v>6</v>
      </c>
      <c r="BW44">
        <v>0.5</v>
      </c>
      <c r="BX44" t="s">
        <v>267</v>
      </c>
      <c r="BY44">
        <v>1623773829.14516</v>
      </c>
      <c r="BZ44">
        <v>388.561193548387</v>
      </c>
      <c r="CA44">
        <v>399.959967741935</v>
      </c>
      <c r="CB44">
        <v>29.9989</v>
      </c>
      <c r="CC44">
        <v>24.7310290322581</v>
      </c>
      <c r="CD44">
        <v>599.99635483871</v>
      </c>
      <c r="CE44">
        <v>74.1001225806452</v>
      </c>
      <c r="CF44">
        <v>0.0999683483870968</v>
      </c>
      <c r="CG44">
        <v>34.8325709677419</v>
      </c>
      <c r="CH44">
        <v>34.8752096774194</v>
      </c>
      <c r="CI44">
        <v>999.9</v>
      </c>
      <c r="CJ44">
        <v>9997.33741935484</v>
      </c>
      <c r="CK44">
        <v>0</v>
      </c>
      <c r="CL44">
        <v>1768.31</v>
      </c>
      <c r="CM44">
        <v>2000.01258064516</v>
      </c>
      <c r="CN44">
        <v>0.979999161290322</v>
      </c>
      <c r="CO44">
        <v>0.0200005</v>
      </c>
      <c r="CP44">
        <v>0</v>
      </c>
      <c r="CQ44">
        <v>260.259290322581</v>
      </c>
      <c r="CR44">
        <v>5.00005</v>
      </c>
      <c r="CS44">
        <v>10677.4032258065</v>
      </c>
      <c r="CT44">
        <v>16663.7580645161</v>
      </c>
      <c r="CU44">
        <v>47.883</v>
      </c>
      <c r="CV44">
        <v>49.758</v>
      </c>
      <c r="CW44">
        <v>48.562</v>
      </c>
      <c r="CX44">
        <v>48.8241935483871</v>
      </c>
      <c r="CY44">
        <v>50.004</v>
      </c>
      <c r="CZ44">
        <v>1955.11096774194</v>
      </c>
      <c r="DA44">
        <v>39.9016129032258</v>
      </c>
      <c r="DB44">
        <v>0</v>
      </c>
      <c r="DC44">
        <v>1406.5</v>
      </c>
      <c r="DD44">
        <v>260.257346153846</v>
      </c>
      <c r="DE44">
        <v>-1.58629059689339</v>
      </c>
      <c r="DF44">
        <v>53.6068369993028</v>
      </c>
      <c r="DG44">
        <v>10678.0538461538</v>
      </c>
      <c r="DH44">
        <v>15</v>
      </c>
      <c r="DI44">
        <v>1623773803.1</v>
      </c>
      <c r="DJ44" t="s">
        <v>361</v>
      </c>
      <c r="DK44">
        <v>5</v>
      </c>
      <c r="DL44">
        <v>6.269</v>
      </c>
      <c r="DM44">
        <v>-0.975</v>
      </c>
      <c r="DN44">
        <v>400</v>
      </c>
      <c r="DO44">
        <v>25</v>
      </c>
      <c r="DP44">
        <v>0.4</v>
      </c>
      <c r="DQ44">
        <v>0.02</v>
      </c>
      <c r="DR44">
        <v>-11.4179595238095</v>
      </c>
      <c r="DS44">
        <v>0.300774341935399</v>
      </c>
      <c r="DT44">
        <v>0.0443419132022956</v>
      </c>
      <c r="DU44">
        <v>1</v>
      </c>
      <c r="DV44">
        <v>260.3402</v>
      </c>
      <c r="DW44">
        <v>-1.36056900500246</v>
      </c>
      <c r="DX44">
        <v>0.276050906278436</v>
      </c>
      <c r="DY44">
        <v>0</v>
      </c>
      <c r="DZ44">
        <v>5.27138523809524</v>
      </c>
      <c r="EA44">
        <v>-0.0776326460424913</v>
      </c>
      <c r="EB44">
        <v>0.00792454993106723</v>
      </c>
      <c r="EC44">
        <v>1</v>
      </c>
      <c r="ED44">
        <v>2</v>
      </c>
      <c r="EE44">
        <v>3</v>
      </c>
      <c r="EF44" t="s">
        <v>331</v>
      </c>
      <c r="EG44">
        <v>100</v>
      </c>
      <c r="EH44">
        <v>100</v>
      </c>
      <c r="EI44">
        <v>6.269</v>
      </c>
      <c r="EJ44">
        <v>-0.975</v>
      </c>
      <c r="EK44">
        <v>2</v>
      </c>
      <c r="EL44">
        <v>713.868</v>
      </c>
      <c r="EM44">
        <v>357.205</v>
      </c>
      <c r="EN44">
        <v>33.308</v>
      </c>
      <c r="EO44">
        <v>31.2468</v>
      </c>
      <c r="EP44">
        <v>30.0006</v>
      </c>
      <c r="EQ44">
        <v>31.0207</v>
      </c>
      <c r="ER44">
        <v>30.9698</v>
      </c>
      <c r="ES44">
        <v>25.9259</v>
      </c>
      <c r="ET44">
        <v>-30</v>
      </c>
      <c r="EU44">
        <v>-30</v>
      </c>
      <c r="EV44">
        <v>-999.9</v>
      </c>
      <c r="EW44">
        <v>400</v>
      </c>
      <c r="EX44">
        <v>20</v>
      </c>
      <c r="EY44">
        <v>111.481</v>
      </c>
      <c r="EZ44">
        <v>98.8486</v>
      </c>
    </row>
    <row r="45" spans="1:156">
      <c r="A45">
        <v>29</v>
      </c>
      <c r="B45">
        <v>1623773840.2</v>
      </c>
      <c r="C45">
        <v>4004.60000014305</v>
      </c>
      <c r="D45" t="s">
        <v>362</v>
      </c>
      <c r="E45" t="s">
        <v>363</v>
      </c>
      <c r="F45" t="s">
        <v>264</v>
      </c>
      <c r="G45">
        <v>1623773829.72581</v>
      </c>
      <c r="H45">
        <f>CD45*AI45*(CB45-CC45)/(100*BV45*(1000-AI45*CB45))</f>
        <v>0</v>
      </c>
      <c r="I45">
        <f>CD45*AI45*(CA45-BZ45*(1000-AI45*CC45)/(1000-AI45*CB45))/(100*BV45)</f>
        <v>0</v>
      </c>
      <c r="J45">
        <f>BZ45 - IF(AI45&gt;1, I45*BV45*100.0/(AK45*CJ45), 0)</f>
        <v>0</v>
      </c>
      <c r="K45">
        <f>((Q45-H45/2)*J45-I45)/(Q45+H45/2)</f>
        <v>0</v>
      </c>
      <c r="L45">
        <f>K45*(CE45+CF45)/1000.0</f>
        <v>0</v>
      </c>
      <c r="M45">
        <f>(BZ45 - IF(AI45&gt;1, I45*BV45*100.0/(AK45*CJ45), 0))*(CE45+CF45)/1000.0</f>
        <v>0</v>
      </c>
      <c r="N45">
        <f>2.0/((1/P45-1/O45)+SIGN(P45)*SQRT((1/P45-1/O45)*(1/P45-1/O45) + 4*BW45/((BW45+1)*(BW45+1))*(2*1/P45*1/O45-1/O45*1/O45)))</f>
        <v>0</v>
      </c>
      <c r="O45">
        <f>AF45+AE45*BV45+AD45*BV45*BV45</f>
        <v>0</v>
      </c>
      <c r="P45">
        <f>H45*(1000-(1000*0.61365*exp(17.502*T45/(240.97+T45))/(CE45+CF45)+CB45)/2)/(1000*0.61365*exp(17.502*T45/(240.97+T45))/(CE45+CF45)-CB45)</f>
        <v>0</v>
      </c>
      <c r="Q45">
        <f>1/((BW45+1)/(N45/1.6)+1/(O45/1.37)) + BW45/((BW45+1)/(N45/1.6) + BW45/(O45/1.37))</f>
        <v>0</v>
      </c>
      <c r="R45">
        <f>(BS45*BU45)</f>
        <v>0</v>
      </c>
      <c r="S45">
        <f>(CG45+(R45+2*0.95*5.67E-8*(((CG45+$B$7)+273)^4-(CG45+273)^4)-44100*H45)/(1.84*29.3*O45+8*0.95*5.67E-8*(CG45+273)^3))</f>
        <v>0</v>
      </c>
      <c r="T45">
        <f>($C$7*CH45+$D$7*CI45+$E$7*S45)</f>
        <v>0</v>
      </c>
      <c r="U45">
        <f>0.61365*exp(17.502*T45/(240.97+T45))</f>
        <v>0</v>
      </c>
      <c r="V45">
        <f>(W45/X45*100)</f>
        <v>0</v>
      </c>
      <c r="W45">
        <f>CB45*(CE45+CF45)/1000</f>
        <v>0</v>
      </c>
      <c r="X45">
        <f>0.61365*exp(17.502*CG45/(240.97+CG45))</f>
        <v>0</v>
      </c>
      <c r="Y45">
        <f>(U45-CB45*(CE45+CF45)/1000)</f>
        <v>0</v>
      </c>
      <c r="Z45">
        <f>(-H45*44100)</f>
        <v>0</v>
      </c>
      <c r="AA45">
        <f>2*29.3*O45*0.92*(CG45-T45)</f>
        <v>0</v>
      </c>
      <c r="AB45">
        <f>2*0.95*5.67E-8*(((CG45+$B$7)+273)^4-(T45+273)^4)</f>
        <v>0</v>
      </c>
      <c r="AC45">
        <f>R45+AB45+Z45+AA45</f>
        <v>0</v>
      </c>
      <c r="AD45">
        <v>-0.0307202050291527</v>
      </c>
      <c r="AE45">
        <v>0.0344861213829947</v>
      </c>
      <c r="AF45">
        <v>2.72998750092061</v>
      </c>
      <c r="AG45">
        <v>66</v>
      </c>
      <c r="AH45">
        <v>11</v>
      </c>
      <c r="AI45">
        <f>IF(AG45*$H$13&gt;=AK45,1.0,(AK45/(AK45-AG45*$H$13)))</f>
        <v>0</v>
      </c>
      <c r="AJ45">
        <f>(AI45-1)*100</f>
        <v>0</v>
      </c>
      <c r="AK45">
        <f>MAX(0,($B$13+$C$13*CJ45)/(1+$D$13*CJ45)*CE45/(CG45+273)*$E$13)</f>
        <v>0</v>
      </c>
      <c r="AL45">
        <v>0</v>
      </c>
      <c r="AM45">
        <v>0</v>
      </c>
      <c r="AN45">
        <v>0</v>
      </c>
      <c r="AO45">
        <f>AN45-AM45</f>
        <v>0</v>
      </c>
      <c r="AP45">
        <f>AO45/AN45</f>
        <v>0</v>
      </c>
      <c r="AQ45">
        <v>-1</v>
      </c>
      <c r="AR45" t="s">
        <v>364</v>
      </c>
      <c r="AS45">
        <v>263.397576923077</v>
      </c>
      <c r="AT45">
        <v>301.374</v>
      </c>
      <c r="AU45">
        <f>1-AS45/AT45</f>
        <v>0</v>
      </c>
      <c r="AV45">
        <v>0.5</v>
      </c>
      <c r="AW45">
        <f>BS45</f>
        <v>0</v>
      </c>
      <c r="AX45">
        <f>I45</f>
        <v>0</v>
      </c>
      <c r="AY45">
        <f>AU45*AV45*AW45</f>
        <v>0</v>
      </c>
      <c r="AZ45">
        <f>BE45/AT45</f>
        <v>0</v>
      </c>
      <c r="BA45">
        <f>(AX45-AQ45)/AW45</f>
        <v>0</v>
      </c>
      <c r="BB45">
        <f>(AN45-AT45)/AT45</f>
        <v>0</v>
      </c>
      <c r="BC45" t="s">
        <v>266</v>
      </c>
      <c r="BD45">
        <v>0</v>
      </c>
      <c r="BE45">
        <f>AT45-BD45</f>
        <v>0</v>
      </c>
      <c r="BF45">
        <f>(AT45-AS45)/(AT45-BD45)</f>
        <v>0</v>
      </c>
      <c r="BG45">
        <f>(AN45-AT45)/(AN45-BD45)</f>
        <v>0</v>
      </c>
      <c r="BH45">
        <f>(AT45-AS45)/(AT45-AM45)</f>
        <v>0</v>
      </c>
      <c r="BI45">
        <f>(AN45-AT45)/(AN45-AM45)</f>
        <v>0</v>
      </c>
      <c r="BJ45" t="s">
        <v>266</v>
      </c>
      <c r="BK45" t="s">
        <v>266</v>
      </c>
      <c r="BL45" t="s">
        <v>266</v>
      </c>
      <c r="BM45" t="s">
        <v>266</v>
      </c>
      <c r="BN45" t="s">
        <v>266</v>
      </c>
      <c r="BO45" t="s">
        <v>266</v>
      </c>
      <c r="BP45" t="s">
        <v>266</v>
      </c>
      <c r="BQ45" t="s">
        <v>266</v>
      </c>
      <c r="BR45">
        <f>$B$11*CK45+$C$11*CL45+$F$11*CM45</f>
        <v>0</v>
      </c>
      <c r="BS45">
        <f>BR45*BT45</f>
        <v>0</v>
      </c>
      <c r="BT45">
        <f>($B$11*$D$9+$C$11*$D$9+$F$11*((CZ45+CR45)/MAX(CZ45+CR45+DA45, 0.1)*$I$9+DA45/MAX(CZ45+CR45+DA45, 0.1)*$J$9))/($B$11+$C$11+$F$11)</f>
        <v>0</v>
      </c>
      <c r="BU45">
        <f>($B$11*$K$9+$C$11*$K$9+$F$11*((CZ45+CR45)/MAX(CZ45+CR45+DA45, 0.1)*$P$9+DA45/MAX(CZ45+CR45+DA45, 0.1)*$Q$9))/($B$11+$C$11+$F$11)</f>
        <v>0</v>
      </c>
      <c r="BV45">
        <v>6</v>
      </c>
      <c r="BW45">
        <v>0.5</v>
      </c>
      <c r="BX45" t="s">
        <v>267</v>
      </c>
      <c r="BY45">
        <v>1623773829.72581</v>
      </c>
      <c r="BZ45">
        <v>388.56535483871</v>
      </c>
      <c r="CA45">
        <v>399.963161290323</v>
      </c>
      <c r="CB45">
        <v>30.0010709677419</v>
      </c>
      <c r="CC45">
        <v>24.7334</v>
      </c>
      <c r="CD45">
        <v>599.996612903226</v>
      </c>
      <c r="CE45">
        <v>74.1001580645161</v>
      </c>
      <c r="CF45">
        <v>0.0999730064516129</v>
      </c>
      <c r="CG45">
        <v>34.8344032258065</v>
      </c>
      <c r="CH45">
        <v>34.8846548387097</v>
      </c>
      <c r="CI45">
        <v>999.9</v>
      </c>
      <c r="CJ45">
        <v>9997.72064516129</v>
      </c>
      <c r="CK45">
        <v>0</v>
      </c>
      <c r="CL45">
        <v>1768.02483870968</v>
      </c>
      <c r="CM45">
        <v>1999.99838709677</v>
      </c>
      <c r="CN45">
        <v>0.979999354838709</v>
      </c>
      <c r="CO45">
        <v>0.0200003</v>
      </c>
      <c r="CP45">
        <v>0</v>
      </c>
      <c r="CQ45">
        <v>259.781387096774</v>
      </c>
      <c r="CR45">
        <v>5.00005</v>
      </c>
      <c r="CS45">
        <v>10668.1612903226</v>
      </c>
      <c r="CT45">
        <v>16663.6419354839</v>
      </c>
      <c r="CU45">
        <v>47.885</v>
      </c>
      <c r="CV45">
        <v>49.76</v>
      </c>
      <c r="CW45">
        <v>48.562</v>
      </c>
      <c r="CX45">
        <v>48.8262258064516</v>
      </c>
      <c r="CY45">
        <v>50.006</v>
      </c>
      <c r="CZ45">
        <v>1955.09741935484</v>
      </c>
      <c r="DA45">
        <v>39.9009677419355</v>
      </c>
      <c r="DB45">
        <v>0</v>
      </c>
      <c r="DC45">
        <v>2.29999995231628</v>
      </c>
      <c r="DD45">
        <v>263.397576923077</v>
      </c>
      <c r="DE45">
        <v>49.2885465033184</v>
      </c>
      <c r="DF45">
        <v>38596.8880938942</v>
      </c>
      <c r="DG45">
        <v>12883.15</v>
      </c>
      <c r="DH45">
        <v>15</v>
      </c>
      <c r="DI45">
        <v>1623773803.1</v>
      </c>
      <c r="DJ45" t="s">
        <v>361</v>
      </c>
      <c r="DK45">
        <v>5</v>
      </c>
      <c r="DL45">
        <v>6.269</v>
      </c>
      <c r="DM45">
        <v>-0.975</v>
      </c>
      <c r="DN45">
        <v>400</v>
      </c>
      <c r="DO45">
        <v>25</v>
      </c>
      <c r="DP45">
        <v>0.4</v>
      </c>
      <c r="DQ45">
        <v>0.02</v>
      </c>
      <c r="DR45">
        <v>-11.4058928571429</v>
      </c>
      <c r="DS45">
        <v>0.290231206943655</v>
      </c>
      <c r="DT45">
        <v>0.0448121071695987</v>
      </c>
      <c r="DU45">
        <v>1</v>
      </c>
      <c r="DV45">
        <v>263.130685714286</v>
      </c>
      <c r="DW45">
        <v>40.5424070417677</v>
      </c>
      <c r="DX45">
        <v>13.9821981202046</v>
      </c>
      <c r="DY45">
        <v>0</v>
      </c>
      <c r="DZ45">
        <v>5.26818833333333</v>
      </c>
      <c r="EA45">
        <v>-0.0768495957792596</v>
      </c>
      <c r="EB45">
        <v>0.00789232596431399</v>
      </c>
      <c r="EC45">
        <v>1</v>
      </c>
      <c r="ED45">
        <v>2</v>
      </c>
      <c r="EE45">
        <v>3</v>
      </c>
      <c r="EF45" t="s">
        <v>331</v>
      </c>
      <c r="EG45">
        <v>100</v>
      </c>
      <c r="EH45">
        <v>100</v>
      </c>
      <c r="EI45">
        <v>6.269</v>
      </c>
      <c r="EJ45">
        <v>-0.975</v>
      </c>
      <c r="EK45">
        <v>2</v>
      </c>
      <c r="EL45">
        <v>714.371</v>
      </c>
      <c r="EM45">
        <v>357.281</v>
      </c>
      <c r="EN45">
        <v>33.311</v>
      </c>
      <c r="EO45">
        <v>31.2509</v>
      </c>
      <c r="EP45">
        <v>30.0007</v>
      </c>
      <c r="EQ45">
        <v>31.0247</v>
      </c>
      <c r="ER45">
        <v>30.9738</v>
      </c>
      <c r="ES45">
        <v>25.9262</v>
      </c>
      <c r="ET45">
        <v>-30</v>
      </c>
      <c r="EU45">
        <v>-30</v>
      </c>
      <c r="EV45">
        <v>-999.9</v>
      </c>
      <c r="EW45">
        <v>400</v>
      </c>
      <c r="EX45">
        <v>20</v>
      </c>
      <c r="EY45">
        <v>111.478</v>
      </c>
      <c r="EZ45">
        <v>98.8472</v>
      </c>
    </row>
    <row r="46" spans="1:156">
      <c r="A46">
        <v>30</v>
      </c>
      <c r="B46">
        <v>1623773843.2</v>
      </c>
      <c r="C46">
        <v>4007.60000014305</v>
      </c>
      <c r="D46" t="s">
        <v>365</v>
      </c>
      <c r="E46" t="s">
        <v>366</v>
      </c>
      <c r="F46" t="s">
        <v>264</v>
      </c>
      <c r="G46">
        <v>1623773830.39032</v>
      </c>
      <c r="H46">
        <f>CD46*AI46*(CB46-CC46)/(100*BV46*(1000-AI46*CB46))</f>
        <v>0</v>
      </c>
      <c r="I46">
        <f>CD46*AI46*(CA46-BZ46*(1000-AI46*CC46)/(1000-AI46*CB46))/(100*BV46)</f>
        <v>0</v>
      </c>
      <c r="J46">
        <f>BZ46 - IF(AI46&gt;1, I46*BV46*100.0/(AK46*CJ46), 0)</f>
        <v>0</v>
      </c>
      <c r="K46">
        <f>((Q46-H46/2)*J46-I46)/(Q46+H46/2)</f>
        <v>0</v>
      </c>
      <c r="L46">
        <f>K46*(CE46+CF46)/1000.0</f>
        <v>0</v>
      </c>
      <c r="M46">
        <f>(BZ46 - IF(AI46&gt;1, I46*BV46*100.0/(AK46*CJ46), 0))*(CE46+CF46)/1000.0</f>
        <v>0</v>
      </c>
      <c r="N46">
        <f>2.0/((1/P46-1/O46)+SIGN(P46)*SQRT((1/P46-1/O46)*(1/P46-1/O46) + 4*BW46/((BW46+1)*(BW46+1))*(2*1/P46*1/O46-1/O46*1/O46)))</f>
        <v>0</v>
      </c>
      <c r="O46">
        <f>AF46+AE46*BV46+AD46*BV46*BV46</f>
        <v>0</v>
      </c>
      <c r="P46">
        <f>H46*(1000-(1000*0.61365*exp(17.502*T46/(240.97+T46))/(CE46+CF46)+CB46)/2)/(1000*0.61365*exp(17.502*T46/(240.97+T46))/(CE46+CF46)-CB46)</f>
        <v>0</v>
      </c>
      <c r="Q46">
        <f>1/((BW46+1)/(N46/1.6)+1/(O46/1.37)) + BW46/((BW46+1)/(N46/1.6) + BW46/(O46/1.37))</f>
        <v>0</v>
      </c>
      <c r="R46">
        <f>(BS46*BU46)</f>
        <v>0</v>
      </c>
      <c r="S46">
        <f>(CG46+(R46+2*0.95*5.67E-8*(((CG46+$B$7)+273)^4-(CG46+273)^4)-44100*H46)/(1.84*29.3*O46+8*0.95*5.67E-8*(CG46+273)^3))</f>
        <v>0</v>
      </c>
      <c r="T46">
        <f>($C$7*CH46+$D$7*CI46+$E$7*S46)</f>
        <v>0</v>
      </c>
      <c r="U46">
        <f>0.61365*exp(17.502*T46/(240.97+T46))</f>
        <v>0</v>
      </c>
      <c r="V46">
        <f>(W46/X46*100)</f>
        <v>0</v>
      </c>
      <c r="W46">
        <f>CB46*(CE46+CF46)/1000</f>
        <v>0</v>
      </c>
      <c r="X46">
        <f>0.61365*exp(17.502*CG46/(240.97+CG46))</f>
        <v>0</v>
      </c>
      <c r="Y46">
        <f>(U46-CB46*(CE46+CF46)/1000)</f>
        <v>0</v>
      </c>
      <c r="Z46">
        <f>(-H46*44100)</f>
        <v>0</v>
      </c>
      <c r="AA46">
        <f>2*29.3*O46*0.92*(CG46-T46)</f>
        <v>0</v>
      </c>
      <c r="AB46">
        <f>2*0.95*5.67E-8*(((CG46+$B$7)+273)^4-(T46+273)^4)</f>
        <v>0</v>
      </c>
      <c r="AC46">
        <f>R46+AB46+Z46+AA46</f>
        <v>0</v>
      </c>
      <c r="AD46">
        <v>-0.0307234501108707</v>
      </c>
      <c r="AE46">
        <v>0.0344897642715079</v>
      </c>
      <c r="AF46">
        <v>2.73022182985487</v>
      </c>
      <c r="AG46">
        <v>66</v>
      </c>
      <c r="AH46">
        <v>11</v>
      </c>
      <c r="AI46">
        <f>IF(AG46*$H$13&gt;=AK46,1.0,(AK46/(AK46-AG46*$H$13)))</f>
        <v>0</v>
      </c>
      <c r="AJ46">
        <f>(AI46-1)*100</f>
        <v>0</v>
      </c>
      <c r="AK46">
        <f>MAX(0,($B$13+$C$13*CJ46)/(1+$D$13*CJ46)*CE46/(CG46+273)*$E$13)</f>
        <v>0</v>
      </c>
      <c r="AL46">
        <v>0</v>
      </c>
      <c r="AM46">
        <v>0</v>
      </c>
      <c r="AN46">
        <v>0</v>
      </c>
      <c r="AO46">
        <f>AN46-AM46</f>
        <v>0</v>
      </c>
      <c r="AP46">
        <f>AO46/AN46</f>
        <v>0</v>
      </c>
      <c r="AQ46">
        <v>-1</v>
      </c>
      <c r="AR46" t="s">
        <v>367</v>
      </c>
      <c r="AS46">
        <v>264.176730769231</v>
      </c>
      <c r="AT46">
        <v>296.564</v>
      </c>
      <c r="AU46">
        <f>1-AS46/AT46</f>
        <v>0</v>
      </c>
      <c r="AV46">
        <v>0.5</v>
      </c>
      <c r="AW46">
        <f>BS46</f>
        <v>0</v>
      </c>
      <c r="AX46">
        <f>I46</f>
        <v>0</v>
      </c>
      <c r="AY46">
        <f>AU46*AV46*AW46</f>
        <v>0</v>
      </c>
      <c r="AZ46">
        <f>BE46/AT46</f>
        <v>0</v>
      </c>
      <c r="BA46">
        <f>(AX46-AQ46)/AW46</f>
        <v>0</v>
      </c>
      <c r="BB46">
        <f>(AN46-AT46)/AT46</f>
        <v>0</v>
      </c>
      <c r="BC46" t="s">
        <v>266</v>
      </c>
      <c r="BD46">
        <v>0</v>
      </c>
      <c r="BE46">
        <f>AT46-BD46</f>
        <v>0</v>
      </c>
      <c r="BF46">
        <f>(AT46-AS46)/(AT46-BD46)</f>
        <v>0</v>
      </c>
      <c r="BG46">
        <f>(AN46-AT46)/(AN46-BD46)</f>
        <v>0</v>
      </c>
      <c r="BH46">
        <f>(AT46-AS46)/(AT46-AM46)</f>
        <v>0</v>
      </c>
      <c r="BI46">
        <f>(AN46-AT46)/(AN46-AM46)</f>
        <v>0</v>
      </c>
      <c r="BJ46" t="s">
        <v>266</v>
      </c>
      <c r="BK46" t="s">
        <v>266</v>
      </c>
      <c r="BL46" t="s">
        <v>266</v>
      </c>
      <c r="BM46" t="s">
        <v>266</v>
      </c>
      <c r="BN46" t="s">
        <v>266</v>
      </c>
      <c r="BO46" t="s">
        <v>266</v>
      </c>
      <c r="BP46" t="s">
        <v>266</v>
      </c>
      <c r="BQ46" t="s">
        <v>266</v>
      </c>
      <c r="BR46">
        <f>$B$11*CK46+$C$11*CL46+$F$11*CM46</f>
        <v>0</v>
      </c>
      <c r="BS46">
        <f>BR46*BT46</f>
        <v>0</v>
      </c>
      <c r="BT46">
        <f>($B$11*$D$9+$C$11*$D$9+$F$11*((CZ46+CR46)/MAX(CZ46+CR46+DA46, 0.1)*$I$9+DA46/MAX(CZ46+CR46+DA46, 0.1)*$J$9))/($B$11+$C$11+$F$11)</f>
        <v>0</v>
      </c>
      <c r="BU46">
        <f>($B$11*$K$9+$C$11*$K$9+$F$11*((CZ46+CR46)/MAX(CZ46+CR46+DA46, 0.1)*$P$9+DA46/MAX(CZ46+CR46+DA46, 0.1)*$Q$9))/($B$11+$C$11+$F$11)</f>
        <v>0</v>
      </c>
      <c r="BV46">
        <v>6</v>
      </c>
      <c r="BW46">
        <v>0.5</v>
      </c>
      <c r="BX46" t="s">
        <v>267</v>
      </c>
      <c r="BY46">
        <v>1623773830.39032</v>
      </c>
      <c r="BZ46">
        <v>388.564612903226</v>
      </c>
      <c r="CA46">
        <v>399.964387096774</v>
      </c>
      <c r="CB46">
        <v>30.0104677419355</v>
      </c>
      <c r="CC46">
        <v>24.7361935483871</v>
      </c>
      <c r="CD46">
        <v>599.997451612903</v>
      </c>
      <c r="CE46">
        <v>74.1002032258065</v>
      </c>
      <c r="CF46">
        <v>0.0999702838709677</v>
      </c>
      <c r="CG46">
        <v>34.8397806451613</v>
      </c>
      <c r="CH46">
        <v>34.914535483871</v>
      </c>
      <c r="CI46">
        <v>999.9</v>
      </c>
      <c r="CJ46">
        <v>9998.77064516129</v>
      </c>
      <c r="CK46">
        <v>0</v>
      </c>
      <c r="CL46">
        <v>1767.97483870968</v>
      </c>
      <c r="CM46">
        <v>1999.98967741935</v>
      </c>
      <c r="CN46">
        <v>0.979999161290322</v>
      </c>
      <c r="CO46">
        <v>0.0200005064516129</v>
      </c>
      <c r="CP46">
        <v>0</v>
      </c>
      <c r="CQ46">
        <v>259.110096774194</v>
      </c>
      <c r="CR46">
        <v>5.00005</v>
      </c>
      <c r="CS46">
        <v>10655.7</v>
      </c>
      <c r="CT46">
        <v>16663.5677419355</v>
      </c>
      <c r="CU46">
        <v>47.8910322580645</v>
      </c>
      <c r="CV46">
        <v>49.762</v>
      </c>
      <c r="CW46">
        <v>48.562</v>
      </c>
      <c r="CX46">
        <v>48.8282580645161</v>
      </c>
      <c r="CY46">
        <v>50.008</v>
      </c>
      <c r="CZ46">
        <v>1955.08838709677</v>
      </c>
      <c r="DA46">
        <v>39.9012903225807</v>
      </c>
      <c r="DB46">
        <v>0</v>
      </c>
      <c r="DC46">
        <v>2.10000014305115</v>
      </c>
      <c r="DD46">
        <v>264.176730769231</v>
      </c>
      <c r="DE46">
        <v>32.0620200443848</v>
      </c>
      <c r="DF46">
        <v>55772.6212137357</v>
      </c>
      <c r="DG46">
        <v>14922.7769230769</v>
      </c>
      <c r="DH46">
        <v>15</v>
      </c>
      <c r="DI46">
        <v>1623773803.1</v>
      </c>
      <c r="DJ46" t="s">
        <v>361</v>
      </c>
      <c r="DK46">
        <v>5</v>
      </c>
      <c r="DL46">
        <v>6.269</v>
      </c>
      <c r="DM46">
        <v>-0.975</v>
      </c>
      <c r="DN46">
        <v>400</v>
      </c>
      <c r="DO46">
        <v>25</v>
      </c>
      <c r="DP46">
        <v>0.4</v>
      </c>
      <c r="DQ46">
        <v>0.02</v>
      </c>
      <c r="DR46">
        <v>-11.3983476190476</v>
      </c>
      <c r="DS46">
        <v>-0.00146871556876631</v>
      </c>
      <c r="DT46">
        <v>0.0356667461376189</v>
      </c>
      <c r="DU46">
        <v>1</v>
      </c>
      <c r="DV46">
        <v>263.180771428571</v>
      </c>
      <c r="DW46">
        <v>26.1417796611812</v>
      </c>
      <c r="DX46">
        <v>17.9170145968027</v>
      </c>
      <c r="DY46">
        <v>0</v>
      </c>
      <c r="DZ46">
        <v>5.28295428571429</v>
      </c>
      <c r="EA46">
        <v>0.218906268736442</v>
      </c>
      <c r="EB46">
        <v>0.0478770554522258</v>
      </c>
      <c r="EC46">
        <v>0</v>
      </c>
      <c r="ED46">
        <v>1</v>
      </c>
      <c r="EE46">
        <v>3</v>
      </c>
      <c r="EF46" t="s">
        <v>269</v>
      </c>
      <c r="EG46">
        <v>100</v>
      </c>
      <c r="EH46">
        <v>100</v>
      </c>
      <c r="EI46">
        <v>6.269</v>
      </c>
      <c r="EJ46">
        <v>-0.975</v>
      </c>
      <c r="EK46">
        <v>2</v>
      </c>
      <c r="EL46">
        <v>714.787</v>
      </c>
      <c r="EM46">
        <v>357.304</v>
      </c>
      <c r="EN46">
        <v>33.314</v>
      </c>
      <c r="EO46">
        <v>31.255</v>
      </c>
      <c r="EP46">
        <v>30.0007</v>
      </c>
      <c r="EQ46">
        <v>31.0287</v>
      </c>
      <c r="ER46">
        <v>30.9779</v>
      </c>
      <c r="ES46">
        <v>25.9274</v>
      </c>
      <c r="ET46">
        <v>-30</v>
      </c>
      <c r="EU46">
        <v>-30</v>
      </c>
      <c r="EV46">
        <v>-999.9</v>
      </c>
      <c r="EW46">
        <v>400</v>
      </c>
      <c r="EX46">
        <v>20</v>
      </c>
      <c r="EY46">
        <v>111.478</v>
      </c>
      <c r="EZ46">
        <v>98.8456</v>
      </c>
    </row>
    <row r="47" spans="1:156">
      <c r="A47">
        <v>31</v>
      </c>
      <c r="B47">
        <v>1623773846.7</v>
      </c>
      <c r="C47">
        <v>4011.10000014305</v>
      </c>
      <c r="D47" t="s">
        <v>368</v>
      </c>
      <c r="E47" t="s">
        <v>369</v>
      </c>
      <c r="F47" t="s">
        <v>264</v>
      </c>
      <c r="G47">
        <v>1623773831.87097</v>
      </c>
      <c r="H47">
        <f>CD47*AI47*(CB47-CC47)/(100*BV47*(1000-AI47*CB47))</f>
        <v>0</v>
      </c>
      <c r="I47">
        <f>CD47*AI47*(CA47-BZ47*(1000-AI47*CC47)/(1000-AI47*CB47))/(100*BV47)</f>
        <v>0</v>
      </c>
      <c r="J47">
        <f>BZ47 - IF(AI47&gt;1, I47*BV47*100.0/(AK47*CJ47), 0)</f>
        <v>0</v>
      </c>
      <c r="K47">
        <f>((Q47-H47/2)*J47-I47)/(Q47+H47/2)</f>
        <v>0</v>
      </c>
      <c r="L47">
        <f>K47*(CE47+CF47)/1000.0</f>
        <v>0</v>
      </c>
      <c r="M47">
        <f>(BZ47 - IF(AI47&gt;1, I47*BV47*100.0/(AK47*CJ47), 0))*(CE47+CF47)/1000.0</f>
        <v>0</v>
      </c>
      <c r="N47">
        <f>2.0/((1/P47-1/O47)+SIGN(P47)*SQRT((1/P47-1/O47)*(1/P47-1/O47) + 4*BW47/((BW47+1)*(BW47+1))*(2*1/P47*1/O47-1/O47*1/O47)))</f>
        <v>0</v>
      </c>
      <c r="O47">
        <f>AF47+AE47*BV47+AD47*BV47*BV47</f>
        <v>0</v>
      </c>
      <c r="P47">
        <f>H47*(1000-(1000*0.61365*exp(17.502*T47/(240.97+T47))/(CE47+CF47)+CB47)/2)/(1000*0.61365*exp(17.502*T47/(240.97+T47))/(CE47+CF47)-CB47)</f>
        <v>0</v>
      </c>
      <c r="Q47">
        <f>1/((BW47+1)/(N47/1.6)+1/(O47/1.37)) + BW47/((BW47+1)/(N47/1.6) + BW47/(O47/1.37))</f>
        <v>0</v>
      </c>
      <c r="R47">
        <f>(BS47*BU47)</f>
        <v>0</v>
      </c>
      <c r="S47">
        <f>(CG47+(R47+2*0.95*5.67E-8*(((CG47+$B$7)+273)^4-(CG47+273)^4)-44100*H47)/(1.84*29.3*O47+8*0.95*5.67E-8*(CG47+273)^3))</f>
        <v>0</v>
      </c>
      <c r="T47">
        <f>($C$7*CH47+$D$7*CI47+$E$7*S47)</f>
        <v>0</v>
      </c>
      <c r="U47">
        <f>0.61365*exp(17.502*T47/(240.97+T47))</f>
        <v>0</v>
      </c>
      <c r="V47">
        <f>(W47/X47*100)</f>
        <v>0</v>
      </c>
      <c r="W47">
        <f>CB47*(CE47+CF47)/1000</f>
        <v>0</v>
      </c>
      <c r="X47">
        <f>0.61365*exp(17.502*CG47/(240.97+CG47))</f>
        <v>0</v>
      </c>
      <c r="Y47">
        <f>(U47-CB47*(CE47+CF47)/1000)</f>
        <v>0</v>
      </c>
      <c r="Z47">
        <f>(-H47*44100)</f>
        <v>0</v>
      </c>
      <c r="AA47">
        <f>2*29.3*O47*0.92*(CG47-T47)</f>
        <v>0</v>
      </c>
      <c r="AB47">
        <f>2*0.95*5.67E-8*(((CG47+$B$7)+273)^4-(T47+273)^4)</f>
        <v>0</v>
      </c>
      <c r="AC47">
        <f>R47+AB47+Z47+AA47</f>
        <v>0</v>
      </c>
      <c r="AD47">
        <v>-0.0307225160262226</v>
      </c>
      <c r="AE47">
        <v>0.0344887156796601</v>
      </c>
      <c r="AF47">
        <v>2.73015437974512</v>
      </c>
      <c r="AG47">
        <v>66</v>
      </c>
      <c r="AH47">
        <v>11</v>
      </c>
      <c r="AI47">
        <f>IF(AG47*$H$13&gt;=AK47,1.0,(AK47/(AK47-AG47*$H$13)))</f>
        <v>0</v>
      </c>
      <c r="AJ47">
        <f>(AI47-1)*100</f>
        <v>0</v>
      </c>
      <c r="AK47">
        <f>MAX(0,($B$13+$C$13*CJ47)/(1+$D$13*CJ47)*CE47/(CG47+273)*$E$13)</f>
        <v>0</v>
      </c>
      <c r="AL47">
        <v>0</v>
      </c>
      <c r="AM47">
        <v>0</v>
      </c>
      <c r="AN47">
        <v>0</v>
      </c>
      <c r="AO47">
        <f>AN47-AM47</f>
        <v>0</v>
      </c>
      <c r="AP47">
        <f>AO47/AN47</f>
        <v>0</v>
      </c>
      <c r="AQ47">
        <v>-1</v>
      </c>
      <c r="AR47" t="s">
        <v>370</v>
      </c>
      <c r="AS47">
        <v>262.742307692308</v>
      </c>
      <c r="AT47">
        <v>296.852</v>
      </c>
      <c r="AU47">
        <f>1-AS47/AT47</f>
        <v>0</v>
      </c>
      <c r="AV47">
        <v>0.5</v>
      </c>
      <c r="AW47">
        <f>BS47</f>
        <v>0</v>
      </c>
      <c r="AX47">
        <f>I47</f>
        <v>0</v>
      </c>
      <c r="AY47">
        <f>AU47*AV47*AW47</f>
        <v>0</v>
      </c>
      <c r="AZ47">
        <f>BE47/AT47</f>
        <v>0</v>
      </c>
      <c r="BA47">
        <f>(AX47-AQ47)/AW47</f>
        <v>0</v>
      </c>
      <c r="BB47">
        <f>(AN47-AT47)/AT47</f>
        <v>0</v>
      </c>
      <c r="BC47" t="s">
        <v>266</v>
      </c>
      <c r="BD47">
        <v>0</v>
      </c>
      <c r="BE47">
        <f>AT47-BD47</f>
        <v>0</v>
      </c>
      <c r="BF47">
        <f>(AT47-AS47)/(AT47-BD47)</f>
        <v>0</v>
      </c>
      <c r="BG47">
        <f>(AN47-AT47)/(AN47-BD47)</f>
        <v>0</v>
      </c>
      <c r="BH47">
        <f>(AT47-AS47)/(AT47-AM47)</f>
        <v>0</v>
      </c>
      <c r="BI47">
        <f>(AN47-AT47)/(AN47-AM47)</f>
        <v>0</v>
      </c>
      <c r="BJ47" t="s">
        <v>266</v>
      </c>
      <c r="BK47" t="s">
        <v>266</v>
      </c>
      <c r="BL47" t="s">
        <v>266</v>
      </c>
      <c r="BM47" t="s">
        <v>266</v>
      </c>
      <c r="BN47" t="s">
        <v>266</v>
      </c>
      <c r="BO47" t="s">
        <v>266</v>
      </c>
      <c r="BP47" t="s">
        <v>266</v>
      </c>
      <c r="BQ47" t="s">
        <v>266</v>
      </c>
      <c r="BR47">
        <f>$B$11*CK47+$C$11*CL47+$F$11*CM47</f>
        <v>0</v>
      </c>
      <c r="BS47">
        <f>BR47*BT47</f>
        <v>0</v>
      </c>
      <c r="BT47">
        <f>($B$11*$D$9+$C$11*$D$9+$F$11*((CZ47+CR47)/MAX(CZ47+CR47+DA47, 0.1)*$I$9+DA47/MAX(CZ47+CR47+DA47, 0.1)*$J$9))/($B$11+$C$11+$F$11)</f>
        <v>0</v>
      </c>
      <c r="BU47">
        <f>($B$11*$K$9+$C$11*$K$9+$F$11*((CZ47+CR47)/MAX(CZ47+CR47+DA47, 0.1)*$P$9+DA47/MAX(CZ47+CR47+DA47, 0.1)*$Q$9))/($B$11+$C$11+$F$11)</f>
        <v>0</v>
      </c>
      <c r="BV47">
        <v>6</v>
      </c>
      <c r="BW47">
        <v>0.5</v>
      </c>
      <c r="BX47" t="s">
        <v>267</v>
      </c>
      <c r="BY47">
        <v>1623773831.87097</v>
      </c>
      <c r="BZ47">
        <v>388.557064516129</v>
      </c>
      <c r="CA47">
        <v>399.966612903226</v>
      </c>
      <c r="CB47">
        <v>30.0482322580645</v>
      </c>
      <c r="CC47">
        <v>24.7423677419355</v>
      </c>
      <c r="CD47">
        <v>599.997709677419</v>
      </c>
      <c r="CE47">
        <v>74.1003290322581</v>
      </c>
      <c r="CF47">
        <v>0.0999835129032258</v>
      </c>
      <c r="CG47">
        <v>34.8561838709677</v>
      </c>
      <c r="CH47">
        <v>34.9993161290323</v>
      </c>
      <c r="CI47">
        <v>999.9</v>
      </c>
      <c r="CJ47">
        <v>9998.44967741936</v>
      </c>
      <c r="CK47">
        <v>0</v>
      </c>
      <c r="CL47">
        <v>1768.53193548387</v>
      </c>
      <c r="CM47">
        <v>1999.99612903226</v>
      </c>
      <c r="CN47">
        <v>0.979999451612903</v>
      </c>
      <c r="CO47">
        <v>0.0200002580645161</v>
      </c>
      <c r="CP47">
        <v>0</v>
      </c>
      <c r="CQ47">
        <v>257.671129032258</v>
      </c>
      <c r="CR47">
        <v>5.00005</v>
      </c>
      <c r="CS47">
        <v>10629.3967741935</v>
      </c>
      <c r="CT47">
        <v>16663.6193548387</v>
      </c>
      <c r="CU47">
        <v>47.9232903225806</v>
      </c>
      <c r="CV47">
        <v>49.766</v>
      </c>
      <c r="CW47">
        <v>48.562</v>
      </c>
      <c r="CX47">
        <v>48.8323225806451</v>
      </c>
      <c r="CY47">
        <v>50.020064516129</v>
      </c>
      <c r="CZ47">
        <v>1955.09516129032</v>
      </c>
      <c r="DA47">
        <v>39.9009677419355</v>
      </c>
      <c r="DB47">
        <v>0</v>
      </c>
      <c r="DC47">
        <v>3.09999990463257</v>
      </c>
      <c r="DD47">
        <v>262.742307692308</v>
      </c>
      <c r="DE47">
        <v>-54.3773457635766</v>
      </c>
      <c r="DF47">
        <v>31255.6601683437</v>
      </c>
      <c r="DG47">
        <v>16890.8192307692</v>
      </c>
      <c r="DH47">
        <v>15</v>
      </c>
      <c r="DI47">
        <v>1623773803.1</v>
      </c>
      <c r="DJ47" t="s">
        <v>361</v>
      </c>
      <c r="DK47">
        <v>5</v>
      </c>
      <c r="DL47">
        <v>6.269</v>
      </c>
      <c r="DM47">
        <v>-0.975</v>
      </c>
      <c r="DN47">
        <v>400</v>
      </c>
      <c r="DO47">
        <v>25</v>
      </c>
      <c r="DP47">
        <v>0.4</v>
      </c>
      <c r="DQ47">
        <v>0.02</v>
      </c>
      <c r="DR47">
        <v>-11.4212380952381</v>
      </c>
      <c r="DS47">
        <v>-0.266362466119837</v>
      </c>
      <c r="DT47">
        <v>0.0589678401147647</v>
      </c>
      <c r="DU47">
        <v>1</v>
      </c>
      <c r="DV47">
        <v>262.730314285714</v>
      </c>
      <c r="DW47">
        <v>0.0595384783332911</v>
      </c>
      <c r="DX47">
        <v>21.0267486730205</v>
      </c>
      <c r="DY47">
        <v>1</v>
      </c>
      <c r="DZ47">
        <v>5.34725428571429</v>
      </c>
      <c r="EA47">
        <v>1.1117177295581</v>
      </c>
      <c r="EB47">
        <v>0.151712923863944</v>
      </c>
      <c r="EC47">
        <v>0</v>
      </c>
      <c r="ED47">
        <v>2</v>
      </c>
      <c r="EE47">
        <v>3</v>
      </c>
      <c r="EF47" t="s">
        <v>331</v>
      </c>
      <c r="EG47">
        <v>100</v>
      </c>
      <c r="EH47">
        <v>100</v>
      </c>
      <c r="EI47">
        <v>6.269</v>
      </c>
      <c r="EJ47">
        <v>-0.975</v>
      </c>
      <c r="EK47">
        <v>2</v>
      </c>
      <c r="EL47">
        <v>714.844</v>
      </c>
      <c r="EM47">
        <v>357.344</v>
      </c>
      <c r="EN47">
        <v>33.3177</v>
      </c>
      <c r="EO47">
        <v>31.2598</v>
      </c>
      <c r="EP47">
        <v>30.0007</v>
      </c>
      <c r="EQ47">
        <v>31.0335</v>
      </c>
      <c r="ER47">
        <v>30.9826</v>
      </c>
      <c r="ES47">
        <v>25.9275</v>
      </c>
      <c r="ET47">
        <v>-30</v>
      </c>
      <c r="EU47">
        <v>-30</v>
      </c>
      <c r="EV47">
        <v>-999.9</v>
      </c>
      <c r="EW47">
        <v>400</v>
      </c>
      <c r="EX47">
        <v>20</v>
      </c>
      <c r="EY47">
        <v>111.476</v>
      </c>
      <c r="EZ47">
        <v>98.8457</v>
      </c>
    </row>
    <row r="48" spans="1:156">
      <c r="A48">
        <v>32</v>
      </c>
      <c r="B48">
        <v>1623773849.6</v>
      </c>
      <c r="C48">
        <v>4014</v>
      </c>
      <c r="D48" t="s">
        <v>371</v>
      </c>
      <c r="E48" t="s">
        <v>372</v>
      </c>
      <c r="F48" t="s">
        <v>264</v>
      </c>
      <c r="G48">
        <v>1623773832.69677</v>
      </c>
      <c r="H48">
        <f>CD48*AI48*(CB48-CC48)/(100*BV48*(1000-AI48*CB48))</f>
        <v>0</v>
      </c>
      <c r="I48">
        <f>CD48*AI48*(CA48-BZ48*(1000-AI48*CC48)/(1000-AI48*CB48))/(100*BV48)</f>
        <v>0</v>
      </c>
      <c r="J48">
        <f>BZ48 - IF(AI48&gt;1, I48*BV48*100.0/(AK48*CJ48), 0)</f>
        <v>0</v>
      </c>
      <c r="K48">
        <f>((Q48-H48/2)*J48-I48)/(Q48+H48/2)</f>
        <v>0</v>
      </c>
      <c r="L48">
        <f>K48*(CE48+CF48)/1000.0</f>
        <v>0</v>
      </c>
      <c r="M48">
        <f>(BZ48 - IF(AI48&gt;1, I48*BV48*100.0/(AK48*CJ48), 0))*(CE48+CF48)/1000.0</f>
        <v>0</v>
      </c>
      <c r="N48">
        <f>2.0/((1/P48-1/O48)+SIGN(P48)*SQRT((1/P48-1/O48)*(1/P48-1/O48) + 4*BW48/((BW48+1)*(BW48+1))*(2*1/P48*1/O48-1/O48*1/O48)))</f>
        <v>0</v>
      </c>
      <c r="O48">
        <f>AF48+AE48*BV48+AD48*BV48*BV48</f>
        <v>0</v>
      </c>
      <c r="P48">
        <f>H48*(1000-(1000*0.61365*exp(17.502*T48/(240.97+T48))/(CE48+CF48)+CB48)/2)/(1000*0.61365*exp(17.502*T48/(240.97+T48))/(CE48+CF48)-CB48)</f>
        <v>0</v>
      </c>
      <c r="Q48">
        <f>1/((BW48+1)/(N48/1.6)+1/(O48/1.37)) + BW48/((BW48+1)/(N48/1.6) + BW48/(O48/1.37))</f>
        <v>0</v>
      </c>
      <c r="R48">
        <f>(BS48*BU48)</f>
        <v>0</v>
      </c>
      <c r="S48">
        <f>(CG48+(R48+2*0.95*5.67E-8*(((CG48+$B$7)+273)^4-(CG48+273)^4)-44100*H48)/(1.84*29.3*O48+8*0.95*5.67E-8*(CG48+273)^3))</f>
        <v>0</v>
      </c>
      <c r="T48">
        <f>($C$7*CH48+$D$7*CI48+$E$7*S48)</f>
        <v>0</v>
      </c>
      <c r="U48">
        <f>0.61365*exp(17.502*T48/(240.97+T48))</f>
        <v>0</v>
      </c>
      <c r="V48">
        <f>(W48/X48*100)</f>
        <v>0</v>
      </c>
      <c r="W48">
        <f>CB48*(CE48+CF48)/1000</f>
        <v>0</v>
      </c>
      <c r="X48">
        <f>0.61365*exp(17.502*CG48/(240.97+CG48))</f>
        <v>0</v>
      </c>
      <c r="Y48">
        <f>(U48-CB48*(CE48+CF48)/1000)</f>
        <v>0</v>
      </c>
      <c r="Z48">
        <f>(-H48*44100)</f>
        <v>0</v>
      </c>
      <c r="AA48">
        <f>2*29.3*O48*0.92*(CG48-T48)</f>
        <v>0</v>
      </c>
      <c r="AB48">
        <f>2*0.95*5.67E-8*(((CG48+$B$7)+273)^4-(T48+273)^4)</f>
        <v>0</v>
      </c>
      <c r="AC48">
        <f>R48+AB48+Z48+AA48</f>
        <v>0</v>
      </c>
      <c r="AD48">
        <v>-0.0307233528869244</v>
      </c>
      <c r="AE48">
        <v>0.034489655129111</v>
      </c>
      <c r="AF48">
        <v>2.73021480935112</v>
      </c>
      <c r="AG48">
        <v>66</v>
      </c>
      <c r="AH48">
        <v>11</v>
      </c>
      <c r="AI48">
        <f>IF(AG48*$H$13&gt;=AK48,1.0,(AK48/(AK48-AG48*$H$13)))</f>
        <v>0</v>
      </c>
      <c r="AJ48">
        <f>(AI48-1)*100</f>
        <v>0</v>
      </c>
      <c r="AK48">
        <f>MAX(0,($B$13+$C$13*CJ48)/(1+$D$13*CJ48)*CE48/(CG48+273)*$E$13)</f>
        <v>0</v>
      </c>
      <c r="AL48">
        <v>0</v>
      </c>
      <c r="AM48">
        <v>0</v>
      </c>
      <c r="AN48">
        <v>0</v>
      </c>
      <c r="AO48">
        <f>AN48-AM48</f>
        <v>0</v>
      </c>
      <c r="AP48">
        <f>AO48/AN48</f>
        <v>0</v>
      </c>
      <c r="AQ48">
        <v>-1</v>
      </c>
      <c r="AR48" t="s">
        <v>373</v>
      </c>
      <c r="AS48">
        <v>262.948730769231</v>
      </c>
      <c r="AT48">
        <v>294.869</v>
      </c>
      <c r="AU48">
        <f>1-AS48/AT48</f>
        <v>0</v>
      </c>
      <c r="AV48">
        <v>0.5</v>
      </c>
      <c r="AW48">
        <f>BS48</f>
        <v>0</v>
      </c>
      <c r="AX48">
        <f>I48</f>
        <v>0</v>
      </c>
      <c r="AY48">
        <f>AU48*AV48*AW48</f>
        <v>0</v>
      </c>
      <c r="AZ48">
        <f>BE48/AT48</f>
        <v>0</v>
      </c>
      <c r="BA48">
        <f>(AX48-AQ48)/AW48</f>
        <v>0</v>
      </c>
      <c r="BB48">
        <f>(AN48-AT48)/AT48</f>
        <v>0</v>
      </c>
      <c r="BC48" t="s">
        <v>266</v>
      </c>
      <c r="BD48">
        <v>0</v>
      </c>
      <c r="BE48">
        <f>AT48-BD48</f>
        <v>0</v>
      </c>
      <c r="BF48">
        <f>(AT48-AS48)/(AT48-BD48)</f>
        <v>0</v>
      </c>
      <c r="BG48">
        <f>(AN48-AT48)/(AN48-BD48)</f>
        <v>0</v>
      </c>
      <c r="BH48">
        <f>(AT48-AS48)/(AT48-AM48)</f>
        <v>0</v>
      </c>
      <c r="BI48">
        <f>(AN48-AT48)/(AN48-AM48)</f>
        <v>0</v>
      </c>
      <c r="BJ48" t="s">
        <v>266</v>
      </c>
      <c r="BK48" t="s">
        <v>266</v>
      </c>
      <c r="BL48" t="s">
        <v>266</v>
      </c>
      <c r="BM48" t="s">
        <v>266</v>
      </c>
      <c r="BN48" t="s">
        <v>266</v>
      </c>
      <c r="BO48" t="s">
        <v>266</v>
      </c>
      <c r="BP48" t="s">
        <v>266</v>
      </c>
      <c r="BQ48" t="s">
        <v>266</v>
      </c>
      <c r="BR48">
        <f>$B$11*CK48+$C$11*CL48+$F$11*CM48</f>
        <v>0</v>
      </c>
      <c r="BS48">
        <f>BR48*BT48</f>
        <v>0</v>
      </c>
      <c r="BT48">
        <f>($B$11*$D$9+$C$11*$D$9+$F$11*((CZ48+CR48)/MAX(CZ48+CR48+DA48, 0.1)*$I$9+DA48/MAX(CZ48+CR48+DA48, 0.1)*$J$9))/($B$11+$C$11+$F$11)</f>
        <v>0</v>
      </c>
      <c r="BU48">
        <f>($B$11*$K$9+$C$11*$K$9+$F$11*((CZ48+CR48)/MAX(CZ48+CR48+DA48, 0.1)*$P$9+DA48/MAX(CZ48+CR48+DA48, 0.1)*$Q$9))/($B$11+$C$11+$F$11)</f>
        <v>0</v>
      </c>
      <c r="BV48">
        <v>6</v>
      </c>
      <c r="BW48">
        <v>0.5</v>
      </c>
      <c r="BX48" t="s">
        <v>267</v>
      </c>
      <c r="BY48">
        <v>1623773832.69677</v>
      </c>
      <c r="BZ48">
        <v>388.553225806452</v>
      </c>
      <c r="CA48">
        <v>399.968419354839</v>
      </c>
      <c r="CB48">
        <v>30.0735580645161</v>
      </c>
      <c r="CC48">
        <v>24.7456096774194</v>
      </c>
      <c r="CD48">
        <v>599.997129032258</v>
      </c>
      <c r="CE48">
        <v>74.1003870967742</v>
      </c>
      <c r="CF48">
        <v>0.0999791806451613</v>
      </c>
      <c r="CG48">
        <v>34.8655774193548</v>
      </c>
      <c r="CH48">
        <v>35.0442451612903</v>
      </c>
      <c r="CI48">
        <v>999.9</v>
      </c>
      <c r="CJ48">
        <v>9998.71419354839</v>
      </c>
      <c r="CK48">
        <v>0</v>
      </c>
      <c r="CL48">
        <v>1767.33774193548</v>
      </c>
      <c r="CM48">
        <v>1999.97903225806</v>
      </c>
      <c r="CN48">
        <v>0.97999964516129</v>
      </c>
      <c r="CO48">
        <v>0.0200000838709677</v>
      </c>
      <c r="CP48">
        <v>0</v>
      </c>
      <c r="CQ48">
        <v>256.940677419355</v>
      </c>
      <c r="CR48">
        <v>5.00005</v>
      </c>
      <c r="CS48">
        <v>10615.5548387097</v>
      </c>
      <c r="CT48">
        <v>16663.4774193548</v>
      </c>
      <c r="CU48">
        <v>47.9414193548387</v>
      </c>
      <c r="CV48">
        <v>49.768</v>
      </c>
      <c r="CW48">
        <v>48.562</v>
      </c>
      <c r="CX48">
        <v>48.8363548387097</v>
      </c>
      <c r="CY48">
        <v>50.0281290322581</v>
      </c>
      <c r="CZ48">
        <v>1955.07870967742</v>
      </c>
      <c r="DA48">
        <v>39.9003225806452</v>
      </c>
      <c r="DB48">
        <v>0</v>
      </c>
      <c r="DC48">
        <v>2.29999995231628</v>
      </c>
      <c r="DD48">
        <v>262.948730769231</v>
      </c>
      <c r="DE48">
        <v>-87.596488179468</v>
      </c>
      <c r="DF48">
        <v>6604.603778983</v>
      </c>
      <c r="DG48">
        <v>18878.1</v>
      </c>
      <c r="DH48">
        <v>15</v>
      </c>
      <c r="DI48">
        <v>1623773803.1</v>
      </c>
      <c r="DJ48" t="s">
        <v>361</v>
      </c>
      <c r="DK48">
        <v>5</v>
      </c>
      <c r="DL48">
        <v>6.269</v>
      </c>
      <c r="DM48">
        <v>-0.975</v>
      </c>
      <c r="DN48">
        <v>400</v>
      </c>
      <c r="DO48">
        <v>25</v>
      </c>
      <c r="DP48">
        <v>0.4</v>
      </c>
      <c r="DQ48">
        <v>0.02</v>
      </c>
      <c r="DR48">
        <v>-11.4414571428571</v>
      </c>
      <c r="DS48">
        <v>-0.551503201330386</v>
      </c>
      <c r="DT48">
        <v>0.0762331266041</v>
      </c>
      <c r="DU48">
        <v>0</v>
      </c>
      <c r="DV48">
        <v>262.9112</v>
      </c>
      <c r="DW48">
        <v>-10.8405097954865</v>
      </c>
      <c r="DX48">
        <v>23.2160558921745</v>
      </c>
      <c r="DY48">
        <v>0</v>
      </c>
      <c r="DZ48">
        <v>5.436615</v>
      </c>
      <c r="EA48">
        <v>2.05715849282821</v>
      </c>
      <c r="EB48">
        <v>0.239810775515971</v>
      </c>
      <c r="EC48">
        <v>0</v>
      </c>
      <c r="ED48">
        <v>0</v>
      </c>
      <c r="EE48">
        <v>3</v>
      </c>
      <c r="EF48" t="s">
        <v>276</v>
      </c>
      <c r="EG48">
        <v>100</v>
      </c>
      <c r="EH48">
        <v>100</v>
      </c>
      <c r="EI48">
        <v>6.269</v>
      </c>
      <c r="EJ48">
        <v>-0.975</v>
      </c>
      <c r="EK48">
        <v>2</v>
      </c>
      <c r="EL48">
        <v>714.956</v>
      </c>
      <c r="EM48">
        <v>357.249</v>
      </c>
      <c r="EN48">
        <v>33.3208</v>
      </c>
      <c r="EO48">
        <v>31.2639</v>
      </c>
      <c r="EP48">
        <v>30.0007</v>
      </c>
      <c r="EQ48">
        <v>31.0375</v>
      </c>
      <c r="ER48">
        <v>30.9867</v>
      </c>
      <c r="ES48">
        <v>25.9261</v>
      </c>
      <c r="ET48">
        <v>-30</v>
      </c>
      <c r="EU48">
        <v>-30</v>
      </c>
      <c r="EV48">
        <v>-999.9</v>
      </c>
      <c r="EW48">
        <v>400</v>
      </c>
      <c r="EX48">
        <v>20</v>
      </c>
      <c r="EY48">
        <v>111.474</v>
      </c>
      <c r="EZ48">
        <v>98.8452</v>
      </c>
    </row>
    <row r="49" spans="1:156">
      <c r="A49">
        <v>33</v>
      </c>
      <c r="B49">
        <v>1623773852.7</v>
      </c>
      <c r="C49">
        <v>4017.10000014305</v>
      </c>
      <c r="D49" t="s">
        <v>374</v>
      </c>
      <c r="E49" t="s">
        <v>375</v>
      </c>
      <c r="F49" t="s">
        <v>264</v>
      </c>
      <c r="G49">
        <v>1623773833.60323</v>
      </c>
      <c r="H49">
        <f>CD49*AI49*(CB49-CC49)/(100*BV49*(1000-AI49*CB49))</f>
        <v>0</v>
      </c>
      <c r="I49">
        <f>CD49*AI49*(CA49-BZ49*(1000-AI49*CC49)/(1000-AI49*CB49))/(100*BV49)</f>
        <v>0</v>
      </c>
      <c r="J49">
        <f>BZ49 - IF(AI49&gt;1, I49*BV49*100.0/(AK49*CJ49), 0)</f>
        <v>0</v>
      </c>
      <c r="K49">
        <f>((Q49-H49/2)*J49-I49)/(Q49+H49/2)</f>
        <v>0</v>
      </c>
      <c r="L49">
        <f>K49*(CE49+CF49)/1000.0</f>
        <v>0</v>
      </c>
      <c r="M49">
        <f>(BZ49 - IF(AI49&gt;1, I49*BV49*100.0/(AK49*CJ49), 0))*(CE49+CF49)/1000.0</f>
        <v>0</v>
      </c>
      <c r="N49">
        <f>2.0/((1/P49-1/O49)+SIGN(P49)*SQRT((1/P49-1/O49)*(1/P49-1/O49) + 4*BW49/((BW49+1)*(BW49+1))*(2*1/P49*1/O49-1/O49*1/O49)))</f>
        <v>0</v>
      </c>
      <c r="O49">
        <f>AF49+AE49*BV49+AD49*BV49*BV49</f>
        <v>0</v>
      </c>
      <c r="P49">
        <f>H49*(1000-(1000*0.61365*exp(17.502*T49/(240.97+T49))/(CE49+CF49)+CB49)/2)/(1000*0.61365*exp(17.502*T49/(240.97+T49))/(CE49+CF49)-CB49)</f>
        <v>0</v>
      </c>
      <c r="Q49">
        <f>1/((BW49+1)/(N49/1.6)+1/(O49/1.37)) + BW49/((BW49+1)/(N49/1.6) + BW49/(O49/1.37))</f>
        <v>0</v>
      </c>
      <c r="R49">
        <f>(BS49*BU49)</f>
        <v>0</v>
      </c>
      <c r="S49">
        <f>(CG49+(R49+2*0.95*5.67E-8*(((CG49+$B$7)+273)^4-(CG49+273)^4)-44100*H49)/(1.84*29.3*O49+8*0.95*5.67E-8*(CG49+273)^3))</f>
        <v>0</v>
      </c>
      <c r="T49">
        <f>($C$7*CH49+$D$7*CI49+$E$7*S49)</f>
        <v>0</v>
      </c>
      <c r="U49">
        <f>0.61365*exp(17.502*T49/(240.97+T49))</f>
        <v>0</v>
      </c>
      <c r="V49">
        <f>(W49/X49*100)</f>
        <v>0</v>
      </c>
      <c r="W49">
        <f>CB49*(CE49+CF49)/1000</f>
        <v>0</v>
      </c>
      <c r="X49">
        <f>0.61365*exp(17.502*CG49/(240.97+CG49))</f>
        <v>0</v>
      </c>
      <c r="Y49">
        <f>(U49-CB49*(CE49+CF49)/1000)</f>
        <v>0</v>
      </c>
      <c r="Z49">
        <f>(-H49*44100)</f>
        <v>0</v>
      </c>
      <c r="AA49">
        <f>2*29.3*O49*0.92*(CG49-T49)</f>
        <v>0</v>
      </c>
      <c r="AB49">
        <f>2*0.95*5.67E-8*(((CG49+$B$7)+273)^4-(T49+273)^4)</f>
        <v>0</v>
      </c>
      <c r="AC49">
        <f>R49+AB49+Z49+AA49</f>
        <v>0</v>
      </c>
      <c r="AD49">
        <v>-0.0307187776333235</v>
      </c>
      <c r="AE49">
        <v>0.0344845190061297</v>
      </c>
      <c r="AF49">
        <v>2.72988442612227</v>
      </c>
      <c r="AG49">
        <v>66</v>
      </c>
      <c r="AH49">
        <v>11</v>
      </c>
      <c r="AI49">
        <f>IF(AG49*$H$13&gt;=AK49,1.0,(AK49/(AK49-AG49*$H$13)))</f>
        <v>0</v>
      </c>
      <c r="AJ49">
        <f>(AI49-1)*100</f>
        <v>0</v>
      </c>
      <c r="AK49">
        <f>MAX(0,($B$13+$C$13*CJ49)/(1+$D$13*CJ49)*CE49/(CG49+273)*$E$13)</f>
        <v>0</v>
      </c>
      <c r="AL49">
        <v>0</v>
      </c>
      <c r="AM49">
        <v>0</v>
      </c>
      <c r="AN49">
        <v>0</v>
      </c>
      <c r="AO49">
        <f>AN49-AM49</f>
        <v>0</v>
      </c>
      <c r="AP49">
        <f>AO49/AN49</f>
        <v>0</v>
      </c>
      <c r="AQ49">
        <v>-1</v>
      </c>
      <c r="AR49" t="s">
        <v>376</v>
      </c>
      <c r="AS49">
        <v>259.542461538462</v>
      </c>
      <c r="AT49">
        <v>292.255</v>
      </c>
      <c r="AU49">
        <f>1-AS49/AT49</f>
        <v>0</v>
      </c>
      <c r="AV49">
        <v>0.5</v>
      </c>
      <c r="AW49">
        <f>BS49</f>
        <v>0</v>
      </c>
      <c r="AX49">
        <f>I49</f>
        <v>0</v>
      </c>
      <c r="AY49">
        <f>AU49*AV49*AW49</f>
        <v>0</v>
      </c>
      <c r="AZ49">
        <f>BE49/AT49</f>
        <v>0</v>
      </c>
      <c r="BA49">
        <f>(AX49-AQ49)/AW49</f>
        <v>0</v>
      </c>
      <c r="BB49">
        <f>(AN49-AT49)/AT49</f>
        <v>0</v>
      </c>
      <c r="BC49" t="s">
        <v>266</v>
      </c>
      <c r="BD49">
        <v>0</v>
      </c>
      <c r="BE49">
        <f>AT49-BD49</f>
        <v>0</v>
      </c>
      <c r="BF49">
        <f>(AT49-AS49)/(AT49-BD49)</f>
        <v>0</v>
      </c>
      <c r="BG49">
        <f>(AN49-AT49)/(AN49-BD49)</f>
        <v>0</v>
      </c>
      <c r="BH49">
        <f>(AT49-AS49)/(AT49-AM49)</f>
        <v>0</v>
      </c>
      <c r="BI49">
        <f>(AN49-AT49)/(AN49-AM49)</f>
        <v>0</v>
      </c>
      <c r="BJ49" t="s">
        <v>266</v>
      </c>
      <c r="BK49" t="s">
        <v>266</v>
      </c>
      <c r="BL49" t="s">
        <v>266</v>
      </c>
      <c r="BM49" t="s">
        <v>266</v>
      </c>
      <c r="BN49" t="s">
        <v>266</v>
      </c>
      <c r="BO49" t="s">
        <v>266</v>
      </c>
      <c r="BP49" t="s">
        <v>266</v>
      </c>
      <c r="BQ49" t="s">
        <v>266</v>
      </c>
      <c r="BR49">
        <f>$B$11*CK49+$C$11*CL49+$F$11*CM49</f>
        <v>0</v>
      </c>
      <c r="BS49">
        <f>BR49*BT49</f>
        <v>0</v>
      </c>
      <c r="BT49">
        <f>($B$11*$D$9+$C$11*$D$9+$F$11*((CZ49+CR49)/MAX(CZ49+CR49+DA49, 0.1)*$I$9+DA49/MAX(CZ49+CR49+DA49, 0.1)*$J$9))/($B$11+$C$11+$F$11)</f>
        <v>0</v>
      </c>
      <c r="BU49">
        <f>($B$11*$K$9+$C$11*$K$9+$F$11*((CZ49+CR49)/MAX(CZ49+CR49+DA49, 0.1)*$P$9+DA49/MAX(CZ49+CR49+DA49, 0.1)*$Q$9))/($B$11+$C$11+$F$11)</f>
        <v>0</v>
      </c>
      <c r="BV49">
        <v>6</v>
      </c>
      <c r="BW49">
        <v>0.5</v>
      </c>
      <c r="BX49" t="s">
        <v>267</v>
      </c>
      <c r="BY49">
        <v>1623773833.60323</v>
      </c>
      <c r="BZ49">
        <v>388.550129032258</v>
      </c>
      <c r="CA49">
        <v>399.969580645161</v>
      </c>
      <c r="CB49">
        <v>30.1021064516129</v>
      </c>
      <c r="CC49">
        <v>24.7492225806452</v>
      </c>
      <c r="CD49">
        <v>599.997741935484</v>
      </c>
      <c r="CE49">
        <v>74.1004161290323</v>
      </c>
      <c r="CF49">
        <v>0.0999932096774193</v>
      </c>
      <c r="CG49">
        <v>34.8761290322581</v>
      </c>
      <c r="CH49">
        <v>35.0941032258065</v>
      </c>
      <c r="CI49">
        <v>999.9</v>
      </c>
      <c r="CJ49">
        <v>9997.22129032258</v>
      </c>
      <c r="CK49">
        <v>0</v>
      </c>
      <c r="CL49">
        <v>1767.57709677419</v>
      </c>
      <c r="CM49">
        <v>1999.98290322581</v>
      </c>
      <c r="CN49">
        <v>0.979999516129032</v>
      </c>
      <c r="CO49">
        <v>0.020000235483871</v>
      </c>
      <c r="CP49">
        <v>0</v>
      </c>
      <c r="CQ49">
        <v>256.182774193548</v>
      </c>
      <c r="CR49">
        <v>5.00005</v>
      </c>
      <c r="CS49">
        <v>10600.6290322581</v>
      </c>
      <c r="CT49">
        <v>16663.5096774194</v>
      </c>
      <c r="CU49">
        <v>47.9635806451613</v>
      </c>
      <c r="CV49">
        <v>49.77</v>
      </c>
      <c r="CW49">
        <v>48.5640322580645</v>
      </c>
      <c r="CX49">
        <v>48.8403870967742</v>
      </c>
      <c r="CY49">
        <v>50.0381935483871</v>
      </c>
      <c r="CZ49">
        <v>1955.08225806452</v>
      </c>
      <c r="DA49">
        <v>39.9006451612903</v>
      </c>
      <c r="DB49">
        <v>0</v>
      </c>
      <c r="DC49">
        <v>2.70000004768372</v>
      </c>
      <c r="DD49">
        <v>259.542461538462</v>
      </c>
      <c r="DE49">
        <v>-87.0096576707172</v>
      </c>
      <c r="DF49">
        <v>-24625.5653409884</v>
      </c>
      <c r="DG49">
        <v>19698.65</v>
      </c>
      <c r="DH49">
        <v>15</v>
      </c>
      <c r="DI49">
        <v>1623773803.1</v>
      </c>
      <c r="DJ49" t="s">
        <v>361</v>
      </c>
      <c r="DK49">
        <v>5</v>
      </c>
      <c r="DL49">
        <v>6.269</v>
      </c>
      <c r="DM49">
        <v>-0.975</v>
      </c>
      <c r="DN49">
        <v>400</v>
      </c>
      <c r="DO49">
        <v>25</v>
      </c>
      <c r="DP49">
        <v>0.4</v>
      </c>
      <c r="DQ49">
        <v>0.02</v>
      </c>
      <c r="DR49">
        <v>-11.4550261904762</v>
      </c>
      <c r="DS49">
        <v>-0.668724526963828</v>
      </c>
      <c r="DT49">
        <v>0.0817448500184272</v>
      </c>
      <c r="DU49">
        <v>0</v>
      </c>
      <c r="DV49">
        <v>262.835742857143</v>
      </c>
      <c r="DW49">
        <v>-24.9545419478085</v>
      </c>
      <c r="DX49">
        <v>25.3649118534616</v>
      </c>
      <c r="DY49">
        <v>0</v>
      </c>
      <c r="DZ49">
        <v>5.52408071428571</v>
      </c>
      <c r="EA49">
        <v>2.68940958078071</v>
      </c>
      <c r="EB49">
        <v>0.290890770822125</v>
      </c>
      <c r="EC49">
        <v>0</v>
      </c>
      <c r="ED49">
        <v>0</v>
      </c>
      <c r="EE49">
        <v>3</v>
      </c>
      <c r="EF49" t="s">
        <v>276</v>
      </c>
      <c r="EG49">
        <v>100</v>
      </c>
      <c r="EH49">
        <v>100</v>
      </c>
      <c r="EI49">
        <v>6.269</v>
      </c>
      <c r="EJ49">
        <v>-0.975</v>
      </c>
      <c r="EK49">
        <v>2</v>
      </c>
      <c r="EL49">
        <v>715.101</v>
      </c>
      <c r="EM49">
        <v>357.273</v>
      </c>
      <c r="EN49">
        <v>33.324</v>
      </c>
      <c r="EO49">
        <v>31.268</v>
      </c>
      <c r="EP49">
        <v>30.0007</v>
      </c>
      <c r="EQ49">
        <v>31.0404</v>
      </c>
      <c r="ER49">
        <v>30.9907</v>
      </c>
      <c r="ES49">
        <v>25.9283</v>
      </c>
      <c r="ET49">
        <v>-30</v>
      </c>
      <c r="EU49">
        <v>-30</v>
      </c>
      <c r="EV49">
        <v>-999.9</v>
      </c>
      <c r="EW49">
        <v>400</v>
      </c>
      <c r="EX49">
        <v>20</v>
      </c>
      <c r="EY49">
        <v>111.474</v>
      </c>
      <c r="EZ49">
        <v>98.8447</v>
      </c>
    </row>
    <row r="50" spans="1:156">
      <c r="A50">
        <v>34</v>
      </c>
      <c r="B50">
        <v>1623773855.7</v>
      </c>
      <c r="C50">
        <v>4020.10000014305</v>
      </c>
      <c r="D50" t="s">
        <v>377</v>
      </c>
      <c r="E50" t="s">
        <v>378</v>
      </c>
      <c r="F50" t="s">
        <v>264</v>
      </c>
      <c r="G50">
        <v>1623773834.5871</v>
      </c>
      <c r="H50">
        <f>CD50*AI50*(CB50-CC50)/(100*BV50*(1000-AI50*CB50))</f>
        <v>0</v>
      </c>
      <c r="I50">
        <f>CD50*AI50*(CA50-BZ50*(1000-AI50*CC50)/(1000-AI50*CB50))/(100*BV50)</f>
        <v>0</v>
      </c>
      <c r="J50">
        <f>BZ50 - IF(AI50&gt;1, I50*BV50*100.0/(AK50*CJ50), 0)</f>
        <v>0</v>
      </c>
      <c r="K50">
        <f>((Q50-H50/2)*J50-I50)/(Q50+H50/2)</f>
        <v>0</v>
      </c>
      <c r="L50">
        <f>K50*(CE50+CF50)/1000.0</f>
        <v>0</v>
      </c>
      <c r="M50">
        <f>(BZ50 - IF(AI50&gt;1, I50*BV50*100.0/(AK50*CJ50), 0))*(CE50+CF50)/1000.0</f>
        <v>0</v>
      </c>
      <c r="N50">
        <f>2.0/((1/P50-1/O50)+SIGN(P50)*SQRT((1/P50-1/O50)*(1/P50-1/O50) + 4*BW50/((BW50+1)*(BW50+1))*(2*1/P50*1/O50-1/O50*1/O50)))</f>
        <v>0</v>
      </c>
      <c r="O50">
        <f>AF50+AE50*BV50+AD50*BV50*BV50</f>
        <v>0</v>
      </c>
      <c r="P50">
        <f>H50*(1000-(1000*0.61365*exp(17.502*T50/(240.97+T50))/(CE50+CF50)+CB50)/2)/(1000*0.61365*exp(17.502*T50/(240.97+T50))/(CE50+CF50)-CB50)</f>
        <v>0</v>
      </c>
      <c r="Q50">
        <f>1/((BW50+1)/(N50/1.6)+1/(O50/1.37)) + BW50/((BW50+1)/(N50/1.6) + BW50/(O50/1.37))</f>
        <v>0</v>
      </c>
      <c r="R50">
        <f>(BS50*BU50)</f>
        <v>0</v>
      </c>
      <c r="S50">
        <f>(CG50+(R50+2*0.95*5.67E-8*(((CG50+$B$7)+273)^4-(CG50+273)^4)-44100*H50)/(1.84*29.3*O50+8*0.95*5.67E-8*(CG50+273)^3))</f>
        <v>0</v>
      </c>
      <c r="T50">
        <f>($C$7*CH50+$D$7*CI50+$E$7*S50)</f>
        <v>0</v>
      </c>
      <c r="U50">
        <f>0.61365*exp(17.502*T50/(240.97+T50))</f>
        <v>0</v>
      </c>
      <c r="V50">
        <f>(W50/X50*100)</f>
        <v>0</v>
      </c>
      <c r="W50">
        <f>CB50*(CE50+CF50)/1000</f>
        <v>0</v>
      </c>
      <c r="X50">
        <f>0.61365*exp(17.502*CG50/(240.97+CG50))</f>
        <v>0</v>
      </c>
      <c r="Y50">
        <f>(U50-CB50*(CE50+CF50)/1000)</f>
        <v>0</v>
      </c>
      <c r="Z50">
        <f>(-H50*44100)</f>
        <v>0</v>
      </c>
      <c r="AA50">
        <f>2*29.3*O50*0.92*(CG50-T50)</f>
        <v>0</v>
      </c>
      <c r="AB50">
        <f>2*0.95*5.67E-8*(((CG50+$B$7)+273)^4-(T50+273)^4)</f>
        <v>0</v>
      </c>
      <c r="AC50">
        <f>R50+AB50+Z50+AA50</f>
        <v>0</v>
      </c>
      <c r="AD50">
        <v>-0.0307142844858985</v>
      </c>
      <c r="AE50">
        <v>0.0344794750545238</v>
      </c>
      <c r="AF50">
        <v>2.72955996055888</v>
      </c>
      <c r="AG50">
        <v>66</v>
      </c>
      <c r="AH50">
        <v>11</v>
      </c>
      <c r="AI50">
        <f>IF(AG50*$H$13&gt;=AK50,1.0,(AK50/(AK50-AG50*$H$13)))</f>
        <v>0</v>
      </c>
      <c r="AJ50">
        <f>(AI50-1)*100</f>
        <v>0</v>
      </c>
      <c r="AK50">
        <f>MAX(0,($B$13+$C$13*CJ50)/(1+$D$13*CJ50)*CE50/(CG50+273)*$E$13)</f>
        <v>0</v>
      </c>
      <c r="AL50">
        <v>0</v>
      </c>
      <c r="AM50">
        <v>0</v>
      </c>
      <c r="AN50">
        <v>0</v>
      </c>
      <c r="AO50">
        <f>AN50-AM50</f>
        <v>0</v>
      </c>
      <c r="AP50">
        <f>AO50/AN50</f>
        <v>0</v>
      </c>
      <c r="AQ50">
        <v>-1</v>
      </c>
      <c r="AR50" t="s">
        <v>379</v>
      </c>
      <c r="AS50">
        <v>257.568461538462</v>
      </c>
      <c r="AT50">
        <v>290.973</v>
      </c>
      <c r="AU50">
        <f>1-AS50/AT50</f>
        <v>0</v>
      </c>
      <c r="AV50">
        <v>0.5</v>
      </c>
      <c r="AW50">
        <f>BS50</f>
        <v>0</v>
      </c>
      <c r="AX50">
        <f>I50</f>
        <v>0</v>
      </c>
      <c r="AY50">
        <f>AU50*AV50*AW50</f>
        <v>0</v>
      </c>
      <c r="AZ50">
        <f>BE50/AT50</f>
        <v>0</v>
      </c>
      <c r="BA50">
        <f>(AX50-AQ50)/AW50</f>
        <v>0</v>
      </c>
      <c r="BB50">
        <f>(AN50-AT50)/AT50</f>
        <v>0</v>
      </c>
      <c r="BC50" t="s">
        <v>266</v>
      </c>
      <c r="BD50">
        <v>0</v>
      </c>
      <c r="BE50">
        <f>AT50-BD50</f>
        <v>0</v>
      </c>
      <c r="BF50">
        <f>(AT50-AS50)/(AT50-BD50)</f>
        <v>0</v>
      </c>
      <c r="BG50">
        <f>(AN50-AT50)/(AN50-BD50)</f>
        <v>0</v>
      </c>
      <c r="BH50">
        <f>(AT50-AS50)/(AT50-AM50)</f>
        <v>0</v>
      </c>
      <c r="BI50">
        <f>(AN50-AT50)/(AN50-AM50)</f>
        <v>0</v>
      </c>
      <c r="BJ50" t="s">
        <v>266</v>
      </c>
      <c r="BK50" t="s">
        <v>266</v>
      </c>
      <c r="BL50" t="s">
        <v>266</v>
      </c>
      <c r="BM50" t="s">
        <v>266</v>
      </c>
      <c r="BN50" t="s">
        <v>266</v>
      </c>
      <c r="BO50" t="s">
        <v>266</v>
      </c>
      <c r="BP50" t="s">
        <v>266</v>
      </c>
      <c r="BQ50" t="s">
        <v>266</v>
      </c>
      <c r="BR50">
        <f>$B$11*CK50+$C$11*CL50+$F$11*CM50</f>
        <v>0</v>
      </c>
      <c r="BS50">
        <f>BR50*BT50</f>
        <v>0</v>
      </c>
      <c r="BT50">
        <f>($B$11*$D$9+$C$11*$D$9+$F$11*((CZ50+CR50)/MAX(CZ50+CR50+DA50, 0.1)*$I$9+DA50/MAX(CZ50+CR50+DA50, 0.1)*$J$9))/($B$11+$C$11+$F$11)</f>
        <v>0</v>
      </c>
      <c r="BU50">
        <f>($B$11*$K$9+$C$11*$K$9+$F$11*((CZ50+CR50)/MAX(CZ50+CR50+DA50, 0.1)*$P$9+DA50/MAX(CZ50+CR50+DA50, 0.1)*$Q$9))/($B$11+$C$11+$F$11)</f>
        <v>0</v>
      </c>
      <c r="BV50">
        <v>6</v>
      </c>
      <c r="BW50">
        <v>0.5</v>
      </c>
      <c r="BX50" t="s">
        <v>267</v>
      </c>
      <c r="BY50">
        <v>1623773834.5871</v>
      </c>
      <c r="BZ50">
        <v>388.546516129032</v>
      </c>
      <c r="CA50">
        <v>399.971322580645</v>
      </c>
      <c r="CB50">
        <v>30.1336258064516</v>
      </c>
      <c r="CC50">
        <v>24.7532967741935</v>
      </c>
      <c r="CD50">
        <v>599.998161290323</v>
      </c>
      <c r="CE50">
        <v>74.1004806451613</v>
      </c>
      <c r="CF50">
        <v>0.10000845483871</v>
      </c>
      <c r="CG50">
        <v>34.8878516129032</v>
      </c>
      <c r="CH50">
        <v>35.1472419354839</v>
      </c>
      <c r="CI50">
        <v>999.9</v>
      </c>
      <c r="CJ50">
        <v>9995.75032258064</v>
      </c>
      <c r="CK50">
        <v>0</v>
      </c>
      <c r="CL50">
        <v>1767.14741935484</v>
      </c>
      <c r="CM50">
        <v>1999.98451612903</v>
      </c>
      <c r="CN50">
        <v>0.979999483870967</v>
      </c>
      <c r="CO50">
        <v>0.0200002870967742</v>
      </c>
      <c r="CP50">
        <v>0</v>
      </c>
      <c r="CQ50">
        <v>255.37464516129</v>
      </c>
      <c r="CR50">
        <v>5.00005</v>
      </c>
      <c r="CS50">
        <v>10584.7548387097</v>
      </c>
      <c r="CT50">
        <v>16663.5258064516</v>
      </c>
      <c r="CU50">
        <v>47.9897741935484</v>
      </c>
      <c r="CV50">
        <v>49.772</v>
      </c>
      <c r="CW50">
        <v>48.566064516129</v>
      </c>
      <c r="CX50">
        <v>48.8464516129032</v>
      </c>
      <c r="CY50">
        <v>50.0502903225807</v>
      </c>
      <c r="CZ50">
        <v>1955.08387096774</v>
      </c>
      <c r="DA50">
        <v>39.9006451612903</v>
      </c>
      <c r="DB50">
        <v>0</v>
      </c>
      <c r="DC50">
        <v>2.5</v>
      </c>
      <c r="DD50">
        <v>257.568461538462</v>
      </c>
      <c r="DE50">
        <v>-51.0511545383194</v>
      </c>
      <c r="DF50">
        <v>-15378.3835222951</v>
      </c>
      <c r="DG50">
        <v>19564.7846153846</v>
      </c>
      <c r="DH50">
        <v>15</v>
      </c>
      <c r="DI50">
        <v>1623773803.1</v>
      </c>
      <c r="DJ50" t="s">
        <v>361</v>
      </c>
      <c r="DK50">
        <v>5</v>
      </c>
      <c r="DL50">
        <v>6.269</v>
      </c>
      <c r="DM50">
        <v>-0.975</v>
      </c>
      <c r="DN50">
        <v>400</v>
      </c>
      <c r="DO50">
        <v>25</v>
      </c>
      <c r="DP50">
        <v>0.4</v>
      </c>
      <c r="DQ50">
        <v>0.02</v>
      </c>
      <c r="DR50">
        <v>-11.4688952380952</v>
      </c>
      <c r="DS50">
        <v>-0.600338398126245</v>
      </c>
      <c r="DT50">
        <v>0.0799471609799425</v>
      </c>
      <c r="DU50">
        <v>0</v>
      </c>
      <c r="DV50">
        <v>261.927114285714</v>
      </c>
      <c r="DW50">
        <v>-55.3718135701698</v>
      </c>
      <c r="DX50">
        <v>27.591995908515</v>
      </c>
      <c r="DY50">
        <v>0</v>
      </c>
      <c r="DZ50">
        <v>5.66143428571429</v>
      </c>
      <c r="EA50">
        <v>3.16881832932235</v>
      </c>
      <c r="EB50">
        <v>0.327825727709555</v>
      </c>
      <c r="EC50">
        <v>0</v>
      </c>
      <c r="ED50">
        <v>0</v>
      </c>
      <c r="EE50">
        <v>3</v>
      </c>
      <c r="EF50" t="s">
        <v>276</v>
      </c>
      <c r="EG50">
        <v>100</v>
      </c>
      <c r="EH50">
        <v>100</v>
      </c>
      <c r="EI50">
        <v>6.269</v>
      </c>
      <c r="EJ50">
        <v>-0.975</v>
      </c>
      <c r="EK50">
        <v>2</v>
      </c>
      <c r="EL50">
        <v>715.166</v>
      </c>
      <c r="EM50">
        <v>357.244</v>
      </c>
      <c r="EN50">
        <v>33.3274</v>
      </c>
      <c r="EO50">
        <v>31.2721</v>
      </c>
      <c r="EP50">
        <v>30.0007</v>
      </c>
      <c r="EQ50">
        <v>31.0442</v>
      </c>
      <c r="ER50">
        <v>30.9948</v>
      </c>
      <c r="ES50">
        <v>25.9268</v>
      </c>
      <c r="ET50">
        <v>-30</v>
      </c>
      <c r="EU50">
        <v>-30</v>
      </c>
      <c r="EV50">
        <v>-999.9</v>
      </c>
      <c r="EW50">
        <v>400</v>
      </c>
      <c r="EX50">
        <v>20</v>
      </c>
      <c r="EY50">
        <v>111.472</v>
      </c>
      <c r="EZ50">
        <v>98.8429</v>
      </c>
    </row>
    <row r="51" spans="1:156">
      <c r="A51">
        <v>35</v>
      </c>
      <c r="B51">
        <v>1623773858.7</v>
      </c>
      <c r="C51">
        <v>4023.10000014305</v>
      </c>
      <c r="D51" t="s">
        <v>380</v>
      </c>
      <c r="E51" t="s">
        <v>381</v>
      </c>
      <c r="F51" t="s">
        <v>264</v>
      </c>
      <c r="G51">
        <v>1623773835.65484</v>
      </c>
      <c r="H51">
        <f>CD51*AI51*(CB51-CC51)/(100*BV51*(1000-AI51*CB51))</f>
        <v>0</v>
      </c>
      <c r="I51">
        <f>CD51*AI51*(CA51-BZ51*(1000-AI51*CC51)/(1000-AI51*CB51))/(100*BV51)</f>
        <v>0</v>
      </c>
      <c r="J51">
        <f>BZ51 - IF(AI51&gt;1, I51*BV51*100.0/(AK51*CJ51), 0)</f>
        <v>0</v>
      </c>
      <c r="K51">
        <f>((Q51-H51/2)*J51-I51)/(Q51+H51/2)</f>
        <v>0</v>
      </c>
      <c r="L51">
        <f>K51*(CE51+CF51)/1000.0</f>
        <v>0</v>
      </c>
      <c r="M51">
        <f>(BZ51 - IF(AI51&gt;1, I51*BV51*100.0/(AK51*CJ51), 0))*(CE51+CF51)/1000.0</f>
        <v>0</v>
      </c>
      <c r="N51">
        <f>2.0/((1/P51-1/O51)+SIGN(P51)*SQRT((1/P51-1/O51)*(1/P51-1/O51) + 4*BW51/((BW51+1)*(BW51+1))*(2*1/P51*1/O51-1/O51*1/O51)))</f>
        <v>0</v>
      </c>
      <c r="O51">
        <f>AF51+AE51*BV51+AD51*BV51*BV51</f>
        <v>0</v>
      </c>
      <c r="P51">
        <f>H51*(1000-(1000*0.61365*exp(17.502*T51/(240.97+T51))/(CE51+CF51)+CB51)/2)/(1000*0.61365*exp(17.502*T51/(240.97+T51))/(CE51+CF51)-CB51)</f>
        <v>0</v>
      </c>
      <c r="Q51">
        <f>1/((BW51+1)/(N51/1.6)+1/(O51/1.37)) + BW51/((BW51+1)/(N51/1.6) + BW51/(O51/1.37))</f>
        <v>0</v>
      </c>
      <c r="R51">
        <f>(BS51*BU51)</f>
        <v>0</v>
      </c>
      <c r="S51">
        <f>(CG51+(R51+2*0.95*5.67E-8*(((CG51+$B$7)+273)^4-(CG51+273)^4)-44100*H51)/(1.84*29.3*O51+8*0.95*5.67E-8*(CG51+273)^3))</f>
        <v>0</v>
      </c>
      <c r="T51">
        <f>($C$7*CH51+$D$7*CI51+$E$7*S51)</f>
        <v>0</v>
      </c>
      <c r="U51">
        <f>0.61365*exp(17.502*T51/(240.97+T51))</f>
        <v>0</v>
      </c>
      <c r="V51">
        <f>(W51/X51*100)</f>
        <v>0</v>
      </c>
      <c r="W51">
        <f>CB51*(CE51+CF51)/1000</f>
        <v>0</v>
      </c>
      <c r="X51">
        <f>0.61365*exp(17.502*CG51/(240.97+CG51))</f>
        <v>0</v>
      </c>
      <c r="Y51">
        <f>(U51-CB51*(CE51+CF51)/1000)</f>
        <v>0</v>
      </c>
      <c r="Z51">
        <f>(-H51*44100)</f>
        <v>0</v>
      </c>
      <c r="AA51">
        <f>2*29.3*O51*0.92*(CG51-T51)</f>
        <v>0</v>
      </c>
      <c r="AB51">
        <f>2*0.95*5.67E-8*(((CG51+$B$7)+273)^4-(T51+273)^4)</f>
        <v>0</v>
      </c>
      <c r="AC51">
        <f>R51+AB51+Z51+AA51</f>
        <v>0</v>
      </c>
      <c r="AD51">
        <v>-0.0307155027962082</v>
      </c>
      <c r="AE51">
        <v>0.0344808427145762</v>
      </c>
      <c r="AF51">
        <v>2.72964794002485</v>
      </c>
      <c r="AG51">
        <v>66</v>
      </c>
      <c r="AH51">
        <v>11</v>
      </c>
      <c r="AI51">
        <f>IF(AG51*$H$13&gt;=AK51,1.0,(AK51/(AK51-AG51*$H$13)))</f>
        <v>0</v>
      </c>
      <c r="AJ51">
        <f>(AI51-1)*100</f>
        <v>0</v>
      </c>
      <c r="AK51">
        <f>MAX(0,($B$13+$C$13*CJ51)/(1+$D$13*CJ51)*CE51/(CG51+273)*$E$13)</f>
        <v>0</v>
      </c>
      <c r="AL51">
        <v>0</v>
      </c>
      <c r="AM51">
        <v>0</v>
      </c>
      <c r="AN51">
        <v>0</v>
      </c>
      <c r="AO51">
        <f>AN51-AM51</f>
        <v>0</v>
      </c>
      <c r="AP51">
        <f>AO51/AN51</f>
        <v>0</v>
      </c>
      <c r="AQ51">
        <v>-1</v>
      </c>
      <c r="AR51" t="s">
        <v>382</v>
      </c>
      <c r="AS51">
        <v>256.572653846154</v>
      </c>
      <c r="AT51">
        <v>289.779</v>
      </c>
      <c r="AU51">
        <f>1-AS51/AT51</f>
        <v>0</v>
      </c>
      <c r="AV51">
        <v>0.5</v>
      </c>
      <c r="AW51">
        <f>BS51</f>
        <v>0</v>
      </c>
      <c r="AX51">
        <f>I51</f>
        <v>0</v>
      </c>
      <c r="AY51">
        <f>AU51*AV51*AW51</f>
        <v>0</v>
      </c>
      <c r="AZ51">
        <f>BE51/AT51</f>
        <v>0</v>
      </c>
      <c r="BA51">
        <f>(AX51-AQ51)/AW51</f>
        <v>0</v>
      </c>
      <c r="BB51">
        <f>(AN51-AT51)/AT51</f>
        <v>0</v>
      </c>
      <c r="BC51" t="s">
        <v>266</v>
      </c>
      <c r="BD51">
        <v>0</v>
      </c>
      <c r="BE51">
        <f>AT51-BD51</f>
        <v>0</v>
      </c>
      <c r="BF51">
        <f>(AT51-AS51)/(AT51-BD51)</f>
        <v>0</v>
      </c>
      <c r="BG51">
        <f>(AN51-AT51)/(AN51-BD51)</f>
        <v>0</v>
      </c>
      <c r="BH51">
        <f>(AT51-AS51)/(AT51-AM51)</f>
        <v>0</v>
      </c>
      <c r="BI51">
        <f>(AN51-AT51)/(AN51-AM51)</f>
        <v>0</v>
      </c>
      <c r="BJ51" t="s">
        <v>266</v>
      </c>
      <c r="BK51" t="s">
        <v>266</v>
      </c>
      <c r="BL51" t="s">
        <v>266</v>
      </c>
      <c r="BM51" t="s">
        <v>266</v>
      </c>
      <c r="BN51" t="s">
        <v>266</v>
      </c>
      <c r="BO51" t="s">
        <v>266</v>
      </c>
      <c r="BP51" t="s">
        <v>266</v>
      </c>
      <c r="BQ51" t="s">
        <v>266</v>
      </c>
      <c r="BR51">
        <f>$B$11*CK51+$C$11*CL51+$F$11*CM51</f>
        <v>0</v>
      </c>
      <c r="BS51">
        <f>BR51*BT51</f>
        <v>0</v>
      </c>
      <c r="BT51">
        <f>($B$11*$D$9+$C$11*$D$9+$F$11*((CZ51+CR51)/MAX(CZ51+CR51+DA51, 0.1)*$I$9+DA51/MAX(CZ51+CR51+DA51, 0.1)*$J$9))/($B$11+$C$11+$F$11)</f>
        <v>0</v>
      </c>
      <c r="BU51">
        <f>($B$11*$K$9+$C$11*$K$9+$F$11*((CZ51+CR51)/MAX(CZ51+CR51+DA51, 0.1)*$P$9+DA51/MAX(CZ51+CR51+DA51, 0.1)*$Q$9))/($B$11+$C$11+$F$11)</f>
        <v>0</v>
      </c>
      <c r="BV51">
        <v>6</v>
      </c>
      <c r="BW51">
        <v>0.5</v>
      </c>
      <c r="BX51" t="s">
        <v>267</v>
      </c>
      <c r="BY51">
        <v>1623773835.65484</v>
      </c>
      <c r="BZ51">
        <v>388.541774193548</v>
      </c>
      <c r="CA51">
        <v>399.972451612903</v>
      </c>
      <c r="CB51">
        <v>30.1674838709677</v>
      </c>
      <c r="CC51">
        <v>24.7577677419355</v>
      </c>
      <c r="CD51">
        <v>599.998258064516</v>
      </c>
      <c r="CE51">
        <v>74.1005741935484</v>
      </c>
      <c r="CF51">
        <v>0.100008506451613</v>
      </c>
      <c r="CG51">
        <v>34.9006580645161</v>
      </c>
      <c r="CH51">
        <v>35.2032548387097</v>
      </c>
      <c r="CI51">
        <v>999.9</v>
      </c>
      <c r="CJ51">
        <v>9996.13419354839</v>
      </c>
      <c r="CK51">
        <v>0</v>
      </c>
      <c r="CL51">
        <v>1766.84129032258</v>
      </c>
      <c r="CM51">
        <v>1999.96258064516</v>
      </c>
      <c r="CN51">
        <v>0.979999451612903</v>
      </c>
      <c r="CO51">
        <v>0.0200003387096774</v>
      </c>
      <c r="CP51">
        <v>0</v>
      </c>
      <c r="CQ51">
        <v>254.544612903226</v>
      </c>
      <c r="CR51">
        <v>5.00005</v>
      </c>
      <c r="CS51">
        <v>10568.6129032258</v>
      </c>
      <c r="CT51">
        <v>16663.3419354839</v>
      </c>
      <c r="CU51">
        <v>48.02</v>
      </c>
      <c r="CV51">
        <v>49.774</v>
      </c>
      <c r="CW51">
        <v>48.5680967741935</v>
      </c>
      <c r="CX51">
        <v>48.8525161290322</v>
      </c>
      <c r="CY51">
        <v>50.0664193548387</v>
      </c>
      <c r="CZ51">
        <v>1955.06225806452</v>
      </c>
      <c r="DA51">
        <v>39.9003225806452</v>
      </c>
      <c r="DB51">
        <v>0</v>
      </c>
      <c r="DC51">
        <v>2.29999995231628</v>
      </c>
      <c r="DD51">
        <v>256.572653846154</v>
      </c>
      <c r="DE51">
        <v>-31.7558401399313</v>
      </c>
      <c r="DF51">
        <v>-7105.1014567845</v>
      </c>
      <c r="DG51">
        <v>19466.8076923077</v>
      </c>
      <c r="DH51">
        <v>15</v>
      </c>
      <c r="DI51">
        <v>1623773803.1</v>
      </c>
      <c r="DJ51" t="s">
        <v>361</v>
      </c>
      <c r="DK51">
        <v>5</v>
      </c>
      <c r="DL51">
        <v>6.269</v>
      </c>
      <c r="DM51">
        <v>-0.975</v>
      </c>
      <c r="DN51">
        <v>400</v>
      </c>
      <c r="DO51">
        <v>25</v>
      </c>
      <c r="DP51">
        <v>0.4</v>
      </c>
      <c r="DQ51">
        <v>0.02</v>
      </c>
      <c r="DR51">
        <v>-11.4976142857143</v>
      </c>
      <c r="DS51">
        <v>-0.423776446432642</v>
      </c>
      <c r="DT51">
        <v>0.0650404217589726</v>
      </c>
      <c r="DU51">
        <v>1</v>
      </c>
      <c r="DV51">
        <v>259.760371428571</v>
      </c>
      <c r="DW51">
        <v>-37.5331940603483</v>
      </c>
      <c r="DX51">
        <v>26.7703185263997</v>
      </c>
      <c r="DY51">
        <v>0</v>
      </c>
      <c r="DZ51">
        <v>5.79049047619048</v>
      </c>
      <c r="EA51">
        <v>3.09601375161612</v>
      </c>
      <c r="EB51">
        <v>0.321597321106116</v>
      </c>
      <c r="EC51">
        <v>0</v>
      </c>
      <c r="ED51">
        <v>1</v>
      </c>
      <c r="EE51">
        <v>3</v>
      </c>
      <c r="EF51" t="s">
        <v>269</v>
      </c>
      <c r="EG51">
        <v>100</v>
      </c>
      <c r="EH51">
        <v>100</v>
      </c>
      <c r="EI51">
        <v>6.269</v>
      </c>
      <c r="EJ51">
        <v>-0.975</v>
      </c>
      <c r="EK51">
        <v>2</v>
      </c>
      <c r="EL51">
        <v>715.301</v>
      </c>
      <c r="EM51">
        <v>357.24</v>
      </c>
      <c r="EN51">
        <v>33.3309</v>
      </c>
      <c r="EO51">
        <v>31.2762</v>
      </c>
      <c r="EP51">
        <v>30.0007</v>
      </c>
      <c r="EQ51">
        <v>31.0482</v>
      </c>
      <c r="ER51">
        <v>30.9985</v>
      </c>
      <c r="ES51">
        <v>25.9276</v>
      </c>
      <c r="ET51">
        <v>-30</v>
      </c>
      <c r="EU51">
        <v>-30</v>
      </c>
      <c r="EV51">
        <v>-999.9</v>
      </c>
      <c r="EW51">
        <v>400</v>
      </c>
      <c r="EX51">
        <v>20</v>
      </c>
      <c r="EY51">
        <v>111.471</v>
      </c>
      <c r="EZ51">
        <v>98.8416</v>
      </c>
    </row>
    <row r="52" spans="1:156">
      <c r="A52">
        <v>36</v>
      </c>
      <c r="B52">
        <v>1623773861.6</v>
      </c>
      <c r="C52">
        <v>4026</v>
      </c>
      <c r="D52" t="s">
        <v>383</v>
      </c>
      <c r="E52" t="s">
        <v>384</v>
      </c>
      <c r="F52" t="s">
        <v>264</v>
      </c>
      <c r="G52">
        <v>1623773836.8</v>
      </c>
      <c r="H52">
        <f>CD52*AI52*(CB52-CC52)/(100*BV52*(1000-AI52*CB52))</f>
        <v>0</v>
      </c>
      <c r="I52">
        <f>CD52*AI52*(CA52-BZ52*(1000-AI52*CC52)/(1000-AI52*CB52))/(100*BV52)</f>
        <v>0</v>
      </c>
      <c r="J52">
        <f>BZ52 - IF(AI52&gt;1, I52*BV52*100.0/(AK52*CJ52), 0)</f>
        <v>0</v>
      </c>
      <c r="K52">
        <f>((Q52-H52/2)*J52-I52)/(Q52+H52/2)</f>
        <v>0</v>
      </c>
      <c r="L52">
        <f>K52*(CE52+CF52)/1000.0</f>
        <v>0</v>
      </c>
      <c r="M52">
        <f>(BZ52 - IF(AI52&gt;1, I52*BV52*100.0/(AK52*CJ52), 0))*(CE52+CF52)/1000.0</f>
        <v>0</v>
      </c>
      <c r="N52">
        <f>2.0/((1/P52-1/O52)+SIGN(P52)*SQRT((1/P52-1/O52)*(1/P52-1/O52) + 4*BW52/((BW52+1)*(BW52+1))*(2*1/P52*1/O52-1/O52*1/O52)))</f>
        <v>0</v>
      </c>
      <c r="O52">
        <f>AF52+AE52*BV52+AD52*BV52*BV52</f>
        <v>0</v>
      </c>
      <c r="P52">
        <f>H52*(1000-(1000*0.61365*exp(17.502*T52/(240.97+T52))/(CE52+CF52)+CB52)/2)/(1000*0.61365*exp(17.502*T52/(240.97+T52))/(CE52+CF52)-CB52)</f>
        <v>0</v>
      </c>
      <c r="Q52">
        <f>1/((BW52+1)/(N52/1.6)+1/(O52/1.37)) + BW52/((BW52+1)/(N52/1.6) + BW52/(O52/1.37))</f>
        <v>0</v>
      </c>
      <c r="R52">
        <f>(BS52*BU52)</f>
        <v>0</v>
      </c>
      <c r="S52">
        <f>(CG52+(R52+2*0.95*5.67E-8*(((CG52+$B$7)+273)^4-(CG52+273)^4)-44100*H52)/(1.84*29.3*O52+8*0.95*5.67E-8*(CG52+273)^3))</f>
        <v>0</v>
      </c>
      <c r="T52">
        <f>($C$7*CH52+$D$7*CI52+$E$7*S52)</f>
        <v>0</v>
      </c>
      <c r="U52">
        <f>0.61365*exp(17.502*T52/(240.97+T52))</f>
        <v>0</v>
      </c>
      <c r="V52">
        <f>(W52/X52*100)</f>
        <v>0</v>
      </c>
      <c r="W52">
        <f>CB52*(CE52+CF52)/1000</f>
        <v>0</v>
      </c>
      <c r="X52">
        <f>0.61365*exp(17.502*CG52/(240.97+CG52))</f>
        <v>0</v>
      </c>
      <c r="Y52">
        <f>(U52-CB52*(CE52+CF52)/1000)</f>
        <v>0</v>
      </c>
      <c r="Z52">
        <f>(-H52*44100)</f>
        <v>0</v>
      </c>
      <c r="AA52">
        <f>2*29.3*O52*0.92*(CG52-T52)</f>
        <v>0</v>
      </c>
      <c r="AB52">
        <f>2*0.95*5.67E-8*(((CG52+$B$7)+273)^4-(T52+273)^4)</f>
        <v>0</v>
      </c>
      <c r="AC52">
        <f>R52+AB52+Z52+AA52</f>
        <v>0</v>
      </c>
      <c r="AD52">
        <v>-0.030710321692883</v>
      </c>
      <c r="AE52">
        <v>0.0344750264722041</v>
      </c>
      <c r="AF52">
        <v>2.72927378441369</v>
      </c>
      <c r="AG52">
        <v>66</v>
      </c>
      <c r="AH52">
        <v>11</v>
      </c>
      <c r="AI52">
        <f>IF(AG52*$H$13&gt;=AK52,1.0,(AK52/(AK52-AG52*$H$13)))</f>
        <v>0</v>
      </c>
      <c r="AJ52">
        <f>(AI52-1)*100</f>
        <v>0</v>
      </c>
      <c r="AK52">
        <f>MAX(0,($B$13+$C$13*CJ52)/(1+$D$13*CJ52)*CE52/(CG52+273)*$E$13)</f>
        <v>0</v>
      </c>
      <c r="AL52">
        <v>0</v>
      </c>
      <c r="AM52">
        <v>0</v>
      </c>
      <c r="AN52">
        <v>0</v>
      </c>
      <c r="AO52">
        <f>AN52-AM52</f>
        <v>0</v>
      </c>
      <c r="AP52">
        <f>AO52/AN52</f>
        <v>0</v>
      </c>
      <c r="AQ52">
        <v>-1</v>
      </c>
      <c r="AR52" t="s">
        <v>385</v>
      </c>
      <c r="AS52">
        <v>257.699807692308</v>
      </c>
      <c r="AT52">
        <v>289.055</v>
      </c>
      <c r="AU52">
        <f>1-AS52/AT52</f>
        <v>0</v>
      </c>
      <c r="AV52">
        <v>0.5</v>
      </c>
      <c r="AW52">
        <f>BS52</f>
        <v>0</v>
      </c>
      <c r="AX52">
        <f>I52</f>
        <v>0</v>
      </c>
      <c r="AY52">
        <f>AU52*AV52*AW52</f>
        <v>0</v>
      </c>
      <c r="AZ52">
        <f>BE52/AT52</f>
        <v>0</v>
      </c>
      <c r="BA52">
        <f>(AX52-AQ52)/AW52</f>
        <v>0</v>
      </c>
      <c r="BB52">
        <f>(AN52-AT52)/AT52</f>
        <v>0</v>
      </c>
      <c r="BC52" t="s">
        <v>266</v>
      </c>
      <c r="BD52">
        <v>0</v>
      </c>
      <c r="BE52">
        <f>AT52-BD52</f>
        <v>0</v>
      </c>
      <c r="BF52">
        <f>(AT52-AS52)/(AT52-BD52)</f>
        <v>0</v>
      </c>
      <c r="BG52">
        <f>(AN52-AT52)/(AN52-BD52)</f>
        <v>0</v>
      </c>
      <c r="BH52">
        <f>(AT52-AS52)/(AT52-AM52)</f>
        <v>0</v>
      </c>
      <c r="BI52">
        <f>(AN52-AT52)/(AN52-AM52)</f>
        <v>0</v>
      </c>
      <c r="BJ52" t="s">
        <v>266</v>
      </c>
      <c r="BK52" t="s">
        <v>266</v>
      </c>
      <c r="BL52" t="s">
        <v>266</v>
      </c>
      <c r="BM52" t="s">
        <v>266</v>
      </c>
      <c r="BN52" t="s">
        <v>266</v>
      </c>
      <c r="BO52" t="s">
        <v>266</v>
      </c>
      <c r="BP52" t="s">
        <v>266</v>
      </c>
      <c r="BQ52" t="s">
        <v>266</v>
      </c>
      <c r="BR52">
        <f>$B$11*CK52+$C$11*CL52+$F$11*CM52</f>
        <v>0</v>
      </c>
      <c r="BS52">
        <f>BR52*BT52</f>
        <v>0</v>
      </c>
      <c r="BT52">
        <f>($B$11*$D$9+$C$11*$D$9+$F$11*((CZ52+CR52)/MAX(CZ52+CR52+DA52, 0.1)*$I$9+DA52/MAX(CZ52+CR52+DA52, 0.1)*$J$9))/($B$11+$C$11+$F$11)</f>
        <v>0</v>
      </c>
      <c r="BU52">
        <f>($B$11*$K$9+$C$11*$K$9+$F$11*((CZ52+CR52)/MAX(CZ52+CR52+DA52, 0.1)*$P$9+DA52/MAX(CZ52+CR52+DA52, 0.1)*$Q$9))/($B$11+$C$11+$F$11)</f>
        <v>0</v>
      </c>
      <c r="BV52">
        <v>6</v>
      </c>
      <c r="BW52">
        <v>0.5</v>
      </c>
      <c r="BX52" t="s">
        <v>267</v>
      </c>
      <c r="BY52">
        <v>1623773836.8</v>
      </c>
      <c r="BZ52">
        <v>388.540322580645</v>
      </c>
      <c r="CA52">
        <v>399.974129032258</v>
      </c>
      <c r="CB52">
        <v>30.2031548387097</v>
      </c>
      <c r="CC52">
        <v>24.7625290322581</v>
      </c>
      <c r="CD52">
        <v>599.999483870968</v>
      </c>
      <c r="CE52">
        <v>74.1006290322581</v>
      </c>
      <c r="CF52">
        <v>0.1000291</v>
      </c>
      <c r="CG52">
        <v>34.9142032258065</v>
      </c>
      <c r="CH52">
        <v>35.2601612903226</v>
      </c>
      <c r="CI52">
        <v>999.9</v>
      </c>
      <c r="CJ52">
        <v>9994.44064516129</v>
      </c>
      <c r="CK52">
        <v>0</v>
      </c>
      <c r="CL52">
        <v>1765.77741935484</v>
      </c>
      <c r="CM52">
        <v>1999.96483870968</v>
      </c>
      <c r="CN52">
        <v>0.979999516129032</v>
      </c>
      <c r="CO52">
        <v>0.0200002903225806</v>
      </c>
      <c r="CP52">
        <v>0</v>
      </c>
      <c r="CQ52">
        <v>253.708870967742</v>
      </c>
      <c r="CR52">
        <v>5.00005</v>
      </c>
      <c r="CS52">
        <v>10551.9225806452</v>
      </c>
      <c r="CT52">
        <v>16663.3612903226</v>
      </c>
      <c r="CU52">
        <v>48.0522580645161</v>
      </c>
      <c r="CV52">
        <v>49.7780322580645</v>
      </c>
      <c r="CW52">
        <v>48.572129032258</v>
      </c>
      <c r="CX52">
        <v>48.8605806451613</v>
      </c>
      <c r="CY52">
        <v>50.0845483870968</v>
      </c>
      <c r="CZ52">
        <v>1955.06451612903</v>
      </c>
      <c r="DA52">
        <v>39.9003225806452</v>
      </c>
      <c r="DB52">
        <v>0</v>
      </c>
      <c r="DC52">
        <v>2.10000014305115</v>
      </c>
      <c r="DD52">
        <v>257.699807692308</v>
      </c>
      <c r="DE52">
        <v>-65.2936934556882</v>
      </c>
      <c r="DF52">
        <v>-21767.170380888</v>
      </c>
      <c r="DG52">
        <v>20437.7653846154</v>
      </c>
      <c r="DH52">
        <v>15</v>
      </c>
      <c r="DI52">
        <v>1623773803.1</v>
      </c>
      <c r="DJ52" t="s">
        <v>361</v>
      </c>
      <c r="DK52">
        <v>5</v>
      </c>
      <c r="DL52">
        <v>6.269</v>
      </c>
      <c r="DM52">
        <v>-0.975</v>
      </c>
      <c r="DN52">
        <v>400</v>
      </c>
      <c r="DO52">
        <v>25</v>
      </c>
      <c r="DP52">
        <v>0.4</v>
      </c>
      <c r="DQ52">
        <v>0.02</v>
      </c>
      <c r="DR52">
        <v>-11.5106166666667</v>
      </c>
      <c r="DS52">
        <v>-0.13176690080292</v>
      </c>
      <c r="DT52">
        <v>0.0488035464981148</v>
      </c>
      <c r="DU52">
        <v>1</v>
      </c>
      <c r="DV52">
        <v>257.9952</v>
      </c>
      <c r="DW52">
        <v>-16.3322139946841</v>
      </c>
      <c r="DX52">
        <v>25.8563786015863</v>
      </c>
      <c r="DY52">
        <v>0</v>
      </c>
      <c r="DZ52">
        <v>5.90379952380952</v>
      </c>
      <c r="EA52">
        <v>2.64543685471432</v>
      </c>
      <c r="EB52">
        <v>0.279735712575726</v>
      </c>
      <c r="EC52">
        <v>0</v>
      </c>
      <c r="ED52">
        <v>1</v>
      </c>
      <c r="EE52">
        <v>3</v>
      </c>
      <c r="EF52" t="s">
        <v>269</v>
      </c>
      <c r="EG52">
        <v>100</v>
      </c>
      <c r="EH52">
        <v>100</v>
      </c>
      <c r="EI52">
        <v>6.269</v>
      </c>
      <c r="EJ52">
        <v>-0.975</v>
      </c>
      <c r="EK52">
        <v>2</v>
      </c>
      <c r="EL52">
        <v>715.262</v>
      </c>
      <c r="EM52">
        <v>357.138</v>
      </c>
      <c r="EN52">
        <v>33.3344</v>
      </c>
      <c r="EO52">
        <v>31.2803</v>
      </c>
      <c r="EP52">
        <v>30.0005</v>
      </c>
      <c r="EQ52">
        <v>31.0523</v>
      </c>
      <c r="ER52">
        <v>31.0015</v>
      </c>
      <c r="ES52">
        <v>25.927</v>
      </c>
      <c r="ET52">
        <v>-30</v>
      </c>
      <c r="EU52">
        <v>-30</v>
      </c>
      <c r="EV52">
        <v>-999.9</v>
      </c>
      <c r="EW52">
        <v>400</v>
      </c>
      <c r="EX52">
        <v>20</v>
      </c>
      <c r="EY52">
        <v>111.47</v>
      </c>
      <c r="EZ52">
        <v>98.8418</v>
      </c>
    </row>
    <row r="53" spans="1:156">
      <c r="A53">
        <v>37</v>
      </c>
      <c r="B53">
        <v>1623775446.8</v>
      </c>
      <c r="C53">
        <v>5611.20000004768</v>
      </c>
      <c r="D53" t="s">
        <v>388</v>
      </c>
      <c r="E53" t="s">
        <v>389</v>
      </c>
      <c r="F53" t="s">
        <v>264</v>
      </c>
      <c r="G53">
        <v>1623775438.8</v>
      </c>
      <c r="H53">
        <f>CD53*AI53*(CB53-CC53)/(100*BV53*(1000-AI53*CB53))</f>
        <v>0</v>
      </c>
      <c r="I53">
        <f>CD53*AI53*(CA53-BZ53*(1000-AI53*CC53)/(1000-AI53*CB53))/(100*BV53)</f>
        <v>0</v>
      </c>
      <c r="J53">
        <f>BZ53 - IF(AI53&gt;1, I53*BV53*100.0/(AK53*CJ53), 0)</f>
        <v>0</v>
      </c>
      <c r="K53">
        <f>((Q53-H53/2)*J53-I53)/(Q53+H53/2)</f>
        <v>0</v>
      </c>
      <c r="L53">
        <f>K53*(CE53+CF53)/1000.0</f>
        <v>0</v>
      </c>
      <c r="M53">
        <f>(BZ53 - IF(AI53&gt;1, I53*BV53*100.0/(AK53*CJ53), 0))*(CE53+CF53)/1000.0</f>
        <v>0</v>
      </c>
      <c r="N53">
        <f>2.0/((1/P53-1/O53)+SIGN(P53)*SQRT((1/P53-1/O53)*(1/P53-1/O53) + 4*BW53/((BW53+1)*(BW53+1))*(2*1/P53*1/O53-1/O53*1/O53)))</f>
        <v>0</v>
      </c>
      <c r="O53">
        <f>AF53+AE53*BV53+AD53*BV53*BV53</f>
        <v>0</v>
      </c>
      <c r="P53">
        <f>H53*(1000-(1000*0.61365*exp(17.502*T53/(240.97+T53))/(CE53+CF53)+CB53)/2)/(1000*0.61365*exp(17.502*T53/(240.97+T53))/(CE53+CF53)-CB53)</f>
        <v>0</v>
      </c>
      <c r="Q53">
        <f>1/((BW53+1)/(N53/1.6)+1/(O53/1.37)) + BW53/((BW53+1)/(N53/1.6) + BW53/(O53/1.37))</f>
        <v>0</v>
      </c>
      <c r="R53">
        <f>(BS53*BU53)</f>
        <v>0</v>
      </c>
      <c r="S53">
        <f>(CG53+(R53+2*0.95*5.67E-8*(((CG53+$B$7)+273)^4-(CG53+273)^4)-44100*H53)/(1.84*29.3*O53+8*0.95*5.67E-8*(CG53+273)^3))</f>
        <v>0</v>
      </c>
      <c r="T53">
        <f>($C$7*CH53+$D$7*CI53+$E$7*S53)</f>
        <v>0</v>
      </c>
      <c r="U53">
        <f>0.61365*exp(17.502*T53/(240.97+T53))</f>
        <v>0</v>
      </c>
      <c r="V53">
        <f>(W53/X53*100)</f>
        <v>0</v>
      </c>
      <c r="W53">
        <f>CB53*(CE53+CF53)/1000</f>
        <v>0</v>
      </c>
      <c r="X53">
        <f>0.61365*exp(17.502*CG53/(240.97+CG53))</f>
        <v>0</v>
      </c>
      <c r="Y53">
        <f>(U53-CB53*(CE53+CF53)/1000)</f>
        <v>0</v>
      </c>
      <c r="Z53">
        <f>(-H53*44100)</f>
        <v>0</v>
      </c>
      <c r="AA53">
        <f>2*29.3*O53*0.92*(CG53-T53)</f>
        <v>0</v>
      </c>
      <c r="AB53">
        <f>2*0.95*5.67E-8*(((CG53+$B$7)+273)^4-(T53+273)^4)</f>
        <v>0</v>
      </c>
      <c r="AC53">
        <f>R53+AB53+Z53+AA53</f>
        <v>0</v>
      </c>
      <c r="AD53">
        <v>-0.030754737991626</v>
      </c>
      <c r="AE53">
        <v>0.0345248876586246</v>
      </c>
      <c r="AF53">
        <v>2.73248084344437</v>
      </c>
      <c r="AG53">
        <v>67</v>
      </c>
      <c r="AH53">
        <v>11</v>
      </c>
      <c r="AI53">
        <f>IF(AG53*$H$13&gt;=AK53,1.0,(AK53/(AK53-AG53*$H$13)))</f>
        <v>0</v>
      </c>
      <c r="AJ53">
        <f>(AI53-1)*100</f>
        <v>0</v>
      </c>
      <c r="AK53">
        <f>MAX(0,($B$13+$C$13*CJ53)/(1+$D$13*CJ53)*CE53/(CG53+273)*$E$13)</f>
        <v>0</v>
      </c>
      <c r="AL53">
        <v>0</v>
      </c>
      <c r="AM53">
        <v>0</v>
      </c>
      <c r="AN53">
        <v>0</v>
      </c>
      <c r="AO53">
        <f>AN53-AM53</f>
        <v>0</v>
      </c>
      <c r="AP53">
        <f>AO53/AN53</f>
        <v>0</v>
      </c>
      <c r="AQ53">
        <v>-1</v>
      </c>
      <c r="AR53" t="s">
        <v>390</v>
      </c>
      <c r="AS53">
        <v>370.366538461538</v>
      </c>
      <c r="AT53">
        <v>465.139</v>
      </c>
      <c r="AU53">
        <f>1-AS53/AT53</f>
        <v>0</v>
      </c>
      <c r="AV53">
        <v>0.5</v>
      </c>
      <c r="AW53">
        <f>BS53</f>
        <v>0</v>
      </c>
      <c r="AX53">
        <f>I53</f>
        <v>0</v>
      </c>
      <c r="AY53">
        <f>AU53*AV53*AW53</f>
        <v>0</v>
      </c>
      <c r="AZ53">
        <f>BE53/AT53</f>
        <v>0</v>
      </c>
      <c r="BA53">
        <f>(AX53-AQ53)/AW53</f>
        <v>0</v>
      </c>
      <c r="BB53">
        <f>(AN53-AT53)/AT53</f>
        <v>0</v>
      </c>
      <c r="BC53" t="s">
        <v>266</v>
      </c>
      <c r="BD53">
        <v>0</v>
      </c>
      <c r="BE53">
        <f>AT53-BD53</f>
        <v>0</v>
      </c>
      <c r="BF53">
        <f>(AT53-AS53)/(AT53-BD53)</f>
        <v>0</v>
      </c>
      <c r="BG53">
        <f>(AN53-AT53)/(AN53-BD53)</f>
        <v>0</v>
      </c>
      <c r="BH53">
        <f>(AT53-AS53)/(AT53-AM53)</f>
        <v>0</v>
      </c>
      <c r="BI53">
        <f>(AN53-AT53)/(AN53-AM53)</f>
        <v>0</v>
      </c>
      <c r="BJ53" t="s">
        <v>266</v>
      </c>
      <c r="BK53" t="s">
        <v>266</v>
      </c>
      <c r="BL53" t="s">
        <v>266</v>
      </c>
      <c r="BM53" t="s">
        <v>266</v>
      </c>
      <c r="BN53" t="s">
        <v>266</v>
      </c>
      <c r="BO53" t="s">
        <v>266</v>
      </c>
      <c r="BP53" t="s">
        <v>266</v>
      </c>
      <c r="BQ53" t="s">
        <v>266</v>
      </c>
      <c r="BR53">
        <f>$B$11*CK53+$C$11*CL53+$F$11*CM53</f>
        <v>0</v>
      </c>
      <c r="BS53">
        <f>BR53*BT53</f>
        <v>0</v>
      </c>
      <c r="BT53">
        <f>($B$11*$D$9+$C$11*$D$9+$F$11*((CZ53+CR53)/MAX(CZ53+CR53+DA53, 0.1)*$I$9+DA53/MAX(CZ53+CR53+DA53, 0.1)*$J$9))/($B$11+$C$11+$F$11)</f>
        <v>0</v>
      </c>
      <c r="BU53">
        <f>($B$11*$K$9+$C$11*$K$9+$F$11*((CZ53+CR53)/MAX(CZ53+CR53+DA53, 0.1)*$P$9+DA53/MAX(CZ53+CR53+DA53, 0.1)*$Q$9))/($B$11+$C$11+$F$11)</f>
        <v>0</v>
      </c>
      <c r="BV53">
        <v>6</v>
      </c>
      <c r="BW53">
        <v>0.5</v>
      </c>
      <c r="BX53" t="s">
        <v>267</v>
      </c>
      <c r="BY53">
        <v>1623775438.8</v>
      </c>
      <c r="BZ53">
        <v>386.823774193548</v>
      </c>
      <c r="CA53">
        <v>399.995096774193</v>
      </c>
      <c r="CB53">
        <v>35.9818129032258</v>
      </c>
      <c r="CC53">
        <v>26.4659677419355</v>
      </c>
      <c r="CD53">
        <v>600.006580645161</v>
      </c>
      <c r="CE53">
        <v>74.1688451612903</v>
      </c>
      <c r="CF53">
        <v>0.100118580645161</v>
      </c>
      <c r="CG53">
        <v>41.2338709677419</v>
      </c>
      <c r="CH53">
        <v>39.3867064516129</v>
      </c>
      <c r="CI53">
        <v>999.9</v>
      </c>
      <c r="CJ53">
        <v>9999.69</v>
      </c>
      <c r="CK53">
        <v>0</v>
      </c>
      <c r="CL53">
        <v>1437.99483870968</v>
      </c>
      <c r="CM53">
        <v>1999.99032258065</v>
      </c>
      <c r="CN53">
        <v>0.979997096774193</v>
      </c>
      <c r="CO53">
        <v>0.0200028290322581</v>
      </c>
      <c r="CP53">
        <v>0</v>
      </c>
      <c r="CQ53">
        <v>370.38964516129</v>
      </c>
      <c r="CR53">
        <v>5.00005</v>
      </c>
      <c r="CS53">
        <v>11999.2032258065</v>
      </c>
      <c r="CT53">
        <v>16663.5419354839</v>
      </c>
      <c r="CU53">
        <v>53.6971612903226</v>
      </c>
      <c r="CV53">
        <v>55.2296774193548</v>
      </c>
      <c r="CW53">
        <v>54.4471612903226</v>
      </c>
      <c r="CX53">
        <v>54.0721612903226</v>
      </c>
      <c r="CY53">
        <v>55.808</v>
      </c>
      <c r="CZ53">
        <v>1955.08451612903</v>
      </c>
      <c r="DA53">
        <v>39.9058064516129</v>
      </c>
      <c r="DB53">
        <v>0</v>
      </c>
      <c r="DC53">
        <v>1584.60000014305</v>
      </c>
      <c r="DD53">
        <v>370.366538461538</v>
      </c>
      <c r="DE53">
        <v>-1.71760684717569</v>
      </c>
      <c r="DF53">
        <v>-10.512820213695</v>
      </c>
      <c r="DG53">
        <v>11999.8269230769</v>
      </c>
      <c r="DH53">
        <v>15</v>
      </c>
      <c r="DI53">
        <v>1623775380.3</v>
      </c>
      <c r="DJ53" t="s">
        <v>391</v>
      </c>
      <c r="DK53">
        <v>6</v>
      </c>
      <c r="DL53">
        <v>6.876</v>
      </c>
      <c r="DM53">
        <v>-1.01</v>
      </c>
      <c r="DN53">
        <v>400</v>
      </c>
      <c r="DO53">
        <v>26</v>
      </c>
      <c r="DP53">
        <v>0.35</v>
      </c>
      <c r="DQ53">
        <v>0.01</v>
      </c>
      <c r="DR53">
        <v>-13.1787380952381</v>
      </c>
      <c r="DS53">
        <v>0.138216351997423</v>
      </c>
      <c r="DT53">
        <v>0.0267610409113249</v>
      </c>
      <c r="DU53">
        <v>1</v>
      </c>
      <c r="DV53">
        <v>370.3952</v>
      </c>
      <c r="DW53">
        <v>-1.19482547993033</v>
      </c>
      <c r="DX53">
        <v>0.23097789628323</v>
      </c>
      <c r="DY53">
        <v>0</v>
      </c>
      <c r="DZ53">
        <v>9.5131830952381</v>
      </c>
      <c r="EA53">
        <v>0.06244891013695</v>
      </c>
      <c r="EB53">
        <v>0.00654263762454931</v>
      </c>
      <c r="EC53">
        <v>1</v>
      </c>
      <c r="ED53">
        <v>2</v>
      </c>
      <c r="EE53">
        <v>3</v>
      </c>
      <c r="EF53" t="s">
        <v>331</v>
      </c>
      <c r="EG53">
        <v>100</v>
      </c>
      <c r="EH53">
        <v>100</v>
      </c>
      <c r="EI53">
        <v>6.876</v>
      </c>
      <c r="EJ53">
        <v>-1.01</v>
      </c>
      <c r="EK53">
        <v>2</v>
      </c>
      <c r="EL53">
        <v>712.268</v>
      </c>
      <c r="EM53">
        <v>335.552</v>
      </c>
      <c r="EN53">
        <v>39.0551</v>
      </c>
      <c r="EO53">
        <v>35.7277</v>
      </c>
      <c r="EP53">
        <v>30.0016</v>
      </c>
      <c r="EQ53">
        <v>35.1646</v>
      </c>
      <c r="ER53">
        <v>35.098</v>
      </c>
      <c r="ES53">
        <v>26.0397</v>
      </c>
      <c r="ET53">
        <v>-30</v>
      </c>
      <c r="EU53">
        <v>-30</v>
      </c>
      <c r="EV53">
        <v>-999.9</v>
      </c>
      <c r="EW53">
        <v>400</v>
      </c>
      <c r="EX53">
        <v>20</v>
      </c>
      <c r="EY53">
        <v>110.333</v>
      </c>
      <c r="EZ53">
        <v>98.0857</v>
      </c>
    </row>
    <row r="54" spans="1:156">
      <c r="A54">
        <v>38</v>
      </c>
      <c r="B54">
        <v>1623775449.8</v>
      </c>
      <c r="C54">
        <v>5614.20000004768</v>
      </c>
      <c r="D54" t="s">
        <v>392</v>
      </c>
      <c r="E54" t="s">
        <v>393</v>
      </c>
      <c r="F54" t="s">
        <v>264</v>
      </c>
      <c r="G54">
        <v>1623775439.38065</v>
      </c>
      <c r="H54">
        <f>CD54*AI54*(CB54-CC54)/(100*BV54*(1000-AI54*CB54))</f>
        <v>0</v>
      </c>
      <c r="I54">
        <f>CD54*AI54*(CA54-BZ54*(1000-AI54*CC54)/(1000-AI54*CB54))/(100*BV54)</f>
        <v>0</v>
      </c>
      <c r="J54">
        <f>BZ54 - IF(AI54&gt;1, I54*BV54*100.0/(AK54*CJ54), 0)</f>
        <v>0</v>
      </c>
      <c r="K54">
        <f>((Q54-H54/2)*J54-I54)/(Q54+H54/2)</f>
        <v>0</v>
      </c>
      <c r="L54">
        <f>K54*(CE54+CF54)/1000.0</f>
        <v>0</v>
      </c>
      <c r="M54">
        <f>(BZ54 - IF(AI54&gt;1, I54*BV54*100.0/(AK54*CJ54), 0))*(CE54+CF54)/1000.0</f>
        <v>0</v>
      </c>
      <c r="N54">
        <f>2.0/((1/P54-1/O54)+SIGN(P54)*SQRT((1/P54-1/O54)*(1/P54-1/O54) + 4*BW54/((BW54+1)*(BW54+1))*(2*1/P54*1/O54-1/O54*1/O54)))</f>
        <v>0</v>
      </c>
      <c r="O54">
        <f>AF54+AE54*BV54+AD54*BV54*BV54</f>
        <v>0</v>
      </c>
      <c r="P54">
        <f>H54*(1000-(1000*0.61365*exp(17.502*T54/(240.97+T54))/(CE54+CF54)+CB54)/2)/(1000*0.61365*exp(17.502*T54/(240.97+T54))/(CE54+CF54)-CB54)</f>
        <v>0</v>
      </c>
      <c r="Q54">
        <f>1/((BW54+1)/(N54/1.6)+1/(O54/1.37)) + BW54/((BW54+1)/(N54/1.6) + BW54/(O54/1.37))</f>
        <v>0</v>
      </c>
      <c r="R54">
        <f>(BS54*BU54)</f>
        <v>0</v>
      </c>
      <c r="S54">
        <f>(CG54+(R54+2*0.95*5.67E-8*(((CG54+$B$7)+273)^4-(CG54+273)^4)-44100*H54)/(1.84*29.3*O54+8*0.95*5.67E-8*(CG54+273)^3))</f>
        <v>0</v>
      </c>
      <c r="T54">
        <f>($C$7*CH54+$D$7*CI54+$E$7*S54)</f>
        <v>0</v>
      </c>
      <c r="U54">
        <f>0.61365*exp(17.502*T54/(240.97+T54))</f>
        <v>0</v>
      </c>
      <c r="V54">
        <f>(W54/X54*100)</f>
        <v>0</v>
      </c>
      <c r="W54">
        <f>CB54*(CE54+CF54)/1000</f>
        <v>0</v>
      </c>
      <c r="X54">
        <f>0.61365*exp(17.502*CG54/(240.97+CG54))</f>
        <v>0</v>
      </c>
      <c r="Y54">
        <f>(U54-CB54*(CE54+CF54)/1000)</f>
        <v>0</v>
      </c>
      <c r="Z54">
        <f>(-H54*44100)</f>
        <v>0</v>
      </c>
      <c r="AA54">
        <f>2*29.3*O54*0.92*(CG54-T54)</f>
        <v>0</v>
      </c>
      <c r="AB54">
        <f>2*0.95*5.67E-8*(((CG54+$B$7)+273)^4-(T54+273)^4)</f>
        <v>0</v>
      </c>
      <c r="AC54">
        <f>R54+AB54+Z54+AA54</f>
        <v>0</v>
      </c>
      <c r="AD54">
        <v>-0.0307532116865134</v>
      </c>
      <c r="AE54">
        <v>0.0345231742474241</v>
      </c>
      <c r="AF54">
        <v>2.73237065541375</v>
      </c>
      <c r="AG54">
        <v>67</v>
      </c>
      <c r="AH54">
        <v>11</v>
      </c>
      <c r="AI54">
        <f>IF(AG54*$H$13&gt;=AK54,1.0,(AK54/(AK54-AG54*$H$13)))</f>
        <v>0</v>
      </c>
      <c r="AJ54">
        <f>(AI54-1)*100</f>
        <v>0</v>
      </c>
      <c r="AK54">
        <f>MAX(0,($B$13+$C$13*CJ54)/(1+$D$13*CJ54)*CE54/(CG54+273)*$E$13)</f>
        <v>0</v>
      </c>
      <c r="AL54">
        <v>0</v>
      </c>
      <c r="AM54">
        <v>0</v>
      </c>
      <c r="AN54">
        <v>0</v>
      </c>
      <c r="AO54">
        <f>AN54-AM54</f>
        <v>0</v>
      </c>
      <c r="AP54">
        <f>AO54/AN54</f>
        <v>0</v>
      </c>
      <c r="AQ54">
        <v>-1</v>
      </c>
      <c r="AR54" t="s">
        <v>394</v>
      </c>
      <c r="AS54">
        <v>374.648076923077</v>
      </c>
      <c r="AT54">
        <v>428.342</v>
      </c>
      <c r="AU54">
        <f>1-AS54/AT54</f>
        <v>0</v>
      </c>
      <c r="AV54">
        <v>0.5</v>
      </c>
      <c r="AW54">
        <f>BS54</f>
        <v>0</v>
      </c>
      <c r="AX54">
        <f>I54</f>
        <v>0</v>
      </c>
      <c r="AY54">
        <f>AU54*AV54*AW54</f>
        <v>0</v>
      </c>
      <c r="AZ54">
        <f>BE54/AT54</f>
        <v>0</v>
      </c>
      <c r="BA54">
        <f>(AX54-AQ54)/AW54</f>
        <v>0</v>
      </c>
      <c r="BB54">
        <f>(AN54-AT54)/AT54</f>
        <v>0</v>
      </c>
      <c r="BC54" t="s">
        <v>266</v>
      </c>
      <c r="BD54">
        <v>0</v>
      </c>
      <c r="BE54">
        <f>AT54-BD54</f>
        <v>0</v>
      </c>
      <c r="BF54">
        <f>(AT54-AS54)/(AT54-BD54)</f>
        <v>0</v>
      </c>
      <c r="BG54">
        <f>(AN54-AT54)/(AN54-BD54)</f>
        <v>0</v>
      </c>
      <c r="BH54">
        <f>(AT54-AS54)/(AT54-AM54)</f>
        <v>0</v>
      </c>
      <c r="BI54">
        <f>(AN54-AT54)/(AN54-AM54)</f>
        <v>0</v>
      </c>
      <c r="BJ54" t="s">
        <v>266</v>
      </c>
      <c r="BK54" t="s">
        <v>266</v>
      </c>
      <c r="BL54" t="s">
        <v>266</v>
      </c>
      <c r="BM54" t="s">
        <v>266</v>
      </c>
      <c r="BN54" t="s">
        <v>266</v>
      </c>
      <c r="BO54" t="s">
        <v>266</v>
      </c>
      <c r="BP54" t="s">
        <v>266</v>
      </c>
      <c r="BQ54" t="s">
        <v>266</v>
      </c>
      <c r="BR54">
        <f>$B$11*CK54+$C$11*CL54+$F$11*CM54</f>
        <v>0</v>
      </c>
      <c r="BS54">
        <f>BR54*BT54</f>
        <v>0</v>
      </c>
      <c r="BT54">
        <f>($B$11*$D$9+$C$11*$D$9+$F$11*((CZ54+CR54)/MAX(CZ54+CR54+DA54, 0.1)*$I$9+DA54/MAX(CZ54+CR54+DA54, 0.1)*$J$9))/($B$11+$C$11+$F$11)</f>
        <v>0</v>
      </c>
      <c r="BU54">
        <f>($B$11*$K$9+$C$11*$K$9+$F$11*((CZ54+CR54)/MAX(CZ54+CR54+DA54, 0.1)*$P$9+DA54/MAX(CZ54+CR54+DA54, 0.1)*$Q$9))/($B$11+$C$11+$F$11)</f>
        <v>0</v>
      </c>
      <c r="BV54">
        <v>6</v>
      </c>
      <c r="BW54">
        <v>0.5</v>
      </c>
      <c r="BX54" t="s">
        <v>267</v>
      </c>
      <c r="BY54">
        <v>1623775439.38065</v>
      </c>
      <c r="BZ54">
        <v>386.822741935484</v>
      </c>
      <c r="CA54">
        <v>399.993935483871</v>
      </c>
      <c r="CB54">
        <v>35.9835451612903</v>
      </c>
      <c r="CC54">
        <v>26.4658258064516</v>
      </c>
      <c r="CD54">
        <v>600.005419354839</v>
      </c>
      <c r="CE54">
        <v>74.1688967741935</v>
      </c>
      <c r="CF54">
        <v>0.100108177419355</v>
      </c>
      <c r="CG54">
        <v>41.2370258064516</v>
      </c>
      <c r="CH54">
        <v>39.3925806451613</v>
      </c>
      <c r="CI54">
        <v>999.9</v>
      </c>
      <c r="CJ54">
        <v>9999.18677419355</v>
      </c>
      <c r="CK54">
        <v>0</v>
      </c>
      <c r="CL54">
        <v>1438.09064516129</v>
      </c>
      <c r="CM54">
        <v>1999.98451612903</v>
      </c>
      <c r="CN54">
        <v>0.979996774193548</v>
      </c>
      <c r="CO54">
        <v>0.0200031451612903</v>
      </c>
      <c r="CP54">
        <v>0</v>
      </c>
      <c r="CQ54">
        <v>369.731903225806</v>
      </c>
      <c r="CR54">
        <v>5.00005</v>
      </c>
      <c r="CS54">
        <v>11986.0419354839</v>
      </c>
      <c r="CT54">
        <v>16663.4935483871</v>
      </c>
      <c r="CU54">
        <v>53.6991935483871</v>
      </c>
      <c r="CV54">
        <v>55.2317096774194</v>
      </c>
      <c r="CW54">
        <v>54.4491935483871</v>
      </c>
      <c r="CX54">
        <v>54.0741935483871</v>
      </c>
      <c r="CY54">
        <v>55.8120322580645</v>
      </c>
      <c r="CZ54">
        <v>1955.07806451613</v>
      </c>
      <c r="DA54">
        <v>39.9064516129032</v>
      </c>
      <c r="DB54">
        <v>0</v>
      </c>
      <c r="DC54">
        <v>2.40000009536743</v>
      </c>
      <c r="DD54">
        <v>374.648076923077</v>
      </c>
      <c r="DE54">
        <v>59.7992415504434</v>
      </c>
      <c r="DF54">
        <v>51980.4056126663</v>
      </c>
      <c r="DG54">
        <v>15218.1653846154</v>
      </c>
      <c r="DH54">
        <v>15</v>
      </c>
      <c r="DI54">
        <v>1623775380.3</v>
      </c>
      <c r="DJ54" t="s">
        <v>391</v>
      </c>
      <c r="DK54">
        <v>6</v>
      </c>
      <c r="DL54">
        <v>6.876</v>
      </c>
      <c r="DM54">
        <v>-1.01</v>
      </c>
      <c r="DN54">
        <v>400</v>
      </c>
      <c r="DO54">
        <v>26</v>
      </c>
      <c r="DP54">
        <v>0.35</v>
      </c>
      <c r="DQ54">
        <v>0.01</v>
      </c>
      <c r="DR54">
        <v>-13.1694452380952</v>
      </c>
      <c r="DS54">
        <v>0.125061178186555</v>
      </c>
      <c r="DT54">
        <v>0.0255136303662792</v>
      </c>
      <c r="DU54">
        <v>1</v>
      </c>
      <c r="DV54">
        <v>374.1718</v>
      </c>
      <c r="DW54">
        <v>52.3404561800517</v>
      </c>
      <c r="DX54">
        <v>19.6688369295187</v>
      </c>
      <c r="DY54">
        <v>0</v>
      </c>
      <c r="DZ54">
        <v>9.51799952380953</v>
      </c>
      <c r="EA54">
        <v>0.0931091483672389</v>
      </c>
      <c r="EB54">
        <v>0.0111280208209855</v>
      </c>
      <c r="EC54">
        <v>1</v>
      </c>
      <c r="ED54">
        <v>2</v>
      </c>
      <c r="EE54">
        <v>3</v>
      </c>
      <c r="EF54" t="s">
        <v>331</v>
      </c>
      <c r="EG54">
        <v>100</v>
      </c>
      <c r="EH54">
        <v>100</v>
      </c>
      <c r="EI54">
        <v>6.876</v>
      </c>
      <c r="EJ54">
        <v>-1.01</v>
      </c>
      <c r="EK54">
        <v>2</v>
      </c>
      <c r="EL54">
        <v>712.572</v>
      </c>
      <c r="EM54">
        <v>335.536</v>
      </c>
      <c r="EN54">
        <v>39.0669</v>
      </c>
      <c r="EO54">
        <v>35.74</v>
      </c>
      <c r="EP54">
        <v>30.0018</v>
      </c>
      <c r="EQ54">
        <v>35.1743</v>
      </c>
      <c r="ER54">
        <v>35.1076</v>
      </c>
      <c r="ES54">
        <v>26.0411</v>
      </c>
      <c r="ET54">
        <v>-30</v>
      </c>
      <c r="EU54">
        <v>-30</v>
      </c>
      <c r="EV54">
        <v>-999.9</v>
      </c>
      <c r="EW54">
        <v>400</v>
      </c>
      <c r="EX54">
        <v>20</v>
      </c>
      <c r="EY54">
        <v>110.331</v>
      </c>
      <c r="EZ54">
        <v>98.0831</v>
      </c>
    </row>
    <row r="55" spans="1:156">
      <c r="A55">
        <v>39</v>
      </c>
      <c r="B55">
        <v>1623775452.8</v>
      </c>
      <c r="C55">
        <v>5617.20000004768</v>
      </c>
      <c r="D55" t="s">
        <v>395</v>
      </c>
      <c r="E55" t="s">
        <v>396</v>
      </c>
      <c r="F55" t="s">
        <v>264</v>
      </c>
      <c r="G55">
        <v>1623775440.04194</v>
      </c>
      <c r="H55">
        <f>CD55*AI55*(CB55-CC55)/(100*BV55*(1000-AI55*CB55))</f>
        <v>0</v>
      </c>
      <c r="I55">
        <f>CD55*AI55*(CA55-BZ55*(1000-AI55*CC55)/(1000-AI55*CB55))/(100*BV55)</f>
        <v>0</v>
      </c>
      <c r="J55">
        <f>BZ55 - IF(AI55&gt;1, I55*BV55*100.0/(AK55*CJ55), 0)</f>
        <v>0</v>
      </c>
      <c r="K55">
        <f>((Q55-H55/2)*J55-I55)/(Q55+H55/2)</f>
        <v>0</v>
      </c>
      <c r="L55">
        <f>K55*(CE55+CF55)/1000.0</f>
        <v>0</v>
      </c>
      <c r="M55">
        <f>(BZ55 - IF(AI55&gt;1, I55*BV55*100.0/(AK55*CJ55), 0))*(CE55+CF55)/1000.0</f>
        <v>0</v>
      </c>
      <c r="N55">
        <f>2.0/((1/P55-1/O55)+SIGN(P55)*SQRT((1/P55-1/O55)*(1/P55-1/O55) + 4*BW55/((BW55+1)*(BW55+1))*(2*1/P55*1/O55-1/O55*1/O55)))</f>
        <v>0</v>
      </c>
      <c r="O55">
        <f>AF55+AE55*BV55+AD55*BV55*BV55</f>
        <v>0</v>
      </c>
      <c r="P55">
        <f>H55*(1000-(1000*0.61365*exp(17.502*T55/(240.97+T55))/(CE55+CF55)+CB55)/2)/(1000*0.61365*exp(17.502*T55/(240.97+T55))/(CE55+CF55)-CB55)</f>
        <v>0</v>
      </c>
      <c r="Q55">
        <f>1/((BW55+1)/(N55/1.6)+1/(O55/1.37)) + BW55/((BW55+1)/(N55/1.6) + BW55/(O55/1.37))</f>
        <v>0</v>
      </c>
      <c r="R55">
        <f>(BS55*BU55)</f>
        <v>0</v>
      </c>
      <c r="S55">
        <f>(CG55+(R55+2*0.95*5.67E-8*(((CG55+$B$7)+273)^4-(CG55+273)^4)-44100*H55)/(1.84*29.3*O55+8*0.95*5.67E-8*(CG55+273)^3))</f>
        <v>0</v>
      </c>
      <c r="T55">
        <f>($C$7*CH55+$D$7*CI55+$E$7*S55)</f>
        <v>0</v>
      </c>
      <c r="U55">
        <f>0.61365*exp(17.502*T55/(240.97+T55))</f>
        <v>0</v>
      </c>
      <c r="V55">
        <f>(W55/X55*100)</f>
        <v>0</v>
      </c>
      <c r="W55">
        <f>CB55*(CE55+CF55)/1000</f>
        <v>0</v>
      </c>
      <c r="X55">
        <f>0.61365*exp(17.502*CG55/(240.97+CG55))</f>
        <v>0</v>
      </c>
      <c r="Y55">
        <f>(U55-CB55*(CE55+CF55)/1000)</f>
        <v>0</v>
      </c>
      <c r="Z55">
        <f>(-H55*44100)</f>
        <v>0</v>
      </c>
      <c r="AA55">
        <f>2*29.3*O55*0.92*(CG55-T55)</f>
        <v>0</v>
      </c>
      <c r="AB55">
        <f>2*0.95*5.67E-8*(((CG55+$B$7)+273)^4-(T55+273)^4)</f>
        <v>0</v>
      </c>
      <c r="AC55">
        <f>R55+AB55+Z55+AA55</f>
        <v>0</v>
      </c>
      <c r="AD55">
        <v>-0.0307480264389948</v>
      </c>
      <c r="AE55">
        <v>0.0345173533528318</v>
      </c>
      <c r="AF55">
        <v>2.73199630893889</v>
      </c>
      <c r="AG55">
        <v>67</v>
      </c>
      <c r="AH55">
        <v>11</v>
      </c>
      <c r="AI55">
        <f>IF(AG55*$H$13&gt;=AK55,1.0,(AK55/(AK55-AG55*$H$13)))</f>
        <v>0</v>
      </c>
      <c r="AJ55">
        <f>(AI55-1)*100</f>
        <v>0</v>
      </c>
      <c r="AK55">
        <f>MAX(0,($B$13+$C$13*CJ55)/(1+$D$13*CJ55)*CE55/(CG55+273)*$E$13)</f>
        <v>0</v>
      </c>
      <c r="AL55">
        <v>0</v>
      </c>
      <c r="AM55">
        <v>0</v>
      </c>
      <c r="AN55">
        <v>0</v>
      </c>
      <c r="AO55">
        <f>AN55-AM55</f>
        <v>0</v>
      </c>
      <c r="AP55">
        <f>AO55/AN55</f>
        <v>0</v>
      </c>
      <c r="AQ55">
        <v>-1</v>
      </c>
      <c r="AR55" t="s">
        <v>397</v>
      </c>
      <c r="AS55">
        <v>376.388423076923</v>
      </c>
      <c r="AT55">
        <v>426.696</v>
      </c>
      <c r="AU55">
        <f>1-AS55/AT55</f>
        <v>0</v>
      </c>
      <c r="AV55">
        <v>0.5</v>
      </c>
      <c r="AW55">
        <f>BS55</f>
        <v>0</v>
      </c>
      <c r="AX55">
        <f>I55</f>
        <v>0</v>
      </c>
      <c r="AY55">
        <f>AU55*AV55*AW55</f>
        <v>0</v>
      </c>
      <c r="AZ55">
        <f>BE55/AT55</f>
        <v>0</v>
      </c>
      <c r="BA55">
        <f>(AX55-AQ55)/AW55</f>
        <v>0</v>
      </c>
      <c r="BB55">
        <f>(AN55-AT55)/AT55</f>
        <v>0</v>
      </c>
      <c r="BC55" t="s">
        <v>266</v>
      </c>
      <c r="BD55">
        <v>0</v>
      </c>
      <c r="BE55">
        <f>AT55-BD55</f>
        <v>0</v>
      </c>
      <c r="BF55">
        <f>(AT55-AS55)/(AT55-BD55)</f>
        <v>0</v>
      </c>
      <c r="BG55">
        <f>(AN55-AT55)/(AN55-BD55)</f>
        <v>0</v>
      </c>
      <c r="BH55">
        <f>(AT55-AS55)/(AT55-AM55)</f>
        <v>0</v>
      </c>
      <c r="BI55">
        <f>(AN55-AT55)/(AN55-AM55)</f>
        <v>0</v>
      </c>
      <c r="BJ55" t="s">
        <v>266</v>
      </c>
      <c r="BK55" t="s">
        <v>266</v>
      </c>
      <c r="BL55" t="s">
        <v>266</v>
      </c>
      <c r="BM55" t="s">
        <v>266</v>
      </c>
      <c r="BN55" t="s">
        <v>266</v>
      </c>
      <c r="BO55" t="s">
        <v>266</v>
      </c>
      <c r="BP55" t="s">
        <v>266</v>
      </c>
      <c r="BQ55" t="s">
        <v>266</v>
      </c>
      <c r="BR55">
        <f>$B$11*CK55+$C$11*CL55+$F$11*CM55</f>
        <v>0</v>
      </c>
      <c r="BS55">
        <f>BR55*BT55</f>
        <v>0</v>
      </c>
      <c r="BT55">
        <f>($B$11*$D$9+$C$11*$D$9+$F$11*((CZ55+CR55)/MAX(CZ55+CR55+DA55, 0.1)*$I$9+DA55/MAX(CZ55+CR55+DA55, 0.1)*$J$9))/($B$11+$C$11+$F$11)</f>
        <v>0</v>
      </c>
      <c r="BU55">
        <f>($B$11*$K$9+$C$11*$K$9+$F$11*((CZ55+CR55)/MAX(CZ55+CR55+DA55, 0.1)*$P$9+DA55/MAX(CZ55+CR55+DA55, 0.1)*$Q$9))/($B$11+$C$11+$F$11)</f>
        <v>0</v>
      </c>
      <c r="BV55">
        <v>6</v>
      </c>
      <c r="BW55">
        <v>0.5</v>
      </c>
      <c r="BX55" t="s">
        <v>267</v>
      </c>
      <c r="BY55">
        <v>1623775440.04194</v>
      </c>
      <c r="BZ55">
        <v>386.820193548387</v>
      </c>
      <c r="CA55">
        <v>399.995838709677</v>
      </c>
      <c r="CB55">
        <v>35.9960677419355</v>
      </c>
      <c r="CC55">
        <v>26.4656387096774</v>
      </c>
      <c r="CD55">
        <v>600.006741935484</v>
      </c>
      <c r="CE55">
        <v>74.1689483870968</v>
      </c>
      <c r="CF55">
        <v>0.100117403225806</v>
      </c>
      <c r="CG55">
        <v>41.2447129032258</v>
      </c>
      <c r="CH55">
        <v>39.4157838709677</v>
      </c>
      <c r="CI55">
        <v>999.9</v>
      </c>
      <c r="CJ55">
        <v>9997.49387096774</v>
      </c>
      <c r="CK55">
        <v>0</v>
      </c>
      <c r="CL55">
        <v>1438.38322580645</v>
      </c>
      <c r="CM55">
        <v>1999.96548387097</v>
      </c>
      <c r="CN55">
        <v>0.97999664516129</v>
      </c>
      <c r="CO55">
        <v>0.0200032709677419</v>
      </c>
      <c r="CP55">
        <v>0</v>
      </c>
      <c r="CQ55">
        <v>369.039612903226</v>
      </c>
      <c r="CR55">
        <v>5.00005</v>
      </c>
      <c r="CS55">
        <v>11972.0709677419</v>
      </c>
      <c r="CT55">
        <v>16663.3322580645</v>
      </c>
      <c r="CU55">
        <v>53.7072580645161</v>
      </c>
      <c r="CV55">
        <v>55.2357419354839</v>
      </c>
      <c r="CW55">
        <v>54.4512258064516</v>
      </c>
      <c r="CX55">
        <v>54.0762258064516</v>
      </c>
      <c r="CY55">
        <v>55.816064516129</v>
      </c>
      <c r="CZ55">
        <v>1955.05903225806</v>
      </c>
      <c r="DA55">
        <v>39.9064516129032</v>
      </c>
      <c r="DB55">
        <v>0</v>
      </c>
      <c r="DC55">
        <v>2.29999995231628</v>
      </c>
      <c r="DD55">
        <v>376.388423076923</v>
      </c>
      <c r="DE55">
        <v>50.8129656406158</v>
      </c>
      <c r="DF55">
        <v>77735.4377125857</v>
      </c>
      <c r="DG55">
        <v>18217.9769230769</v>
      </c>
      <c r="DH55">
        <v>15</v>
      </c>
      <c r="DI55">
        <v>1623775380.3</v>
      </c>
      <c r="DJ55" t="s">
        <v>391</v>
      </c>
      <c r="DK55">
        <v>6</v>
      </c>
      <c r="DL55">
        <v>6.876</v>
      </c>
      <c r="DM55">
        <v>-1.01</v>
      </c>
      <c r="DN55">
        <v>400</v>
      </c>
      <c r="DO55">
        <v>26</v>
      </c>
      <c r="DP55">
        <v>0.35</v>
      </c>
      <c r="DQ55">
        <v>0.01</v>
      </c>
      <c r="DR55">
        <v>-13.1754619047619</v>
      </c>
      <c r="DS55">
        <v>-0.0322612430110999</v>
      </c>
      <c r="DT55">
        <v>0.0370655144072849</v>
      </c>
      <c r="DU55">
        <v>1</v>
      </c>
      <c r="DV55">
        <v>375.528914285714</v>
      </c>
      <c r="DW55">
        <v>56.1872131867142</v>
      </c>
      <c r="DX55">
        <v>24.2689056900523</v>
      </c>
      <c r="DY55">
        <v>0</v>
      </c>
      <c r="DZ55">
        <v>9.55104904761905</v>
      </c>
      <c r="EA55">
        <v>0.545601815087976</v>
      </c>
      <c r="EB55">
        <v>0.086372188695467</v>
      </c>
      <c r="EC55">
        <v>0</v>
      </c>
      <c r="ED55">
        <v>1</v>
      </c>
      <c r="EE55">
        <v>3</v>
      </c>
      <c r="EF55" t="s">
        <v>269</v>
      </c>
      <c r="EG55">
        <v>100</v>
      </c>
      <c r="EH55">
        <v>100</v>
      </c>
      <c r="EI55">
        <v>6.876</v>
      </c>
      <c r="EJ55">
        <v>-1.01</v>
      </c>
      <c r="EK55">
        <v>2</v>
      </c>
      <c r="EL55">
        <v>712.999</v>
      </c>
      <c r="EM55">
        <v>335.46</v>
      </c>
      <c r="EN55">
        <v>39.0778</v>
      </c>
      <c r="EO55">
        <v>35.7504</v>
      </c>
      <c r="EP55">
        <v>30.002</v>
      </c>
      <c r="EQ55">
        <v>35.1851</v>
      </c>
      <c r="ER55">
        <v>35.1183</v>
      </c>
      <c r="ES55">
        <v>26.0395</v>
      </c>
      <c r="ET55">
        <v>-30</v>
      </c>
      <c r="EU55">
        <v>-30</v>
      </c>
      <c r="EV55">
        <v>-999.9</v>
      </c>
      <c r="EW55">
        <v>400</v>
      </c>
      <c r="EX55">
        <v>20</v>
      </c>
      <c r="EY55">
        <v>110.328</v>
      </c>
      <c r="EZ55">
        <v>98.0812</v>
      </c>
    </row>
    <row r="56" spans="1:156">
      <c r="A56">
        <v>40</v>
      </c>
      <c r="B56">
        <v>1623775455.8</v>
      </c>
      <c r="C56">
        <v>5620.20000004768</v>
      </c>
      <c r="D56" t="s">
        <v>398</v>
      </c>
      <c r="E56" t="s">
        <v>399</v>
      </c>
      <c r="F56" t="s">
        <v>264</v>
      </c>
      <c r="G56">
        <v>1623775440.7871</v>
      </c>
      <c r="H56">
        <f>CD56*AI56*(CB56-CC56)/(100*BV56*(1000-AI56*CB56))</f>
        <v>0</v>
      </c>
      <c r="I56">
        <f>CD56*AI56*(CA56-BZ56*(1000-AI56*CC56)/(1000-AI56*CB56))/(100*BV56)</f>
        <v>0</v>
      </c>
      <c r="J56">
        <f>BZ56 - IF(AI56&gt;1, I56*BV56*100.0/(AK56*CJ56), 0)</f>
        <v>0</v>
      </c>
      <c r="K56">
        <f>((Q56-H56/2)*J56-I56)/(Q56+H56/2)</f>
        <v>0</v>
      </c>
      <c r="L56">
        <f>K56*(CE56+CF56)/1000.0</f>
        <v>0</v>
      </c>
      <c r="M56">
        <f>(BZ56 - IF(AI56&gt;1, I56*BV56*100.0/(AK56*CJ56), 0))*(CE56+CF56)/1000.0</f>
        <v>0</v>
      </c>
      <c r="N56">
        <f>2.0/((1/P56-1/O56)+SIGN(P56)*SQRT((1/P56-1/O56)*(1/P56-1/O56) + 4*BW56/((BW56+1)*(BW56+1))*(2*1/P56*1/O56-1/O56*1/O56)))</f>
        <v>0</v>
      </c>
      <c r="O56">
        <f>AF56+AE56*BV56+AD56*BV56*BV56</f>
        <v>0</v>
      </c>
      <c r="P56">
        <f>H56*(1000-(1000*0.61365*exp(17.502*T56/(240.97+T56))/(CE56+CF56)+CB56)/2)/(1000*0.61365*exp(17.502*T56/(240.97+T56))/(CE56+CF56)-CB56)</f>
        <v>0</v>
      </c>
      <c r="Q56">
        <f>1/((BW56+1)/(N56/1.6)+1/(O56/1.37)) + BW56/((BW56+1)/(N56/1.6) + BW56/(O56/1.37))</f>
        <v>0</v>
      </c>
      <c r="R56">
        <f>(BS56*BU56)</f>
        <v>0</v>
      </c>
      <c r="S56">
        <f>(CG56+(R56+2*0.95*5.67E-8*(((CG56+$B$7)+273)^4-(CG56+273)^4)-44100*H56)/(1.84*29.3*O56+8*0.95*5.67E-8*(CG56+273)^3))</f>
        <v>0</v>
      </c>
      <c r="T56">
        <f>($C$7*CH56+$D$7*CI56+$E$7*S56)</f>
        <v>0</v>
      </c>
      <c r="U56">
        <f>0.61365*exp(17.502*T56/(240.97+T56))</f>
        <v>0</v>
      </c>
      <c r="V56">
        <f>(W56/X56*100)</f>
        <v>0</v>
      </c>
      <c r="W56">
        <f>CB56*(CE56+CF56)/1000</f>
        <v>0</v>
      </c>
      <c r="X56">
        <f>0.61365*exp(17.502*CG56/(240.97+CG56))</f>
        <v>0</v>
      </c>
      <c r="Y56">
        <f>(U56-CB56*(CE56+CF56)/1000)</f>
        <v>0</v>
      </c>
      <c r="Z56">
        <f>(-H56*44100)</f>
        <v>0</v>
      </c>
      <c r="AA56">
        <f>2*29.3*O56*0.92*(CG56-T56)</f>
        <v>0</v>
      </c>
      <c r="AB56">
        <f>2*0.95*5.67E-8*(((CG56+$B$7)+273)^4-(T56+273)^4)</f>
        <v>0</v>
      </c>
      <c r="AC56">
        <f>R56+AB56+Z56+AA56</f>
        <v>0</v>
      </c>
      <c r="AD56">
        <v>-0.0307450841973613</v>
      </c>
      <c r="AE56">
        <v>0.0345140504288437</v>
      </c>
      <c r="AF56">
        <v>2.73178388857593</v>
      </c>
      <c r="AG56">
        <v>67</v>
      </c>
      <c r="AH56">
        <v>11</v>
      </c>
      <c r="AI56">
        <f>IF(AG56*$H$13&gt;=AK56,1.0,(AK56/(AK56-AG56*$H$13)))</f>
        <v>0</v>
      </c>
      <c r="AJ56">
        <f>(AI56-1)*100</f>
        <v>0</v>
      </c>
      <c r="AK56">
        <f>MAX(0,($B$13+$C$13*CJ56)/(1+$D$13*CJ56)*CE56/(CG56+273)*$E$13)</f>
        <v>0</v>
      </c>
      <c r="AL56">
        <v>0</v>
      </c>
      <c r="AM56">
        <v>0</v>
      </c>
      <c r="AN56">
        <v>0</v>
      </c>
      <c r="AO56">
        <f>AN56-AM56</f>
        <v>0</v>
      </c>
      <c r="AP56">
        <f>AO56/AN56</f>
        <v>0</v>
      </c>
      <c r="AQ56">
        <v>-1</v>
      </c>
      <c r="AR56" t="s">
        <v>400</v>
      </c>
      <c r="AS56">
        <v>378.164038461538</v>
      </c>
      <c r="AT56">
        <v>425.814</v>
      </c>
      <c r="AU56">
        <f>1-AS56/AT56</f>
        <v>0</v>
      </c>
      <c r="AV56">
        <v>0.5</v>
      </c>
      <c r="AW56">
        <f>BS56</f>
        <v>0</v>
      </c>
      <c r="AX56">
        <f>I56</f>
        <v>0</v>
      </c>
      <c r="AY56">
        <f>AU56*AV56*AW56</f>
        <v>0</v>
      </c>
      <c r="AZ56">
        <f>BE56/AT56</f>
        <v>0</v>
      </c>
      <c r="BA56">
        <f>(AX56-AQ56)/AW56</f>
        <v>0</v>
      </c>
      <c r="BB56">
        <f>(AN56-AT56)/AT56</f>
        <v>0</v>
      </c>
      <c r="BC56" t="s">
        <v>266</v>
      </c>
      <c r="BD56">
        <v>0</v>
      </c>
      <c r="BE56">
        <f>AT56-BD56</f>
        <v>0</v>
      </c>
      <c r="BF56">
        <f>(AT56-AS56)/(AT56-BD56)</f>
        <v>0</v>
      </c>
      <c r="BG56">
        <f>(AN56-AT56)/(AN56-BD56)</f>
        <v>0</v>
      </c>
      <c r="BH56">
        <f>(AT56-AS56)/(AT56-AM56)</f>
        <v>0</v>
      </c>
      <c r="BI56">
        <f>(AN56-AT56)/(AN56-AM56)</f>
        <v>0</v>
      </c>
      <c r="BJ56" t="s">
        <v>266</v>
      </c>
      <c r="BK56" t="s">
        <v>266</v>
      </c>
      <c r="BL56" t="s">
        <v>266</v>
      </c>
      <c r="BM56" t="s">
        <v>266</v>
      </c>
      <c r="BN56" t="s">
        <v>266</v>
      </c>
      <c r="BO56" t="s">
        <v>266</v>
      </c>
      <c r="BP56" t="s">
        <v>266</v>
      </c>
      <c r="BQ56" t="s">
        <v>266</v>
      </c>
      <c r="BR56">
        <f>$B$11*CK56+$C$11*CL56+$F$11*CM56</f>
        <v>0</v>
      </c>
      <c r="BS56">
        <f>BR56*BT56</f>
        <v>0</v>
      </c>
      <c r="BT56">
        <f>($B$11*$D$9+$C$11*$D$9+$F$11*((CZ56+CR56)/MAX(CZ56+CR56+DA56, 0.1)*$I$9+DA56/MAX(CZ56+CR56+DA56, 0.1)*$J$9))/($B$11+$C$11+$F$11)</f>
        <v>0</v>
      </c>
      <c r="BU56">
        <f>($B$11*$K$9+$C$11*$K$9+$F$11*((CZ56+CR56)/MAX(CZ56+CR56+DA56, 0.1)*$P$9+DA56/MAX(CZ56+CR56+DA56, 0.1)*$Q$9))/($B$11+$C$11+$F$11)</f>
        <v>0</v>
      </c>
      <c r="BV56">
        <v>6</v>
      </c>
      <c r="BW56">
        <v>0.5</v>
      </c>
      <c r="BX56" t="s">
        <v>267</v>
      </c>
      <c r="BY56">
        <v>1623775440.7871</v>
      </c>
      <c r="BZ56">
        <v>386.817</v>
      </c>
      <c r="CA56">
        <v>399.998129032258</v>
      </c>
      <c r="CB56">
        <v>36.0220387096774</v>
      </c>
      <c r="CC56">
        <v>26.4654322580645</v>
      </c>
      <c r="CD56">
        <v>600.006161290323</v>
      </c>
      <c r="CE56">
        <v>74.169035483871</v>
      </c>
      <c r="CF56">
        <v>0.100115906451613</v>
      </c>
      <c r="CG56">
        <v>41.2554322580645</v>
      </c>
      <c r="CH56">
        <v>39.4501677419355</v>
      </c>
      <c r="CI56">
        <v>999.9</v>
      </c>
      <c r="CJ56">
        <v>9996.52548387097</v>
      </c>
      <c r="CK56">
        <v>0</v>
      </c>
      <c r="CL56">
        <v>1438.67677419355</v>
      </c>
      <c r="CM56">
        <v>1999.96193548387</v>
      </c>
      <c r="CN56">
        <v>0.97999629032258</v>
      </c>
      <c r="CO56">
        <v>0.0200036225806452</v>
      </c>
      <c r="CP56">
        <v>0</v>
      </c>
      <c r="CQ56">
        <v>368.296290322581</v>
      </c>
      <c r="CR56">
        <v>5.00005</v>
      </c>
      <c r="CS56">
        <v>11957.6064516129</v>
      </c>
      <c r="CT56">
        <v>16663.3</v>
      </c>
      <c r="CU56">
        <v>53.7193548387097</v>
      </c>
      <c r="CV56">
        <v>55.2397741935484</v>
      </c>
      <c r="CW56">
        <v>54.4532580645161</v>
      </c>
      <c r="CX56">
        <v>54.0802580645161</v>
      </c>
      <c r="CY56">
        <v>55.8200967741935</v>
      </c>
      <c r="CZ56">
        <v>1955.05483870968</v>
      </c>
      <c r="DA56">
        <v>39.9070967741936</v>
      </c>
      <c r="DB56">
        <v>0</v>
      </c>
      <c r="DC56">
        <v>2.10000014305115</v>
      </c>
      <c r="DD56">
        <v>378.164038461538</v>
      </c>
      <c r="DE56">
        <v>22.9317061015211</v>
      </c>
      <c r="DF56">
        <v>76362.0327387231</v>
      </c>
      <c r="DG56">
        <v>21211.8423076923</v>
      </c>
      <c r="DH56">
        <v>15</v>
      </c>
      <c r="DI56">
        <v>1623775380.3</v>
      </c>
      <c r="DJ56" t="s">
        <v>391</v>
      </c>
      <c r="DK56">
        <v>6</v>
      </c>
      <c r="DL56">
        <v>6.876</v>
      </c>
      <c r="DM56">
        <v>-1.01</v>
      </c>
      <c r="DN56">
        <v>400</v>
      </c>
      <c r="DO56">
        <v>26</v>
      </c>
      <c r="DP56">
        <v>0.35</v>
      </c>
      <c r="DQ56">
        <v>0.01</v>
      </c>
      <c r="DR56">
        <v>-13.2026333333333</v>
      </c>
      <c r="DS56">
        <v>-0.444100192461325</v>
      </c>
      <c r="DT56">
        <v>0.0773184437636438</v>
      </c>
      <c r="DU56">
        <v>1</v>
      </c>
      <c r="DV56">
        <v>376.169085714286</v>
      </c>
      <c r="DW56">
        <v>36.7472125357101</v>
      </c>
      <c r="DX56">
        <v>28.4278682155094</v>
      </c>
      <c r="DY56">
        <v>0</v>
      </c>
      <c r="DZ56">
        <v>9.64334023809524</v>
      </c>
      <c r="EA56">
        <v>1.72927161266424</v>
      </c>
      <c r="EB56">
        <v>0.23026143324582</v>
      </c>
      <c r="EC56">
        <v>0</v>
      </c>
      <c r="ED56">
        <v>1</v>
      </c>
      <c r="EE56">
        <v>3</v>
      </c>
      <c r="EF56" t="s">
        <v>269</v>
      </c>
      <c r="EG56">
        <v>100</v>
      </c>
      <c r="EH56">
        <v>100</v>
      </c>
      <c r="EI56">
        <v>6.876</v>
      </c>
      <c r="EJ56">
        <v>-1.01</v>
      </c>
      <c r="EK56">
        <v>2</v>
      </c>
      <c r="EL56">
        <v>713.238</v>
      </c>
      <c r="EM56">
        <v>335.442</v>
      </c>
      <c r="EN56">
        <v>39.0903</v>
      </c>
      <c r="EO56">
        <v>35.7607</v>
      </c>
      <c r="EP56">
        <v>30.0019</v>
      </c>
      <c r="EQ56">
        <v>35.1967</v>
      </c>
      <c r="ER56">
        <v>35.1301</v>
      </c>
      <c r="ES56">
        <v>26.0396</v>
      </c>
      <c r="ET56">
        <v>-30</v>
      </c>
      <c r="EU56">
        <v>-30</v>
      </c>
      <c r="EV56">
        <v>-999.9</v>
      </c>
      <c r="EW56">
        <v>400</v>
      </c>
      <c r="EX56">
        <v>20</v>
      </c>
      <c r="EY56">
        <v>110.324</v>
      </c>
      <c r="EZ56">
        <v>98.0802</v>
      </c>
    </row>
    <row r="57" spans="1:156">
      <c r="A57">
        <v>41</v>
      </c>
      <c r="B57">
        <v>1623775459.3</v>
      </c>
      <c r="C57">
        <v>5623.70000004768</v>
      </c>
      <c r="D57" t="s">
        <v>401</v>
      </c>
      <c r="E57" t="s">
        <v>402</v>
      </c>
      <c r="F57" t="s">
        <v>264</v>
      </c>
      <c r="G57">
        <v>1623775442.43226</v>
      </c>
      <c r="H57">
        <f>CD57*AI57*(CB57-CC57)/(100*BV57*(1000-AI57*CB57))</f>
        <v>0</v>
      </c>
      <c r="I57">
        <f>CD57*AI57*(CA57-BZ57*(1000-AI57*CC57)/(1000-AI57*CB57))/(100*BV57)</f>
        <v>0</v>
      </c>
      <c r="J57">
        <f>BZ57 - IF(AI57&gt;1, I57*BV57*100.0/(AK57*CJ57), 0)</f>
        <v>0</v>
      </c>
      <c r="K57">
        <f>((Q57-H57/2)*J57-I57)/(Q57+H57/2)</f>
        <v>0</v>
      </c>
      <c r="L57">
        <f>K57*(CE57+CF57)/1000.0</f>
        <v>0</v>
      </c>
      <c r="M57">
        <f>(BZ57 - IF(AI57&gt;1, I57*BV57*100.0/(AK57*CJ57), 0))*(CE57+CF57)/1000.0</f>
        <v>0</v>
      </c>
      <c r="N57">
        <f>2.0/((1/P57-1/O57)+SIGN(P57)*SQRT((1/P57-1/O57)*(1/P57-1/O57) + 4*BW57/((BW57+1)*(BW57+1))*(2*1/P57*1/O57-1/O57*1/O57)))</f>
        <v>0</v>
      </c>
      <c r="O57">
        <f>AF57+AE57*BV57+AD57*BV57*BV57</f>
        <v>0</v>
      </c>
      <c r="P57">
        <f>H57*(1000-(1000*0.61365*exp(17.502*T57/(240.97+T57))/(CE57+CF57)+CB57)/2)/(1000*0.61365*exp(17.502*T57/(240.97+T57))/(CE57+CF57)-CB57)</f>
        <v>0</v>
      </c>
      <c r="Q57">
        <f>1/((BW57+1)/(N57/1.6)+1/(O57/1.37)) + BW57/((BW57+1)/(N57/1.6) + BW57/(O57/1.37))</f>
        <v>0</v>
      </c>
      <c r="R57">
        <f>(BS57*BU57)</f>
        <v>0</v>
      </c>
      <c r="S57">
        <f>(CG57+(R57+2*0.95*5.67E-8*(((CG57+$B$7)+273)^4-(CG57+273)^4)-44100*H57)/(1.84*29.3*O57+8*0.95*5.67E-8*(CG57+273)^3))</f>
        <v>0</v>
      </c>
      <c r="T57">
        <f>($C$7*CH57+$D$7*CI57+$E$7*S57)</f>
        <v>0</v>
      </c>
      <c r="U57">
        <f>0.61365*exp(17.502*T57/(240.97+T57))</f>
        <v>0</v>
      </c>
      <c r="V57">
        <f>(W57/X57*100)</f>
        <v>0</v>
      </c>
      <c r="W57">
        <f>CB57*(CE57+CF57)/1000</f>
        <v>0</v>
      </c>
      <c r="X57">
        <f>0.61365*exp(17.502*CG57/(240.97+CG57))</f>
        <v>0</v>
      </c>
      <c r="Y57">
        <f>(U57-CB57*(CE57+CF57)/1000)</f>
        <v>0</v>
      </c>
      <c r="Z57">
        <f>(-H57*44100)</f>
        <v>0</v>
      </c>
      <c r="AA57">
        <f>2*29.3*O57*0.92*(CG57-T57)</f>
        <v>0</v>
      </c>
      <c r="AB57">
        <f>2*0.95*5.67E-8*(((CG57+$B$7)+273)^4-(T57+273)^4)</f>
        <v>0</v>
      </c>
      <c r="AC57">
        <f>R57+AB57+Z57+AA57</f>
        <v>0</v>
      </c>
      <c r="AD57">
        <v>-0.0307402084655584</v>
      </c>
      <c r="AE57">
        <v>0.0345085769927574</v>
      </c>
      <c r="AF57">
        <v>2.73143186588659</v>
      </c>
      <c r="AG57">
        <v>67</v>
      </c>
      <c r="AH57">
        <v>11</v>
      </c>
      <c r="AI57">
        <f>IF(AG57*$H$13&gt;=AK57,1.0,(AK57/(AK57-AG57*$H$13)))</f>
        <v>0</v>
      </c>
      <c r="AJ57">
        <f>(AI57-1)*100</f>
        <v>0</v>
      </c>
      <c r="AK57">
        <f>MAX(0,($B$13+$C$13*CJ57)/(1+$D$13*CJ57)*CE57/(CG57+273)*$E$13)</f>
        <v>0</v>
      </c>
      <c r="AL57">
        <v>0</v>
      </c>
      <c r="AM57">
        <v>0</v>
      </c>
      <c r="AN57">
        <v>0</v>
      </c>
      <c r="AO57">
        <f>AN57-AM57</f>
        <v>0</v>
      </c>
      <c r="AP57">
        <f>AO57/AN57</f>
        <v>0</v>
      </c>
      <c r="AQ57">
        <v>-1</v>
      </c>
      <c r="AR57" t="s">
        <v>403</v>
      </c>
      <c r="AS57">
        <v>378.338576923077</v>
      </c>
      <c r="AT57">
        <v>428.31</v>
      </c>
      <c r="AU57">
        <f>1-AS57/AT57</f>
        <v>0</v>
      </c>
      <c r="AV57">
        <v>0.5</v>
      </c>
      <c r="AW57">
        <f>BS57</f>
        <v>0</v>
      </c>
      <c r="AX57">
        <f>I57</f>
        <v>0</v>
      </c>
      <c r="AY57">
        <f>AU57*AV57*AW57</f>
        <v>0</v>
      </c>
      <c r="AZ57">
        <f>BE57/AT57</f>
        <v>0</v>
      </c>
      <c r="BA57">
        <f>(AX57-AQ57)/AW57</f>
        <v>0</v>
      </c>
      <c r="BB57">
        <f>(AN57-AT57)/AT57</f>
        <v>0</v>
      </c>
      <c r="BC57" t="s">
        <v>266</v>
      </c>
      <c r="BD57">
        <v>0</v>
      </c>
      <c r="BE57">
        <f>AT57-BD57</f>
        <v>0</v>
      </c>
      <c r="BF57">
        <f>(AT57-AS57)/(AT57-BD57)</f>
        <v>0</v>
      </c>
      <c r="BG57">
        <f>(AN57-AT57)/(AN57-BD57)</f>
        <v>0</v>
      </c>
      <c r="BH57">
        <f>(AT57-AS57)/(AT57-AM57)</f>
        <v>0</v>
      </c>
      <c r="BI57">
        <f>(AN57-AT57)/(AN57-AM57)</f>
        <v>0</v>
      </c>
      <c r="BJ57" t="s">
        <v>266</v>
      </c>
      <c r="BK57" t="s">
        <v>266</v>
      </c>
      <c r="BL57" t="s">
        <v>266</v>
      </c>
      <c r="BM57" t="s">
        <v>266</v>
      </c>
      <c r="BN57" t="s">
        <v>266</v>
      </c>
      <c r="BO57" t="s">
        <v>266</v>
      </c>
      <c r="BP57" t="s">
        <v>266</v>
      </c>
      <c r="BQ57" t="s">
        <v>266</v>
      </c>
      <c r="BR57">
        <f>$B$11*CK57+$C$11*CL57+$F$11*CM57</f>
        <v>0</v>
      </c>
      <c r="BS57">
        <f>BR57*BT57</f>
        <v>0</v>
      </c>
      <c r="BT57">
        <f>($B$11*$D$9+$C$11*$D$9+$F$11*((CZ57+CR57)/MAX(CZ57+CR57+DA57, 0.1)*$I$9+DA57/MAX(CZ57+CR57+DA57, 0.1)*$J$9))/($B$11+$C$11+$F$11)</f>
        <v>0</v>
      </c>
      <c r="BU57">
        <f>($B$11*$K$9+$C$11*$K$9+$F$11*((CZ57+CR57)/MAX(CZ57+CR57+DA57, 0.1)*$P$9+DA57/MAX(CZ57+CR57+DA57, 0.1)*$Q$9))/($B$11+$C$11+$F$11)</f>
        <v>0</v>
      </c>
      <c r="BV57">
        <v>6</v>
      </c>
      <c r="BW57">
        <v>0.5</v>
      </c>
      <c r="BX57" t="s">
        <v>267</v>
      </c>
      <c r="BY57">
        <v>1623775442.43226</v>
      </c>
      <c r="BZ57">
        <v>386.804096774194</v>
      </c>
      <c r="CA57">
        <v>399.99635483871</v>
      </c>
      <c r="CB57">
        <v>36.0959580645161</v>
      </c>
      <c r="CC57">
        <v>26.4648709677419</v>
      </c>
      <c r="CD57">
        <v>600.007064516129</v>
      </c>
      <c r="CE57">
        <v>74.169235483871</v>
      </c>
      <c r="CF57">
        <v>0.100127067741936</v>
      </c>
      <c r="CG57">
        <v>41.2813548387097</v>
      </c>
      <c r="CH57">
        <v>39.5323387096774</v>
      </c>
      <c r="CI57">
        <v>999.9</v>
      </c>
      <c r="CJ57">
        <v>9994.91322580645</v>
      </c>
      <c r="CK57">
        <v>0</v>
      </c>
      <c r="CL57">
        <v>1439.27387096774</v>
      </c>
      <c r="CM57">
        <v>1999.95612903226</v>
      </c>
      <c r="CN57">
        <v>0.979995870967742</v>
      </c>
      <c r="CO57">
        <v>0.0200040258064516</v>
      </c>
      <c r="CP57">
        <v>0</v>
      </c>
      <c r="CQ57">
        <v>366.82764516129</v>
      </c>
      <c r="CR57">
        <v>5.00005</v>
      </c>
      <c r="CS57">
        <v>11928.0193548387</v>
      </c>
      <c r="CT57">
        <v>16663.2451612903</v>
      </c>
      <c r="CU57">
        <v>53.7617096774193</v>
      </c>
      <c r="CV57">
        <v>55.2478387096774</v>
      </c>
      <c r="CW57">
        <v>54.4593225806451</v>
      </c>
      <c r="CX57">
        <v>54.0883225806451</v>
      </c>
      <c r="CY57">
        <v>55.8382580645161</v>
      </c>
      <c r="CZ57">
        <v>1955.04806451613</v>
      </c>
      <c r="DA57">
        <v>39.908064516129</v>
      </c>
      <c r="DB57">
        <v>0</v>
      </c>
      <c r="DC57">
        <v>3.09999990463257</v>
      </c>
      <c r="DD57">
        <v>378.338576923077</v>
      </c>
      <c r="DE57">
        <v>-95.8535356022463</v>
      </c>
      <c r="DF57">
        <v>-112.108545201485</v>
      </c>
      <c r="DG57">
        <v>24163.4038461538</v>
      </c>
      <c r="DH57">
        <v>15</v>
      </c>
      <c r="DI57">
        <v>1623775380.3</v>
      </c>
      <c r="DJ57" t="s">
        <v>391</v>
      </c>
      <c r="DK57">
        <v>6</v>
      </c>
      <c r="DL57">
        <v>6.876</v>
      </c>
      <c r="DM57">
        <v>-1.01</v>
      </c>
      <c r="DN57">
        <v>400</v>
      </c>
      <c r="DO57">
        <v>26</v>
      </c>
      <c r="DP57">
        <v>0.35</v>
      </c>
      <c r="DQ57">
        <v>0.01</v>
      </c>
      <c r="DR57">
        <v>-13.2366523809524</v>
      </c>
      <c r="DS57">
        <v>-0.819081714010159</v>
      </c>
      <c r="DT57">
        <v>0.103500552651148</v>
      </c>
      <c r="DU57">
        <v>0</v>
      </c>
      <c r="DV57">
        <v>376.855657142857</v>
      </c>
      <c r="DW57">
        <v>8.06575913578096</v>
      </c>
      <c r="DX57">
        <v>31.8463268839082</v>
      </c>
      <c r="DY57">
        <v>0</v>
      </c>
      <c r="DZ57">
        <v>9.81565571428571</v>
      </c>
      <c r="EA57">
        <v>3.46210972748445</v>
      </c>
      <c r="EB57">
        <v>0.396898141737859</v>
      </c>
      <c r="EC57">
        <v>0</v>
      </c>
      <c r="ED57">
        <v>0</v>
      </c>
      <c r="EE57">
        <v>3</v>
      </c>
      <c r="EF57" t="s">
        <v>276</v>
      </c>
      <c r="EG57">
        <v>100</v>
      </c>
      <c r="EH57">
        <v>100</v>
      </c>
      <c r="EI57">
        <v>6.876</v>
      </c>
      <c r="EJ57">
        <v>-1.01</v>
      </c>
      <c r="EK57">
        <v>2</v>
      </c>
      <c r="EL57">
        <v>713.207</v>
      </c>
      <c r="EM57">
        <v>335.316</v>
      </c>
      <c r="EN57">
        <v>39.1048</v>
      </c>
      <c r="EO57">
        <v>35.7751</v>
      </c>
      <c r="EP57">
        <v>30.0017</v>
      </c>
      <c r="EQ57">
        <v>35.2079</v>
      </c>
      <c r="ER57">
        <v>35.1436</v>
      </c>
      <c r="ES57">
        <v>26.0412</v>
      </c>
      <c r="ET57">
        <v>-30</v>
      </c>
      <c r="EU57">
        <v>-30</v>
      </c>
      <c r="EV57">
        <v>-999.9</v>
      </c>
      <c r="EW57">
        <v>400</v>
      </c>
      <c r="EX57">
        <v>20</v>
      </c>
      <c r="EY57">
        <v>110.32</v>
      </c>
      <c r="EZ57">
        <v>98.0771</v>
      </c>
    </row>
    <row r="58" spans="1:156">
      <c r="A58">
        <v>42</v>
      </c>
      <c r="B58">
        <v>1623775462.3</v>
      </c>
      <c r="C58">
        <v>5626.70000004768</v>
      </c>
      <c r="D58" t="s">
        <v>404</v>
      </c>
      <c r="E58" t="s">
        <v>405</v>
      </c>
      <c r="F58" t="s">
        <v>264</v>
      </c>
      <c r="G58">
        <v>1623775443.33548</v>
      </c>
      <c r="H58">
        <f>CD58*AI58*(CB58-CC58)/(100*BV58*(1000-AI58*CB58))</f>
        <v>0</v>
      </c>
      <c r="I58">
        <f>CD58*AI58*(CA58-BZ58*(1000-AI58*CC58)/(1000-AI58*CB58))/(100*BV58)</f>
        <v>0</v>
      </c>
      <c r="J58">
        <f>BZ58 - IF(AI58&gt;1, I58*BV58*100.0/(AK58*CJ58), 0)</f>
        <v>0</v>
      </c>
      <c r="K58">
        <f>((Q58-H58/2)*J58-I58)/(Q58+H58/2)</f>
        <v>0</v>
      </c>
      <c r="L58">
        <f>K58*(CE58+CF58)/1000.0</f>
        <v>0</v>
      </c>
      <c r="M58">
        <f>(BZ58 - IF(AI58&gt;1, I58*BV58*100.0/(AK58*CJ58), 0))*(CE58+CF58)/1000.0</f>
        <v>0</v>
      </c>
      <c r="N58">
        <f>2.0/((1/P58-1/O58)+SIGN(P58)*SQRT((1/P58-1/O58)*(1/P58-1/O58) + 4*BW58/((BW58+1)*(BW58+1))*(2*1/P58*1/O58-1/O58*1/O58)))</f>
        <v>0</v>
      </c>
      <c r="O58">
        <f>AF58+AE58*BV58+AD58*BV58*BV58</f>
        <v>0</v>
      </c>
      <c r="P58">
        <f>H58*(1000-(1000*0.61365*exp(17.502*T58/(240.97+T58))/(CE58+CF58)+CB58)/2)/(1000*0.61365*exp(17.502*T58/(240.97+T58))/(CE58+CF58)-CB58)</f>
        <v>0</v>
      </c>
      <c r="Q58">
        <f>1/((BW58+1)/(N58/1.6)+1/(O58/1.37)) + BW58/((BW58+1)/(N58/1.6) + BW58/(O58/1.37))</f>
        <v>0</v>
      </c>
      <c r="R58">
        <f>(BS58*BU58)</f>
        <v>0</v>
      </c>
      <c r="S58">
        <f>(CG58+(R58+2*0.95*5.67E-8*(((CG58+$B$7)+273)^4-(CG58+273)^4)-44100*H58)/(1.84*29.3*O58+8*0.95*5.67E-8*(CG58+273)^3))</f>
        <v>0</v>
      </c>
      <c r="T58">
        <f>($C$7*CH58+$D$7*CI58+$E$7*S58)</f>
        <v>0</v>
      </c>
      <c r="U58">
        <f>0.61365*exp(17.502*T58/(240.97+T58))</f>
        <v>0</v>
      </c>
      <c r="V58">
        <f>(W58/X58*100)</f>
        <v>0</v>
      </c>
      <c r="W58">
        <f>CB58*(CE58+CF58)/1000</f>
        <v>0</v>
      </c>
      <c r="X58">
        <f>0.61365*exp(17.502*CG58/(240.97+CG58))</f>
        <v>0</v>
      </c>
      <c r="Y58">
        <f>(U58-CB58*(CE58+CF58)/1000)</f>
        <v>0</v>
      </c>
      <c r="Z58">
        <f>(-H58*44100)</f>
        <v>0</v>
      </c>
      <c r="AA58">
        <f>2*29.3*O58*0.92*(CG58-T58)</f>
        <v>0</v>
      </c>
      <c r="AB58">
        <f>2*0.95*5.67E-8*(((CG58+$B$7)+273)^4-(T58+273)^4)</f>
        <v>0</v>
      </c>
      <c r="AC58">
        <f>R58+AB58+Z58+AA58</f>
        <v>0</v>
      </c>
      <c r="AD58">
        <v>-0.0307348446443215</v>
      </c>
      <c r="AE58">
        <v>0.0345025556335225</v>
      </c>
      <c r="AF58">
        <v>2.73104458842852</v>
      </c>
      <c r="AG58">
        <v>67</v>
      </c>
      <c r="AH58">
        <v>11</v>
      </c>
      <c r="AI58">
        <f>IF(AG58*$H$13&gt;=AK58,1.0,(AK58/(AK58-AG58*$H$13)))</f>
        <v>0</v>
      </c>
      <c r="AJ58">
        <f>(AI58-1)*100</f>
        <v>0</v>
      </c>
      <c r="AK58">
        <f>MAX(0,($B$13+$C$13*CJ58)/(1+$D$13*CJ58)*CE58/(CG58+273)*$E$13)</f>
        <v>0</v>
      </c>
      <c r="AL58">
        <v>0</v>
      </c>
      <c r="AM58">
        <v>0</v>
      </c>
      <c r="AN58">
        <v>0</v>
      </c>
      <c r="AO58">
        <f>AN58-AM58</f>
        <v>0</v>
      </c>
      <c r="AP58">
        <f>AO58/AN58</f>
        <v>0</v>
      </c>
      <c r="AQ58">
        <v>-1</v>
      </c>
      <c r="AR58" t="s">
        <v>406</v>
      </c>
      <c r="AS58">
        <v>376.561884615385</v>
      </c>
      <c r="AT58">
        <v>424.102</v>
      </c>
      <c r="AU58">
        <f>1-AS58/AT58</f>
        <v>0</v>
      </c>
      <c r="AV58">
        <v>0.5</v>
      </c>
      <c r="AW58">
        <f>BS58</f>
        <v>0</v>
      </c>
      <c r="AX58">
        <f>I58</f>
        <v>0</v>
      </c>
      <c r="AY58">
        <f>AU58*AV58*AW58</f>
        <v>0</v>
      </c>
      <c r="AZ58">
        <f>BE58/AT58</f>
        <v>0</v>
      </c>
      <c r="BA58">
        <f>(AX58-AQ58)/AW58</f>
        <v>0</v>
      </c>
      <c r="BB58">
        <f>(AN58-AT58)/AT58</f>
        <v>0</v>
      </c>
      <c r="BC58" t="s">
        <v>266</v>
      </c>
      <c r="BD58">
        <v>0</v>
      </c>
      <c r="BE58">
        <f>AT58-BD58</f>
        <v>0</v>
      </c>
      <c r="BF58">
        <f>(AT58-AS58)/(AT58-BD58)</f>
        <v>0</v>
      </c>
      <c r="BG58">
        <f>(AN58-AT58)/(AN58-BD58)</f>
        <v>0</v>
      </c>
      <c r="BH58">
        <f>(AT58-AS58)/(AT58-AM58)</f>
        <v>0</v>
      </c>
      <c r="BI58">
        <f>(AN58-AT58)/(AN58-AM58)</f>
        <v>0</v>
      </c>
      <c r="BJ58" t="s">
        <v>266</v>
      </c>
      <c r="BK58" t="s">
        <v>266</v>
      </c>
      <c r="BL58" t="s">
        <v>266</v>
      </c>
      <c r="BM58" t="s">
        <v>266</v>
      </c>
      <c r="BN58" t="s">
        <v>266</v>
      </c>
      <c r="BO58" t="s">
        <v>266</v>
      </c>
      <c r="BP58" t="s">
        <v>266</v>
      </c>
      <c r="BQ58" t="s">
        <v>266</v>
      </c>
      <c r="BR58">
        <f>$B$11*CK58+$C$11*CL58+$F$11*CM58</f>
        <v>0</v>
      </c>
      <c r="BS58">
        <f>BR58*BT58</f>
        <v>0</v>
      </c>
      <c r="BT58">
        <f>($B$11*$D$9+$C$11*$D$9+$F$11*((CZ58+CR58)/MAX(CZ58+CR58+DA58, 0.1)*$I$9+DA58/MAX(CZ58+CR58+DA58, 0.1)*$J$9))/($B$11+$C$11+$F$11)</f>
        <v>0</v>
      </c>
      <c r="BU58">
        <f>($B$11*$K$9+$C$11*$K$9+$F$11*((CZ58+CR58)/MAX(CZ58+CR58+DA58, 0.1)*$P$9+DA58/MAX(CZ58+CR58+DA58, 0.1)*$Q$9))/($B$11+$C$11+$F$11)</f>
        <v>0</v>
      </c>
      <c r="BV58">
        <v>6</v>
      </c>
      <c r="BW58">
        <v>0.5</v>
      </c>
      <c r="BX58" t="s">
        <v>267</v>
      </c>
      <c r="BY58">
        <v>1623775443.33548</v>
      </c>
      <c r="BZ58">
        <v>386.801</v>
      </c>
      <c r="CA58">
        <v>399.996064516129</v>
      </c>
      <c r="CB58">
        <v>36.1387096774193</v>
      </c>
      <c r="CC58">
        <v>26.4646129032258</v>
      </c>
      <c r="CD58">
        <v>600.007096774193</v>
      </c>
      <c r="CE58">
        <v>74.1692967741936</v>
      </c>
      <c r="CF58">
        <v>0.100131077419355</v>
      </c>
      <c r="CG58">
        <v>41.2953064516129</v>
      </c>
      <c r="CH58">
        <v>39.5746419354839</v>
      </c>
      <c r="CI58">
        <v>999.9</v>
      </c>
      <c r="CJ58">
        <v>9993.16096774193</v>
      </c>
      <c r="CK58">
        <v>0</v>
      </c>
      <c r="CL58">
        <v>1439.55419354839</v>
      </c>
      <c r="CM58">
        <v>1999.9535483871</v>
      </c>
      <c r="CN58">
        <v>0.979995806451613</v>
      </c>
      <c r="CO58">
        <v>0.0200040774193548</v>
      </c>
      <c r="CP58">
        <v>0</v>
      </c>
      <c r="CQ58">
        <v>366.081451612903</v>
      </c>
      <c r="CR58">
        <v>5.00005</v>
      </c>
      <c r="CS58">
        <v>11913.2935483871</v>
      </c>
      <c r="CT58">
        <v>16663.2258064516</v>
      </c>
      <c r="CU58">
        <v>53.7879354838709</v>
      </c>
      <c r="CV58">
        <v>55.2518709677419</v>
      </c>
      <c r="CW58">
        <v>54.4633548387097</v>
      </c>
      <c r="CX58">
        <v>54.0943870967742</v>
      </c>
      <c r="CY58">
        <v>55.8503548387096</v>
      </c>
      <c r="CZ58">
        <v>1955.04516129032</v>
      </c>
      <c r="DA58">
        <v>39.9083870967742</v>
      </c>
      <c r="DB58">
        <v>0</v>
      </c>
      <c r="DC58">
        <v>2.5</v>
      </c>
      <c r="DD58">
        <v>376.561884615385</v>
      </c>
      <c r="DE58">
        <v>-63.9481724288442</v>
      </c>
      <c r="DF58">
        <v>-22541.3600031239</v>
      </c>
      <c r="DG58">
        <v>25483.0192307692</v>
      </c>
      <c r="DH58">
        <v>15</v>
      </c>
      <c r="DI58">
        <v>1623775380.3</v>
      </c>
      <c r="DJ58" t="s">
        <v>391</v>
      </c>
      <c r="DK58">
        <v>6</v>
      </c>
      <c r="DL58">
        <v>6.876</v>
      </c>
      <c r="DM58">
        <v>-1.01</v>
      </c>
      <c r="DN58">
        <v>400</v>
      </c>
      <c r="DO58">
        <v>26</v>
      </c>
      <c r="DP58">
        <v>0.35</v>
      </c>
      <c r="DQ58">
        <v>0.01</v>
      </c>
      <c r="DR58">
        <v>-13.2521976190476</v>
      </c>
      <c r="DS58">
        <v>-0.659575589723167</v>
      </c>
      <c r="DT58">
        <v>0.0990259741974783</v>
      </c>
      <c r="DU58">
        <v>0</v>
      </c>
      <c r="DV58">
        <v>378.251714285714</v>
      </c>
      <c r="DW58">
        <v>-7.52296686094013</v>
      </c>
      <c r="DX58">
        <v>34.5373916217287</v>
      </c>
      <c r="DY58">
        <v>0</v>
      </c>
      <c r="DZ58">
        <v>9.99815380952381</v>
      </c>
      <c r="EA58">
        <v>4.68235637226991</v>
      </c>
      <c r="EB58">
        <v>0.49807995529477</v>
      </c>
      <c r="EC58">
        <v>0</v>
      </c>
      <c r="ED58">
        <v>0</v>
      </c>
      <c r="EE58">
        <v>3</v>
      </c>
      <c r="EF58" t="s">
        <v>276</v>
      </c>
      <c r="EG58">
        <v>100</v>
      </c>
      <c r="EH58">
        <v>100</v>
      </c>
      <c r="EI58">
        <v>6.876</v>
      </c>
      <c r="EJ58">
        <v>-1.01</v>
      </c>
      <c r="EK58">
        <v>2</v>
      </c>
      <c r="EL58">
        <v>713.145</v>
      </c>
      <c r="EM58">
        <v>335.318</v>
      </c>
      <c r="EN58">
        <v>39.1176</v>
      </c>
      <c r="EO58">
        <v>35.785</v>
      </c>
      <c r="EP58">
        <v>30.0016</v>
      </c>
      <c r="EQ58">
        <v>35.2183</v>
      </c>
      <c r="ER58">
        <v>35.1542</v>
      </c>
      <c r="ES58">
        <v>26.0407</v>
      </c>
      <c r="ET58">
        <v>-30</v>
      </c>
      <c r="EU58">
        <v>-30</v>
      </c>
      <c r="EV58">
        <v>-999.9</v>
      </c>
      <c r="EW58">
        <v>400</v>
      </c>
      <c r="EX58">
        <v>20</v>
      </c>
      <c r="EY58">
        <v>110.318</v>
      </c>
      <c r="EZ58">
        <v>98.0744</v>
      </c>
    </row>
    <row r="59" spans="1:156">
      <c r="A59">
        <v>43</v>
      </c>
      <c r="B59">
        <v>1623775465.3</v>
      </c>
      <c r="C59">
        <v>5629.70000004768</v>
      </c>
      <c r="D59" t="s">
        <v>407</v>
      </c>
      <c r="E59" t="s">
        <v>408</v>
      </c>
      <c r="F59" t="s">
        <v>264</v>
      </c>
      <c r="G59">
        <v>1623775444.31936</v>
      </c>
      <c r="H59">
        <f>CD59*AI59*(CB59-CC59)/(100*BV59*(1000-AI59*CB59))</f>
        <v>0</v>
      </c>
      <c r="I59">
        <f>CD59*AI59*(CA59-BZ59*(1000-AI59*CC59)/(1000-AI59*CB59))/(100*BV59)</f>
        <v>0</v>
      </c>
      <c r="J59">
        <f>BZ59 - IF(AI59&gt;1, I59*BV59*100.0/(AK59*CJ59), 0)</f>
        <v>0</v>
      </c>
      <c r="K59">
        <f>((Q59-H59/2)*J59-I59)/(Q59+H59/2)</f>
        <v>0</v>
      </c>
      <c r="L59">
        <f>K59*(CE59+CF59)/1000.0</f>
        <v>0</v>
      </c>
      <c r="M59">
        <f>(BZ59 - IF(AI59&gt;1, I59*BV59*100.0/(AK59*CJ59), 0))*(CE59+CF59)/1000.0</f>
        <v>0</v>
      </c>
      <c r="N59">
        <f>2.0/((1/P59-1/O59)+SIGN(P59)*SQRT((1/P59-1/O59)*(1/P59-1/O59) + 4*BW59/((BW59+1)*(BW59+1))*(2*1/P59*1/O59-1/O59*1/O59)))</f>
        <v>0</v>
      </c>
      <c r="O59">
        <f>AF59+AE59*BV59+AD59*BV59*BV59</f>
        <v>0</v>
      </c>
      <c r="P59">
        <f>H59*(1000-(1000*0.61365*exp(17.502*T59/(240.97+T59))/(CE59+CF59)+CB59)/2)/(1000*0.61365*exp(17.502*T59/(240.97+T59))/(CE59+CF59)-CB59)</f>
        <v>0</v>
      </c>
      <c r="Q59">
        <f>1/((BW59+1)/(N59/1.6)+1/(O59/1.37)) + BW59/((BW59+1)/(N59/1.6) + BW59/(O59/1.37))</f>
        <v>0</v>
      </c>
      <c r="R59">
        <f>(BS59*BU59)</f>
        <v>0</v>
      </c>
      <c r="S59">
        <f>(CG59+(R59+2*0.95*5.67E-8*(((CG59+$B$7)+273)^4-(CG59+273)^4)-44100*H59)/(1.84*29.3*O59+8*0.95*5.67E-8*(CG59+273)^3))</f>
        <v>0</v>
      </c>
      <c r="T59">
        <f>($C$7*CH59+$D$7*CI59+$E$7*S59)</f>
        <v>0</v>
      </c>
      <c r="U59">
        <f>0.61365*exp(17.502*T59/(240.97+T59))</f>
        <v>0</v>
      </c>
      <c r="V59">
        <f>(W59/X59*100)</f>
        <v>0</v>
      </c>
      <c r="W59">
        <f>CB59*(CE59+CF59)/1000</f>
        <v>0</v>
      </c>
      <c r="X59">
        <f>0.61365*exp(17.502*CG59/(240.97+CG59))</f>
        <v>0</v>
      </c>
      <c r="Y59">
        <f>(U59-CB59*(CE59+CF59)/1000)</f>
        <v>0</v>
      </c>
      <c r="Z59">
        <f>(-H59*44100)</f>
        <v>0</v>
      </c>
      <c r="AA59">
        <f>2*29.3*O59*0.92*(CG59-T59)</f>
        <v>0</v>
      </c>
      <c r="AB59">
        <f>2*0.95*5.67E-8*(((CG59+$B$7)+273)^4-(T59+273)^4)</f>
        <v>0</v>
      </c>
      <c r="AC59">
        <f>R59+AB59+Z59+AA59</f>
        <v>0</v>
      </c>
      <c r="AD59">
        <v>-0.0307374726492567</v>
      </c>
      <c r="AE59">
        <v>0.0345055057992881</v>
      </c>
      <c r="AF59">
        <v>2.73123433706437</v>
      </c>
      <c r="AG59">
        <v>67</v>
      </c>
      <c r="AH59">
        <v>11</v>
      </c>
      <c r="AI59">
        <f>IF(AG59*$H$13&gt;=AK59,1.0,(AK59/(AK59-AG59*$H$13)))</f>
        <v>0</v>
      </c>
      <c r="AJ59">
        <f>(AI59-1)*100</f>
        <v>0</v>
      </c>
      <c r="AK59">
        <f>MAX(0,($B$13+$C$13*CJ59)/(1+$D$13*CJ59)*CE59/(CG59+273)*$E$13)</f>
        <v>0</v>
      </c>
      <c r="AL59">
        <v>0</v>
      </c>
      <c r="AM59">
        <v>0</v>
      </c>
      <c r="AN59">
        <v>0</v>
      </c>
      <c r="AO59">
        <f>AN59-AM59</f>
        <v>0</v>
      </c>
      <c r="AP59">
        <f>AO59/AN59</f>
        <v>0</v>
      </c>
      <c r="AQ59">
        <v>-1</v>
      </c>
      <c r="AR59" t="s">
        <v>409</v>
      </c>
      <c r="AS59">
        <v>377.905807692308</v>
      </c>
      <c r="AT59">
        <v>422.066</v>
      </c>
      <c r="AU59">
        <f>1-AS59/AT59</f>
        <v>0</v>
      </c>
      <c r="AV59">
        <v>0.5</v>
      </c>
      <c r="AW59">
        <f>BS59</f>
        <v>0</v>
      </c>
      <c r="AX59">
        <f>I59</f>
        <v>0</v>
      </c>
      <c r="AY59">
        <f>AU59*AV59*AW59</f>
        <v>0</v>
      </c>
      <c r="AZ59">
        <f>BE59/AT59</f>
        <v>0</v>
      </c>
      <c r="BA59">
        <f>(AX59-AQ59)/AW59</f>
        <v>0</v>
      </c>
      <c r="BB59">
        <f>(AN59-AT59)/AT59</f>
        <v>0</v>
      </c>
      <c r="BC59" t="s">
        <v>266</v>
      </c>
      <c r="BD59">
        <v>0</v>
      </c>
      <c r="BE59">
        <f>AT59-BD59</f>
        <v>0</v>
      </c>
      <c r="BF59">
        <f>(AT59-AS59)/(AT59-BD59)</f>
        <v>0</v>
      </c>
      <c r="BG59">
        <f>(AN59-AT59)/(AN59-BD59)</f>
        <v>0</v>
      </c>
      <c r="BH59">
        <f>(AT59-AS59)/(AT59-AM59)</f>
        <v>0</v>
      </c>
      <c r="BI59">
        <f>(AN59-AT59)/(AN59-AM59)</f>
        <v>0</v>
      </c>
      <c r="BJ59" t="s">
        <v>266</v>
      </c>
      <c r="BK59" t="s">
        <v>266</v>
      </c>
      <c r="BL59" t="s">
        <v>266</v>
      </c>
      <c r="BM59" t="s">
        <v>266</v>
      </c>
      <c r="BN59" t="s">
        <v>266</v>
      </c>
      <c r="BO59" t="s">
        <v>266</v>
      </c>
      <c r="BP59" t="s">
        <v>266</v>
      </c>
      <c r="BQ59" t="s">
        <v>266</v>
      </c>
      <c r="BR59">
        <f>$B$11*CK59+$C$11*CL59+$F$11*CM59</f>
        <v>0</v>
      </c>
      <c r="BS59">
        <f>BR59*BT59</f>
        <v>0</v>
      </c>
      <c r="BT59">
        <f>($B$11*$D$9+$C$11*$D$9+$F$11*((CZ59+CR59)/MAX(CZ59+CR59+DA59, 0.1)*$I$9+DA59/MAX(CZ59+CR59+DA59, 0.1)*$J$9))/($B$11+$C$11+$F$11)</f>
        <v>0</v>
      </c>
      <c r="BU59">
        <f>($B$11*$K$9+$C$11*$K$9+$F$11*((CZ59+CR59)/MAX(CZ59+CR59+DA59, 0.1)*$P$9+DA59/MAX(CZ59+CR59+DA59, 0.1)*$Q$9))/($B$11+$C$11+$F$11)</f>
        <v>0</v>
      </c>
      <c r="BV59">
        <v>6</v>
      </c>
      <c r="BW59">
        <v>0.5</v>
      </c>
      <c r="BX59" t="s">
        <v>267</v>
      </c>
      <c r="BY59">
        <v>1623775444.31936</v>
      </c>
      <c r="BZ59">
        <v>386.797838709677</v>
      </c>
      <c r="CA59">
        <v>399.996580645161</v>
      </c>
      <c r="CB59">
        <v>36.1840387096774</v>
      </c>
      <c r="CC59">
        <v>26.4643806451613</v>
      </c>
      <c r="CD59">
        <v>600.007129032258</v>
      </c>
      <c r="CE59">
        <v>74.1693419354839</v>
      </c>
      <c r="CF59">
        <v>0.100123125806452</v>
      </c>
      <c r="CG59">
        <v>41.3103483870968</v>
      </c>
      <c r="CH59">
        <v>39.617835483871</v>
      </c>
      <c r="CI59">
        <v>999.9</v>
      </c>
      <c r="CJ59">
        <v>9994.00935483871</v>
      </c>
      <c r="CK59">
        <v>0</v>
      </c>
      <c r="CL59">
        <v>1439.84161290323</v>
      </c>
      <c r="CM59">
        <v>1999.93322580645</v>
      </c>
      <c r="CN59">
        <v>0.979995741935483</v>
      </c>
      <c r="CO59">
        <v>0.0200041290322581</v>
      </c>
      <c r="CP59">
        <v>0</v>
      </c>
      <c r="CQ59">
        <v>365.322580645161</v>
      </c>
      <c r="CR59">
        <v>5.00005</v>
      </c>
      <c r="CS59">
        <v>11898.164516129</v>
      </c>
      <c r="CT59">
        <v>16663.0580645161</v>
      </c>
      <c r="CU59">
        <v>53.8161612903226</v>
      </c>
      <c r="CV59">
        <v>55.2559032258064</v>
      </c>
      <c r="CW59">
        <v>54.4673870967742</v>
      </c>
      <c r="CX59">
        <v>54.1004516129032</v>
      </c>
      <c r="CY59">
        <v>55.8644838709677</v>
      </c>
      <c r="CZ59">
        <v>1955.02516129032</v>
      </c>
      <c r="DA59">
        <v>39.908064516129</v>
      </c>
      <c r="DB59">
        <v>0</v>
      </c>
      <c r="DC59">
        <v>2.29999995231628</v>
      </c>
      <c r="DD59">
        <v>377.905807692308</v>
      </c>
      <c r="DE59">
        <v>-92.5776021552736</v>
      </c>
      <c r="DF59">
        <v>-43694.0611714809</v>
      </c>
      <c r="DG59">
        <v>26923.6</v>
      </c>
      <c r="DH59">
        <v>15</v>
      </c>
      <c r="DI59">
        <v>1623775380.3</v>
      </c>
      <c r="DJ59" t="s">
        <v>391</v>
      </c>
      <c r="DK59">
        <v>6</v>
      </c>
      <c r="DL59">
        <v>6.876</v>
      </c>
      <c r="DM59">
        <v>-1.01</v>
      </c>
      <c r="DN59">
        <v>400</v>
      </c>
      <c r="DO59">
        <v>26</v>
      </c>
      <c r="DP59">
        <v>0.35</v>
      </c>
      <c r="DQ59">
        <v>0.01</v>
      </c>
      <c r="DR59">
        <v>-13.264430952381</v>
      </c>
      <c r="DS59">
        <v>-0.53555547214473</v>
      </c>
      <c r="DT59">
        <v>0.0959032088645711</v>
      </c>
      <c r="DU59">
        <v>0</v>
      </c>
      <c r="DV59">
        <v>379.229885714286</v>
      </c>
      <c r="DW59">
        <v>-32.8261091487272</v>
      </c>
      <c r="DX59">
        <v>37.0449584738571</v>
      </c>
      <c r="DY59">
        <v>0</v>
      </c>
      <c r="DZ59">
        <v>10.1939711904762</v>
      </c>
      <c r="EA59">
        <v>5.21941275601315</v>
      </c>
      <c r="EB59">
        <v>0.539439342188687</v>
      </c>
      <c r="EC59">
        <v>0</v>
      </c>
      <c r="ED59">
        <v>0</v>
      </c>
      <c r="EE59">
        <v>3</v>
      </c>
      <c r="EF59" t="s">
        <v>276</v>
      </c>
      <c r="EG59">
        <v>100</v>
      </c>
      <c r="EH59">
        <v>100</v>
      </c>
      <c r="EI59">
        <v>6.876</v>
      </c>
      <c r="EJ59">
        <v>-1.01</v>
      </c>
      <c r="EK59">
        <v>2</v>
      </c>
      <c r="EL59">
        <v>713.41</v>
      </c>
      <c r="EM59">
        <v>335.276</v>
      </c>
      <c r="EN59">
        <v>39.1303</v>
      </c>
      <c r="EO59">
        <v>35.7974</v>
      </c>
      <c r="EP59">
        <v>30.0016</v>
      </c>
      <c r="EQ59">
        <v>35.2304</v>
      </c>
      <c r="ER59">
        <v>35.1638</v>
      </c>
      <c r="ES59">
        <v>26.0402</v>
      </c>
      <c r="ET59">
        <v>-30</v>
      </c>
      <c r="EU59">
        <v>-30</v>
      </c>
      <c r="EV59">
        <v>-999.9</v>
      </c>
      <c r="EW59">
        <v>400</v>
      </c>
      <c r="EX59">
        <v>20</v>
      </c>
      <c r="EY59">
        <v>110.315</v>
      </c>
      <c r="EZ59">
        <v>98.0717</v>
      </c>
    </row>
    <row r="60" spans="1:156">
      <c r="A60">
        <v>44</v>
      </c>
      <c r="B60">
        <v>1623775468.3</v>
      </c>
      <c r="C60">
        <v>5632.70000004768</v>
      </c>
      <c r="D60" t="s">
        <v>410</v>
      </c>
      <c r="E60" t="s">
        <v>411</v>
      </c>
      <c r="F60" t="s">
        <v>264</v>
      </c>
      <c r="G60">
        <v>1623775445.38387</v>
      </c>
      <c r="H60">
        <f>CD60*AI60*(CB60-CC60)/(100*BV60*(1000-AI60*CB60))</f>
        <v>0</v>
      </c>
      <c r="I60">
        <f>CD60*AI60*(CA60-BZ60*(1000-AI60*CC60)/(1000-AI60*CB60))/(100*BV60)</f>
        <v>0</v>
      </c>
      <c r="J60">
        <f>BZ60 - IF(AI60&gt;1, I60*BV60*100.0/(AK60*CJ60), 0)</f>
        <v>0</v>
      </c>
      <c r="K60">
        <f>((Q60-H60/2)*J60-I60)/(Q60+H60/2)</f>
        <v>0</v>
      </c>
      <c r="L60">
        <f>K60*(CE60+CF60)/1000.0</f>
        <v>0</v>
      </c>
      <c r="M60">
        <f>(BZ60 - IF(AI60&gt;1, I60*BV60*100.0/(AK60*CJ60), 0))*(CE60+CF60)/1000.0</f>
        <v>0</v>
      </c>
      <c r="N60">
        <f>2.0/((1/P60-1/O60)+SIGN(P60)*SQRT((1/P60-1/O60)*(1/P60-1/O60) + 4*BW60/((BW60+1)*(BW60+1))*(2*1/P60*1/O60-1/O60*1/O60)))</f>
        <v>0</v>
      </c>
      <c r="O60">
        <f>AF60+AE60*BV60+AD60*BV60*BV60</f>
        <v>0</v>
      </c>
      <c r="P60">
        <f>H60*(1000-(1000*0.61365*exp(17.502*T60/(240.97+T60))/(CE60+CF60)+CB60)/2)/(1000*0.61365*exp(17.502*T60/(240.97+T60))/(CE60+CF60)-CB60)</f>
        <v>0</v>
      </c>
      <c r="Q60">
        <f>1/((BW60+1)/(N60/1.6)+1/(O60/1.37)) + BW60/((BW60+1)/(N60/1.6) + BW60/(O60/1.37))</f>
        <v>0</v>
      </c>
      <c r="R60">
        <f>(BS60*BU60)</f>
        <v>0</v>
      </c>
      <c r="S60">
        <f>(CG60+(R60+2*0.95*5.67E-8*(((CG60+$B$7)+273)^4-(CG60+273)^4)-44100*H60)/(1.84*29.3*O60+8*0.95*5.67E-8*(CG60+273)^3))</f>
        <v>0</v>
      </c>
      <c r="T60">
        <f>($C$7*CH60+$D$7*CI60+$E$7*S60)</f>
        <v>0</v>
      </c>
      <c r="U60">
        <f>0.61365*exp(17.502*T60/(240.97+T60))</f>
        <v>0</v>
      </c>
      <c r="V60">
        <f>(W60/X60*100)</f>
        <v>0</v>
      </c>
      <c r="W60">
        <f>CB60*(CE60+CF60)/1000</f>
        <v>0</v>
      </c>
      <c r="X60">
        <f>0.61365*exp(17.502*CG60/(240.97+CG60))</f>
        <v>0</v>
      </c>
      <c r="Y60">
        <f>(U60-CB60*(CE60+CF60)/1000)</f>
        <v>0</v>
      </c>
      <c r="Z60">
        <f>(-H60*44100)</f>
        <v>0</v>
      </c>
      <c r="AA60">
        <f>2*29.3*O60*0.92*(CG60-T60)</f>
        <v>0</v>
      </c>
      <c r="AB60">
        <f>2*0.95*5.67E-8*(((CG60+$B$7)+273)^4-(T60+273)^4)</f>
        <v>0</v>
      </c>
      <c r="AC60">
        <f>R60+AB60+Z60+AA60</f>
        <v>0</v>
      </c>
      <c r="AD60">
        <v>-0.0307385503930388</v>
      </c>
      <c r="AE60">
        <v>0.034506715661099</v>
      </c>
      <c r="AF60">
        <v>2.73131215179746</v>
      </c>
      <c r="AG60">
        <v>67</v>
      </c>
      <c r="AH60">
        <v>11</v>
      </c>
      <c r="AI60">
        <f>IF(AG60*$H$13&gt;=AK60,1.0,(AK60/(AK60-AG60*$H$13)))</f>
        <v>0</v>
      </c>
      <c r="AJ60">
        <f>(AI60-1)*100</f>
        <v>0</v>
      </c>
      <c r="AK60">
        <f>MAX(0,($B$13+$C$13*CJ60)/(1+$D$13*CJ60)*CE60/(CG60+273)*$E$13)</f>
        <v>0</v>
      </c>
      <c r="AL60">
        <v>0</v>
      </c>
      <c r="AM60">
        <v>0</v>
      </c>
      <c r="AN60">
        <v>0</v>
      </c>
      <c r="AO60">
        <f>AN60-AM60</f>
        <v>0</v>
      </c>
      <c r="AP60">
        <f>AO60/AN60</f>
        <v>0</v>
      </c>
      <c r="AQ60">
        <v>-1</v>
      </c>
      <c r="AR60" t="s">
        <v>412</v>
      </c>
      <c r="AS60">
        <v>374.374269230769</v>
      </c>
      <c r="AT60">
        <v>420.698</v>
      </c>
      <c r="AU60">
        <f>1-AS60/AT60</f>
        <v>0</v>
      </c>
      <c r="AV60">
        <v>0.5</v>
      </c>
      <c r="AW60">
        <f>BS60</f>
        <v>0</v>
      </c>
      <c r="AX60">
        <f>I60</f>
        <v>0</v>
      </c>
      <c r="AY60">
        <f>AU60*AV60*AW60</f>
        <v>0</v>
      </c>
      <c r="AZ60">
        <f>BE60/AT60</f>
        <v>0</v>
      </c>
      <c r="BA60">
        <f>(AX60-AQ60)/AW60</f>
        <v>0</v>
      </c>
      <c r="BB60">
        <f>(AN60-AT60)/AT60</f>
        <v>0</v>
      </c>
      <c r="BC60" t="s">
        <v>266</v>
      </c>
      <c r="BD60">
        <v>0</v>
      </c>
      <c r="BE60">
        <f>AT60-BD60</f>
        <v>0</v>
      </c>
      <c r="BF60">
        <f>(AT60-AS60)/(AT60-BD60)</f>
        <v>0</v>
      </c>
      <c r="BG60">
        <f>(AN60-AT60)/(AN60-BD60)</f>
        <v>0</v>
      </c>
      <c r="BH60">
        <f>(AT60-AS60)/(AT60-AM60)</f>
        <v>0</v>
      </c>
      <c r="BI60">
        <f>(AN60-AT60)/(AN60-AM60)</f>
        <v>0</v>
      </c>
      <c r="BJ60" t="s">
        <v>266</v>
      </c>
      <c r="BK60" t="s">
        <v>266</v>
      </c>
      <c r="BL60" t="s">
        <v>266</v>
      </c>
      <c r="BM60" t="s">
        <v>266</v>
      </c>
      <c r="BN60" t="s">
        <v>266</v>
      </c>
      <c r="BO60" t="s">
        <v>266</v>
      </c>
      <c r="BP60" t="s">
        <v>266</v>
      </c>
      <c r="BQ60" t="s">
        <v>266</v>
      </c>
      <c r="BR60">
        <f>$B$11*CK60+$C$11*CL60+$F$11*CM60</f>
        <v>0</v>
      </c>
      <c r="BS60">
        <f>BR60*BT60</f>
        <v>0</v>
      </c>
      <c r="BT60">
        <f>($B$11*$D$9+$C$11*$D$9+$F$11*((CZ60+CR60)/MAX(CZ60+CR60+DA60, 0.1)*$I$9+DA60/MAX(CZ60+CR60+DA60, 0.1)*$J$9))/($B$11+$C$11+$F$11)</f>
        <v>0</v>
      </c>
      <c r="BU60">
        <f>($B$11*$K$9+$C$11*$K$9+$F$11*((CZ60+CR60)/MAX(CZ60+CR60+DA60, 0.1)*$P$9+DA60/MAX(CZ60+CR60+DA60, 0.1)*$Q$9))/($B$11+$C$11+$F$11)</f>
        <v>0</v>
      </c>
      <c r="BV60">
        <v>6</v>
      </c>
      <c r="BW60">
        <v>0.5</v>
      </c>
      <c r="BX60" t="s">
        <v>267</v>
      </c>
      <c r="BY60">
        <v>1623775445.38387</v>
      </c>
      <c r="BZ60">
        <v>386.795548387097</v>
      </c>
      <c r="CA60">
        <v>399.996935483871</v>
      </c>
      <c r="CB60">
        <v>36.2323741935484</v>
      </c>
      <c r="CC60">
        <v>26.4641387096774</v>
      </c>
      <c r="CD60">
        <v>600.006516129032</v>
      </c>
      <c r="CE60">
        <v>74.1694096774194</v>
      </c>
      <c r="CF60">
        <v>0.100117651612903</v>
      </c>
      <c r="CG60">
        <v>41.3267258064516</v>
      </c>
      <c r="CH60">
        <v>39.6634903225806</v>
      </c>
      <c r="CI60">
        <v>999.9</v>
      </c>
      <c r="CJ60">
        <v>9994.35064516129</v>
      </c>
      <c r="CK60">
        <v>0</v>
      </c>
      <c r="CL60">
        <v>1440.13580645161</v>
      </c>
      <c r="CM60">
        <v>1999.95225806452</v>
      </c>
      <c r="CN60">
        <v>0.979995451612903</v>
      </c>
      <c r="CO60">
        <v>0.0200044064516129</v>
      </c>
      <c r="CP60">
        <v>0</v>
      </c>
      <c r="CQ60">
        <v>364.538838709677</v>
      </c>
      <c r="CR60">
        <v>5.00005</v>
      </c>
      <c r="CS60">
        <v>11882.6741935484</v>
      </c>
      <c r="CT60">
        <v>16663.2161290323</v>
      </c>
      <c r="CU60">
        <v>53.8464193548387</v>
      </c>
      <c r="CV60">
        <v>55.259935483871</v>
      </c>
      <c r="CW60">
        <v>54.4714193548387</v>
      </c>
      <c r="CX60">
        <v>54.1085161290322</v>
      </c>
      <c r="CY60">
        <v>55.8806129032258</v>
      </c>
      <c r="CZ60">
        <v>1955.04322580645</v>
      </c>
      <c r="DA60">
        <v>39.9090322580645</v>
      </c>
      <c r="DB60">
        <v>0</v>
      </c>
      <c r="DC60">
        <v>2.70000004768372</v>
      </c>
      <c r="DD60">
        <v>374.374269230769</v>
      </c>
      <c r="DE60">
        <v>-54.5935621725889</v>
      </c>
      <c r="DF60">
        <v>-21775.7624893824</v>
      </c>
      <c r="DG60">
        <v>25338.75</v>
      </c>
      <c r="DH60">
        <v>15</v>
      </c>
      <c r="DI60">
        <v>1623775380.3</v>
      </c>
      <c r="DJ60" t="s">
        <v>391</v>
      </c>
      <c r="DK60">
        <v>6</v>
      </c>
      <c r="DL60">
        <v>6.876</v>
      </c>
      <c r="DM60">
        <v>-1.01</v>
      </c>
      <c r="DN60">
        <v>400</v>
      </c>
      <c r="DO60">
        <v>26</v>
      </c>
      <c r="DP60">
        <v>0.35</v>
      </c>
      <c r="DQ60">
        <v>0.01</v>
      </c>
      <c r="DR60">
        <v>-13.2855119047619</v>
      </c>
      <c r="DS60">
        <v>-0.278013548043499</v>
      </c>
      <c r="DT60">
        <v>0.0839535449842322</v>
      </c>
      <c r="DU60">
        <v>1</v>
      </c>
      <c r="DV60">
        <v>374.865285714286</v>
      </c>
      <c r="DW60">
        <v>3.69906854129064</v>
      </c>
      <c r="DX60">
        <v>35.387717744657</v>
      </c>
      <c r="DY60">
        <v>0</v>
      </c>
      <c r="DZ60">
        <v>10.4023319047619</v>
      </c>
      <c r="EA60">
        <v>5.01218499461832</v>
      </c>
      <c r="EB60">
        <v>0.522407266659143</v>
      </c>
      <c r="EC60">
        <v>0</v>
      </c>
      <c r="ED60">
        <v>1</v>
      </c>
      <c r="EE60">
        <v>3</v>
      </c>
      <c r="EF60" t="s">
        <v>269</v>
      </c>
      <c r="EG60">
        <v>100</v>
      </c>
      <c r="EH60">
        <v>100</v>
      </c>
      <c r="EI60">
        <v>6.876</v>
      </c>
      <c r="EJ60">
        <v>-1.01</v>
      </c>
      <c r="EK60">
        <v>2</v>
      </c>
      <c r="EL60">
        <v>713.539</v>
      </c>
      <c r="EM60">
        <v>335.196</v>
      </c>
      <c r="EN60">
        <v>39.1431</v>
      </c>
      <c r="EO60">
        <v>35.8082</v>
      </c>
      <c r="EP60">
        <v>30.0016</v>
      </c>
      <c r="EQ60">
        <v>35.24</v>
      </c>
      <c r="ER60">
        <v>35.1735</v>
      </c>
      <c r="ES60">
        <v>26.0408</v>
      </c>
      <c r="ET60">
        <v>-30</v>
      </c>
      <c r="EU60">
        <v>-30</v>
      </c>
      <c r="EV60">
        <v>-999.9</v>
      </c>
      <c r="EW60">
        <v>400</v>
      </c>
      <c r="EX60">
        <v>20</v>
      </c>
      <c r="EY60">
        <v>110.313</v>
      </c>
      <c r="EZ60">
        <v>98.0692</v>
      </c>
    </row>
    <row r="61" spans="1:156">
      <c r="A61">
        <v>45</v>
      </c>
      <c r="B61">
        <v>1623775471.3</v>
      </c>
      <c r="C61">
        <v>5635.70000004768</v>
      </c>
      <c r="D61" t="s">
        <v>413</v>
      </c>
      <c r="E61" t="s">
        <v>414</v>
      </c>
      <c r="F61" t="s">
        <v>264</v>
      </c>
      <c r="G61">
        <v>1623775446.53226</v>
      </c>
      <c r="H61">
        <f>CD61*AI61*(CB61-CC61)/(100*BV61*(1000-AI61*CB61))</f>
        <v>0</v>
      </c>
      <c r="I61">
        <f>CD61*AI61*(CA61-BZ61*(1000-AI61*CC61)/(1000-AI61*CB61))/(100*BV61)</f>
        <v>0</v>
      </c>
      <c r="J61">
        <f>BZ61 - IF(AI61&gt;1, I61*BV61*100.0/(AK61*CJ61), 0)</f>
        <v>0</v>
      </c>
      <c r="K61">
        <f>((Q61-H61/2)*J61-I61)/(Q61+H61/2)</f>
        <v>0</v>
      </c>
      <c r="L61">
        <f>K61*(CE61+CF61)/1000.0</f>
        <v>0</v>
      </c>
      <c r="M61">
        <f>(BZ61 - IF(AI61&gt;1, I61*BV61*100.0/(AK61*CJ61), 0))*(CE61+CF61)/1000.0</f>
        <v>0</v>
      </c>
      <c r="N61">
        <f>2.0/((1/P61-1/O61)+SIGN(P61)*SQRT((1/P61-1/O61)*(1/P61-1/O61) + 4*BW61/((BW61+1)*(BW61+1))*(2*1/P61*1/O61-1/O61*1/O61)))</f>
        <v>0</v>
      </c>
      <c r="O61">
        <f>AF61+AE61*BV61+AD61*BV61*BV61</f>
        <v>0</v>
      </c>
      <c r="P61">
        <f>H61*(1000-(1000*0.61365*exp(17.502*T61/(240.97+T61))/(CE61+CF61)+CB61)/2)/(1000*0.61365*exp(17.502*T61/(240.97+T61))/(CE61+CF61)-CB61)</f>
        <v>0</v>
      </c>
      <c r="Q61">
        <f>1/((BW61+1)/(N61/1.6)+1/(O61/1.37)) + BW61/((BW61+1)/(N61/1.6) + BW61/(O61/1.37))</f>
        <v>0</v>
      </c>
      <c r="R61">
        <f>(BS61*BU61)</f>
        <v>0</v>
      </c>
      <c r="S61">
        <f>(CG61+(R61+2*0.95*5.67E-8*(((CG61+$B$7)+273)^4-(CG61+273)^4)-44100*H61)/(1.84*29.3*O61+8*0.95*5.67E-8*(CG61+273)^3))</f>
        <v>0</v>
      </c>
      <c r="T61">
        <f>($C$7*CH61+$D$7*CI61+$E$7*S61)</f>
        <v>0</v>
      </c>
      <c r="U61">
        <f>0.61365*exp(17.502*T61/(240.97+T61))</f>
        <v>0</v>
      </c>
      <c r="V61">
        <f>(W61/X61*100)</f>
        <v>0</v>
      </c>
      <c r="W61">
        <f>CB61*(CE61+CF61)/1000</f>
        <v>0</v>
      </c>
      <c r="X61">
        <f>0.61365*exp(17.502*CG61/(240.97+CG61))</f>
        <v>0</v>
      </c>
      <c r="Y61">
        <f>(U61-CB61*(CE61+CF61)/1000)</f>
        <v>0</v>
      </c>
      <c r="Z61">
        <f>(-H61*44100)</f>
        <v>0</v>
      </c>
      <c r="AA61">
        <f>2*29.3*O61*0.92*(CG61-T61)</f>
        <v>0</v>
      </c>
      <c r="AB61">
        <f>2*0.95*5.67E-8*(((CG61+$B$7)+273)^4-(T61+273)^4)</f>
        <v>0</v>
      </c>
      <c r="AC61">
        <f>R61+AB61+Z61+AA61</f>
        <v>0</v>
      </c>
      <c r="AD61">
        <v>-0.0307399396244354</v>
      </c>
      <c r="AE61">
        <v>0.034508275195045</v>
      </c>
      <c r="AF61">
        <v>2.73141245545786</v>
      </c>
      <c r="AG61">
        <v>67</v>
      </c>
      <c r="AH61">
        <v>11</v>
      </c>
      <c r="AI61">
        <f>IF(AG61*$H$13&gt;=AK61,1.0,(AK61/(AK61-AG61*$H$13)))</f>
        <v>0</v>
      </c>
      <c r="AJ61">
        <f>(AI61-1)*100</f>
        <v>0</v>
      </c>
      <c r="AK61">
        <f>MAX(0,($B$13+$C$13*CJ61)/(1+$D$13*CJ61)*CE61/(CG61+273)*$E$13)</f>
        <v>0</v>
      </c>
      <c r="AL61">
        <v>0</v>
      </c>
      <c r="AM61">
        <v>0</v>
      </c>
      <c r="AN61">
        <v>0</v>
      </c>
      <c r="AO61">
        <f>AN61-AM61</f>
        <v>0</v>
      </c>
      <c r="AP61">
        <f>AO61/AN61</f>
        <v>0</v>
      </c>
      <c r="AQ61">
        <v>-1</v>
      </c>
      <c r="AR61" t="s">
        <v>415</v>
      </c>
      <c r="AS61">
        <v>373.911192307692</v>
      </c>
      <c r="AT61">
        <v>419.792</v>
      </c>
      <c r="AU61">
        <f>1-AS61/AT61</f>
        <v>0</v>
      </c>
      <c r="AV61">
        <v>0.5</v>
      </c>
      <c r="AW61">
        <f>BS61</f>
        <v>0</v>
      </c>
      <c r="AX61">
        <f>I61</f>
        <v>0</v>
      </c>
      <c r="AY61">
        <f>AU61*AV61*AW61</f>
        <v>0</v>
      </c>
      <c r="AZ61">
        <f>BE61/AT61</f>
        <v>0</v>
      </c>
      <c r="BA61">
        <f>(AX61-AQ61)/AW61</f>
        <v>0</v>
      </c>
      <c r="BB61">
        <f>(AN61-AT61)/AT61</f>
        <v>0</v>
      </c>
      <c r="BC61" t="s">
        <v>266</v>
      </c>
      <c r="BD61">
        <v>0</v>
      </c>
      <c r="BE61">
        <f>AT61-BD61</f>
        <v>0</v>
      </c>
      <c r="BF61">
        <f>(AT61-AS61)/(AT61-BD61)</f>
        <v>0</v>
      </c>
      <c r="BG61">
        <f>(AN61-AT61)/(AN61-BD61)</f>
        <v>0</v>
      </c>
      <c r="BH61">
        <f>(AT61-AS61)/(AT61-AM61)</f>
        <v>0</v>
      </c>
      <c r="BI61">
        <f>(AN61-AT61)/(AN61-AM61)</f>
        <v>0</v>
      </c>
      <c r="BJ61" t="s">
        <v>266</v>
      </c>
      <c r="BK61" t="s">
        <v>266</v>
      </c>
      <c r="BL61" t="s">
        <v>266</v>
      </c>
      <c r="BM61" t="s">
        <v>266</v>
      </c>
      <c r="BN61" t="s">
        <v>266</v>
      </c>
      <c r="BO61" t="s">
        <v>266</v>
      </c>
      <c r="BP61" t="s">
        <v>266</v>
      </c>
      <c r="BQ61" t="s">
        <v>266</v>
      </c>
      <c r="BR61">
        <f>$B$11*CK61+$C$11*CL61+$F$11*CM61</f>
        <v>0</v>
      </c>
      <c r="BS61">
        <f>BR61*BT61</f>
        <v>0</v>
      </c>
      <c r="BT61">
        <f>($B$11*$D$9+$C$11*$D$9+$F$11*((CZ61+CR61)/MAX(CZ61+CR61+DA61, 0.1)*$I$9+DA61/MAX(CZ61+CR61+DA61, 0.1)*$J$9))/($B$11+$C$11+$F$11)</f>
        <v>0</v>
      </c>
      <c r="BU61">
        <f>($B$11*$K$9+$C$11*$K$9+$F$11*((CZ61+CR61)/MAX(CZ61+CR61+DA61, 0.1)*$P$9+DA61/MAX(CZ61+CR61+DA61, 0.1)*$Q$9))/($B$11+$C$11+$F$11)</f>
        <v>0</v>
      </c>
      <c r="BV61">
        <v>6</v>
      </c>
      <c r="BW61">
        <v>0.5</v>
      </c>
      <c r="BX61" t="s">
        <v>267</v>
      </c>
      <c r="BY61">
        <v>1623775446.53226</v>
      </c>
      <c r="BZ61">
        <v>386.795677419355</v>
      </c>
      <c r="CA61">
        <v>399.995935483871</v>
      </c>
      <c r="CB61">
        <v>36.2830838709677</v>
      </c>
      <c r="CC61">
        <v>26.4639129032258</v>
      </c>
      <c r="CD61">
        <v>600.006</v>
      </c>
      <c r="CE61">
        <v>74.1694677419355</v>
      </c>
      <c r="CF61">
        <v>0.100115909677419</v>
      </c>
      <c r="CG61">
        <v>41.344335483871</v>
      </c>
      <c r="CH61">
        <v>39.7106290322581</v>
      </c>
      <c r="CI61">
        <v>999.9</v>
      </c>
      <c r="CJ61">
        <v>9994.79451612903</v>
      </c>
      <c r="CK61">
        <v>0</v>
      </c>
      <c r="CL61">
        <v>1440.49838709677</v>
      </c>
      <c r="CM61">
        <v>1999.95806451613</v>
      </c>
      <c r="CN61">
        <v>0.979995161290322</v>
      </c>
      <c r="CO61">
        <v>0.0200046838709677</v>
      </c>
      <c r="CP61">
        <v>0</v>
      </c>
      <c r="CQ61">
        <v>363.738935483871</v>
      </c>
      <c r="CR61">
        <v>5.00005</v>
      </c>
      <c r="CS61">
        <v>11866.8870967742</v>
      </c>
      <c r="CT61">
        <v>16663.264516129</v>
      </c>
      <c r="CU61">
        <v>53.8807096774193</v>
      </c>
      <c r="CV61">
        <v>55.266</v>
      </c>
      <c r="CW61">
        <v>54.4774838709677</v>
      </c>
      <c r="CX61">
        <v>54.1165806451613</v>
      </c>
      <c r="CY61">
        <v>55.8987741935484</v>
      </c>
      <c r="CZ61">
        <v>1955.04806451613</v>
      </c>
      <c r="DA61">
        <v>39.9096774193548</v>
      </c>
      <c r="DB61">
        <v>0</v>
      </c>
      <c r="DC61">
        <v>2.40000009536743</v>
      </c>
      <c r="DD61">
        <v>373.911192307692</v>
      </c>
      <c r="DE61">
        <v>-34.6640253244616</v>
      </c>
      <c r="DF61">
        <v>-10214.5935920721</v>
      </c>
      <c r="DG61">
        <v>25300.3615384615</v>
      </c>
      <c r="DH61">
        <v>15</v>
      </c>
      <c r="DI61">
        <v>1623775380.3</v>
      </c>
      <c r="DJ61" t="s">
        <v>391</v>
      </c>
      <c r="DK61">
        <v>6</v>
      </c>
      <c r="DL61">
        <v>6.876</v>
      </c>
      <c r="DM61">
        <v>-1.01</v>
      </c>
      <c r="DN61">
        <v>400</v>
      </c>
      <c r="DO61">
        <v>26</v>
      </c>
      <c r="DP61">
        <v>0.35</v>
      </c>
      <c r="DQ61">
        <v>0.01</v>
      </c>
      <c r="DR61">
        <v>-13.2951119047619</v>
      </c>
      <c r="DS61">
        <v>0.302444606511633</v>
      </c>
      <c r="DT61">
        <v>0.0718199773321527</v>
      </c>
      <c r="DU61">
        <v>1</v>
      </c>
      <c r="DV61">
        <v>376.1858</v>
      </c>
      <c r="DW61">
        <v>-18.5017122107967</v>
      </c>
      <c r="DX61">
        <v>35.8134153242688</v>
      </c>
      <c r="DY61">
        <v>0</v>
      </c>
      <c r="DZ61">
        <v>10.6188264285714</v>
      </c>
      <c r="EA61">
        <v>4.01737327740878</v>
      </c>
      <c r="EB61">
        <v>0.430380676510267</v>
      </c>
      <c r="EC61">
        <v>0</v>
      </c>
      <c r="ED61">
        <v>1</v>
      </c>
      <c r="EE61">
        <v>3</v>
      </c>
      <c r="EF61" t="s">
        <v>269</v>
      </c>
      <c r="EG61">
        <v>100</v>
      </c>
      <c r="EH61">
        <v>100</v>
      </c>
      <c r="EI61">
        <v>6.876</v>
      </c>
      <c r="EJ61">
        <v>-1.01</v>
      </c>
      <c r="EK61">
        <v>2</v>
      </c>
      <c r="EL61">
        <v>713.564</v>
      </c>
      <c r="EM61">
        <v>335.28</v>
      </c>
      <c r="EN61">
        <v>39.156</v>
      </c>
      <c r="EO61">
        <v>35.8181</v>
      </c>
      <c r="EP61">
        <v>30.0015</v>
      </c>
      <c r="EQ61">
        <v>35.2504</v>
      </c>
      <c r="ER61">
        <v>35.1854</v>
      </c>
      <c r="ES61">
        <v>26.0418</v>
      </c>
      <c r="ET61">
        <v>-30</v>
      </c>
      <c r="EU61">
        <v>-30</v>
      </c>
      <c r="EV61">
        <v>-999.9</v>
      </c>
      <c r="EW61">
        <v>400</v>
      </c>
      <c r="EX61">
        <v>20</v>
      </c>
      <c r="EY61">
        <v>110.311</v>
      </c>
      <c r="EZ61">
        <v>98.0676</v>
      </c>
    </row>
    <row r="62" spans="1:156">
      <c r="A62">
        <v>46</v>
      </c>
      <c r="B62">
        <v>1623776601.9</v>
      </c>
      <c r="C62">
        <v>6766.30000019073</v>
      </c>
      <c r="D62" t="s">
        <v>418</v>
      </c>
      <c r="E62" t="s">
        <v>419</v>
      </c>
      <c r="F62" t="s">
        <v>264</v>
      </c>
      <c r="G62">
        <v>1623776593.9</v>
      </c>
      <c r="H62">
        <f>CD62*AI62*(CB62-CC62)/(100*BV62*(1000-AI62*CB62))</f>
        <v>0</v>
      </c>
      <c r="I62">
        <f>CD62*AI62*(CA62-BZ62*(1000-AI62*CC62)/(1000-AI62*CB62))/(100*BV62)</f>
        <v>0</v>
      </c>
      <c r="J62">
        <f>BZ62 - IF(AI62&gt;1, I62*BV62*100.0/(AK62*CJ62), 0)</f>
        <v>0</v>
      </c>
      <c r="K62">
        <f>((Q62-H62/2)*J62-I62)/(Q62+H62/2)</f>
        <v>0</v>
      </c>
      <c r="L62">
        <f>K62*(CE62+CF62)/1000.0</f>
        <v>0</v>
      </c>
      <c r="M62">
        <f>(BZ62 - IF(AI62&gt;1, I62*BV62*100.0/(AK62*CJ62), 0))*(CE62+CF62)/1000.0</f>
        <v>0</v>
      </c>
      <c r="N62">
        <f>2.0/((1/P62-1/O62)+SIGN(P62)*SQRT((1/P62-1/O62)*(1/P62-1/O62) + 4*BW62/((BW62+1)*(BW62+1))*(2*1/P62*1/O62-1/O62*1/O62)))</f>
        <v>0</v>
      </c>
      <c r="O62">
        <f>AF62+AE62*BV62+AD62*BV62*BV62</f>
        <v>0</v>
      </c>
      <c r="P62">
        <f>H62*(1000-(1000*0.61365*exp(17.502*T62/(240.97+T62))/(CE62+CF62)+CB62)/2)/(1000*0.61365*exp(17.502*T62/(240.97+T62))/(CE62+CF62)-CB62)</f>
        <v>0</v>
      </c>
      <c r="Q62">
        <f>1/((BW62+1)/(N62/1.6)+1/(O62/1.37)) + BW62/((BW62+1)/(N62/1.6) + BW62/(O62/1.37))</f>
        <v>0</v>
      </c>
      <c r="R62">
        <f>(BS62*BU62)</f>
        <v>0</v>
      </c>
      <c r="S62">
        <f>(CG62+(R62+2*0.95*5.67E-8*(((CG62+$B$7)+273)^4-(CG62+273)^4)-44100*H62)/(1.84*29.3*O62+8*0.95*5.67E-8*(CG62+273)^3))</f>
        <v>0</v>
      </c>
      <c r="T62">
        <f>($C$7*CH62+$D$7*CI62+$E$7*S62)</f>
        <v>0</v>
      </c>
      <c r="U62">
        <f>0.61365*exp(17.502*T62/(240.97+T62))</f>
        <v>0</v>
      </c>
      <c r="V62">
        <f>(W62/X62*100)</f>
        <v>0</v>
      </c>
      <c r="W62">
        <f>CB62*(CE62+CF62)/1000</f>
        <v>0</v>
      </c>
      <c r="X62">
        <f>0.61365*exp(17.502*CG62/(240.97+CG62))</f>
        <v>0</v>
      </c>
      <c r="Y62">
        <f>(U62-CB62*(CE62+CF62)/1000)</f>
        <v>0</v>
      </c>
      <c r="Z62">
        <f>(-H62*44100)</f>
        <v>0</v>
      </c>
      <c r="AA62">
        <f>2*29.3*O62*0.92*(CG62-T62)</f>
        <v>0</v>
      </c>
      <c r="AB62">
        <f>2*0.95*5.67E-8*(((CG62+$B$7)+273)^4-(T62+273)^4)</f>
        <v>0</v>
      </c>
      <c r="AC62">
        <f>R62+AB62+Z62+AA62</f>
        <v>0</v>
      </c>
      <c r="AD62">
        <v>-0.0307801990873822</v>
      </c>
      <c r="AE62">
        <v>0.0345534699691255</v>
      </c>
      <c r="AF62">
        <v>2.734318757251</v>
      </c>
      <c r="AG62">
        <v>68</v>
      </c>
      <c r="AH62">
        <v>11</v>
      </c>
      <c r="AI62">
        <f>IF(AG62*$H$13&gt;=AK62,1.0,(AK62/(AK62-AG62*$H$13)))</f>
        <v>0</v>
      </c>
      <c r="AJ62">
        <f>(AI62-1)*100</f>
        <v>0</v>
      </c>
      <c r="AK62">
        <f>MAX(0,($B$13+$C$13*CJ62)/(1+$D$13*CJ62)*CE62/(CG62+273)*$E$13)</f>
        <v>0</v>
      </c>
      <c r="AL62">
        <v>0</v>
      </c>
      <c r="AM62">
        <v>0</v>
      </c>
      <c r="AN62">
        <v>0</v>
      </c>
      <c r="AO62">
        <f>AN62-AM62</f>
        <v>0</v>
      </c>
      <c r="AP62">
        <f>AO62/AN62</f>
        <v>0</v>
      </c>
      <c r="AQ62">
        <v>-1</v>
      </c>
      <c r="AR62" t="s">
        <v>420</v>
      </c>
      <c r="AS62">
        <v>671.061346153846</v>
      </c>
      <c r="AT62">
        <v>882.487</v>
      </c>
      <c r="AU62">
        <f>1-AS62/AT62</f>
        <v>0</v>
      </c>
      <c r="AV62">
        <v>0.5</v>
      </c>
      <c r="AW62">
        <f>BS62</f>
        <v>0</v>
      </c>
      <c r="AX62">
        <f>I62</f>
        <v>0</v>
      </c>
      <c r="AY62">
        <f>AU62*AV62*AW62</f>
        <v>0</v>
      </c>
      <c r="AZ62">
        <f>BE62/AT62</f>
        <v>0</v>
      </c>
      <c r="BA62">
        <f>(AX62-AQ62)/AW62</f>
        <v>0</v>
      </c>
      <c r="BB62">
        <f>(AN62-AT62)/AT62</f>
        <v>0</v>
      </c>
      <c r="BC62" t="s">
        <v>266</v>
      </c>
      <c r="BD62">
        <v>0</v>
      </c>
      <c r="BE62">
        <f>AT62-BD62</f>
        <v>0</v>
      </c>
      <c r="BF62">
        <f>(AT62-AS62)/(AT62-BD62)</f>
        <v>0</v>
      </c>
      <c r="BG62">
        <f>(AN62-AT62)/(AN62-BD62)</f>
        <v>0</v>
      </c>
      <c r="BH62">
        <f>(AT62-AS62)/(AT62-AM62)</f>
        <v>0</v>
      </c>
      <c r="BI62">
        <f>(AN62-AT62)/(AN62-AM62)</f>
        <v>0</v>
      </c>
      <c r="BJ62" t="s">
        <v>266</v>
      </c>
      <c r="BK62" t="s">
        <v>266</v>
      </c>
      <c r="BL62" t="s">
        <v>266</v>
      </c>
      <c r="BM62" t="s">
        <v>266</v>
      </c>
      <c r="BN62" t="s">
        <v>266</v>
      </c>
      <c r="BO62" t="s">
        <v>266</v>
      </c>
      <c r="BP62" t="s">
        <v>266</v>
      </c>
      <c r="BQ62" t="s">
        <v>266</v>
      </c>
      <c r="BR62">
        <f>$B$11*CK62+$C$11*CL62+$F$11*CM62</f>
        <v>0</v>
      </c>
      <c r="BS62">
        <f>BR62*BT62</f>
        <v>0</v>
      </c>
      <c r="BT62">
        <f>($B$11*$D$9+$C$11*$D$9+$F$11*((CZ62+CR62)/MAX(CZ62+CR62+DA62, 0.1)*$I$9+DA62/MAX(CZ62+CR62+DA62, 0.1)*$J$9))/($B$11+$C$11+$F$11)</f>
        <v>0</v>
      </c>
      <c r="BU62">
        <f>($B$11*$K$9+$C$11*$K$9+$F$11*((CZ62+CR62)/MAX(CZ62+CR62+DA62, 0.1)*$P$9+DA62/MAX(CZ62+CR62+DA62, 0.1)*$Q$9))/($B$11+$C$11+$F$11)</f>
        <v>0</v>
      </c>
      <c r="BV62">
        <v>6</v>
      </c>
      <c r="BW62">
        <v>0.5</v>
      </c>
      <c r="BX62" t="s">
        <v>267</v>
      </c>
      <c r="BY62">
        <v>1623776593.9</v>
      </c>
      <c r="BZ62">
        <v>374.13764516129</v>
      </c>
      <c r="CA62">
        <v>399.973677419355</v>
      </c>
      <c r="CB62">
        <v>32.7824322580645</v>
      </c>
      <c r="CC62">
        <v>14.4923322580645</v>
      </c>
      <c r="CD62">
        <v>599.941903225806</v>
      </c>
      <c r="CE62">
        <v>74.1499193548387</v>
      </c>
      <c r="CF62">
        <v>0.0985536838709677</v>
      </c>
      <c r="CG62">
        <v>42.1989129032258</v>
      </c>
      <c r="CH62">
        <v>36.6694741935484</v>
      </c>
      <c r="CI62">
        <v>999.9</v>
      </c>
      <c r="CJ62">
        <v>10010.5229032258</v>
      </c>
      <c r="CK62">
        <v>0</v>
      </c>
      <c r="CL62">
        <v>1567.91451612903</v>
      </c>
      <c r="CM62">
        <v>2000.00064516129</v>
      </c>
      <c r="CN62">
        <v>0.980007225806452</v>
      </c>
      <c r="CO62">
        <v>0.0199932</v>
      </c>
      <c r="CP62">
        <v>0</v>
      </c>
      <c r="CQ62">
        <v>671.062451612903</v>
      </c>
      <c r="CR62">
        <v>5.00005</v>
      </c>
      <c r="CS62">
        <v>18713.2</v>
      </c>
      <c r="CT62">
        <v>16663.6806451613</v>
      </c>
      <c r="CU62">
        <v>54.745935483871</v>
      </c>
      <c r="CV62">
        <v>56.6991935483871</v>
      </c>
      <c r="CW62">
        <v>55.026</v>
      </c>
      <c r="CX62">
        <v>56.870935483871</v>
      </c>
      <c r="CY62">
        <v>57.25</v>
      </c>
      <c r="CZ62">
        <v>1955.11129032258</v>
      </c>
      <c r="DA62">
        <v>39.89</v>
      </c>
      <c r="DB62">
        <v>0</v>
      </c>
      <c r="DC62">
        <v>1129.70000004768</v>
      </c>
      <c r="DD62">
        <v>671.061346153846</v>
      </c>
      <c r="DE62">
        <v>-0.987794871770121</v>
      </c>
      <c r="DF62">
        <v>99.822222197347</v>
      </c>
      <c r="DG62">
        <v>18713.8307692308</v>
      </c>
      <c r="DH62">
        <v>15</v>
      </c>
      <c r="DI62">
        <v>1623776575.4</v>
      </c>
      <c r="DJ62" t="s">
        <v>421</v>
      </c>
      <c r="DK62">
        <v>7</v>
      </c>
      <c r="DL62">
        <v>7.636</v>
      </c>
      <c r="DM62">
        <v>-1.1</v>
      </c>
      <c r="DN62">
        <v>400</v>
      </c>
      <c r="DO62">
        <v>15</v>
      </c>
      <c r="DP62">
        <v>0.25</v>
      </c>
      <c r="DQ62">
        <v>0.01</v>
      </c>
      <c r="DR62">
        <v>-25.8294071428571</v>
      </c>
      <c r="DS62">
        <v>-0.0186898954703712</v>
      </c>
      <c r="DT62">
        <v>0.0355924376187731</v>
      </c>
      <c r="DU62">
        <v>1</v>
      </c>
      <c r="DV62">
        <v>671.145057142857</v>
      </c>
      <c r="DW62">
        <v>-1.48278669275922</v>
      </c>
      <c r="DX62">
        <v>0.244129701225416</v>
      </c>
      <c r="DY62">
        <v>0</v>
      </c>
      <c r="DZ62">
        <v>18.2874047619048</v>
      </c>
      <c r="EA62">
        <v>0.0592230775463962</v>
      </c>
      <c r="EB62">
        <v>0.00840141576450521</v>
      </c>
      <c r="EC62">
        <v>1</v>
      </c>
      <c r="ED62">
        <v>2</v>
      </c>
      <c r="EE62">
        <v>3</v>
      </c>
      <c r="EF62" t="s">
        <v>331</v>
      </c>
      <c r="EG62">
        <v>100</v>
      </c>
      <c r="EH62">
        <v>100</v>
      </c>
      <c r="EI62">
        <v>7.636</v>
      </c>
      <c r="EJ62">
        <v>-1.1</v>
      </c>
      <c r="EK62">
        <v>2</v>
      </c>
      <c r="EL62">
        <v>711.787</v>
      </c>
      <c r="EM62">
        <v>325.404</v>
      </c>
      <c r="EN62">
        <v>41.1207</v>
      </c>
      <c r="EO62">
        <v>38.6672</v>
      </c>
      <c r="EP62">
        <v>30.0014</v>
      </c>
      <c r="EQ62">
        <v>38.0221</v>
      </c>
      <c r="ER62">
        <v>37.9567</v>
      </c>
      <c r="ES62">
        <v>26.1269</v>
      </c>
      <c r="ET62">
        <v>-30</v>
      </c>
      <c r="EU62">
        <v>-30</v>
      </c>
      <c r="EV62">
        <v>-999.9</v>
      </c>
      <c r="EW62">
        <v>400</v>
      </c>
      <c r="EX62">
        <v>20</v>
      </c>
      <c r="EY62">
        <v>109.544</v>
      </c>
      <c r="EZ62">
        <v>97.5627</v>
      </c>
    </row>
    <row r="63" spans="1:156">
      <c r="A63">
        <v>47</v>
      </c>
      <c r="B63">
        <v>1623776604.9</v>
      </c>
      <c r="C63">
        <v>6769.30000019073</v>
      </c>
      <c r="D63" t="s">
        <v>422</v>
      </c>
      <c r="E63" t="s">
        <v>423</v>
      </c>
      <c r="F63" t="s">
        <v>264</v>
      </c>
      <c r="G63">
        <v>1623776594.48065</v>
      </c>
      <c r="H63">
        <f>CD63*AI63*(CB63-CC63)/(100*BV63*(1000-AI63*CB63))</f>
        <v>0</v>
      </c>
      <c r="I63">
        <f>CD63*AI63*(CA63-BZ63*(1000-AI63*CC63)/(1000-AI63*CB63))/(100*BV63)</f>
        <v>0</v>
      </c>
      <c r="J63">
        <f>BZ63 - IF(AI63&gt;1, I63*BV63*100.0/(AK63*CJ63), 0)</f>
        <v>0</v>
      </c>
      <c r="K63">
        <f>((Q63-H63/2)*J63-I63)/(Q63+H63/2)</f>
        <v>0</v>
      </c>
      <c r="L63">
        <f>K63*(CE63+CF63)/1000.0</f>
        <v>0</v>
      </c>
      <c r="M63">
        <f>(BZ63 - IF(AI63&gt;1, I63*BV63*100.0/(AK63*CJ63), 0))*(CE63+CF63)/1000.0</f>
        <v>0</v>
      </c>
      <c r="N63">
        <f>2.0/((1/P63-1/O63)+SIGN(P63)*SQRT((1/P63-1/O63)*(1/P63-1/O63) + 4*BW63/((BW63+1)*(BW63+1))*(2*1/P63*1/O63-1/O63*1/O63)))</f>
        <v>0</v>
      </c>
      <c r="O63">
        <f>AF63+AE63*BV63+AD63*BV63*BV63</f>
        <v>0</v>
      </c>
      <c r="P63">
        <f>H63*(1000-(1000*0.61365*exp(17.502*T63/(240.97+T63))/(CE63+CF63)+CB63)/2)/(1000*0.61365*exp(17.502*T63/(240.97+T63))/(CE63+CF63)-CB63)</f>
        <v>0</v>
      </c>
      <c r="Q63">
        <f>1/((BW63+1)/(N63/1.6)+1/(O63/1.37)) + BW63/((BW63+1)/(N63/1.6) + BW63/(O63/1.37))</f>
        <v>0</v>
      </c>
      <c r="R63">
        <f>(BS63*BU63)</f>
        <v>0</v>
      </c>
      <c r="S63">
        <f>(CG63+(R63+2*0.95*5.67E-8*(((CG63+$B$7)+273)^4-(CG63+273)^4)-44100*H63)/(1.84*29.3*O63+8*0.95*5.67E-8*(CG63+273)^3))</f>
        <v>0</v>
      </c>
      <c r="T63">
        <f>($C$7*CH63+$D$7*CI63+$E$7*S63)</f>
        <v>0</v>
      </c>
      <c r="U63">
        <f>0.61365*exp(17.502*T63/(240.97+T63))</f>
        <v>0</v>
      </c>
      <c r="V63">
        <f>(W63/X63*100)</f>
        <v>0</v>
      </c>
      <c r="W63">
        <f>CB63*(CE63+CF63)/1000</f>
        <v>0</v>
      </c>
      <c r="X63">
        <f>0.61365*exp(17.502*CG63/(240.97+CG63))</f>
        <v>0</v>
      </c>
      <c r="Y63">
        <f>(U63-CB63*(CE63+CF63)/1000)</f>
        <v>0</v>
      </c>
      <c r="Z63">
        <f>(-H63*44100)</f>
        <v>0</v>
      </c>
      <c r="AA63">
        <f>2*29.3*O63*0.92*(CG63-T63)</f>
        <v>0</v>
      </c>
      <c r="AB63">
        <f>2*0.95*5.67E-8*(((CG63+$B$7)+273)^4-(T63+273)^4)</f>
        <v>0</v>
      </c>
      <c r="AC63">
        <f>R63+AB63+Z63+AA63</f>
        <v>0</v>
      </c>
      <c r="AD63">
        <v>-0.0307788081932824</v>
      </c>
      <c r="AE63">
        <v>0.0345519085686495</v>
      </c>
      <c r="AF63">
        <v>2.73421836459031</v>
      </c>
      <c r="AG63">
        <v>67</v>
      </c>
      <c r="AH63">
        <v>11</v>
      </c>
      <c r="AI63">
        <f>IF(AG63*$H$13&gt;=AK63,1.0,(AK63/(AK63-AG63*$H$13)))</f>
        <v>0</v>
      </c>
      <c r="AJ63">
        <f>(AI63-1)*100</f>
        <v>0</v>
      </c>
      <c r="AK63">
        <f>MAX(0,($B$13+$C$13*CJ63)/(1+$D$13*CJ63)*CE63/(CG63+273)*$E$13)</f>
        <v>0</v>
      </c>
      <c r="AL63">
        <v>0</v>
      </c>
      <c r="AM63">
        <v>0</v>
      </c>
      <c r="AN63">
        <v>0</v>
      </c>
      <c r="AO63">
        <f>AN63-AM63</f>
        <v>0</v>
      </c>
      <c r="AP63">
        <f>AO63/AN63</f>
        <v>0</v>
      </c>
      <c r="AQ63">
        <v>-1</v>
      </c>
      <c r="AR63" t="s">
        <v>424</v>
      </c>
      <c r="AS63">
        <v>683.862346153846</v>
      </c>
      <c r="AT63">
        <v>839.482</v>
      </c>
      <c r="AU63">
        <f>1-AS63/AT63</f>
        <v>0</v>
      </c>
      <c r="AV63">
        <v>0.5</v>
      </c>
      <c r="AW63">
        <f>BS63</f>
        <v>0</v>
      </c>
      <c r="AX63">
        <f>I63</f>
        <v>0</v>
      </c>
      <c r="AY63">
        <f>AU63*AV63*AW63</f>
        <v>0</v>
      </c>
      <c r="AZ63">
        <f>BE63/AT63</f>
        <v>0</v>
      </c>
      <c r="BA63">
        <f>(AX63-AQ63)/AW63</f>
        <v>0</v>
      </c>
      <c r="BB63">
        <f>(AN63-AT63)/AT63</f>
        <v>0</v>
      </c>
      <c r="BC63" t="s">
        <v>266</v>
      </c>
      <c r="BD63">
        <v>0</v>
      </c>
      <c r="BE63">
        <f>AT63-BD63</f>
        <v>0</v>
      </c>
      <c r="BF63">
        <f>(AT63-AS63)/(AT63-BD63)</f>
        <v>0</v>
      </c>
      <c r="BG63">
        <f>(AN63-AT63)/(AN63-BD63)</f>
        <v>0</v>
      </c>
      <c r="BH63">
        <f>(AT63-AS63)/(AT63-AM63)</f>
        <v>0</v>
      </c>
      <c r="BI63">
        <f>(AN63-AT63)/(AN63-AM63)</f>
        <v>0</v>
      </c>
      <c r="BJ63" t="s">
        <v>266</v>
      </c>
      <c r="BK63" t="s">
        <v>266</v>
      </c>
      <c r="BL63" t="s">
        <v>266</v>
      </c>
      <c r="BM63" t="s">
        <v>266</v>
      </c>
      <c r="BN63" t="s">
        <v>266</v>
      </c>
      <c r="BO63" t="s">
        <v>266</v>
      </c>
      <c r="BP63" t="s">
        <v>266</v>
      </c>
      <c r="BQ63" t="s">
        <v>266</v>
      </c>
      <c r="BR63">
        <f>$B$11*CK63+$C$11*CL63+$F$11*CM63</f>
        <v>0</v>
      </c>
      <c r="BS63">
        <f>BR63*BT63</f>
        <v>0</v>
      </c>
      <c r="BT63">
        <f>($B$11*$D$9+$C$11*$D$9+$F$11*((CZ63+CR63)/MAX(CZ63+CR63+DA63, 0.1)*$I$9+DA63/MAX(CZ63+CR63+DA63, 0.1)*$J$9))/($B$11+$C$11+$F$11)</f>
        <v>0</v>
      </c>
      <c r="BU63">
        <f>($B$11*$K$9+$C$11*$K$9+$F$11*((CZ63+CR63)/MAX(CZ63+CR63+DA63, 0.1)*$P$9+DA63/MAX(CZ63+CR63+DA63, 0.1)*$Q$9))/($B$11+$C$11+$F$11)</f>
        <v>0</v>
      </c>
      <c r="BV63">
        <v>6</v>
      </c>
      <c r="BW63">
        <v>0.5</v>
      </c>
      <c r="BX63" t="s">
        <v>267</v>
      </c>
      <c r="BY63">
        <v>1623776594.48065</v>
      </c>
      <c r="BZ63">
        <v>374.140419354839</v>
      </c>
      <c r="CA63">
        <v>399.974903225806</v>
      </c>
      <c r="CB63">
        <v>32.7814741935484</v>
      </c>
      <c r="CC63">
        <v>14.4887548387097</v>
      </c>
      <c r="CD63">
        <v>599.947580645161</v>
      </c>
      <c r="CE63">
        <v>74.1499903225806</v>
      </c>
      <c r="CF63">
        <v>0.0987317322580645</v>
      </c>
      <c r="CG63">
        <v>42.2019193548387</v>
      </c>
      <c r="CH63">
        <v>36.6803677419355</v>
      </c>
      <c r="CI63">
        <v>999.9</v>
      </c>
      <c r="CJ63">
        <v>10010.0609677419</v>
      </c>
      <c r="CK63">
        <v>0</v>
      </c>
      <c r="CL63">
        <v>1567.97064516129</v>
      </c>
      <c r="CM63">
        <v>1999.99387096774</v>
      </c>
      <c r="CN63">
        <v>0.980007</v>
      </c>
      <c r="CO63">
        <v>0.0199934258064516</v>
      </c>
      <c r="CP63">
        <v>0</v>
      </c>
      <c r="CQ63">
        <v>670.335193548387</v>
      </c>
      <c r="CR63">
        <v>5.00005</v>
      </c>
      <c r="CS63">
        <v>18699.164516129</v>
      </c>
      <c r="CT63">
        <v>16663.6225806452</v>
      </c>
      <c r="CU63">
        <v>54.7479677419355</v>
      </c>
      <c r="CV63">
        <v>56.7012258064516</v>
      </c>
      <c r="CW63">
        <v>55.028</v>
      </c>
      <c r="CX63">
        <v>56.870935483871</v>
      </c>
      <c r="CY63">
        <v>57.252</v>
      </c>
      <c r="CZ63">
        <v>1955.10419354839</v>
      </c>
      <c r="DA63">
        <v>39.8903225806452</v>
      </c>
      <c r="DB63">
        <v>0</v>
      </c>
      <c r="DC63">
        <v>2.40000009536743</v>
      </c>
      <c r="DD63">
        <v>683.862346153846</v>
      </c>
      <c r="DE63">
        <v>197.16237075495</v>
      </c>
      <c r="DF63">
        <v>97430.8782747668</v>
      </c>
      <c r="DG63">
        <v>24763.9730769231</v>
      </c>
      <c r="DH63">
        <v>15</v>
      </c>
      <c r="DI63">
        <v>1623776575.4</v>
      </c>
      <c r="DJ63" t="s">
        <v>421</v>
      </c>
      <c r="DK63">
        <v>7</v>
      </c>
      <c r="DL63">
        <v>7.636</v>
      </c>
      <c r="DM63">
        <v>-1.1</v>
      </c>
      <c r="DN63">
        <v>400</v>
      </c>
      <c r="DO63">
        <v>15</v>
      </c>
      <c r="DP63">
        <v>0.25</v>
      </c>
      <c r="DQ63">
        <v>0.01</v>
      </c>
      <c r="DR63">
        <v>-25.8279</v>
      </c>
      <c r="DS63">
        <v>0.137208978202759</v>
      </c>
      <c r="DT63">
        <v>0.0377344985517546</v>
      </c>
      <c r="DU63">
        <v>1</v>
      </c>
      <c r="DV63">
        <v>681.295228571429</v>
      </c>
      <c r="DW63">
        <v>143.737831702549</v>
      </c>
      <c r="DX63">
        <v>45.1491633202564</v>
      </c>
      <c r="DY63">
        <v>0</v>
      </c>
      <c r="DZ63">
        <v>18.2936071428571</v>
      </c>
      <c r="EA63">
        <v>0.0782844177943424</v>
      </c>
      <c r="EB63">
        <v>0.0145111515879399</v>
      </c>
      <c r="EC63">
        <v>1</v>
      </c>
      <c r="ED63">
        <v>2</v>
      </c>
      <c r="EE63">
        <v>3</v>
      </c>
      <c r="EF63" t="s">
        <v>331</v>
      </c>
      <c r="EG63">
        <v>100</v>
      </c>
      <c r="EH63">
        <v>100</v>
      </c>
      <c r="EI63">
        <v>7.636</v>
      </c>
      <c r="EJ63">
        <v>-1.1</v>
      </c>
      <c r="EK63">
        <v>2</v>
      </c>
      <c r="EL63">
        <v>712.924</v>
      </c>
      <c r="EM63">
        <v>325.295</v>
      </c>
      <c r="EN63">
        <v>41.1295</v>
      </c>
      <c r="EO63">
        <v>38.6761</v>
      </c>
      <c r="EP63">
        <v>30.0017</v>
      </c>
      <c r="EQ63">
        <v>38.0325</v>
      </c>
      <c r="ER63">
        <v>37.9664</v>
      </c>
      <c r="ES63">
        <v>26.1262</v>
      </c>
      <c r="ET63">
        <v>-30</v>
      </c>
      <c r="EU63">
        <v>-30</v>
      </c>
      <c r="EV63">
        <v>-999.9</v>
      </c>
      <c r="EW63">
        <v>400</v>
      </c>
      <c r="EX63">
        <v>20</v>
      </c>
      <c r="EY63">
        <v>109.541</v>
      </c>
      <c r="EZ63">
        <v>97.561</v>
      </c>
    </row>
    <row r="64" spans="1:156">
      <c r="A64">
        <v>48</v>
      </c>
      <c r="B64">
        <v>1623776607.9</v>
      </c>
      <c r="C64">
        <v>6772.30000019073</v>
      </c>
      <c r="D64" t="s">
        <v>425</v>
      </c>
      <c r="E64" t="s">
        <v>426</v>
      </c>
      <c r="F64" t="s">
        <v>264</v>
      </c>
      <c r="G64">
        <v>1623776595.14194</v>
      </c>
      <c r="H64">
        <f>CD64*AI64*(CB64-CC64)/(100*BV64*(1000-AI64*CB64))</f>
        <v>0</v>
      </c>
      <c r="I64">
        <f>CD64*AI64*(CA64-BZ64*(1000-AI64*CC64)/(1000-AI64*CB64))/(100*BV64)</f>
        <v>0</v>
      </c>
      <c r="J64">
        <f>BZ64 - IF(AI64&gt;1, I64*BV64*100.0/(AK64*CJ64), 0)</f>
        <v>0</v>
      </c>
      <c r="K64">
        <f>((Q64-H64/2)*J64-I64)/(Q64+H64/2)</f>
        <v>0</v>
      </c>
      <c r="L64">
        <f>K64*(CE64+CF64)/1000.0</f>
        <v>0</v>
      </c>
      <c r="M64">
        <f>(BZ64 - IF(AI64&gt;1, I64*BV64*100.0/(AK64*CJ64), 0))*(CE64+CF64)/1000.0</f>
        <v>0</v>
      </c>
      <c r="N64">
        <f>2.0/((1/P64-1/O64)+SIGN(P64)*SQRT((1/P64-1/O64)*(1/P64-1/O64) + 4*BW64/((BW64+1)*(BW64+1))*(2*1/P64*1/O64-1/O64*1/O64)))</f>
        <v>0</v>
      </c>
      <c r="O64">
        <f>AF64+AE64*BV64+AD64*BV64*BV64</f>
        <v>0</v>
      </c>
      <c r="P64">
        <f>H64*(1000-(1000*0.61365*exp(17.502*T64/(240.97+T64))/(CE64+CF64)+CB64)/2)/(1000*0.61365*exp(17.502*T64/(240.97+T64))/(CE64+CF64)-CB64)</f>
        <v>0</v>
      </c>
      <c r="Q64">
        <f>1/((BW64+1)/(N64/1.6)+1/(O64/1.37)) + BW64/((BW64+1)/(N64/1.6) + BW64/(O64/1.37))</f>
        <v>0</v>
      </c>
      <c r="R64">
        <f>(BS64*BU64)</f>
        <v>0</v>
      </c>
      <c r="S64">
        <f>(CG64+(R64+2*0.95*5.67E-8*(((CG64+$B$7)+273)^4-(CG64+273)^4)-44100*H64)/(1.84*29.3*O64+8*0.95*5.67E-8*(CG64+273)^3))</f>
        <v>0</v>
      </c>
      <c r="T64">
        <f>($C$7*CH64+$D$7*CI64+$E$7*S64)</f>
        <v>0</v>
      </c>
      <c r="U64">
        <f>0.61365*exp(17.502*T64/(240.97+T64))</f>
        <v>0</v>
      </c>
      <c r="V64">
        <f>(W64/X64*100)</f>
        <v>0</v>
      </c>
      <c r="W64">
        <f>CB64*(CE64+CF64)/1000</f>
        <v>0</v>
      </c>
      <c r="X64">
        <f>0.61365*exp(17.502*CG64/(240.97+CG64))</f>
        <v>0</v>
      </c>
      <c r="Y64">
        <f>(U64-CB64*(CE64+CF64)/1000)</f>
        <v>0</v>
      </c>
      <c r="Z64">
        <f>(-H64*44100)</f>
        <v>0</v>
      </c>
      <c r="AA64">
        <f>2*29.3*O64*0.92*(CG64-T64)</f>
        <v>0</v>
      </c>
      <c r="AB64">
        <f>2*0.95*5.67E-8*(((CG64+$B$7)+273)^4-(T64+273)^4)</f>
        <v>0</v>
      </c>
      <c r="AC64">
        <f>R64+AB64+Z64+AA64</f>
        <v>0</v>
      </c>
      <c r="AD64">
        <v>-0.0307765791706292</v>
      </c>
      <c r="AE64">
        <v>0.0345494062954481</v>
      </c>
      <c r="AF64">
        <v>2.73405747482424</v>
      </c>
      <c r="AG64">
        <v>66</v>
      </c>
      <c r="AH64">
        <v>11</v>
      </c>
      <c r="AI64">
        <f>IF(AG64*$H$13&gt;=AK64,1.0,(AK64/(AK64-AG64*$H$13)))</f>
        <v>0</v>
      </c>
      <c r="AJ64">
        <f>(AI64-1)*100</f>
        <v>0</v>
      </c>
      <c r="AK64">
        <f>MAX(0,($B$13+$C$13*CJ64)/(1+$D$13*CJ64)*CE64/(CG64+273)*$E$13)</f>
        <v>0</v>
      </c>
      <c r="AL64">
        <v>0</v>
      </c>
      <c r="AM64">
        <v>0</v>
      </c>
      <c r="AN64">
        <v>0</v>
      </c>
      <c r="AO64">
        <f>AN64-AM64</f>
        <v>0</v>
      </c>
      <c r="AP64">
        <f>AO64/AN64</f>
        <v>0</v>
      </c>
      <c r="AQ64">
        <v>-1</v>
      </c>
      <c r="AR64" t="s">
        <v>427</v>
      </c>
      <c r="AS64">
        <v>692.613807692308</v>
      </c>
      <c r="AT64">
        <v>831.519</v>
      </c>
      <c r="AU64">
        <f>1-AS64/AT64</f>
        <v>0</v>
      </c>
      <c r="AV64">
        <v>0.5</v>
      </c>
      <c r="AW64">
        <f>BS64</f>
        <v>0</v>
      </c>
      <c r="AX64">
        <f>I64</f>
        <v>0</v>
      </c>
      <c r="AY64">
        <f>AU64*AV64*AW64</f>
        <v>0</v>
      </c>
      <c r="AZ64">
        <f>BE64/AT64</f>
        <v>0</v>
      </c>
      <c r="BA64">
        <f>(AX64-AQ64)/AW64</f>
        <v>0</v>
      </c>
      <c r="BB64">
        <f>(AN64-AT64)/AT64</f>
        <v>0</v>
      </c>
      <c r="BC64" t="s">
        <v>266</v>
      </c>
      <c r="BD64">
        <v>0</v>
      </c>
      <c r="BE64">
        <f>AT64-BD64</f>
        <v>0</v>
      </c>
      <c r="BF64">
        <f>(AT64-AS64)/(AT64-BD64)</f>
        <v>0</v>
      </c>
      <c r="BG64">
        <f>(AN64-AT64)/(AN64-BD64)</f>
        <v>0</v>
      </c>
      <c r="BH64">
        <f>(AT64-AS64)/(AT64-AM64)</f>
        <v>0</v>
      </c>
      <c r="BI64">
        <f>(AN64-AT64)/(AN64-AM64)</f>
        <v>0</v>
      </c>
      <c r="BJ64" t="s">
        <v>266</v>
      </c>
      <c r="BK64" t="s">
        <v>266</v>
      </c>
      <c r="BL64" t="s">
        <v>266</v>
      </c>
      <c r="BM64" t="s">
        <v>266</v>
      </c>
      <c r="BN64" t="s">
        <v>266</v>
      </c>
      <c r="BO64" t="s">
        <v>266</v>
      </c>
      <c r="BP64" t="s">
        <v>266</v>
      </c>
      <c r="BQ64" t="s">
        <v>266</v>
      </c>
      <c r="BR64">
        <f>$B$11*CK64+$C$11*CL64+$F$11*CM64</f>
        <v>0</v>
      </c>
      <c r="BS64">
        <f>BR64*BT64</f>
        <v>0</v>
      </c>
      <c r="BT64">
        <f>($B$11*$D$9+$C$11*$D$9+$F$11*((CZ64+CR64)/MAX(CZ64+CR64+DA64, 0.1)*$I$9+DA64/MAX(CZ64+CR64+DA64, 0.1)*$J$9))/($B$11+$C$11+$F$11)</f>
        <v>0</v>
      </c>
      <c r="BU64">
        <f>($B$11*$K$9+$C$11*$K$9+$F$11*((CZ64+CR64)/MAX(CZ64+CR64+DA64, 0.1)*$P$9+DA64/MAX(CZ64+CR64+DA64, 0.1)*$Q$9))/($B$11+$C$11+$F$11)</f>
        <v>0</v>
      </c>
      <c r="BV64">
        <v>6</v>
      </c>
      <c r="BW64">
        <v>0.5</v>
      </c>
      <c r="BX64" t="s">
        <v>267</v>
      </c>
      <c r="BY64">
        <v>1623776595.14194</v>
      </c>
      <c r="BZ64">
        <v>374.132419354839</v>
      </c>
      <c r="CA64">
        <v>399.975580645161</v>
      </c>
      <c r="CB64">
        <v>32.801535483871</v>
      </c>
      <c r="CC64">
        <v>14.4846967741935</v>
      </c>
      <c r="CD64">
        <v>599.954322580645</v>
      </c>
      <c r="CE64">
        <v>74.1499967741935</v>
      </c>
      <c r="CF64">
        <v>0.0988939387096774</v>
      </c>
      <c r="CG64">
        <v>42.2093967741935</v>
      </c>
      <c r="CH64">
        <v>36.7226677419355</v>
      </c>
      <c r="CI64">
        <v>999.9</v>
      </c>
      <c r="CJ64">
        <v>10009.3351612903</v>
      </c>
      <c r="CK64">
        <v>0</v>
      </c>
      <c r="CL64">
        <v>1568.05258064516</v>
      </c>
      <c r="CM64">
        <v>1999.96161290323</v>
      </c>
      <c r="CN64">
        <v>0.980006870967742</v>
      </c>
      <c r="CO64">
        <v>0.0199935516129032</v>
      </c>
      <c r="CP64">
        <v>0</v>
      </c>
      <c r="CQ64">
        <v>669.366483870967</v>
      </c>
      <c r="CR64">
        <v>5.00005</v>
      </c>
      <c r="CS64">
        <v>18680.9419354839</v>
      </c>
      <c r="CT64">
        <v>16663.3516129032</v>
      </c>
      <c r="CU64">
        <v>54.7560322580645</v>
      </c>
      <c r="CV64">
        <v>56.7032580645161</v>
      </c>
      <c r="CW64">
        <v>55.03</v>
      </c>
      <c r="CX64">
        <v>56.870935483871</v>
      </c>
      <c r="CY64">
        <v>57.254</v>
      </c>
      <c r="CZ64">
        <v>1955.07258064516</v>
      </c>
      <c r="DA64">
        <v>39.8896774193549</v>
      </c>
      <c r="DB64">
        <v>0</v>
      </c>
      <c r="DC64">
        <v>2.20000004768372</v>
      </c>
      <c r="DD64">
        <v>692.613807692308</v>
      </c>
      <c r="DE64">
        <v>237.860616903883</v>
      </c>
      <c r="DF64">
        <v>148787.849025339</v>
      </c>
      <c r="DG64">
        <v>30493.6769230769</v>
      </c>
      <c r="DH64">
        <v>15</v>
      </c>
      <c r="DI64">
        <v>1623776575.4</v>
      </c>
      <c r="DJ64" t="s">
        <v>421</v>
      </c>
      <c r="DK64">
        <v>7</v>
      </c>
      <c r="DL64">
        <v>7.636</v>
      </c>
      <c r="DM64">
        <v>-1.1</v>
      </c>
      <c r="DN64">
        <v>400</v>
      </c>
      <c r="DO64">
        <v>15</v>
      </c>
      <c r="DP64">
        <v>0.25</v>
      </c>
      <c r="DQ64">
        <v>0.01</v>
      </c>
      <c r="DR64">
        <v>-25.8512761904762</v>
      </c>
      <c r="DS64">
        <v>-0.218936552953506</v>
      </c>
      <c r="DT64">
        <v>0.0757129378436479</v>
      </c>
      <c r="DU64">
        <v>1</v>
      </c>
      <c r="DV64">
        <v>687.976942857143</v>
      </c>
      <c r="DW64">
        <v>197.557982467213</v>
      </c>
      <c r="DX64">
        <v>57.2321552615525</v>
      </c>
      <c r="DY64">
        <v>0</v>
      </c>
      <c r="DZ64">
        <v>18.3547547619048</v>
      </c>
      <c r="EA64">
        <v>0.997009318531649</v>
      </c>
      <c r="EB64">
        <v>0.167260183976914</v>
      </c>
      <c r="EC64">
        <v>0</v>
      </c>
      <c r="ED64">
        <v>1</v>
      </c>
      <c r="EE64">
        <v>3</v>
      </c>
      <c r="EF64" t="s">
        <v>269</v>
      </c>
      <c r="EG64">
        <v>100</v>
      </c>
      <c r="EH64">
        <v>100</v>
      </c>
      <c r="EI64">
        <v>7.636</v>
      </c>
      <c r="EJ64">
        <v>-1.1</v>
      </c>
      <c r="EK64">
        <v>2</v>
      </c>
      <c r="EL64">
        <v>713.748</v>
      </c>
      <c r="EM64">
        <v>325.244</v>
      </c>
      <c r="EN64">
        <v>41.1385</v>
      </c>
      <c r="EO64">
        <v>38.6868</v>
      </c>
      <c r="EP64">
        <v>30.0019</v>
      </c>
      <c r="EQ64">
        <v>38.0406</v>
      </c>
      <c r="ER64">
        <v>37.9748</v>
      </c>
      <c r="ES64">
        <v>26.1268</v>
      </c>
      <c r="ET64">
        <v>-30</v>
      </c>
      <c r="EU64">
        <v>-30</v>
      </c>
      <c r="EV64">
        <v>-999.9</v>
      </c>
      <c r="EW64">
        <v>400</v>
      </c>
      <c r="EX64">
        <v>20</v>
      </c>
      <c r="EY64">
        <v>109.538</v>
      </c>
      <c r="EZ64">
        <v>97.5603</v>
      </c>
    </row>
    <row r="65" spans="1:156">
      <c r="A65">
        <v>49</v>
      </c>
      <c r="B65">
        <v>1623776610.9</v>
      </c>
      <c r="C65">
        <v>6775.30000019073</v>
      </c>
      <c r="D65" t="s">
        <v>428</v>
      </c>
      <c r="E65" t="s">
        <v>429</v>
      </c>
      <c r="F65" t="s">
        <v>264</v>
      </c>
      <c r="G65">
        <v>1623776595.88387</v>
      </c>
      <c r="H65">
        <f>CD65*AI65*(CB65-CC65)/(100*BV65*(1000-AI65*CB65))</f>
        <v>0</v>
      </c>
      <c r="I65">
        <f>CD65*AI65*(CA65-BZ65*(1000-AI65*CC65)/(1000-AI65*CB65))/(100*BV65)</f>
        <v>0</v>
      </c>
      <c r="J65">
        <f>BZ65 - IF(AI65&gt;1, I65*BV65*100.0/(AK65*CJ65), 0)</f>
        <v>0</v>
      </c>
      <c r="K65">
        <f>((Q65-H65/2)*J65-I65)/(Q65+H65/2)</f>
        <v>0</v>
      </c>
      <c r="L65">
        <f>K65*(CE65+CF65)/1000.0</f>
        <v>0</v>
      </c>
      <c r="M65">
        <f>(BZ65 - IF(AI65&gt;1, I65*BV65*100.0/(AK65*CJ65), 0))*(CE65+CF65)/1000.0</f>
        <v>0</v>
      </c>
      <c r="N65">
        <f>2.0/((1/P65-1/O65)+SIGN(P65)*SQRT((1/P65-1/O65)*(1/P65-1/O65) + 4*BW65/((BW65+1)*(BW65+1))*(2*1/P65*1/O65-1/O65*1/O65)))</f>
        <v>0</v>
      </c>
      <c r="O65">
        <f>AF65+AE65*BV65+AD65*BV65*BV65</f>
        <v>0</v>
      </c>
      <c r="P65">
        <f>H65*(1000-(1000*0.61365*exp(17.502*T65/(240.97+T65))/(CE65+CF65)+CB65)/2)/(1000*0.61365*exp(17.502*T65/(240.97+T65))/(CE65+CF65)-CB65)</f>
        <v>0</v>
      </c>
      <c r="Q65">
        <f>1/((BW65+1)/(N65/1.6)+1/(O65/1.37)) + BW65/((BW65+1)/(N65/1.6) + BW65/(O65/1.37))</f>
        <v>0</v>
      </c>
      <c r="R65">
        <f>(BS65*BU65)</f>
        <v>0</v>
      </c>
      <c r="S65">
        <f>(CG65+(R65+2*0.95*5.67E-8*(((CG65+$B$7)+273)^4-(CG65+273)^4)-44100*H65)/(1.84*29.3*O65+8*0.95*5.67E-8*(CG65+273)^3))</f>
        <v>0</v>
      </c>
      <c r="T65">
        <f>($C$7*CH65+$D$7*CI65+$E$7*S65)</f>
        <v>0</v>
      </c>
      <c r="U65">
        <f>0.61365*exp(17.502*T65/(240.97+T65))</f>
        <v>0</v>
      </c>
      <c r="V65">
        <f>(W65/X65*100)</f>
        <v>0</v>
      </c>
      <c r="W65">
        <f>CB65*(CE65+CF65)/1000</f>
        <v>0</v>
      </c>
      <c r="X65">
        <f>0.61365*exp(17.502*CG65/(240.97+CG65))</f>
        <v>0</v>
      </c>
      <c r="Y65">
        <f>(U65-CB65*(CE65+CF65)/1000)</f>
        <v>0</v>
      </c>
      <c r="Z65">
        <f>(-H65*44100)</f>
        <v>0</v>
      </c>
      <c r="AA65">
        <f>2*29.3*O65*0.92*(CG65-T65)</f>
        <v>0</v>
      </c>
      <c r="AB65">
        <f>2*0.95*5.67E-8*(((CG65+$B$7)+273)^4-(T65+273)^4)</f>
        <v>0</v>
      </c>
      <c r="AC65">
        <f>R65+AB65+Z65+AA65</f>
        <v>0</v>
      </c>
      <c r="AD65">
        <v>-0.0307764662946349</v>
      </c>
      <c r="AE65">
        <v>0.034549279582256</v>
      </c>
      <c r="AF65">
        <v>2.73404932741683</v>
      </c>
      <c r="AG65">
        <v>66</v>
      </c>
      <c r="AH65">
        <v>11</v>
      </c>
      <c r="AI65">
        <f>IF(AG65*$H$13&gt;=AK65,1.0,(AK65/(AK65-AG65*$H$13)))</f>
        <v>0</v>
      </c>
      <c r="AJ65">
        <f>(AI65-1)*100</f>
        <v>0</v>
      </c>
      <c r="AK65">
        <f>MAX(0,($B$13+$C$13*CJ65)/(1+$D$13*CJ65)*CE65/(CG65+273)*$E$13)</f>
        <v>0</v>
      </c>
      <c r="AL65">
        <v>0</v>
      </c>
      <c r="AM65">
        <v>0</v>
      </c>
      <c r="AN65">
        <v>0</v>
      </c>
      <c r="AO65">
        <f>AN65-AM65</f>
        <v>0</v>
      </c>
      <c r="AP65">
        <f>AO65/AN65</f>
        <v>0</v>
      </c>
      <c r="AQ65">
        <v>-1</v>
      </c>
      <c r="AR65" t="s">
        <v>430</v>
      </c>
      <c r="AS65">
        <v>699.421423076923</v>
      </c>
      <c r="AT65">
        <v>828.866</v>
      </c>
      <c r="AU65">
        <f>1-AS65/AT65</f>
        <v>0</v>
      </c>
      <c r="AV65">
        <v>0.5</v>
      </c>
      <c r="AW65">
        <f>BS65</f>
        <v>0</v>
      </c>
      <c r="AX65">
        <f>I65</f>
        <v>0</v>
      </c>
      <c r="AY65">
        <f>AU65*AV65*AW65</f>
        <v>0</v>
      </c>
      <c r="AZ65">
        <f>BE65/AT65</f>
        <v>0</v>
      </c>
      <c r="BA65">
        <f>(AX65-AQ65)/AW65</f>
        <v>0</v>
      </c>
      <c r="BB65">
        <f>(AN65-AT65)/AT65</f>
        <v>0</v>
      </c>
      <c r="BC65" t="s">
        <v>266</v>
      </c>
      <c r="BD65">
        <v>0</v>
      </c>
      <c r="BE65">
        <f>AT65-BD65</f>
        <v>0</v>
      </c>
      <c r="BF65">
        <f>(AT65-AS65)/(AT65-BD65)</f>
        <v>0</v>
      </c>
      <c r="BG65">
        <f>(AN65-AT65)/(AN65-BD65)</f>
        <v>0</v>
      </c>
      <c r="BH65">
        <f>(AT65-AS65)/(AT65-AM65)</f>
        <v>0</v>
      </c>
      <c r="BI65">
        <f>(AN65-AT65)/(AN65-AM65)</f>
        <v>0</v>
      </c>
      <c r="BJ65" t="s">
        <v>266</v>
      </c>
      <c r="BK65" t="s">
        <v>266</v>
      </c>
      <c r="BL65" t="s">
        <v>266</v>
      </c>
      <c r="BM65" t="s">
        <v>266</v>
      </c>
      <c r="BN65" t="s">
        <v>266</v>
      </c>
      <c r="BO65" t="s">
        <v>266</v>
      </c>
      <c r="BP65" t="s">
        <v>266</v>
      </c>
      <c r="BQ65" t="s">
        <v>266</v>
      </c>
      <c r="BR65">
        <f>$B$11*CK65+$C$11*CL65+$F$11*CM65</f>
        <v>0</v>
      </c>
      <c r="BS65">
        <f>BR65*BT65</f>
        <v>0</v>
      </c>
      <c r="BT65">
        <f>($B$11*$D$9+$C$11*$D$9+$F$11*((CZ65+CR65)/MAX(CZ65+CR65+DA65, 0.1)*$I$9+DA65/MAX(CZ65+CR65+DA65, 0.1)*$J$9))/($B$11+$C$11+$F$11)</f>
        <v>0</v>
      </c>
      <c r="BU65">
        <f>($B$11*$K$9+$C$11*$K$9+$F$11*((CZ65+CR65)/MAX(CZ65+CR65+DA65, 0.1)*$P$9+DA65/MAX(CZ65+CR65+DA65, 0.1)*$Q$9))/($B$11+$C$11+$F$11)</f>
        <v>0</v>
      </c>
      <c r="BV65">
        <v>6</v>
      </c>
      <c r="BW65">
        <v>0.5</v>
      </c>
      <c r="BX65" t="s">
        <v>267</v>
      </c>
      <c r="BY65">
        <v>1623776595.88387</v>
      </c>
      <c r="BZ65">
        <v>374.119161290323</v>
      </c>
      <c r="CA65">
        <v>399.97664516129</v>
      </c>
      <c r="CB65">
        <v>32.8474806451613</v>
      </c>
      <c r="CC65">
        <v>14.4801612903226</v>
      </c>
      <c r="CD65">
        <v>599.960129032258</v>
      </c>
      <c r="CE65">
        <v>74.150035483871</v>
      </c>
      <c r="CF65">
        <v>0.099049664516129</v>
      </c>
      <c r="CG65">
        <v>42.219935483871</v>
      </c>
      <c r="CH65">
        <v>36.7836548387097</v>
      </c>
      <c r="CI65">
        <v>999.9</v>
      </c>
      <c r="CJ65">
        <v>10009.2932258064</v>
      </c>
      <c r="CK65">
        <v>0</v>
      </c>
      <c r="CL65">
        <v>1568.15387096774</v>
      </c>
      <c r="CM65">
        <v>1999.97451612903</v>
      </c>
      <c r="CN65">
        <v>0.980006612903226</v>
      </c>
      <c r="CO65">
        <v>0.0199937870967742</v>
      </c>
      <c r="CP65">
        <v>0</v>
      </c>
      <c r="CQ65">
        <v>668.25</v>
      </c>
      <c r="CR65">
        <v>5.00005</v>
      </c>
      <c r="CS65">
        <v>18660.2032258065</v>
      </c>
      <c r="CT65">
        <v>16663.4612903226</v>
      </c>
      <c r="CU65">
        <v>54.7701290322581</v>
      </c>
      <c r="CV65">
        <v>56.7052903225806</v>
      </c>
      <c r="CW65">
        <v>55.032</v>
      </c>
      <c r="CX65">
        <v>56.8749677419355</v>
      </c>
      <c r="CY65">
        <v>57.2600322580645</v>
      </c>
      <c r="CZ65">
        <v>1955.08483870968</v>
      </c>
      <c r="DA65">
        <v>39.8903225806452</v>
      </c>
      <c r="DB65">
        <v>0</v>
      </c>
      <c r="DC65">
        <v>2.70000004768372</v>
      </c>
      <c r="DD65">
        <v>699.421423076923</v>
      </c>
      <c r="DE65">
        <v>99.461660865408</v>
      </c>
      <c r="DF65">
        <v>115153.62576765</v>
      </c>
      <c r="DG65">
        <v>36161.2653846154</v>
      </c>
      <c r="DH65">
        <v>15</v>
      </c>
      <c r="DI65">
        <v>1623776575.4</v>
      </c>
      <c r="DJ65" t="s">
        <v>421</v>
      </c>
      <c r="DK65">
        <v>7</v>
      </c>
      <c r="DL65">
        <v>7.636</v>
      </c>
      <c r="DM65">
        <v>-1.1</v>
      </c>
      <c r="DN65">
        <v>400</v>
      </c>
      <c r="DO65">
        <v>15</v>
      </c>
      <c r="DP65">
        <v>0.25</v>
      </c>
      <c r="DQ65">
        <v>0.01</v>
      </c>
      <c r="DR65">
        <v>-25.9007166666667</v>
      </c>
      <c r="DS65">
        <v>-1.09290819220486</v>
      </c>
      <c r="DT65">
        <v>0.153077429701857</v>
      </c>
      <c r="DU65">
        <v>0</v>
      </c>
      <c r="DV65">
        <v>692.97</v>
      </c>
      <c r="DW65">
        <v>173.447968983397</v>
      </c>
      <c r="DX65">
        <v>66.8006472346745</v>
      </c>
      <c r="DY65">
        <v>0</v>
      </c>
      <c r="DZ65">
        <v>18.5329452380952</v>
      </c>
      <c r="EA65">
        <v>3.34125370715506</v>
      </c>
      <c r="EB65">
        <v>0.449557818307205</v>
      </c>
      <c r="EC65">
        <v>0</v>
      </c>
      <c r="ED65">
        <v>0</v>
      </c>
      <c r="EE65">
        <v>3</v>
      </c>
      <c r="EF65" t="s">
        <v>276</v>
      </c>
      <c r="EG65">
        <v>100</v>
      </c>
      <c r="EH65">
        <v>100</v>
      </c>
      <c r="EI65">
        <v>7.636</v>
      </c>
      <c r="EJ65">
        <v>-1.1</v>
      </c>
      <c r="EK65">
        <v>2</v>
      </c>
      <c r="EL65">
        <v>714.124</v>
      </c>
      <c r="EM65">
        <v>325.128</v>
      </c>
      <c r="EN65">
        <v>41.1477</v>
      </c>
      <c r="EO65">
        <v>38.6952</v>
      </c>
      <c r="EP65">
        <v>30.0017</v>
      </c>
      <c r="EQ65">
        <v>38.051</v>
      </c>
      <c r="ER65">
        <v>37.9856</v>
      </c>
      <c r="ES65">
        <v>26.1268</v>
      </c>
      <c r="ET65">
        <v>-30</v>
      </c>
      <c r="EU65">
        <v>-30</v>
      </c>
      <c r="EV65">
        <v>-999.9</v>
      </c>
      <c r="EW65">
        <v>400</v>
      </c>
      <c r="EX65">
        <v>20</v>
      </c>
      <c r="EY65">
        <v>109.536</v>
      </c>
      <c r="EZ65">
        <v>97.5581</v>
      </c>
    </row>
    <row r="66" spans="1:156">
      <c r="A66">
        <v>50</v>
      </c>
      <c r="B66">
        <v>1623776613.9</v>
      </c>
      <c r="C66">
        <v>6778.30000019073</v>
      </c>
      <c r="D66" t="s">
        <v>431</v>
      </c>
      <c r="E66" t="s">
        <v>432</v>
      </c>
      <c r="F66" t="s">
        <v>264</v>
      </c>
      <c r="G66">
        <v>1623776596.70645</v>
      </c>
      <c r="H66">
        <f>CD66*AI66*(CB66-CC66)/(100*BV66*(1000-AI66*CB66))</f>
        <v>0</v>
      </c>
      <c r="I66">
        <f>CD66*AI66*(CA66-BZ66*(1000-AI66*CC66)/(1000-AI66*CB66))/(100*BV66)</f>
        <v>0</v>
      </c>
      <c r="J66">
        <f>BZ66 - IF(AI66&gt;1, I66*BV66*100.0/(AK66*CJ66), 0)</f>
        <v>0</v>
      </c>
      <c r="K66">
        <f>((Q66-H66/2)*J66-I66)/(Q66+H66/2)</f>
        <v>0</v>
      </c>
      <c r="L66">
        <f>K66*(CE66+CF66)/1000.0</f>
        <v>0</v>
      </c>
      <c r="M66">
        <f>(BZ66 - IF(AI66&gt;1, I66*BV66*100.0/(AK66*CJ66), 0))*(CE66+CF66)/1000.0</f>
        <v>0</v>
      </c>
      <c r="N66">
        <f>2.0/((1/P66-1/O66)+SIGN(P66)*SQRT((1/P66-1/O66)*(1/P66-1/O66) + 4*BW66/((BW66+1)*(BW66+1))*(2*1/P66*1/O66-1/O66*1/O66)))</f>
        <v>0</v>
      </c>
      <c r="O66">
        <f>AF66+AE66*BV66+AD66*BV66*BV66</f>
        <v>0</v>
      </c>
      <c r="P66">
        <f>H66*(1000-(1000*0.61365*exp(17.502*T66/(240.97+T66))/(CE66+CF66)+CB66)/2)/(1000*0.61365*exp(17.502*T66/(240.97+T66))/(CE66+CF66)-CB66)</f>
        <v>0</v>
      </c>
      <c r="Q66">
        <f>1/((BW66+1)/(N66/1.6)+1/(O66/1.37)) + BW66/((BW66+1)/(N66/1.6) + BW66/(O66/1.37))</f>
        <v>0</v>
      </c>
      <c r="R66">
        <f>(BS66*BU66)</f>
        <v>0</v>
      </c>
      <c r="S66">
        <f>(CG66+(R66+2*0.95*5.67E-8*(((CG66+$B$7)+273)^4-(CG66+273)^4)-44100*H66)/(1.84*29.3*O66+8*0.95*5.67E-8*(CG66+273)^3))</f>
        <v>0</v>
      </c>
      <c r="T66">
        <f>($C$7*CH66+$D$7*CI66+$E$7*S66)</f>
        <v>0</v>
      </c>
      <c r="U66">
        <f>0.61365*exp(17.502*T66/(240.97+T66))</f>
        <v>0</v>
      </c>
      <c r="V66">
        <f>(W66/X66*100)</f>
        <v>0</v>
      </c>
      <c r="W66">
        <f>CB66*(CE66+CF66)/1000</f>
        <v>0</v>
      </c>
      <c r="X66">
        <f>0.61365*exp(17.502*CG66/(240.97+CG66))</f>
        <v>0</v>
      </c>
      <c r="Y66">
        <f>(U66-CB66*(CE66+CF66)/1000)</f>
        <v>0</v>
      </c>
      <c r="Z66">
        <f>(-H66*44100)</f>
        <v>0</v>
      </c>
      <c r="AA66">
        <f>2*29.3*O66*0.92*(CG66-T66)</f>
        <v>0</v>
      </c>
      <c r="AB66">
        <f>2*0.95*5.67E-8*(((CG66+$B$7)+273)^4-(T66+273)^4)</f>
        <v>0</v>
      </c>
      <c r="AC66">
        <f>R66+AB66+Z66+AA66</f>
        <v>0</v>
      </c>
      <c r="AD66">
        <v>-0.030775684303704</v>
      </c>
      <c r="AE66">
        <v>0.0345484017289299</v>
      </c>
      <c r="AF66">
        <v>2.73399288299177</v>
      </c>
      <c r="AG66">
        <v>66</v>
      </c>
      <c r="AH66">
        <v>11</v>
      </c>
      <c r="AI66">
        <f>IF(AG66*$H$13&gt;=AK66,1.0,(AK66/(AK66-AG66*$H$13)))</f>
        <v>0</v>
      </c>
      <c r="AJ66">
        <f>(AI66-1)*100</f>
        <v>0</v>
      </c>
      <c r="AK66">
        <f>MAX(0,($B$13+$C$13*CJ66)/(1+$D$13*CJ66)*CE66/(CG66+273)*$E$13)</f>
        <v>0</v>
      </c>
      <c r="AL66">
        <v>0</v>
      </c>
      <c r="AM66">
        <v>0</v>
      </c>
      <c r="AN66">
        <v>0</v>
      </c>
      <c r="AO66">
        <f>AN66-AM66</f>
        <v>0</v>
      </c>
      <c r="AP66">
        <f>AO66/AN66</f>
        <v>0</v>
      </c>
      <c r="AQ66">
        <v>-1</v>
      </c>
      <c r="AR66" t="s">
        <v>433</v>
      </c>
      <c r="AS66">
        <v>707.509423076923</v>
      </c>
      <c r="AT66">
        <v>823.752</v>
      </c>
      <c r="AU66">
        <f>1-AS66/AT66</f>
        <v>0</v>
      </c>
      <c r="AV66">
        <v>0.5</v>
      </c>
      <c r="AW66">
        <f>BS66</f>
        <v>0</v>
      </c>
      <c r="AX66">
        <f>I66</f>
        <v>0</v>
      </c>
      <c r="AY66">
        <f>AU66*AV66*AW66</f>
        <v>0</v>
      </c>
      <c r="AZ66">
        <f>BE66/AT66</f>
        <v>0</v>
      </c>
      <c r="BA66">
        <f>(AX66-AQ66)/AW66</f>
        <v>0</v>
      </c>
      <c r="BB66">
        <f>(AN66-AT66)/AT66</f>
        <v>0</v>
      </c>
      <c r="BC66" t="s">
        <v>266</v>
      </c>
      <c r="BD66">
        <v>0</v>
      </c>
      <c r="BE66">
        <f>AT66-BD66</f>
        <v>0</v>
      </c>
      <c r="BF66">
        <f>(AT66-AS66)/(AT66-BD66)</f>
        <v>0</v>
      </c>
      <c r="BG66">
        <f>(AN66-AT66)/(AN66-BD66)</f>
        <v>0</v>
      </c>
      <c r="BH66">
        <f>(AT66-AS66)/(AT66-AM66)</f>
        <v>0</v>
      </c>
      <c r="BI66">
        <f>(AN66-AT66)/(AN66-AM66)</f>
        <v>0</v>
      </c>
      <c r="BJ66" t="s">
        <v>266</v>
      </c>
      <c r="BK66" t="s">
        <v>266</v>
      </c>
      <c r="BL66" t="s">
        <v>266</v>
      </c>
      <c r="BM66" t="s">
        <v>266</v>
      </c>
      <c r="BN66" t="s">
        <v>266</v>
      </c>
      <c r="BO66" t="s">
        <v>266</v>
      </c>
      <c r="BP66" t="s">
        <v>266</v>
      </c>
      <c r="BQ66" t="s">
        <v>266</v>
      </c>
      <c r="BR66">
        <f>$B$11*CK66+$C$11*CL66+$F$11*CM66</f>
        <v>0</v>
      </c>
      <c r="BS66">
        <f>BR66*BT66</f>
        <v>0</v>
      </c>
      <c r="BT66">
        <f>($B$11*$D$9+$C$11*$D$9+$F$11*((CZ66+CR66)/MAX(CZ66+CR66+DA66, 0.1)*$I$9+DA66/MAX(CZ66+CR66+DA66, 0.1)*$J$9))/($B$11+$C$11+$F$11)</f>
        <v>0</v>
      </c>
      <c r="BU66">
        <f>($B$11*$K$9+$C$11*$K$9+$F$11*((CZ66+CR66)/MAX(CZ66+CR66+DA66, 0.1)*$P$9+DA66/MAX(CZ66+CR66+DA66, 0.1)*$Q$9))/($B$11+$C$11+$F$11)</f>
        <v>0</v>
      </c>
      <c r="BV66">
        <v>6</v>
      </c>
      <c r="BW66">
        <v>0.5</v>
      </c>
      <c r="BX66" t="s">
        <v>267</v>
      </c>
      <c r="BY66">
        <v>1623776596.70645</v>
      </c>
      <c r="BZ66">
        <v>374.099516129032</v>
      </c>
      <c r="CA66">
        <v>399.977483870968</v>
      </c>
      <c r="CB66">
        <v>32.9118322580645</v>
      </c>
      <c r="CC66">
        <v>14.475135483871</v>
      </c>
      <c r="CD66">
        <v>599.966064516129</v>
      </c>
      <c r="CE66">
        <v>74.1500870967742</v>
      </c>
      <c r="CF66">
        <v>0.0991895516129032</v>
      </c>
      <c r="CG66">
        <v>42.2328161290323</v>
      </c>
      <c r="CH66">
        <v>36.8577225806452</v>
      </c>
      <c r="CI66">
        <v>999.9</v>
      </c>
      <c r="CJ66">
        <v>10009.0319354839</v>
      </c>
      <c r="CK66">
        <v>0</v>
      </c>
      <c r="CL66">
        <v>1568.28290322581</v>
      </c>
      <c r="CM66">
        <v>1999.97612903226</v>
      </c>
      <c r="CN66">
        <v>0.980006451612903</v>
      </c>
      <c r="CO66">
        <v>0.0199939387096774</v>
      </c>
      <c r="CP66">
        <v>0</v>
      </c>
      <c r="CQ66">
        <v>667.06029032258</v>
      </c>
      <c r="CR66">
        <v>5.00005</v>
      </c>
      <c r="CS66">
        <v>18638.2677419355</v>
      </c>
      <c r="CT66">
        <v>16663.4741935484</v>
      </c>
      <c r="CU66">
        <v>54.7882580645161</v>
      </c>
      <c r="CV66">
        <v>56.7073225806451</v>
      </c>
      <c r="CW66">
        <v>55.034</v>
      </c>
      <c r="CX66">
        <v>56.879</v>
      </c>
      <c r="CY66">
        <v>57.2680967741936</v>
      </c>
      <c r="CZ66">
        <v>1955.08612903226</v>
      </c>
      <c r="DA66">
        <v>39.8906451612903</v>
      </c>
      <c r="DB66">
        <v>0</v>
      </c>
      <c r="DC66">
        <v>2.5</v>
      </c>
      <c r="DD66">
        <v>707.509423076923</v>
      </c>
      <c r="DE66">
        <v>-56.5129431155824</v>
      </c>
      <c r="DF66">
        <v>45022.9246153307</v>
      </c>
      <c r="DG66">
        <v>41858.7346153846</v>
      </c>
      <c r="DH66">
        <v>15</v>
      </c>
      <c r="DI66">
        <v>1623776575.4</v>
      </c>
      <c r="DJ66" t="s">
        <v>421</v>
      </c>
      <c r="DK66">
        <v>7</v>
      </c>
      <c r="DL66">
        <v>7.636</v>
      </c>
      <c r="DM66">
        <v>-1.1</v>
      </c>
      <c r="DN66">
        <v>400</v>
      </c>
      <c r="DO66">
        <v>15</v>
      </c>
      <c r="DP66">
        <v>0.25</v>
      </c>
      <c r="DQ66">
        <v>0.01</v>
      </c>
      <c r="DR66">
        <v>-25.9883642857143</v>
      </c>
      <c r="DS66">
        <v>-1.97663754963099</v>
      </c>
      <c r="DT66">
        <v>0.233702659908481</v>
      </c>
      <c r="DU66">
        <v>0</v>
      </c>
      <c r="DV66">
        <v>699.066171428571</v>
      </c>
      <c r="DW66">
        <v>154.457252405608</v>
      </c>
      <c r="DX66">
        <v>74.4430234768216</v>
      </c>
      <c r="DY66">
        <v>0</v>
      </c>
      <c r="DZ66">
        <v>18.8109642857143</v>
      </c>
      <c r="EA66">
        <v>6.22938465278216</v>
      </c>
      <c r="EB66">
        <v>0.727719860680779</v>
      </c>
      <c r="EC66">
        <v>0</v>
      </c>
      <c r="ED66">
        <v>0</v>
      </c>
      <c r="EE66">
        <v>3</v>
      </c>
      <c r="EF66" t="s">
        <v>276</v>
      </c>
      <c r="EG66">
        <v>100</v>
      </c>
      <c r="EH66">
        <v>100</v>
      </c>
      <c r="EI66">
        <v>7.636</v>
      </c>
      <c r="EJ66">
        <v>-1.1</v>
      </c>
      <c r="EK66">
        <v>2</v>
      </c>
      <c r="EL66">
        <v>714.369</v>
      </c>
      <c r="EM66">
        <v>325.203</v>
      </c>
      <c r="EN66">
        <v>41.1569</v>
      </c>
      <c r="EO66">
        <v>38.706</v>
      </c>
      <c r="EP66">
        <v>30.0016</v>
      </c>
      <c r="EQ66">
        <v>38.0614</v>
      </c>
      <c r="ER66">
        <v>37.9965</v>
      </c>
      <c r="ES66">
        <v>26.1258</v>
      </c>
      <c r="ET66">
        <v>-30</v>
      </c>
      <c r="EU66">
        <v>-30</v>
      </c>
      <c r="EV66">
        <v>-999.9</v>
      </c>
      <c r="EW66">
        <v>400</v>
      </c>
      <c r="EX66">
        <v>20</v>
      </c>
      <c r="EY66">
        <v>109.532</v>
      </c>
      <c r="EZ66">
        <v>97.5559</v>
      </c>
    </row>
    <row r="67" spans="1:156">
      <c r="A67">
        <v>51</v>
      </c>
      <c r="B67">
        <v>1623776616.9</v>
      </c>
      <c r="C67">
        <v>6781.30000019073</v>
      </c>
      <c r="D67" t="s">
        <v>434</v>
      </c>
      <c r="E67" t="s">
        <v>435</v>
      </c>
      <c r="F67" t="s">
        <v>264</v>
      </c>
      <c r="G67">
        <v>1623776597.60968</v>
      </c>
      <c r="H67">
        <f>CD67*AI67*(CB67-CC67)/(100*BV67*(1000-AI67*CB67))</f>
        <v>0</v>
      </c>
      <c r="I67">
        <f>CD67*AI67*(CA67-BZ67*(1000-AI67*CC67)/(1000-AI67*CB67))/(100*BV67)</f>
        <v>0</v>
      </c>
      <c r="J67">
        <f>BZ67 - IF(AI67&gt;1, I67*BV67*100.0/(AK67*CJ67), 0)</f>
        <v>0</v>
      </c>
      <c r="K67">
        <f>((Q67-H67/2)*J67-I67)/(Q67+H67/2)</f>
        <v>0</v>
      </c>
      <c r="L67">
        <f>K67*(CE67+CF67)/1000.0</f>
        <v>0</v>
      </c>
      <c r="M67">
        <f>(BZ67 - IF(AI67&gt;1, I67*BV67*100.0/(AK67*CJ67), 0))*(CE67+CF67)/1000.0</f>
        <v>0</v>
      </c>
      <c r="N67">
        <f>2.0/((1/P67-1/O67)+SIGN(P67)*SQRT((1/P67-1/O67)*(1/P67-1/O67) + 4*BW67/((BW67+1)*(BW67+1))*(2*1/P67*1/O67-1/O67*1/O67)))</f>
        <v>0</v>
      </c>
      <c r="O67">
        <f>AF67+AE67*BV67+AD67*BV67*BV67</f>
        <v>0</v>
      </c>
      <c r="P67">
        <f>H67*(1000-(1000*0.61365*exp(17.502*T67/(240.97+T67))/(CE67+CF67)+CB67)/2)/(1000*0.61365*exp(17.502*T67/(240.97+T67))/(CE67+CF67)-CB67)</f>
        <v>0</v>
      </c>
      <c r="Q67">
        <f>1/((BW67+1)/(N67/1.6)+1/(O67/1.37)) + BW67/((BW67+1)/(N67/1.6) + BW67/(O67/1.37))</f>
        <v>0</v>
      </c>
      <c r="R67">
        <f>(BS67*BU67)</f>
        <v>0</v>
      </c>
      <c r="S67">
        <f>(CG67+(R67+2*0.95*5.67E-8*(((CG67+$B$7)+273)^4-(CG67+273)^4)-44100*H67)/(1.84*29.3*O67+8*0.95*5.67E-8*(CG67+273)^3))</f>
        <v>0</v>
      </c>
      <c r="T67">
        <f>($C$7*CH67+$D$7*CI67+$E$7*S67)</f>
        <v>0</v>
      </c>
      <c r="U67">
        <f>0.61365*exp(17.502*T67/(240.97+T67))</f>
        <v>0</v>
      </c>
      <c r="V67">
        <f>(W67/X67*100)</f>
        <v>0</v>
      </c>
      <c r="W67">
        <f>CB67*(CE67+CF67)/1000</f>
        <v>0</v>
      </c>
      <c r="X67">
        <f>0.61365*exp(17.502*CG67/(240.97+CG67))</f>
        <v>0</v>
      </c>
      <c r="Y67">
        <f>(U67-CB67*(CE67+CF67)/1000)</f>
        <v>0</v>
      </c>
      <c r="Z67">
        <f>(-H67*44100)</f>
        <v>0</v>
      </c>
      <c r="AA67">
        <f>2*29.3*O67*0.92*(CG67-T67)</f>
        <v>0</v>
      </c>
      <c r="AB67">
        <f>2*0.95*5.67E-8*(((CG67+$B$7)+273)^4-(T67+273)^4)</f>
        <v>0</v>
      </c>
      <c r="AC67">
        <f>R67+AB67+Z67+AA67</f>
        <v>0</v>
      </c>
      <c r="AD67">
        <v>-0.0307709401908494</v>
      </c>
      <c r="AE67">
        <v>0.0345430760466435</v>
      </c>
      <c r="AF67">
        <v>2.73365044371839</v>
      </c>
      <c r="AG67">
        <v>66</v>
      </c>
      <c r="AH67">
        <v>11</v>
      </c>
      <c r="AI67">
        <f>IF(AG67*$H$13&gt;=AK67,1.0,(AK67/(AK67-AG67*$H$13)))</f>
        <v>0</v>
      </c>
      <c r="AJ67">
        <f>(AI67-1)*100</f>
        <v>0</v>
      </c>
      <c r="AK67">
        <f>MAX(0,($B$13+$C$13*CJ67)/(1+$D$13*CJ67)*CE67/(CG67+273)*$E$13)</f>
        <v>0</v>
      </c>
      <c r="AL67">
        <v>0</v>
      </c>
      <c r="AM67">
        <v>0</v>
      </c>
      <c r="AN67">
        <v>0</v>
      </c>
      <c r="AO67">
        <f>AN67-AM67</f>
        <v>0</v>
      </c>
      <c r="AP67">
        <f>AO67/AN67</f>
        <v>0</v>
      </c>
      <c r="AQ67">
        <v>-1</v>
      </c>
      <c r="AR67" t="s">
        <v>436</v>
      </c>
      <c r="AS67">
        <v>714.213730769231</v>
      </c>
      <c r="AT67">
        <v>822.363</v>
      </c>
      <c r="AU67">
        <f>1-AS67/AT67</f>
        <v>0</v>
      </c>
      <c r="AV67">
        <v>0.5</v>
      </c>
      <c r="AW67">
        <f>BS67</f>
        <v>0</v>
      </c>
      <c r="AX67">
        <f>I67</f>
        <v>0</v>
      </c>
      <c r="AY67">
        <f>AU67*AV67*AW67</f>
        <v>0</v>
      </c>
      <c r="AZ67">
        <f>BE67/AT67</f>
        <v>0</v>
      </c>
      <c r="BA67">
        <f>(AX67-AQ67)/AW67</f>
        <v>0</v>
      </c>
      <c r="BB67">
        <f>(AN67-AT67)/AT67</f>
        <v>0</v>
      </c>
      <c r="BC67" t="s">
        <v>266</v>
      </c>
      <c r="BD67">
        <v>0</v>
      </c>
      <c r="BE67">
        <f>AT67-BD67</f>
        <v>0</v>
      </c>
      <c r="BF67">
        <f>(AT67-AS67)/(AT67-BD67)</f>
        <v>0</v>
      </c>
      <c r="BG67">
        <f>(AN67-AT67)/(AN67-BD67)</f>
        <v>0</v>
      </c>
      <c r="BH67">
        <f>(AT67-AS67)/(AT67-AM67)</f>
        <v>0</v>
      </c>
      <c r="BI67">
        <f>(AN67-AT67)/(AN67-AM67)</f>
        <v>0</v>
      </c>
      <c r="BJ67" t="s">
        <v>266</v>
      </c>
      <c r="BK67" t="s">
        <v>266</v>
      </c>
      <c r="BL67" t="s">
        <v>266</v>
      </c>
      <c r="BM67" t="s">
        <v>266</v>
      </c>
      <c r="BN67" t="s">
        <v>266</v>
      </c>
      <c r="BO67" t="s">
        <v>266</v>
      </c>
      <c r="BP67" t="s">
        <v>266</v>
      </c>
      <c r="BQ67" t="s">
        <v>266</v>
      </c>
      <c r="BR67">
        <f>$B$11*CK67+$C$11*CL67+$F$11*CM67</f>
        <v>0</v>
      </c>
      <c r="BS67">
        <f>BR67*BT67</f>
        <v>0</v>
      </c>
      <c r="BT67">
        <f>($B$11*$D$9+$C$11*$D$9+$F$11*((CZ67+CR67)/MAX(CZ67+CR67+DA67, 0.1)*$I$9+DA67/MAX(CZ67+CR67+DA67, 0.1)*$J$9))/($B$11+$C$11+$F$11)</f>
        <v>0</v>
      </c>
      <c r="BU67">
        <f>($B$11*$K$9+$C$11*$K$9+$F$11*((CZ67+CR67)/MAX(CZ67+CR67+DA67, 0.1)*$P$9+DA67/MAX(CZ67+CR67+DA67, 0.1)*$Q$9))/($B$11+$C$11+$F$11)</f>
        <v>0</v>
      </c>
      <c r="BV67">
        <v>6</v>
      </c>
      <c r="BW67">
        <v>0.5</v>
      </c>
      <c r="BX67" t="s">
        <v>267</v>
      </c>
      <c r="BY67">
        <v>1623776597.60968</v>
      </c>
      <c r="BZ67">
        <v>374.077419354839</v>
      </c>
      <c r="CA67">
        <v>399.977322580645</v>
      </c>
      <c r="CB67">
        <v>32.9876225806452</v>
      </c>
      <c r="CC67">
        <v>14.4696741935484</v>
      </c>
      <c r="CD67">
        <v>599.972161290323</v>
      </c>
      <c r="CE67">
        <v>74.1501516129032</v>
      </c>
      <c r="CF67">
        <v>0.0993196935483871</v>
      </c>
      <c r="CG67">
        <v>42.2475225806452</v>
      </c>
      <c r="CH67">
        <v>36.9392935483871</v>
      </c>
      <c r="CI67">
        <v>999.9</v>
      </c>
      <c r="CJ67">
        <v>10007.4803225806</v>
      </c>
      <c r="CK67">
        <v>0</v>
      </c>
      <c r="CL67">
        <v>1568.43709677419</v>
      </c>
      <c r="CM67">
        <v>1999.9664516129</v>
      </c>
      <c r="CN67">
        <v>0.980005870967742</v>
      </c>
      <c r="CO67">
        <v>0.0199945</v>
      </c>
      <c r="CP67">
        <v>0</v>
      </c>
      <c r="CQ67">
        <v>665.828064516129</v>
      </c>
      <c r="CR67">
        <v>5.00005</v>
      </c>
      <c r="CS67">
        <v>18615.6709677419</v>
      </c>
      <c r="CT67">
        <v>16663.3903225806</v>
      </c>
      <c r="CU67">
        <v>54.8124516129032</v>
      </c>
      <c r="CV67">
        <v>56.7093548387097</v>
      </c>
      <c r="CW67">
        <v>55.036</v>
      </c>
      <c r="CX67">
        <v>56.8830322580645</v>
      </c>
      <c r="CY67">
        <v>57.2781612903226</v>
      </c>
      <c r="CZ67">
        <v>1955.07548387097</v>
      </c>
      <c r="DA67">
        <v>39.8916129032258</v>
      </c>
      <c r="DB67">
        <v>0</v>
      </c>
      <c r="DC67">
        <v>2.29999995231628</v>
      </c>
      <c r="DD67">
        <v>714.213730769231</v>
      </c>
      <c r="DE67">
        <v>-282.778230200048</v>
      </c>
      <c r="DF67">
        <v>-68291.2568368287</v>
      </c>
      <c r="DG67">
        <v>47456.9730769231</v>
      </c>
      <c r="DH67">
        <v>15</v>
      </c>
      <c r="DI67">
        <v>1623776575.4</v>
      </c>
      <c r="DJ67" t="s">
        <v>421</v>
      </c>
      <c r="DK67">
        <v>7</v>
      </c>
      <c r="DL67">
        <v>7.636</v>
      </c>
      <c r="DM67">
        <v>-1.1</v>
      </c>
      <c r="DN67">
        <v>400</v>
      </c>
      <c r="DO67">
        <v>15</v>
      </c>
      <c r="DP67">
        <v>0.25</v>
      </c>
      <c r="DQ67">
        <v>0.01</v>
      </c>
      <c r="DR67">
        <v>-26.0913976190476</v>
      </c>
      <c r="DS67">
        <v>-2.64174360465218</v>
      </c>
      <c r="DT67">
        <v>0.287561602086111</v>
      </c>
      <c r="DU67">
        <v>0</v>
      </c>
      <c r="DV67">
        <v>704.148028571428</v>
      </c>
      <c r="DW67">
        <v>94.866124705082</v>
      </c>
      <c r="DX67">
        <v>80.1652536418137</v>
      </c>
      <c r="DY67">
        <v>0</v>
      </c>
      <c r="DZ67">
        <v>19.1516047619048</v>
      </c>
      <c r="EA67">
        <v>8.69059394454194</v>
      </c>
      <c r="EB67">
        <v>0.933365411001241</v>
      </c>
      <c r="EC67">
        <v>0</v>
      </c>
      <c r="ED67">
        <v>0</v>
      </c>
      <c r="EE67">
        <v>3</v>
      </c>
      <c r="EF67" t="s">
        <v>276</v>
      </c>
      <c r="EG67">
        <v>100</v>
      </c>
      <c r="EH67">
        <v>100</v>
      </c>
      <c r="EI67">
        <v>7.636</v>
      </c>
      <c r="EJ67">
        <v>-1.1</v>
      </c>
      <c r="EK67">
        <v>2</v>
      </c>
      <c r="EL67">
        <v>714.477</v>
      </c>
      <c r="EM67">
        <v>325.29</v>
      </c>
      <c r="EN67">
        <v>41.1647</v>
      </c>
      <c r="EO67">
        <v>38.7149</v>
      </c>
      <c r="EP67">
        <v>30.0015</v>
      </c>
      <c r="EQ67">
        <v>38.0695</v>
      </c>
      <c r="ER67">
        <v>38.0071</v>
      </c>
      <c r="ES67">
        <v>26.1264</v>
      </c>
      <c r="ET67">
        <v>-30</v>
      </c>
      <c r="EU67">
        <v>-30</v>
      </c>
      <c r="EV67">
        <v>-999.9</v>
      </c>
      <c r="EW67">
        <v>400</v>
      </c>
      <c r="EX67">
        <v>20</v>
      </c>
      <c r="EY67">
        <v>109.529</v>
      </c>
      <c r="EZ67">
        <v>97.5527</v>
      </c>
    </row>
    <row r="68" spans="1:156">
      <c r="A68">
        <v>52</v>
      </c>
      <c r="B68">
        <v>1623776619.9</v>
      </c>
      <c r="C68">
        <v>6784.30000019073</v>
      </c>
      <c r="D68" t="s">
        <v>437</v>
      </c>
      <c r="E68" t="s">
        <v>438</v>
      </c>
      <c r="F68" t="s">
        <v>264</v>
      </c>
      <c r="G68">
        <v>1623776598.59355</v>
      </c>
      <c r="H68">
        <f>CD68*AI68*(CB68-CC68)/(100*BV68*(1000-AI68*CB68))</f>
        <v>0</v>
      </c>
      <c r="I68">
        <f>CD68*AI68*(CA68-BZ68*(1000-AI68*CC68)/(1000-AI68*CB68))/(100*BV68)</f>
        <v>0</v>
      </c>
      <c r="J68">
        <f>BZ68 - IF(AI68&gt;1, I68*BV68*100.0/(AK68*CJ68), 0)</f>
        <v>0</v>
      </c>
      <c r="K68">
        <f>((Q68-H68/2)*J68-I68)/(Q68+H68/2)</f>
        <v>0</v>
      </c>
      <c r="L68">
        <f>K68*(CE68+CF68)/1000.0</f>
        <v>0</v>
      </c>
      <c r="M68">
        <f>(BZ68 - IF(AI68&gt;1, I68*BV68*100.0/(AK68*CJ68), 0))*(CE68+CF68)/1000.0</f>
        <v>0</v>
      </c>
      <c r="N68">
        <f>2.0/((1/P68-1/O68)+SIGN(P68)*SQRT((1/P68-1/O68)*(1/P68-1/O68) + 4*BW68/((BW68+1)*(BW68+1))*(2*1/P68*1/O68-1/O68*1/O68)))</f>
        <v>0</v>
      </c>
      <c r="O68">
        <f>AF68+AE68*BV68+AD68*BV68*BV68</f>
        <v>0</v>
      </c>
      <c r="P68">
        <f>H68*(1000-(1000*0.61365*exp(17.502*T68/(240.97+T68))/(CE68+CF68)+CB68)/2)/(1000*0.61365*exp(17.502*T68/(240.97+T68))/(CE68+CF68)-CB68)</f>
        <v>0</v>
      </c>
      <c r="Q68">
        <f>1/((BW68+1)/(N68/1.6)+1/(O68/1.37)) + BW68/((BW68+1)/(N68/1.6) + BW68/(O68/1.37))</f>
        <v>0</v>
      </c>
      <c r="R68">
        <f>(BS68*BU68)</f>
        <v>0</v>
      </c>
      <c r="S68">
        <f>(CG68+(R68+2*0.95*5.67E-8*(((CG68+$B$7)+273)^4-(CG68+273)^4)-44100*H68)/(1.84*29.3*O68+8*0.95*5.67E-8*(CG68+273)^3))</f>
        <v>0</v>
      </c>
      <c r="T68">
        <f>($C$7*CH68+$D$7*CI68+$E$7*S68)</f>
        <v>0</v>
      </c>
      <c r="U68">
        <f>0.61365*exp(17.502*T68/(240.97+T68))</f>
        <v>0</v>
      </c>
      <c r="V68">
        <f>(W68/X68*100)</f>
        <v>0</v>
      </c>
      <c r="W68">
        <f>CB68*(CE68+CF68)/1000</f>
        <v>0</v>
      </c>
      <c r="X68">
        <f>0.61365*exp(17.502*CG68/(240.97+CG68))</f>
        <v>0</v>
      </c>
      <c r="Y68">
        <f>(U68-CB68*(CE68+CF68)/1000)</f>
        <v>0</v>
      </c>
      <c r="Z68">
        <f>(-H68*44100)</f>
        <v>0</v>
      </c>
      <c r="AA68">
        <f>2*29.3*O68*0.92*(CG68-T68)</f>
        <v>0</v>
      </c>
      <c r="AB68">
        <f>2*0.95*5.67E-8*(((CG68+$B$7)+273)^4-(T68+273)^4)</f>
        <v>0</v>
      </c>
      <c r="AC68">
        <f>R68+AB68+Z68+AA68</f>
        <v>0</v>
      </c>
      <c r="AD68">
        <v>-0.0307743660041209</v>
      </c>
      <c r="AE68">
        <v>0.0345469218221585</v>
      </c>
      <c r="AF68">
        <v>2.73389772682134</v>
      </c>
      <c r="AG68">
        <v>66</v>
      </c>
      <c r="AH68">
        <v>11</v>
      </c>
      <c r="AI68">
        <f>IF(AG68*$H$13&gt;=AK68,1.0,(AK68/(AK68-AG68*$H$13)))</f>
        <v>0</v>
      </c>
      <c r="AJ68">
        <f>(AI68-1)*100</f>
        <v>0</v>
      </c>
      <c r="AK68">
        <f>MAX(0,($B$13+$C$13*CJ68)/(1+$D$13*CJ68)*CE68/(CG68+273)*$E$13)</f>
        <v>0</v>
      </c>
      <c r="AL68">
        <v>0</v>
      </c>
      <c r="AM68">
        <v>0</v>
      </c>
      <c r="AN68">
        <v>0</v>
      </c>
      <c r="AO68">
        <f>AN68-AM68</f>
        <v>0</v>
      </c>
      <c r="AP68">
        <f>AO68/AN68</f>
        <v>0</v>
      </c>
      <c r="AQ68">
        <v>-1</v>
      </c>
      <c r="AR68" t="s">
        <v>439</v>
      </c>
      <c r="AS68">
        <v>708.072423076923</v>
      </c>
      <c r="AT68">
        <v>818.9</v>
      </c>
      <c r="AU68">
        <f>1-AS68/AT68</f>
        <v>0</v>
      </c>
      <c r="AV68">
        <v>0.5</v>
      </c>
      <c r="AW68">
        <f>BS68</f>
        <v>0</v>
      </c>
      <c r="AX68">
        <f>I68</f>
        <v>0</v>
      </c>
      <c r="AY68">
        <f>AU68*AV68*AW68</f>
        <v>0</v>
      </c>
      <c r="AZ68">
        <f>BE68/AT68</f>
        <v>0</v>
      </c>
      <c r="BA68">
        <f>(AX68-AQ68)/AW68</f>
        <v>0</v>
      </c>
      <c r="BB68">
        <f>(AN68-AT68)/AT68</f>
        <v>0</v>
      </c>
      <c r="BC68" t="s">
        <v>266</v>
      </c>
      <c r="BD68">
        <v>0</v>
      </c>
      <c r="BE68">
        <f>AT68-BD68</f>
        <v>0</v>
      </c>
      <c r="BF68">
        <f>(AT68-AS68)/(AT68-BD68)</f>
        <v>0</v>
      </c>
      <c r="BG68">
        <f>(AN68-AT68)/(AN68-BD68)</f>
        <v>0</v>
      </c>
      <c r="BH68">
        <f>(AT68-AS68)/(AT68-AM68)</f>
        <v>0</v>
      </c>
      <c r="BI68">
        <f>(AN68-AT68)/(AN68-AM68)</f>
        <v>0</v>
      </c>
      <c r="BJ68" t="s">
        <v>266</v>
      </c>
      <c r="BK68" t="s">
        <v>266</v>
      </c>
      <c r="BL68" t="s">
        <v>266</v>
      </c>
      <c r="BM68" t="s">
        <v>266</v>
      </c>
      <c r="BN68" t="s">
        <v>266</v>
      </c>
      <c r="BO68" t="s">
        <v>266</v>
      </c>
      <c r="BP68" t="s">
        <v>266</v>
      </c>
      <c r="BQ68" t="s">
        <v>266</v>
      </c>
      <c r="BR68">
        <f>$B$11*CK68+$C$11*CL68+$F$11*CM68</f>
        <v>0</v>
      </c>
      <c r="BS68">
        <f>BR68*BT68</f>
        <v>0</v>
      </c>
      <c r="BT68">
        <f>($B$11*$D$9+$C$11*$D$9+$F$11*((CZ68+CR68)/MAX(CZ68+CR68+DA68, 0.1)*$I$9+DA68/MAX(CZ68+CR68+DA68, 0.1)*$J$9))/($B$11+$C$11+$F$11)</f>
        <v>0</v>
      </c>
      <c r="BU68">
        <f>($B$11*$K$9+$C$11*$K$9+$F$11*((CZ68+CR68)/MAX(CZ68+CR68+DA68, 0.1)*$P$9+DA68/MAX(CZ68+CR68+DA68, 0.1)*$Q$9))/($B$11+$C$11+$F$11)</f>
        <v>0</v>
      </c>
      <c r="BV68">
        <v>6</v>
      </c>
      <c r="BW68">
        <v>0.5</v>
      </c>
      <c r="BX68" t="s">
        <v>267</v>
      </c>
      <c r="BY68">
        <v>1623776598.59355</v>
      </c>
      <c r="BZ68">
        <v>374.055161290323</v>
      </c>
      <c r="CA68">
        <v>399.976387096774</v>
      </c>
      <c r="CB68">
        <v>33.0713258064516</v>
      </c>
      <c r="CC68">
        <v>14.4637774193548</v>
      </c>
      <c r="CD68">
        <v>599.975967741936</v>
      </c>
      <c r="CE68">
        <v>74.1501967741936</v>
      </c>
      <c r="CF68">
        <v>0.0994136516129032</v>
      </c>
      <c r="CG68">
        <v>42.2634129032258</v>
      </c>
      <c r="CH68">
        <v>37.0245096774194</v>
      </c>
      <c r="CI68">
        <v>999.9</v>
      </c>
      <c r="CJ68">
        <v>10008.5883870968</v>
      </c>
      <c r="CK68">
        <v>0</v>
      </c>
      <c r="CL68">
        <v>1568.59870967742</v>
      </c>
      <c r="CM68">
        <v>1999.96677419355</v>
      </c>
      <c r="CN68">
        <v>0.980005387096774</v>
      </c>
      <c r="CO68">
        <v>0.0199949741935484</v>
      </c>
      <c r="CP68">
        <v>0</v>
      </c>
      <c r="CQ68">
        <v>664.553806451613</v>
      </c>
      <c r="CR68">
        <v>5.00005</v>
      </c>
      <c r="CS68">
        <v>18591.5806451613</v>
      </c>
      <c r="CT68">
        <v>16663.3903225806</v>
      </c>
      <c r="CU68">
        <v>54.8386451612903</v>
      </c>
      <c r="CV68">
        <v>56.7113870967742</v>
      </c>
      <c r="CW68">
        <v>55.0400322580645</v>
      </c>
      <c r="CX68">
        <v>56.887064516129</v>
      </c>
      <c r="CY68">
        <v>57.2902580645161</v>
      </c>
      <c r="CZ68">
        <v>1955.07483870968</v>
      </c>
      <c r="DA68">
        <v>39.8925806451613</v>
      </c>
      <c r="DB68">
        <v>0</v>
      </c>
      <c r="DC68">
        <v>2</v>
      </c>
      <c r="DD68">
        <v>708.072423076923</v>
      </c>
      <c r="DE68">
        <v>-150.98555214638</v>
      </c>
      <c r="DF68">
        <v>-40744.2355925462</v>
      </c>
      <c r="DG68">
        <v>47021.3384615385</v>
      </c>
      <c r="DH68">
        <v>15</v>
      </c>
      <c r="DI68">
        <v>1623776575.4</v>
      </c>
      <c r="DJ68" t="s">
        <v>421</v>
      </c>
      <c r="DK68">
        <v>7</v>
      </c>
      <c r="DL68">
        <v>7.636</v>
      </c>
      <c r="DM68">
        <v>-1.1</v>
      </c>
      <c r="DN68">
        <v>400</v>
      </c>
      <c r="DO68">
        <v>15</v>
      </c>
      <c r="DP68">
        <v>0.25</v>
      </c>
      <c r="DQ68">
        <v>0.01</v>
      </c>
      <c r="DR68">
        <v>-26.1996166666667</v>
      </c>
      <c r="DS68">
        <v>-2.99566337441289</v>
      </c>
      <c r="DT68">
        <v>0.313417492687026</v>
      </c>
      <c r="DU68">
        <v>0</v>
      </c>
      <c r="DV68">
        <v>708.089457142857</v>
      </c>
      <c r="DW68">
        <v>-56.2299251985272</v>
      </c>
      <c r="DX68">
        <v>86.1513965738199</v>
      </c>
      <c r="DY68">
        <v>0</v>
      </c>
      <c r="DZ68">
        <v>19.5345976190476</v>
      </c>
      <c r="EA68">
        <v>10.1220911670837</v>
      </c>
      <c r="EB68">
        <v>1.04571992528458</v>
      </c>
      <c r="EC68">
        <v>0</v>
      </c>
      <c r="ED68">
        <v>0</v>
      </c>
      <c r="EE68">
        <v>3</v>
      </c>
      <c r="EF68" t="s">
        <v>276</v>
      </c>
      <c r="EG68">
        <v>100</v>
      </c>
      <c r="EH68">
        <v>100</v>
      </c>
      <c r="EI68">
        <v>7.636</v>
      </c>
      <c r="EJ68">
        <v>-1.1</v>
      </c>
      <c r="EK68">
        <v>2</v>
      </c>
      <c r="EL68">
        <v>714.761</v>
      </c>
      <c r="EM68">
        <v>325.251</v>
      </c>
      <c r="EN68">
        <v>41.1733</v>
      </c>
      <c r="EO68">
        <v>38.7246</v>
      </c>
      <c r="EP68">
        <v>30.0014</v>
      </c>
      <c r="EQ68">
        <v>38.0795</v>
      </c>
      <c r="ER68">
        <v>38.0152</v>
      </c>
      <c r="ES68">
        <v>26.1279</v>
      </c>
      <c r="ET68">
        <v>-30</v>
      </c>
      <c r="EU68">
        <v>-30</v>
      </c>
      <c r="EV68">
        <v>-999.9</v>
      </c>
      <c r="EW68">
        <v>400</v>
      </c>
      <c r="EX68">
        <v>20</v>
      </c>
      <c r="EY68">
        <v>109.527</v>
      </c>
      <c r="EZ68">
        <v>97.5512</v>
      </c>
    </row>
    <row r="69" spans="1:156">
      <c r="A69">
        <v>53</v>
      </c>
      <c r="B69">
        <v>1623776622.9</v>
      </c>
      <c r="C69">
        <v>6787.30000019073</v>
      </c>
      <c r="D69" t="s">
        <v>440</v>
      </c>
      <c r="E69" t="s">
        <v>441</v>
      </c>
      <c r="F69" t="s">
        <v>264</v>
      </c>
      <c r="G69">
        <v>1623776599.65807</v>
      </c>
      <c r="H69">
        <f>CD69*AI69*(CB69-CC69)/(100*BV69*(1000-AI69*CB69))</f>
        <v>0</v>
      </c>
      <c r="I69">
        <f>CD69*AI69*(CA69-BZ69*(1000-AI69*CC69)/(1000-AI69*CB69))/(100*BV69)</f>
        <v>0</v>
      </c>
      <c r="J69">
        <f>BZ69 - IF(AI69&gt;1, I69*BV69*100.0/(AK69*CJ69), 0)</f>
        <v>0</v>
      </c>
      <c r="K69">
        <f>((Q69-H69/2)*J69-I69)/(Q69+H69/2)</f>
        <v>0</v>
      </c>
      <c r="L69">
        <f>K69*(CE69+CF69)/1000.0</f>
        <v>0</v>
      </c>
      <c r="M69">
        <f>(BZ69 - IF(AI69&gt;1, I69*BV69*100.0/(AK69*CJ69), 0))*(CE69+CF69)/1000.0</f>
        <v>0</v>
      </c>
      <c r="N69">
        <f>2.0/((1/P69-1/O69)+SIGN(P69)*SQRT((1/P69-1/O69)*(1/P69-1/O69) + 4*BW69/((BW69+1)*(BW69+1))*(2*1/P69*1/O69-1/O69*1/O69)))</f>
        <v>0</v>
      </c>
      <c r="O69">
        <f>AF69+AE69*BV69+AD69*BV69*BV69</f>
        <v>0</v>
      </c>
      <c r="P69">
        <f>H69*(1000-(1000*0.61365*exp(17.502*T69/(240.97+T69))/(CE69+CF69)+CB69)/2)/(1000*0.61365*exp(17.502*T69/(240.97+T69))/(CE69+CF69)-CB69)</f>
        <v>0</v>
      </c>
      <c r="Q69">
        <f>1/((BW69+1)/(N69/1.6)+1/(O69/1.37)) + BW69/((BW69+1)/(N69/1.6) + BW69/(O69/1.37))</f>
        <v>0</v>
      </c>
      <c r="R69">
        <f>(BS69*BU69)</f>
        <v>0</v>
      </c>
      <c r="S69">
        <f>(CG69+(R69+2*0.95*5.67E-8*(((CG69+$B$7)+273)^4-(CG69+273)^4)-44100*H69)/(1.84*29.3*O69+8*0.95*5.67E-8*(CG69+273)^3))</f>
        <v>0</v>
      </c>
      <c r="T69">
        <f>($C$7*CH69+$D$7*CI69+$E$7*S69)</f>
        <v>0</v>
      </c>
      <c r="U69">
        <f>0.61365*exp(17.502*T69/(240.97+T69))</f>
        <v>0</v>
      </c>
      <c r="V69">
        <f>(W69/X69*100)</f>
        <v>0</v>
      </c>
      <c r="W69">
        <f>CB69*(CE69+CF69)/1000</f>
        <v>0</v>
      </c>
      <c r="X69">
        <f>0.61365*exp(17.502*CG69/(240.97+CG69))</f>
        <v>0</v>
      </c>
      <c r="Y69">
        <f>(U69-CB69*(CE69+CF69)/1000)</f>
        <v>0</v>
      </c>
      <c r="Z69">
        <f>(-H69*44100)</f>
        <v>0</v>
      </c>
      <c r="AA69">
        <f>2*29.3*O69*0.92*(CG69-T69)</f>
        <v>0</v>
      </c>
      <c r="AB69">
        <f>2*0.95*5.67E-8*(((CG69+$B$7)+273)^4-(T69+273)^4)</f>
        <v>0</v>
      </c>
      <c r="AC69">
        <f>R69+AB69+Z69+AA69</f>
        <v>0</v>
      </c>
      <c r="AD69">
        <v>-0.0307739917223588</v>
      </c>
      <c r="AE69">
        <v>0.0345465016580917</v>
      </c>
      <c r="AF69">
        <v>2.73387071061719</v>
      </c>
      <c r="AG69">
        <v>66</v>
      </c>
      <c r="AH69">
        <v>11</v>
      </c>
      <c r="AI69">
        <f>IF(AG69*$H$13&gt;=AK69,1.0,(AK69/(AK69-AG69*$H$13)))</f>
        <v>0</v>
      </c>
      <c r="AJ69">
        <f>(AI69-1)*100</f>
        <v>0</v>
      </c>
      <c r="AK69">
        <f>MAX(0,($B$13+$C$13*CJ69)/(1+$D$13*CJ69)*CE69/(CG69+273)*$E$13)</f>
        <v>0</v>
      </c>
      <c r="AL69">
        <v>0</v>
      </c>
      <c r="AM69">
        <v>0</v>
      </c>
      <c r="AN69">
        <v>0</v>
      </c>
      <c r="AO69">
        <f>AN69-AM69</f>
        <v>0</v>
      </c>
      <c r="AP69">
        <f>AO69/AN69</f>
        <v>0</v>
      </c>
      <c r="AQ69">
        <v>-1</v>
      </c>
      <c r="AR69" t="s">
        <v>442</v>
      </c>
      <c r="AS69">
        <v>705.759115384615</v>
      </c>
      <c r="AT69">
        <v>814.937</v>
      </c>
      <c r="AU69">
        <f>1-AS69/AT69</f>
        <v>0</v>
      </c>
      <c r="AV69">
        <v>0.5</v>
      </c>
      <c r="AW69">
        <f>BS69</f>
        <v>0</v>
      </c>
      <c r="AX69">
        <f>I69</f>
        <v>0</v>
      </c>
      <c r="AY69">
        <f>AU69*AV69*AW69</f>
        <v>0</v>
      </c>
      <c r="AZ69">
        <f>BE69/AT69</f>
        <v>0</v>
      </c>
      <c r="BA69">
        <f>(AX69-AQ69)/AW69</f>
        <v>0</v>
      </c>
      <c r="BB69">
        <f>(AN69-AT69)/AT69</f>
        <v>0</v>
      </c>
      <c r="BC69" t="s">
        <v>266</v>
      </c>
      <c r="BD69">
        <v>0</v>
      </c>
      <c r="BE69">
        <f>AT69-BD69</f>
        <v>0</v>
      </c>
      <c r="BF69">
        <f>(AT69-AS69)/(AT69-BD69)</f>
        <v>0</v>
      </c>
      <c r="BG69">
        <f>(AN69-AT69)/(AN69-BD69)</f>
        <v>0</v>
      </c>
      <c r="BH69">
        <f>(AT69-AS69)/(AT69-AM69)</f>
        <v>0</v>
      </c>
      <c r="BI69">
        <f>(AN69-AT69)/(AN69-AM69)</f>
        <v>0</v>
      </c>
      <c r="BJ69" t="s">
        <v>266</v>
      </c>
      <c r="BK69" t="s">
        <v>266</v>
      </c>
      <c r="BL69" t="s">
        <v>266</v>
      </c>
      <c r="BM69" t="s">
        <v>266</v>
      </c>
      <c r="BN69" t="s">
        <v>266</v>
      </c>
      <c r="BO69" t="s">
        <v>266</v>
      </c>
      <c r="BP69" t="s">
        <v>266</v>
      </c>
      <c r="BQ69" t="s">
        <v>266</v>
      </c>
      <c r="BR69">
        <f>$B$11*CK69+$C$11*CL69+$F$11*CM69</f>
        <v>0</v>
      </c>
      <c r="BS69">
        <f>BR69*BT69</f>
        <v>0</v>
      </c>
      <c r="BT69">
        <f>($B$11*$D$9+$C$11*$D$9+$F$11*((CZ69+CR69)/MAX(CZ69+CR69+DA69, 0.1)*$I$9+DA69/MAX(CZ69+CR69+DA69, 0.1)*$J$9))/($B$11+$C$11+$F$11)</f>
        <v>0</v>
      </c>
      <c r="BU69">
        <f>($B$11*$K$9+$C$11*$K$9+$F$11*((CZ69+CR69)/MAX(CZ69+CR69+DA69, 0.1)*$P$9+DA69/MAX(CZ69+CR69+DA69, 0.1)*$Q$9))/($B$11+$C$11+$F$11)</f>
        <v>0</v>
      </c>
      <c r="BV69">
        <v>6</v>
      </c>
      <c r="BW69">
        <v>0.5</v>
      </c>
      <c r="BX69" t="s">
        <v>267</v>
      </c>
      <c r="BY69">
        <v>1623776599.65807</v>
      </c>
      <c r="BZ69">
        <v>374.034193548387</v>
      </c>
      <c r="CA69">
        <v>399.977387096774</v>
      </c>
      <c r="CB69">
        <v>33.159335483871</v>
      </c>
      <c r="CC69">
        <v>14.4573741935484</v>
      </c>
      <c r="CD69">
        <v>599.980677419355</v>
      </c>
      <c r="CE69">
        <v>74.1501935483871</v>
      </c>
      <c r="CF69">
        <v>0.0994989838709677</v>
      </c>
      <c r="CG69">
        <v>42.2804</v>
      </c>
      <c r="CH69">
        <v>37.1125548387097</v>
      </c>
      <c r="CI69">
        <v>999.9</v>
      </c>
      <c r="CJ69">
        <v>10008.4670967742</v>
      </c>
      <c r="CK69">
        <v>0</v>
      </c>
      <c r="CL69">
        <v>1568.78387096774</v>
      </c>
      <c r="CM69">
        <v>1999.96161290323</v>
      </c>
      <c r="CN69">
        <v>0.980005516129032</v>
      </c>
      <c r="CO69">
        <v>0.0199948258064516</v>
      </c>
      <c r="CP69">
        <v>0</v>
      </c>
      <c r="CQ69">
        <v>663.234387096774</v>
      </c>
      <c r="CR69">
        <v>5.00005</v>
      </c>
      <c r="CS69">
        <v>18566.664516129</v>
      </c>
      <c r="CT69">
        <v>16663.3483870968</v>
      </c>
      <c r="CU69">
        <v>54.8688709677419</v>
      </c>
      <c r="CV69">
        <v>56.7154193548387</v>
      </c>
      <c r="CW69">
        <v>55.044064516129</v>
      </c>
      <c r="CX69">
        <v>56.8930967741936</v>
      </c>
      <c r="CY69">
        <v>57.3063870967742</v>
      </c>
      <c r="CZ69">
        <v>1955.07032258065</v>
      </c>
      <c r="DA69">
        <v>39.891935483871</v>
      </c>
      <c r="DB69">
        <v>0</v>
      </c>
      <c r="DC69">
        <v>2.5</v>
      </c>
      <c r="DD69">
        <v>705.759115384615</v>
      </c>
      <c r="DE69">
        <v>-228.792621064066</v>
      </c>
      <c r="DF69">
        <v>-82269.489358381</v>
      </c>
      <c r="DG69">
        <v>46899.9115384615</v>
      </c>
      <c r="DH69">
        <v>15</v>
      </c>
      <c r="DI69">
        <v>1623776575.4</v>
      </c>
      <c r="DJ69" t="s">
        <v>421</v>
      </c>
      <c r="DK69">
        <v>7</v>
      </c>
      <c r="DL69">
        <v>7.636</v>
      </c>
      <c r="DM69">
        <v>-1.1</v>
      </c>
      <c r="DN69">
        <v>400</v>
      </c>
      <c r="DO69">
        <v>15</v>
      </c>
      <c r="DP69">
        <v>0.25</v>
      </c>
      <c r="DQ69">
        <v>0.01</v>
      </c>
      <c r="DR69">
        <v>-26.3052619047619</v>
      </c>
      <c r="DS69">
        <v>-2.71890479465933</v>
      </c>
      <c r="DT69">
        <v>0.293746194262991</v>
      </c>
      <c r="DU69">
        <v>0</v>
      </c>
      <c r="DV69">
        <v>707.2384</v>
      </c>
      <c r="DW69">
        <v>-62.7664094529255</v>
      </c>
      <c r="DX69">
        <v>86.4393391189782</v>
      </c>
      <c r="DY69">
        <v>0</v>
      </c>
      <c r="DZ69">
        <v>19.9439142857143</v>
      </c>
      <c r="EA69">
        <v>10.0851035343233</v>
      </c>
      <c r="EB69">
        <v>1.04219044178057</v>
      </c>
      <c r="EC69">
        <v>0</v>
      </c>
      <c r="ED69">
        <v>0</v>
      </c>
      <c r="EE69">
        <v>3</v>
      </c>
      <c r="EF69" t="s">
        <v>276</v>
      </c>
      <c r="EG69">
        <v>100</v>
      </c>
      <c r="EH69">
        <v>100</v>
      </c>
      <c r="EI69">
        <v>7.636</v>
      </c>
      <c r="EJ69">
        <v>-1.1</v>
      </c>
      <c r="EK69">
        <v>2</v>
      </c>
      <c r="EL69">
        <v>714.802</v>
      </c>
      <c r="EM69">
        <v>325.305</v>
      </c>
      <c r="EN69">
        <v>41.1826</v>
      </c>
      <c r="EO69">
        <v>38.7335</v>
      </c>
      <c r="EP69">
        <v>30.0014</v>
      </c>
      <c r="EQ69">
        <v>38.0876</v>
      </c>
      <c r="ER69">
        <v>38.0243</v>
      </c>
      <c r="ES69">
        <v>26.1267</v>
      </c>
      <c r="ET69">
        <v>-30</v>
      </c>
      <c r="EU69">
        <v>-30</v>
      </c>
      <c r="EV69">
        <v>-999.9</v>
      </c>
      <c r="EW69">
        <v>400</v>
      </c>
      <c r="EX69">
        <v>20</v>
      </c>
      <c r="EY69">
        <v>109.524</v>
      </c>
      <c r="EZ69">
        <v>97.5508</v>
      </c>
    </row>
    <row r="70" spans="1:156">
      <c r="A70">
        <v>54</v>
      </c>
      <c r="B70">
        <v>1623776625.9</v>
      </c>
      <c r="C70">
        <v>6790.30000019073</v>
      </c>
      <c r="D70" t="s">
        <v>443</v>
      </c>
      <c r="E70" t="s">
        <v>444</v>
      </c>
      <c r="F70" t="s">
        <v>264</v>
      </c>
      <c r="G70">
        <v>1623776600.80323</v>
      </c>
      <c r="H70">
        <f>CD70*AI70*(CB70-CC70)/(100*BV70*(1000-AI70*CB70))</f>
        <v>0</v>
      </c>
      <c r="I70">
        <f>CD70*AI70*(CA70-BZ70*(1000-AI70*CC70)/(1000-AI70*CB70))/(100*BV70)</f>
        <v>0</v>
      </c>
      <c r="J70">
        <f>BZ70 - IF(AI70&gt;1, I70*BV70*100.0/(AK70*CJ70), 0)</f>
        <v>0</v>
      </c>
      <c r="K70">
        <f>((Q70-H70/2)*J70-I70)/(Q70+H70/2)</f>
        <v>0</v>
      </c>
      <c r="L70">
        <f>K70*(CE70+CF70)/1000.0</f>
        <v>0</v>
      </c>
      <c r="M70">
        <f>(BZ70 - IF(AI70&gt;1, I70*BV70*100.0/(AK70*CJ70), 0))*(CE70+CF70)/1000.0</f>
        <v>0</v>
      </c>
      <c r="N70">
        <f>2.0/((1/P70-1/O70)+SIGN(P70)*SQRT((1/P70-1/O70)*(1/P70-1/O70) + 4*BW70/((BW70+1)*(BW70+1))*(2*1/P70*1/O70-1/O70*1/O70)))</f>
        <v>0</v>
      </c>
      <c r="O70">
        <f>AF70+AE70*BV70+AD70*BV70*BV70</f>
        <v>0</v>
      </c>
      <c r="P70">
        <f>H70*(1000-(1000*0.61365*exp(17.502*T70/(240.97+T70))/(CE70+CF70)+CB70)/2)/(1000*0.61365*exp(17.502*T70/(240.97+T70))/(CE70+CF70)-CB70)</f>
        <v>0</v>
      </c>
      <c r="Q70">
        <f>1/((BW70+1)/(N70/1.6)+1/(O70/1.37)) + BW70/((BW70+1)/(N70/1.6) + BW70/(O70/1.37))</f>
        <v>0</v>
      </c>
      <c r="R70">
        <f>(BS70*BU70)</f>
        <v>0</v>
      </c>
      <c r="S70">
        <f>(CG70+(R70+2*0.95*5.67E-8*(((CG70+$B$7)+273)^4-(CG70+273)^4)-44100*H70)/(1.84*29.3*O70+8*0.95*5.67E-8*(CG70+273)^3))</f>
        <v>0</v>
      </c>
      <c r="T70">
        <f>($C$7*CH70+$D$7*CI70+$E$7*S70)</f>
        <v>0</v>
      </c>
      <c r="U70">
        <f>0.61365*exp(17.502*T70/(240.97+T70))</f>
        <v>0</v>
      </c>
      <c r="V70">
        <f>(W70/X70*100)</f>
        <v>0</v>
      </c>
      <c r="W70">
        <f>CB70*(CE70+CF70)/1000</f>
        <v>0</v>
      </c>
      <c r="X70">
        <f>0.61365*exp(17.502*CG70/(240.97+CG70))</f>
        <v>0</v>
      </c>
      <c r="Y70">
        <f>(U70-CB70*(CE70+CF70)/1000)</f>
        <v>0</v>
      </c>
      <c r="Z70">
        <f>(-H70*44100)</f>
        <v>0</v>
      </c>
      <c r="AA70">
        <f>2*29.3*O70*0.92*(CG70-T70)</f>
        <v>0</v>
      </c>
      <c r="AB70">
        <f>2*0.95*5.67E-8*(((CG70+$B$7)+273)^4-(T70+273)^4)</f>
        <v>0</v>
      </c>
      <c r="AC70">
        <f>R70+AB70+Z70+AA70</f>
        <v>0</v>
      </c>
      <c r="AD70">
        <v>-0.030775359261635</v>
      </c>
      <c r="AE70">
        <v>0.0345480368407322</v>
      </c>
      <c r="AF70">
        <v>2.7339694212226</v>
      </c>
      <c r="AG70">
        <v>66</v>
      </c>
      <c r="AH70">
        <v>11</v>
      </c>
      <c r="AI70">
        <f>IF(AG70*$H$13&gt;=AK70,1.0,(AK70/(AK70-AG70*$H$13)))</f>
        <v>0</v>
      </c>
      <c r="AJ70">
        <f>(AI70-1)*100</f>
        <v>0</v>
      </c>
      <c r="AK70">
        <f>MAX(0,($B$13+$C$13*CJ70)/(1+$D$13*CJ70)*CE70/(CG70+273)*$E$13)</f>
        <v>0</v>
      </c>
      <c r="AL70">
        <v>0</v>
      </c>
      <c r="AM70">
        <v>0</v>
      </c>
      <c r="AN70">
        <v>0</v>
      </c>
      <c r="AO70">
        <f>AN70-AM70</f>
        <v>0</v>
      </c>
      <c r="AP70">
        <f>AO70/AN70</f>
        <v>0</v>
      </c>
      <c r="AQ70">
        <v>-1</v>
      </c>
      <c r="AR70" t="s">
        <v>445</v>
      </c>
      <c r="AS70">
        <v>703.652307692308</v>
      </c>
      <c r="AT70">
        <v>811.205</v>
      </c>
      <c r="AU70">
        <f>1-AS70/AT70</f>
        <v>0</v>
      </c>
      <c r="AV70">
        <v>0.5</v>
      </c>
      <c r="AW70">
        <f>BS70</f>
        <v>0</v>
      </c>
      <c r="AX70">
        <f>I70</f>
        <v>0</v>
      </c>
      <c r="AY70">
        <f>AU70*AV70*AW70</f>
        <v>0</v>
      </c>
      <c r="AZ70">
        <f>BE70/AT70</f>
        <v>0</v>
      </c>
      <c r="BA70">
        <f>(AX70-AQ70)/AW70</f>
        <v>0</v>
      </c>
      <c r="BB70">
        <f>(AN70-AT70)/AT70</f>
        <v>0</v>
      </c>
      <c r="BC70" t="s">
        <v>266</v>
      </c>
      <c r="BD70">
        <v>0</v>
      </c>
      <c r="BE70">
        <f>AT70-BD70</f>
        <v>0</v>
      </c>
      <c r="BF70">
        <f>(AT70-AS70)/(AT70-BD70)</f>
        <v>0</v>
      </c>
      <c r="BG70">
        <f>(AN70-AT70)/(AN70-BD70)</f>
        <v>0</v>
      </c>
      <c r="BH70">
        <f>(AT70-AS70)/(AT70-AM70)</f>
        <v>0</v>
      </c>
      <c r="BI70">
        <f>(AN70-AT70)/(AN70-AM70)</f>
        <v>0</v>
      </c>
      <c r="BJ70" t="s">
        <v>266</v>
      </c>
      <c r="BK70" t="s">
        <v>266</v>
      </c>
      <c r="BL70" t="s">
        <v>266</v>
      </c>
      <c r="BM70" t="s">
        <v>266</v>
      </c>
      <c r="BN70" t="s">
        <v>266</v>
      </c>
      <c r="BO70" t="s">
        <v>266</v>
      </c>
      <c r="BP70" t="s">
        <v>266</v>
      </c>
      <c r="BQ70" t="s">
        <v>266</v>
      </c>
      <c r="BR70">
        <f>$B$11*CK70+$C$11*CL70+$F$11*CM70</f>
        <v>0</v>
      </c>
      <c r="BS70">
        <f>BR70*BT70</f>
        <v>0</v>
      </c>
      <c r="BT70">
        <f>($B$11*$D$9+$C$11*$D$9+$F$11*((CZ70+CR70)/MAX(CZ70+CR70+DA70, 0.1)*$I$9+DA70/MAX(CZ70+CR70+DA70, 0.1)*$J$9))/($B$11+$C$11+$F$11)</f>
        <v>0</v>
      </c>
      <c r="BU70">
        <f>($B$11*$K$9+$C$11*$K$9+$F$11*((CZ70+CR70)/MAX(CZ70+CR70+DA70, 0.1)*$P$9+DA70/MAX(CZ70+CR70+DA70, 0.1)*$Q$9))/($B$11+$C$11+$F$11)</f>
        <v>0</v>
      </c>
      <c r="BV70">
        <v>6</v>
      </c>
      <c r="BW70">
        <v>0.5</v>
      </c>
      <c r="BX70" t="s">
        <v>267</v>
      </c>
      <c r="BY70">
        <v>1623776600.80323</v>
      </c>
      <c r="BZ70">
        <v>374.017161290323</v>
      </c>
      <c r="CA70">
        <v>399.979129032258</v>
      </c>
      <c r="CB70">
        <v>33.2502419354839</v>
      </c>
      <c r="CC70">
        <v>14.4505225806452</v>
      </c>
      <c r="CD70">
        <v>599.985</v>
      </c>
      <c r="CE70">
        <v>74.1502096774194</v>
      </c>
      <c r="CF70">
        <v>0.0995756612903226</v>
      </c>
      <c r="CG70">
        <v>42.2985258064516</v>
      </c>
      <c r="CH70">
        <v>37.2030193548387</v>
      </c>
      <c r="CI70">
        <v>999.9</v>
      </c>
      <c r="CJ70">
        <v>10008.9096774194</v>
      </c>
      <c r="CK70">
        <v>0</v>
      </c>
      <c r="CL70">
        <v>1568.98483870968</v>
      </c>
      <c r="CM70">
        <v>1999.94935483871</v>
      </c>
      <c r="CN70">
        <v>0.980005225806452</v>
      </c>
      <c r="CO70">
        <v>0.0199951</v>
      </c>
      <c r="CP70">
        <v>0</v>
      </c>
      <c r="CQ70">
        <v>661.889774193548</v>
      </c>
      <c r="CR70">
        <v>5.00005</v>
      </c>
      <c r="CS70">
        <v>18541.5290322581</v>
      </c>
      <c r="CT70">
        <v>16663.2451612903</v>
      </c>
      <c r="CU70">
        <v>54.9011290322581</v>
      </c>
      <c r="CV70">
        <v>56.7194516129032</v>
      </c>
      <c r="CW70">
        <v>55.0480967741935</v>
      </c>
      <c r="CX70">
        <v>56.8991290322581</v>
      </c>
      <c r="CY70">
        <v>57.3245161290323</v>
      </c>
      <c r="CZ70">
        <v>1955.05774193548</v>
      </c>
      <c r="DA70">
        <v>39.8922580645161</v>
      </c>
      <c r="DB70">
        <v>0</v>
      </c>
      <c r="DC70">
        <v>2.29999995231628</v>
      </c>
      <c r="DD70">
        <v>703.652307692308</v>
      </c>
      <c r="DE70">
        <v>-192.086608413629</v>
      </c>
      <c r="DF70">
        <v>-61873.948474343</v>
      </c>
      <c r="DG70">
        <v>46741.7153846154</v>
      </c>
      <c r="DH70">
        <v>15</v>
      </c>
      <c r="DI70">
        <v>1623776575.4</v>
      </c>
      <c r="DJ70" t="s">
        <v>421</v>
      </c>
      <c r="DK70">
        <v>7</v>
      </c>
      <c r="DL70">
        <v>7.636</v>
      </c>
      <c r="DM70">
        <v>-1.1</v>
      </c>
      <c r="DN70">
        <v>400</v>
      </c>
      <c r="DO70">
        <v>15</v>
      </c>
      <c r="DP70">
        <v>0.25</v>
      </c>
      <c r="DQ70">
        <v>0.01</v>
      </c>
      <c r="DR70">
        <v>-26.4072523809524</v>
      </c>
      <c r="DS70">
        <v>-1.69550500480908</v>
      </c>
      <c r="DT70">
        <v>0.210053341567933</v>
      </c>
      <c r="DU70">
        <v>0</v>
      </c>
      <c r="DV70">
        <v>708.570571428571</v>
      </c>
      <c r="DW70">
        <v>-109.186068930753</v>
      </c>
      <c r="DX70">
        <v>86.9143249081813</v>
      </c>
      <c r="DY70">
        <v>0</v>
      </c>
      <c r="DZ70">
        <v>20.3675761904762</v>
      </c>
      <c r="EA70">
        <v>8.33492361317737</v>
      </c>
      <c r="EB70">
        <v>0.884997640246928</v>
      </c>
      <c r="EC70">
        <v>0</v>
      </c>
      <c r="ED70">
        <v>0</v>
      </c>
      <c r="EE70">
        <v>3</v>
      </c>
      <c r="EF70" t="s">
        <v>276</v>
      </c>
      <c r="EG70">
        <v>100</v>
      </c>
      <c r="EH70">
        <v>100</v>
      </c>
      <c r="EI70">
        <v>7.636</v>
      </c>
      <c r="EJ70">
        <v>-1.1</v>
      </c>
      <c r="EK70">
        <v>2</v>
      </c>
      <c r="EL70">
        <v>714.987</v>
      </c>
      <c r="EM70">
        <v>325.253</v>
      </c>
      <c r="EN70">
        <v>41.1921</v>
      </c>
      <c r="EO70">
        <v>38.7434</v>
      </c>
      <c r="EP70">
        <v>30.0013</v>
      </c>
      <c r="EQ70">
        <v>38.0967</v>
      </c>
      <c r="ER70">
        <v>38.0324</v>
      </c>
      <c r="ES70">
        <v>26.1281</v>
      </c>
      <c r="ET70">
        <v>-30</v>
      </c>
      <c r="EU70">
        <v>-30</v>
      </c>
      <c r="EV70">
        <v>-999.9</v>
      </c>
      <c r="EW70">
        <v>400</v>
      </c>
      <c r="EX70">
        <v>20</v>
      </c>
      <c r="EY70">
        <v>109.523</v>
      </c>
      <c r="EZ70">
        <v>97.549</v>
      </c>
    </row>
    <row r="71" spans="1:156">
      <c r="A71">
        <v>55</v>
      </c>
      <c r="B71">
        <v>1623776628.9</v>
      </c>
      <c r="C71">
        <v>6793.30000019073</v>
      </c>
      <c r="D71" t="s">
        <v>446</v>
      </c>
      <c r="E71" t="s">
        <v>447</v>
      </c>
      <c r="F71" t="s">
        <v>264</v>
      </c>
      <c r="G71">
        <v>1623776602.02903</v>
      </c>
      <c r="H71">
        <f>CD71*AI71*(CB71-CC71)/(100*BV71*(1000-AI71*CB71))</f>
        <v>0</v>
      </c>
      <c r="I71">
        <f>CD71*AI71*(CA71-BZ71*(1000-AI71*CC71)/(1000-AI71*CB71))/(100*BV71)</f>
        <v>0</v>
      </c>
      <c r="J71">
        <f>BZ71 - IF(AI71&gt;1, I71*BV71*100.0/(AK71*CJ71), 0)</f>
        <v>0</v>
      </c>
      <c r="K71">
        <f>((Q71-H71/2)*J71-I71)/(Q71+H71/2)</f>
        <v>0</v>
      </c>
      <c r="L71">
        <f>K71*(CE71+CF71)/1000.0</f>
        <v>0</v>
      </c>
      <c r="M71">
        <f>(BZ71 - IF(AI71&gt;1, I71*BV71*100.0/(AK71*CJ71), 0))*(CE71+CF71)/1000.0</f>
        <v>0</v>
      </c>
      <c r="N71">
        <f>2.0/((1/P71-1/O71)+SIGN(P71)*SQRT((1/P71-1/O71)*(1/P71-1/O71) + 4*BW71/((BW71+1)*(BW71+1))*(2*1/P71*1/O71-1/O71*1/O71)))</f>
        <v>0</v>
      </c>
      <c r="O71">
        <f>AF71+AE71*BV71+AD71*BV71*BV71</f>
        <v>0</v>
      </c>
      <c r="P71">
        <f>H71*(1000-(1000*0.61365*exp(17.502*T71/(240.97+T71))/(CE71+CF71)+CB71)/2)/(1000*0.61365*exp(17.502*T71/(240.97+T71))/(CE71+CF71)-CB71)</f>
        <v>0</v>
      </c>
      <c r="Q71">
        <f>1/((BW71+1)/(N71/1.6)+1/(O71/1.37)) + BW71/((BW71+1)/(N71/1.6) + BW71/(O71/1.37))</f>
        <v>0</v>
      </c>
      <c r="R71">
        <f>(BS71*BU71)</f>
        <v>0</v>
      </c>
      <c r="S71">
        <f>(CG71+(R71+2*0.95*5.67E-8*(((CG71+$B$7)+273)^4-(CG71+273)^4)-44100*H71)/(1.84*29.3*O71+8*0.95*5.67E-8*(CG71+273)^3))</f>
        <v>0</v>
      </c>
      <c r="T71">
        <f>($C$7*CH71+$D$7*CI71+$E$7*S71)</f>
        <v>0</v>
      </c>
      <c r="U71">
        <f>0.61365*exp(17.502*T71/(240.97+T71))</f>
        <v>0</v>
      </c>
      <c r="V71">
        <f>(W71/X71*100)</f>
        <v>0</v>
      </c>
      <c r="W71">
        <f>CB71*(CE71+CF71)/1000</f>
        <v>0</v>
      </c>
      <c r="X71">
        <f>0.61365*exp(17.502*CG71/(240.97+CG71))</f>
        <v>0</v>
      </c>
      <c r="Y71">
        <f>(U71-CB71*(CE71+CF71)/1000)</f>
        <v>0</v>
      </c>
      <c r="Z71">
        <f>(-H71*44100)</f>
        <v>0</v>
      </c>
      <c r="AA71">
        <f>2*29.3*O71*0.92*(CG71-T71)</f>
        <v>0</v>
      </c>
      <c r="AB71">
        <f>2*0.95*5.67E-8*(((CG71+$B$7)+273)^4-(T71+273)^4)</f>
        <v>0</v>
      </c>
      <c r="AC71">
        <f>R71+AB71+Z71+AA71</f>
        <v>0</v>
      </c>
      <c r="AD71">
        <v>-0.0307742420693167</v>
      </c>
      <c r="AE71">
        <v>0.0345467826944835</v>
      </c>
      <c r="AF71">
        <v>2.73388878103479</v>
      </c>
      <c r="AG71">
        <v>66</v>
      </c>
      <c r="AH71">
        <v>11</v>
      </c>
      <c r="AI71">
        <f>IF(AG71*$H$13&gt;=AK71,1.0,(AK71/(AK71-AG71*$H$13)))</f>
        <v>0</v>
      </c>
      <c r="AJ71">
        <f>(AI71-1)*100</f>
        <v>0</v>
      </c>
      <c r="AK71">
        <f>MAX(0,($B$13+$C$13*CJ71)/(1+$D$13*CJ71)*CE71/(CG71+273)*$E$13)</f>
        <v>0</v>
      </c>
      <c r="AL71">
        <v>0</v>
      </c>
      <c r="AM71">
        <v>0</v>
      </c>
      <c r="AN71">
        <v>0</v>
      </c>
      <c r="AO71">
        <f>AN71-AM71</f>
        <v>0</v>
      </c>
      <c r="AP71">
        <f>AO71/AN71</f>
        <v>0</v>
      </c>
      <c r="AQ71">
        <v>-1</v>
      </c>
      <c r="AR71" t="s">
        <v>448</v>
      </c>
      <c r="AS71">
        <v>700.620384615385</v>
      </c>
      <c r="AT71">
        <v>811.012</v>
      </c>
      <c r="AU71">
        <f>1-AS71/AT71</f>
        <v>0</v>
      </c>
      <c r="AV71">
        <v>0.5</v>
      </c>
      <c r="AW71">
        <f>BS71</f>
        <v>0</v>
      </c>
      <c r="AX71">
        <f>I71</f>
        <v>0</v>
      </c>
      <c r="AY71">
        <f>AU71*AV71*AW71</f>
        <v>0</v>
      </c>
      <c r="AZ71">
        <f>BE71/AT71</f>
        <v>0</v>
      </c>
      <c r="BA71">
        <f>(AX71-AQ71)/AW71</f>
        <v>0</v>
      </c>
      <c r="BB71">
        <f>(AN71-AT71)/AT71</f>
        <v>0</v>
      </c>
      <c r="BC71" t="s">
        <v>266</v>
      </c>
      <c r="BD71">
        <v>0</v>
      </c>
      <c r="BE71">
        <f>AT71-BD71</f>
        <v>0</v>
      </c>
      <c r="BF71">
        <f>(AT71-AS71)/(AT71-BD71)</f>
        <v>0</v>
      </c>
      <c r="BG71">
        <f>(AN71-AT71)/(AN71-BD71)</f>
        <v>0</v>
      </c>
      <c r="BH71">
        <f>(AT71-AS71)/(AT71-AM71)</f>
        <v>0</v>
      </c>
      <c r="BI71">
        <f>(AN71-AT71)/(AN71-AM71)</f>
        <v>0</v>
      </c>
      <c r="BJ71" t="s">
        <v>266</v>
      </c>
      <c r="BK71" t="s">
        <v>266</v>
      </c>
      <c r="BL71" t="s">
        <v>266</v>
      </c>
      <c r="BM71" t="s">
        <v>266</v>
      </c>
      <c r="BN71" t="s">
        <v>266</v>
      </c>
      <c r="BO71" t="s">
        <v>266</v>
      </c>
      <c r="BP71" t="s">
        <v>266</v>
      </c>
      <c r="BQ71" t="s">
        <v>266</v>
      </c>
      <c r="BR71">
        <f>$B$11*CK71+$C$11*CL71+$F$11*CM71</f>
        <v>0</v>
      </c>
      <c r="BS71">
        <f>BR71*BT71</f>
        <v>0</v>
      </c>
      <c r="BT71">
        <f>($B$11*$D$9+$C$11*$D$9+$F$11*((CZ71+CR71)/MAX(CZ71+CR71+DA71, 0.1)*$I$9+DA71/MAX(CZ71+CR71+DA71, 0.1)*$J$9))/($B$11+$C$11+$F$11)</f>
        <v>0</v>
      </c>
      <c r="BU71">
        <f>($B$11*$K$9+$C$11*$K$9+$F$11*((CZ71+CR71)/MAX(CZ71+CR71+DA71, 0.1)*$P$9+DA71/MAX(CZ71+CR71+DA71, 0.1)*$Q$9))/($B$11+$C$11+$F$11)</f>
        <v>0</v>
      </c>
      <c r="BV71">
        <v>6</v>
      </c>
      <c r="BW71">
        <v>0.5</v>
      </c>
      <c r="BX71" t="s">
        <v>267</v>
      </c>
      <c r="BY71">
        <v>1623776602.02903</v>
      </c>
      <c r="BZ71">
        <v>373.999774193548</v>
      </c>
      <c r="CA71">
        <v>399.980838709677</v>
      </c>
      <c r="CB71">
        <v>33.3436741935484</v>
      </c>
      <c r="CC71">
        <v>14.4432451612903</v>
      </c>
      <c r="CD71">
        <v>599.988741935484</v>
      </c>
      <c r="CE71">
        <v>74.1502064516129</v>
      </c>
      <c r="CF71">
        <v>0.0996485580645161</v>
      </c>
      <c r="CG71">
        <v>42.3176903225806</v>
      </c>
      <c r="CH71">
        <v>37.2950774193548</v>
      </c>
      <c r="CI71">
        <v>999.9</v>
      </c>
      <c r="CJ71">
        <v>10008.5467741935</v>
      </c>
      <c r="CK71">
        <v>0</v>
      </c>
      <c r="CL71">
        <v>1569.21580645161</v>
      </c>
      <c r="CM71">
        <v>1999.96193548387</v>
      </c>
      <c r="CN71">
        <v>0.980005129032258</v>
      </c>
      <c r="CO71">
        <v>0.0199951741935484</v>
      </c>
      <c r="CP71">
        <v>0</v>
      </c>
      <c r="CQ71">
        <v>660.51429032258</v>
      </c>
      <c r="CR71">
        <v>5.00005</v>
      </c>
      <c r="CS71">
        <v>18515.2064516129</v>
      </c>
      <c r="CT71">
        <v>16663.3483870968</v>
      </c>
      <c r="CU71">
        <v>54.9374193548387</v>
      </c>
      <c r="CV71">
        <v>56.7234838709677</v>
      </c>
      <c r="CW71">
        <v>55.054129032258</v>
      </c>
      <c r="CX71">
        <v>56.9051612903226</v>
      </c>
      <c r="CY71">
        <v>57.3446774193548</v>
      </c>
      <c r="CZ71">
        <v>1955.06967741936</v>
      </c>
      <c r="DA71">
        <v>39.8925806451613</v>
      </c>
      <c r="DB71">
        <v>0</v>
      </c>
      <c r="DC71">
        <v>2.70000004768372</v>
      </c>
      <c r="DD71">
        <v>700.620384615385</v>
      </c>
      <c r="DE71">
        <v>-245.244931072649</v>
      </c>
      <c r="DF71">
        <v>-91696.8427708649</v>
      </c>
      <c r="DG71">
        <v>46559.7769230769</v>
      </c>
      <c r="DH71">
        <v>15</v>
      </c>
      <c r="DI71">
        <v>1623776575.4</v>
      </c>
      <c r="DJ71" t="s">
        <v>421</v>
      </c>
      <c r="DK71">
        <v>7</v>
      </c>
      <c r="DL71">
        <v>7.636</v>
      </c>
      <c r="DM71">
        <v>-1.1</v>
      </c>
      <c r="DN71">
        <v>400</v>
      </c>
      <c r="DO71">
        <v>15</v>
      </c>
      <c r="DP71">
        <v>0.25</v>
      </c>
      <c r="DQ71">
        <v>0.01</v>
      </c>
      <c r="DR71">
        <v>-26.4633857142857</v>
      </c>
      <c r="DS71">
        <v>-0.465535325431466</v>
      </c>
      <c r="DT71">
        <v>0.123593328089745</v>
      </c>
      <c r="DU71">
        <v>1</v>
      </c>
      <c r="DV71">
        <v>700.585514285714</v>
      </c>
      <c r="DW71">
        <v>-57.4549684774592</v>
      </c>
      <c r="DX71">
        <v>84.1554298869051</v>
      </c>
      <c r="DY71">
        <v>0</v>
      </c>
      <c r="DZ71">
        <v>20.7475523809524</v>
      </c>
      <c r="EA71">
        <v>5.79899601154644</v>
      </c>
      <c r="EB71">
        <v>0.624384272413382</v>
      </c>
      <c r="EC71">
        <v>0</v>
      </c>
      <c r="ED71">
        <v>1</v>
      </c>
      <c r="EE71">
        <v>3</v>
      </c>
      <c r="EF71" t="s">
        <v>269</v>
      </c>
      <c r="EG71">
        <v>100</v>
      </c>
      <c r="EH71">
        <v>100</v>
      </c>
      <c r="EI71">
        <v>7.636</v>
      </c>
      <c r="EJ71">
        <v>-1.1</v>
      </c>
      <c r="EK71">
        <v>2</v>
      </c>
      <c r="EL71">
        <v>714.853</v>
      </c>
      <c r="EM71">
        <v>325.226</v>
      </c>
      <c r="EN71">
        <v>41.2017</v>
      </c>
      <c r="EO71">
        <v>38.7522</v>
      </c>
      <c r="EP71">
        <v>30.0013</v>
      </c>
      <c r="EQ71">
        <v>38.1053</v>
      </c>
      <c r="ER71">
        <v>38.0406</v>
      </c>
      <c r="ES71">
        <v>26.1255</v>
      </c>
      <c r="ET71">
        <v>-30</v>
      </c>
      <c r="EU71">
        <v>-30</v>
      </c>
      <c r="EV71">
        <v>-999.9</v>
      </c>
      <c r="EW71">
        <v>400</v>
      </c>
      <c r="EX71">
        <v>20</v>
      </c>
      <c r="EY71">
        <v>109.519</v>
      </c>
      <c r="EZ71">
        <v>97.5476</v>
      </c>
    </row>
    <row r="72" spans="1:156">
      <c r="A72">
        <v>56</v>
      </c>
      <c r="B72">
        <v>1623777275.6</v>
      </c>
      <c r="C72">
        <v>7440</v>
      </c>
      <c r="D72" t="s">
        <v>451</v>
      </c>
      <c r="E72" t="s">
        <v>452</v>
      </c>
      <c r="F72" t="s">
        <v>264</v>
      </c>
      <c r="G72">
        <v>1623777267.6</v>
      </c>
      <c r="H72">
        <f>CD72*AI72*(CB72-CC72)/(100*BV72*(1000-AI72*CB72))</f>
        <v>0</v>
      </c>
      <c r="I72">
        <f>CD72*AI72*(CA72-BZ72*(1000-AI72*CC72)/(1000-AI72*CB72))/(100*BV72)</f>
        <v>0</v>
      </c>
      <c r="J72">
        <f>BZ72 - IF(AI72&gt;1, I72*BV72*100.0/(AK72*CJ72), 0)</f>
        <v>0</v>
      </c>
      <c r="K72">
        <f>((Q72-H72/2)*J72-I72)/(Q72+H72/2)</f>
        <v>0</v>
      </c>
      <c r="L72">
        <f>K72*(CE72+CF72)/1000.0</f>
        <v>0</v>
      </c>
      <c r="M72">
        <f>(BZ72 - IF(AI72&gt;1, I72*BV72*100.0/(AK72*CJ72), 0))*(CE72+CF72)/1000.0</f>
        <v>0</v>
      </c>
      <c r="N72">
        <f>2.0/((1/P72-1/O72)+SIGN(P72)*SQRT((1/P72-1/O72)*(1/P72-1/O72) + 4*BW72/((BW72+1)*(BW72+1))*(2*1/P72*1/O72-1/O72*1/O72)))</f>
        <v>0</v>
      </c>
      <c r="O72">
        <f>AF72+AE72*BV72+AD72*BV72*BV72</f>
        <v>0</v>
      </c>
      <c r="P72">
        <f>H72*(1000-(1000*0.61365*exp(17.502*T72/(240.97+T72))/(CE72+CF72)+CB72)/2)/(1000*0.61365*exp(17.502*T72/(240.97+T72))/(CE72+CF72)-CB72)</f>
        <v>0</v>
      </c>
      <c r="Q72">
        <f>1/((BW72+1)/(N72/1.6)+1/(O72/1.37)) + BW72/((BW72+1)/(N72/1.6) + BW72/(O72/1.37))</f>
        <v>0</v>
      </c>
      <c r="R72">
        <f>(BS72*BU72)</f>
        <v>0</v>
      </c>
      <c r="S72">
        <f>(CG72+(R72+2*0.95*5.67E-8*(((CG72+$B$7)+273)^4-(CG72+273)^4)-44100*H72)/(1.84*29.3*O72+8*0.95*5.67E-8*(CG72+273)^3))</f>
        <v>0</v>
      </c>
      <c r="T72">
        <f>($C$7*CH72+$D$7*CI72+$E$7*S72)</f>
        <v>0</v>
      </c>
      <c r="U72">
        <f>0.61365*exp(17.502*T72/(240.97+T72))</f>
        <v>0</v>
      </c>
      <c r="V72">
        <f>(W72/X72*100)</f>
        <v>0</v>
      </c>
      <c r="W72">
        <f>CB72*(CE72+CF72)/1000</f>
        <v>0</v>
      </c>
      <c r="X72">
        <f>0.61365*exp(17.502*CG72/(240.97+CG72))</f>
        <v>0</v>
      </c>
      <c r="Y72">
        <f>(U72-CB72*(CE72+CF72)/1000)</f>
        <v>0</v>
      </c>
      <c r="Z72">
        <f>(-H72*44100)</f>
        <v>0</v>
      </c>
      <c r="AA72">
        <f>2*29.3*O72*0.92*(CG72-T72)</f>
        <v>0</v>
      </c>
      <c r="AB72">
        <f>2*0.95*5.67E-8*(((CG72+$B$7)+273)^4-(T72+273)^4)</f>
        <v>0</v>
      </c>
      <c r="AC72">
        <f>R72+AB72+Z72+AA72</f>
        <v>0</v>
      </c>
      <c r="AD72">
        <v>-0.0307177777193421</v>
      </c>
      <c r="AE72">
        <v>0.0344833965150882</v>
      </c>
      <c r="AF72">
        <v>2.72981221987761</v>
      </c>
      <c r="AG72">
        <v>63</v>
      </c>
      <c r="AH72">
        <v>10</v>
      </c>
      <c r="AI72">
        <f>IF(AG72*$H$13&gt;=AK72,1.0,(AK72/(AK72-AG72*$H$13)))</f>
        <v>0</v>
      </c>
      <c r="AJ72">
        <f>(AI72-1)*100</f>
        <v>0</v>
      </c>
      <c r="AK72">
        <f>MAX(0,($B$13+$C$13*CJ72)/(1+$D$13*CJ72)*CE72/(CG72+273)*$E$13)</f>
        <v>0</v>
      </c>
      <c r="AL72">
        <v>0</v>
      </c>
      <c r="AM72">
        <v>0</v>
      </c>
      <c r="AN72">
        <v>0</v>
      </c>
      <c r="AO72">
        <f>AN72-AM72</f>
        <v>0</v>
      </c>
      <c r="AP72">
        <f>AO72/AN72</f>
        <v>0</v>
      </c>
      <c r="AQ72">
        <v>-1</v>
      </c>
      <c r="AR72" t="s">
        <v>453</v>
      </c>
      <c r="AS72">
        <v>677.957730769231</v>
      </c>
      <c r="AT72">
        <v>958.565</v>
      </c>
      <c r="AU72">
        <f>1-AS72/AT72</f>
        <v>0</v>
      </c>
      <c r="AV72">
        <v>0.5</v>
      </c>
      <c r="AW72">
        <f>BS72</f>
        <v>0</v>
      </c>
      <c r="AX72">
        <f>I72</f>
        <v>0</v>
      </c>
      <c r="AY72">
        <f>AU72*AV72*AW72</f>
        <v>0</v>
      </c>
      <c r="AZ72">
        <f>BE72/AT72</f>
        <v>0</v>
      </c>
      <c r="BA72">
        <f>(AX72-AQ72)/AW72</f>
        <v>0</v>
      </c>
      <c r="BB72">
        <f>(AN72-AT72)/AT72</f>
        <v>0</v>
      </c>
      <c r="BC72" t="s">
        <v>266</v>
      </c>
      <c r="BD72">
        <v>0</v>
      </c>
      <c r="BE72">
        <f>AT72-BD72</f>
        <v>0</v>
      </c>
      <c r="BF72">
        <f>(AT72-AS72)/(AT72-BD72)</f>
        <v>0</v>
      </c>
      <c r="BG72">
        <f>(AN72-AT72)/(AN72-BD72)</f>
        <v>0</v>
      </c>
      <c r="BH72">
        <f>(AT72-AS72)/(AT72-AM72)</f>
        <v>0</v>
      </c>
      <c r="BI72">
        <f>(AN72-AT72)/(AN72-AM72)</f>
        <v>0</v>
      </c>
      <c r="BJ72" t="s">
        <v>266</v>
      </c>
      <c r="BK72" t="s">
        <v>266</v>
      </c>
      <c r="BL72" t="s">
        <v>266</v>
      </c>
      <c r="BM72" t="s">
        <v>266</v>
      </c>
      <c r="BN72" t="s">
        <v>266</v>
      </c>
      <c r="BO72" t="s">
        <v>266</v>
      </c>
      <c r="BP72" t="s">
        <v>266</v>
      </c>
      <c r="BQ72" t="s">
        <v>266</v>
      </c>
      <c r="BR72">
        <f>$B$11*CK72+$C$11*CL72+$F$11*CM72</f>
        <v>0</v>
      </c>
      <c r="BS72">
        <f>BR72*BT72</f>
        <v>0</v>
      </c>
      <c r="BT72">
        <f>($B$11*$D$9+$C$11*$D$9+$F$11*((CZ72+CR72)/MAX(CZ72+CR72+DA72, 0.1)*$I$9+DA72/MAX(CZ72+CR72+DA72, 0.1)*$J$9))/($B$11+$C$11+$F$11)</f>
        <v>0</v>
      </c>
      <c r="BU72">
        <f>($B$11*$K$9+$C$11*$K$9+$F$11*((CZ72+CR72)/MAX(CZ72+CR72+DA72, 0.1)*$P$9+DA72/MAX(CZ72+CR72+DA72, 0.1)*$Q$9))/($B$11+$C$11+$F$11)</f>
        <v>0</v>
      </c>
      <c r="BV72">
        <v>6</v>
      </c>
      <c r="BW72">
        <v>0.5</v>
      </c>
      <c r="BX72" t="s">
        <v>267</v>
      </c>
      <c r="BY72">
        <v>1623777267.6</v>
      </c>
      <c r="BZ72">
        <v>367.84035483871</v>
      </c>
      <c r="CA72">
        <v>399.987806451613</v>
      </c>
      <c r="CB72">
        <v>36.1635193548387</v>
      </c>
      <c r="CC72">
        <v>13.1158032258065</v>
      </c>
      <c r="CD72">
        <v>599.981548387097</v>
      </c>
      <c r="CE72">
        <v>74.1573967741935</v>
      </c>
      <c r="CF72">
        <v>0.0998507612903226</v>
      </c>
      <c r="CG72">
        <v>42.3531161290323</v>
      </c>
      <c r="CH72">
        <v>35.4775967741935</v>
      </c>
      <c r="CI72">
        <v>999.9</v>
      </c>
      <c r="CJ72">
        <v>9989.21451612903</v>
      </c>
      <c r="CK72">
        <v>0</v>
      </c>
      <c r="CL72">
        <v>1347.11387096774</v>
      </c>
      <c r="CM72">
        <v>1999.98161290323</v>
      </c>
      <c r="CN72">
        <v>0.979994935483871</v>
      </c>
      <c r="CO72">
        <v>0.0200051</v>
      </c>
      <c r="CP72">
        <v>0</v>
      </c>
      <c r="CQ72">
        <v>677.993032258065</v>
      </c>
      <c r="CR72">
        <v>5.00005</v>
      </c>
      <c r="CS72">
        <v>17642.8064516129</v>
      </c>
      <c r="CT72">
        <v>16663.464516129</v>
      </c>
      <c r="CU72">
        <v>55.75</v>
      </c>
      <c r="CV72">
        <v>57.5</v>
      </c>
      <c r="CW72">
        <v>56.375</v>
      </c>
      <c r="CX72">
        <v>57.062</v>
      </c>
      <c r="CY72">
        <v>57.9898387096774</v>
      </c>
      <c r="CZ72">
        <v>1955.07096774194</v>
      </c>
      <c r="DA72">
        <v>39.9106451612903</v>
      </c>
      <c r="DB72">
        <v>0</v>
      </c>
      <c r="DC72">
        <v>645.700000047684</v>
      </c>
      <c r="DD72">
        <v>677.957730769231</v>
      </c>
      <c r="DE72">
        <v>-5.92892308292381</v>
      </c>
      <c r="DF72">
        <v>-103.887179507356</v>
      </c>
      <c r="DG72">
        <v>17642.5576923077</v>
      </c>
      <c r="DH72">
        <v>15</v>
      </c>
      <c r="DI72">
        <v>1623777242.1</v>
      </c>
      <c r="DJ72" t="s">
        <v>454</v>
      </c>
      <c r="DK72">
        <v>8</v>
      </c>
      <c r="DL72">
        <v>7.667</v>
      </c>
      <c r="DM72">
        <v>-1.081</v>
      </c>
      <c r="DN72">
        <v>400</v>
      </c>
      <c r="DO72">
        <v>13</v>
      </c>
      <c r="DP72">
        <v>0.15</v>
      </c>
      <c r="DQ72">
        <v>0.01</v>
      </c>
      <c r="DR72">
        <v>-32.1371714285714</v>
      </c>
      <c r="DS72">
        <v>-0.196064500445622</v>
      </c>
      <c r="DT72">
        <v>0.0466515568347086</v>
      </c>
      <c r="DU72">
        <v>1</v>
      </c>
      <c r="DV72">
        <v>678.2042</v>
      </c>
      <c r="DW72">
        <v>-5.64359295498992</v>
      </c>
      <c r="DX72">
        <v>0.608384032851426</v>
      </c>
      <c r="DY72">
        <v>0</v>
      </c>
      <c r="DZ72">
        <v>23.048630952381</v>
      </c>
      <c r="EA72">
        <v>0.00976160764930344</v>
      </c>
      <c r="EB72">
        <v>0.00682538985787736</v>
      </c>
      <c r="EC72">
        <v>1</v>
      </c>
      <c r="ED72">
        <v>2</v>
      </c>
      <c r="EE72">
        <v>3</v>
      </c>
      <c r="EF72" t="s">
        <v>331</v>
      </c>
      <c r="EG72">
        <v>100</v>
      </c>
      <c r="EH72">
        <v>100</v>
      </c>
      <c r="EI72">
        <v>7.667</v>
      </c>
      <c r="EJ72">
        <v>-1.081</v>
      </c>
      <c r="EK72">
        <v>2</v>
      </c>
      <c r="EL72">
        <v>719.013</v>
      </c>
      <c r="EM72">
        <v>322.842</v>
      </c>
      <c r="EN72">
        <v>41.3851</v>
      </c>
      <c r="EO72">
        <v>38.5161</v>
      </c>
      <c r="EP72">
        <v>30.0002</v>
      </c>
      <c r="EQ72">
        <v>38.0654</v>
      </c>
      <c r="ER72">
        <v>38.0225</v>
      </c>
      <c r="ES72">
        <v>26.1238</v>
      </c>
      <c r="ET72">
        <v>-30</v>
      </c>
      <c r="EU72">
        <v>-30</v>
      </c>
      <c r="EV72">
        <v>-999.9</v>
      </c>
      <c r="EW72">
        <v>400</v>
      </c>
      <c r="EX72">
        <v>20</v>
      </c>
      <c r="EY72">
        <v>109.57</v>
      </c>
      <c r="EZ72">
        <v>97.6262</v>
      </c>
    </row>
    <row r="73" spans="1:156">
      <c r="A73">
        <v>57</v>
      </c>
      <c r="B73">
        <v>1623777278.6</v>
      </c>
      <c r="C73">
        <v>7443</v>
      </c>
      <c r="D73" t="s">
        <v>455</v>
      </c>
      <c r="E73" t="s">
        <v>456</v>
      </c>
      <c r="F73" t="s">
        <v>264</v>
      </c>
      <c r="G73">
        <v>1623777268.18064</v>
      </c>
      <c r="H73">
        <f>CD73*AI73*(CB73-CC73)/(100*BV73*(1000-AI73*CB73))</f>
        <v>0</v>
      </c>
      <c r="I73">
        <f>CD73*AI73*(CA73-BZ73*(1000-AI73*CC73)/(1000-AI73*CB73))/(100*BV73)</f>
        <v>0</v>
      </c>
      <c r="J73">
        <f>BZ73 - IF(AI73&gt;1, I73*BV73*100.0/(AK73*CJ73), 0)</f>
        <v>0</v>
      </c>
      <c r="K73">
        <f>((Q73-H73/2)*J73-I73)/(Q73+H73/2)</f>
        <v>0</v>
      </c>
      <c r="L73">
        <f>K73*(CE73+CF73)/1000.0</f>
        <v>0</v>
      </c>
      <c r="M73">
        <f>(BZ73 - IF(AI73&gt;1, I73*BV73*100.0/(AK73*CJ73), 0))*(CE73+CF73)/1000.0</f>
        <v>0</v>
      </c>
      <c r="N73">
        <f>2.0/((1/P73-1/O73)+SIGN(P73)*SQRT((1/P73-1/O73)*(1/P73-1/O73) + 4*BW73/((BW73+1)*(BW73+1))*(2*1/P73*1/O73-1/O73*1/O73)))</f>
        <v>0</v>
      </c>
      <c r="O73">
        <f>AF73+AE73*BV73+AD73*BV73*BV73</f>
        <v>0</v>
      </c>
      <c r="P73">
        <f>H73*(1000-(1000*0.61365*exp(17.502*T73/(240.97+T73))/(CE73+CF73)+CB73)/2)/(1000*0.61365*exp(17.502*T73/(240.97+T73))/(CE73+CF73)-CB73)</f>
        <v>0</v>
      </c>
      <c r="Q73">
        <f>1/((BW73+1)/(N73/1.6)+1/(O73/1.37)) + BW73/((BW73+1)/(N73/1.6) + BW73/(O73/1.37))</f>
        <v>0</v>
      </c>
      <c r="R73">
        <f>(BS73*BU73)</f>
        <v>0</v>
      </c>
      <c r="S73">
        <f>(CG73+(R73+2*0.95*5.67E-8*(((CG73+$B$7)+273)^4-(CG73+273)^4)-44100*H73)/(1.84*29.3*O73+8*0.95*5.67E-8*(CG73+273)^3))</f>
        <v>0</v>
      </c>
      <c r="T73">
        <f>($C$7*CH73+$D$7*CI73+$E$7*S73)</f>
        <v>0</v>
      </c>
      <c r="U73">
        <f>0.61365*exp(17.502*T73/(240.97+T73))</f>
        <v>0</v>
      </c>
      <c r="V73">
        <f>(W73/X73*100)</f>
        <v>0</v>
      </c>
      <c r="W73">
        <f>CB73*(CE73+CF73)/1000</f>
        <v>0</v>
      </c>
      <c r="X73">
        <f>0.61365*exp(17.502*CG73/(240.97+CG73))</f>
        <v>0</v>
      </c>
      <c r="Y73">
        <f>(U73-CB73*(CE73+CF73)/1000)</f>
        <v>0</v>
      </c>
      <c r="Z73">
        <f>(-H73*44100)</f>
        <v>0</v>
      </c>
      <c r="AA73">
        <f>2*29.3*O73*0.92*(CG73-T73)</f>
        <v>0</v>
      </c>
      <c r="AB73">
        <f>2*0.95*5.67E-8*(((CG73+$B$7)+273)^4-(T73+273)^4)</f>
        <v>0</v>
      </c>
      <c r="AC73">
        <f>R73+AB73+Z73+AA73</f>
        <v>0</v>
      </c>
      <c r="AD73">
        <v>-0.030722244238868</v>
      </c>
      <c r="AE73">
        <v>0.0344884105745447</v>
      </c>
      <c r="AF73">
        <v>2.7301347539309</v>
      </c>
      <c r="AG73">
        <v>63</v>
      </c>
      <c r="AH73">
        <v>10</v>
      </c>
      <c r="AI73">
        <f>IF(AG73*$H$13&gt;=AK73,1.0,(AK73/(AK73-AG73*$H$13)))</f>
        <v>0</v>
      </c>
      <c r="AJ73">
        <f>(AI73-1)*100</f>
        <v>0</v>
      </c>
      <c r="AK73">
        <f>MAX(0,($B$13+$C$13*CJ73)/(1+$D$13*CJ73)*CE73/(CG73+273)*$E$13)</f>
        <v>0</v>
      </c>
      <c r="AL73">
        <v>0</v>
      </c>
      <c r="AM73">
        <v>0</v>
      </c>
      <c r="AN73">
        <v>0</v>
      </c>
      <c r="AO73">
        <f>AN73-AM73</f>
        <v>0</v>
      </c>
      <c r="AP73">
        <f>AO73/AN73</f>
        <v>0</v>
      </c>
      <c r="AQ73">
        <v>-1</v>
      </c>
      <c r="AR73" t="s">
        <v>457</v>
      </c>
      <c r="AS73">
        <v>697.671884615385</v>
      </c>
      <c r="AT73">
        <v>904.599</v>
      </c>
      <c r="AU73">
        <f>1-AS73/AT73</f>
        <v>0</v>
      </c>
      <c r="AV73">
        <v>0.5</v>
      </c>
      <c r="AW73">
        <f>BS73</f>
        <v>0</v>
      </c>
      <c r="AX73">
        <f>I73</f>
        <v>0</v>
      </c>
      <c r="AY73">
        <f>AU73*AV73*AW73</f>
        <v>0</v>
      </c>
      <c r="AZ73">
        <f>BE73/AT73</f>
        <v>0</v>
      </c>
      <c r="BA73">
        <f>(AX73-AQ73)/AW73</f>
        <v>0</v>
      </c>
      <c r="BB73">
        <f>(AN73-AT73)/AT73</f>
        <v>0</v>
      </c>
      <c r="BC73" t="s">
        <v>266</v>
      </c>
      <c r="BD73">
        <v>0</v>
      </c>
      <c r="BE73">
        <f>AT73-BD73</f>
        <v>0</v>
      </c>
      <c r="BF73">
        <f>(AT73-AS73)/(AT73-BD73)</f>
        <v>0</v>
      </c>
      <c r="BG73">
        <f>(AN73-AT73)/(AN73-BD73)</f>
        <v>0</v>
      </c>
      <c r="BH73">
        <f>(AT73-AS73)/(AT73-AM73)</f>
        <v>0</v>
      </c>
      <c r="BI73">
        <f>(AN73-AT73)/(AN73-AM73)</f>
        <v>0</v>
      </c>
      <c r="BJ73" t="s">
        <v>266</v>
      </c>
      <c r="BK73" t="s">
        <v>266</v>
      </c>
      <c r="BL73" t="s">
        <v>266</v>
      </c>
      <c r="BM73" t="s">
        <v>266</v>
      </c>
      <c r="BN73" t="s">
        <v>266</v>
      </c>
      <c r="BO73" t="s">
        <v>266</v>
      </c>
      <c r="BP73" t="s">
        <v>266</v>
      </c>
      <c r="BQ73" t="s">
        <v>266</v>
      </c>
      <c r="BR73">
        <f>$B$11*CK73+$C$11*CL73+$F$11*CM73</f>
        <v>0</v>
      </c>
      <c r="BS73">
        <f>BR73*BT73</f>
        <v>0</v>
      </c>
      <c r="BT73">
        <f>($B$11*$D$9+$C$11*$D$9+$F$11*((CZ73+CR73)/MAX(CZ73+CR73+DA73, 0.1)*$I$9+DA73/MAX(CZ73+CR73+DA73, 0.1)*$J$9))/($B$11+$C$11+$F$11)</f>
        <v>0</v>
      </c>
      <c r="BU73">
        <f>($B$11*$K$9+$C$11*$K$9+$F$11*((CZ73+CR73)/MAX(CZ73+CR73+DA73, 0.1)*$P$9+DA73/MAX(CZ73+CR73+DA73, 0.1)*$Q$9))/($B$11+$C$11+$F$11)</f>
        <v>0</v>
      </c>
      <c r="BV73">
        <v>6</v>
      </c>
      <c r="BW73">
        <v>0.5</v>
      </c>
      <c r="BX73" t="s">
        <v>267</v>
      </c>
      <c r="BY73">
        <v>1623777268.18064</v>
      </c>
      <c r="BZ73">
        <v>367.836290322581</v>
      </c>
      <c r="CA73">
        <v>399.989741935484</v>
      </c>
      <c r="CB73">
        <v>36.1672225806452</v>
      </c>
      <c r="CC73">
        <v>13.1163709677419</v>
      </c>
      <c r="CD73">
        <v>599.984516129032</v>
      </c>
      <c r="CE73">
        <v>74.1574032258065</v>
      </c>
      <c r="CF73">
        <v>0.0998753225806452</v>
      </c>
      <c r="CG73">
        <v>42.3552774193548</v>
      </c>
      <c r="CH73">
        <v>35.4855419354839</v>
      </c>
      <c r="CI73">
        <v>999.9</v>
      </c>
      <c r="CJ73">
        <v>9990.66612903226</v>
      </c>
      <c r="CK73">
        <v>0</v>
      </c>
      <c r="CL73">
        <v>1347.24903225806</v>
      </c>
      <c r="CM73">
        <v>1999.97258064516</v>
      </c>
      <c r="CN73">
        <v>0.979995225806452</v>
      </c>
      <c r="CO73">
        <v>0.0200048</v>
      </c>
      <c r="CP73">
        <v>0</v>
      </c>
      <c r="CQ73">
        <v>677.460483870968</v>
      </c>
      <c r="CR73">
        <v>5.00005</v>
      </c>
      <c r="CS73">
        <v>17632.1451612903</v>
      </c>
      <c r="CT73">
        <v>16663.3935483871</v>
      </c>
      <c r="CU73">
        <v>55.75</v>
      </c>
      <c r="CV73">
        <v>57.502</v>
      </c>
      <c r="CW73">
        <v>56.377</v>
      </c>
      <c r="CX73">
        <v>57.062</v>
      </c>
      <c r="CY73">
        <v>57.9918709677419</v>
      </c>
      <c r="CZ73">
        <v>1955.06258064516</v>
      </c>
      <c r="DA73">
        <v>39.91</v>
      </c>
      <c r="DB73">
        <v>0</v>
      </c>
      <c r="DC73">
        <v>2.5</v>
      </c>
      <c r="DD73">
        <v>697.671884615385</v>
      </c>
      <c r="DE73">
        <v>312.779263086445</v>
      </c>
      <c r="DF73">
        <v>108507.958461578</v>
      </c>
      <c r="DG73">
        <v>24368.7884615385</v>
      </c>
      <c r="DH73">
        <v>15</v>
      </c>
      <c r="DI73">
        <v>1623777242.1</v>
      </c>
      <c r="DJ73" t="s">
        <v>454</v>
      </c>
      <c r="DK73">
        <v>8</v>
      </c>
      <c r="DL73">
        <v>7.667</v>
      </c>
      <c r="DM73">
        <v>-1.081</v>
      </c>
      <c r="DN73">
        <v>400</v>
      </c>
      <c r="DO73">
        <v>13</v>
      </c>
      <c r="DP73">
        <v>0.15</v>
      </c>
      <c r="DQ73">
        <v>0.01</v>
      </c>
      <c r="DR73">
        <v>-32.1562452380952</v>
      </c>
      <c r="DS73">
        <v>-0.247754639008161</v>
      </c>
      <c r="DT73">
        <v>0.0527838187794637</v>
      </c>
      <c r="DU73">
        <v>1</v>
      </c>
      <c r="DV73">
        <v>693.5014</v>
      </c>
      <c r="DW73">
        <v>217.770410958872</v>
      </c>
      <c r="DX73">
        <v>62.5226726776318</v>
      </c>
      <c r="DY73">
        <v>0</v>
      </c>
      <c r="DZ73">
        <v>23.0537357142857</v>
      </c>
      <c r="EA73">
        <v>0.0963374118790982</v>
      </c>
      <c r="EB73">
        <v>0.0178797946806761</v>
      </c>
      <c r="EC73">
        <v>1</v>
      </c>
      <c r="ED73">
        <v>2</v>
      </c>
      <c r="EE73">
        <v>3</v>
      </c>
      <c r="EF73" t="s">
        <v>331</v>
      </c>
      <c r="EG73">
        <v>100</v>
      </c>
      <c r="EH73">
        <v>100</v>
      </c>
      <c r="EI73">
        <v>7.667</v>
      </c>
      <c r="EJ73">
        <v>-1.081</v>
      </c>
      <c r="EK73">
        <v>2</v>
      </c>
      <c r="EL73">
        <v>719.801</v>
      </c>
      <c r="EM73">
        <v>322.715</v>
      </c>
      <c r="EN73">
        <v>41.3883</v>
      </c>
      <c r="EO73">
        <v>38.5161</v>
      </c>
      <c r="EP73">
        <v>30.0005</v>
      </c>
      <c r="EQ73">
        <v>38.0654</v>
      </c>
      <c r="ER73">
        <v>38.0225</v>
      </c>
      <c r="ES73">
        <v>26.1228</v>
      </c>
      <c r="ET73">
        <v>-30</v>
      </c>
      <c r="EU73">
        <v>-30</v>
      </c>
      <c r="EV73">
        <v>-999.9</v>
      </c>
      <c r="EW73">
        <v>400</v>
      </c>
      <c r="EX73">
        <v>20</v>
      </c>
      <c r="EY73">
        <v>109.569</v>
      </c>
      <c r="EZ73">
        <v>97.6264</v>
      </c>
    </row>
    <row r="74" spans="1:156">
      <c r="A74">
        <v>58</v>
      </c>
      <c r="B74">
        <v>1623777281.6</v>
      </c>
      <c r="C74">
        <v>7446</v>
      </c>
      <c r="D74" t="s">
        <v>458</v>
      </c>
      <c r="E74" t="s">
        <v>459</v>
      </c>
      <c r="F74" t="s">
        <v>264</v>
      </c>
      <c r="G74">
        <v>1623777268.84193</v>
      </c>
      <c r="H74">
        <f>CD74*AI74*(CB74-CC74)/(100*BV74*(1000-AI74*CB74))</f>
        <v>0</v>
      </c>
      <c r="I74">
        <f>CD74*AI74*(CA74-BZ74*(1000-AI74*CC74)/(1000-AI74*CB74))/(100*BV74)</f>
        <v>0</v>
      </c>
      <c r="J74">
        <f>BZ74 - IF(AI74&gt;1, I74*BV74*100.0/(AK74*CJ74), 0)</f>
        <v>0</v>
      </c>
      <c r="K74">
        <f>((Q74-H74/2)*J74-I74)/(Q74+H74/2)</f>
        <v>0</v>
      </c>
      <c r="L74">
        <f>K74*(CE74+CF74)/1000.0</f>
        <v>0</v>
      </c>
      <c r="M74">
        <f>(BZ74 - IF(AI74&gt;1, I74*BV74*100.0/(AK74*CJ74), 0))*(CE74+CF74)/1000.0</f>
        <v>0</v>
      </c>
      <c r="N74">
        <f>2.0/((1/P74-1/O74)+SIGN(P74)*SQRT((1/P74-1/O74)*(1/P74-1/O74) + 4*BW74/((BW74+1)*(BW74+1))*(2*1/P74*1/O74-1/O74*1/O74)))</f>
        <v>0</v>
      </c>
      <c r="O74">
        <f>AF74+AE74*BV74+AD74*BV74*BV74</f>
        <v>0</v>
      </c>
      <c r="P74">
        <f>H74*(1000-(1000*0.61365*exp(17.502*T74/(240.97+T74))/(CE74+CF74)+CB74)/2)/(1000*0.61365*exp(17.502*T74/(240.97+T74))/(CE74+CF74)-CB74)</f>
        <v>0</v>
      </c>
      <c r="Q74">
        <f>1/((BW74+1)/(N74/1.6)+1/(O74/1.37)) + BW74/((BW74+1)/(N74/1.6) + BW74/(O74/1.37))</f>
        <v>0</v>
      </c>
      <c r="R74">
        <f>(BS74*BU74)</f>
        <v>0</v>
      </c>
      <c r="S74">
        <f>(CG74+(R74+2*0.95*5.67E-8*(((CG74+$B$7)+273)^4-(CG74+273)^4)-44100*H74)/(1.84*29.3*O74+8*0.95*5.67E-8*(CG74+273)^3))</f>
        <v>0</v>
      </c>
      <c r="T74">
        <f>($C$7*CH74+$D$7*CI74+$E$7*S74)</f>
        <v>0</v>
      </c>
      <c r="U74">
        <f>0.61365*exp(17.502*T74/(240.97+T74))</f>
        <v>0</v>
      </c>
      <c r="V74">
        <f>(W74/X74*100)</f>
        <v>0</v>
      </c>
      <c r="W74">
        <f>CB74*(CE74+CF74)/1000</f>
        <v>0</v>
      </c>
      <c r="X74">
        <f>0.61365*exp(17.502*CG74/(240.97+CG74))</f>
        <v>0</v>
      </c>
      <c r="Y74">
        <f>(U74-CB74*(CE74+CF74)/1000)</f>
        <v>0</v>
      </c>
      <c r="Z74">
        <f>(-H74*44100)</f>
        <v>0</v>
      </c>
      <c r="AA74">
        <f>2*29.3*O74*0.92*(CG74-T74)</f>
        <v>0</v>
      </c>
      <c r="AB74">
        <f>2*0.95*5.67E-8*(((CG74+$B$7)+273)^4-(T74+273)^4)</f>
        <v>0</v>
      </c>
      <c r="AC74">
        <f>R74+AB74+Z74+AA74</f>
        <v>0</v>
      </c>
      <c r="AD74">
        <v>-0.030721505609823</v>
      </c>
      <c r="AE74">
        <v>0.0344875813987342</v>
      </c>
      <c r="AF74">
        <v>2.73008141718655</v>
      </c>
      <c r="AG74">
        <v>62</v>
      </c>
      <c r="AH74">
        <v>10</v>
      </c>
      <c r="AI74">
        <f>IF(AG74*$H$13&gt;=AK74,1.0,(AK74/(AK74-AG74*$H$13)))</f>
        <v>0</v>
      </c>
      <c r="AJ74">
        <f>(AI74-1)*100</f>
        <v>0</v>
      </c>
      <c r="AK74">
        <f>MAX(0,($B$13+$C$13*CJ74)/(1+$D$13*CJ74)*CE74/(CG74+273)*$E$13)</f>
        <v>0</v>
      </c>
      <c r="AL74">
        <v>0</v>
      </c>
      <c r="AM74">
        <v>0</v>
      </c>
      <c r="AN74">
        <v>0</v>
      </c>
      <c r="AO74">
        <f>AN74-AM74</f>
        <v>0</v>
      </c>
      <c r="AP74">
        <f>AO74/AN74</f>
        <v>0</v>
      </c>
      <c r="AQ74">
        <v>-1</v>
      </c>
      <c r="AR74" t="s">
        <v>460</v>
      </c>
      <c r="AS74">
        <v>711.024230769231</v>
      </c>
      <c r="AT74">
        <v>894.321</v>
      </c>
      <c r="AU74">
        <f>1-AS74/AT74</f>
        <v>0</v>
      </c>
      <c r="AV74">
        <v>0.5</v>
      </c>
      <c r="AW74">
        <f>BS74</f>
        <v>0</v>
      </c>
      <c r="AX74">
        <f>I74</f>
        <v>0</v>
      </c>
      <c r="AY74">
        <f>AU74*AV74*AW74</f>
        <v>0</v>
      </c>
      <c r="AZ74">
        <f>BE74/AT74</f>
        <v>0</v>
      </c>
      <c r="BA74">
        <f>(AX74-AQ74)/AW74</f>
        <v>0</v>
      </c>
      <c r="BB74">
        <f>(AN74-AT74)/AT74</f>
        <v>0</v>
      </c>
      <c r="BC74" t="s">
        <v>266</v>
      </c>
      <c r="BD74">
        <v>0</v>
      </c>
      <c r="BE74">
        <f>AT74-BD74</f>
        <v>0</v>
      </c>
      <c r="BF74">
        <f>(AT74-AS74)/(AT74-BD74)</f>
        <v>0</v>
      </c>
      <c r="BG74">
        <f>(AN74-AT74)/(AN74-BD74)</f>
        <v>0</v>
      </c>
      <c r="BH74">
        <f>(AT74-AS74)/(AT74-AM74)</f>
        <v>0</v>
      </c>
      <c r="BI74">
        <f>(AN74-AT74)/(AN74-AM74)</f>
        <v>0</v>
      </c>
      <c r="BJ74" t="s">
        <v>266</v>
      </c>
      <c r="BK74" t="s">
        <v>266</v>
      </c>
      <c r="BL74" t="s">
        <v>266</v>
      </c>
      <c r="BM74" t="s">
        <v>266</v>
      </c>
      <c r="BN74" t="s">
        <v>266</v>
      </c>
      <c r="BO74" t="s">
        <v>266</v>
      </c>
      <c r="BP74" t="s">
        <v>266</v>
      </c>
      <c r="BQ74" t="s">
        <v>266</v>
      </c>
      <c r="BR74">
        <f>$B$11*CK74+$C$11*CL74+$F$11*CM74</f>
        <v>0</v>
      </c>
      <c r="BS74">
        <f>BR74*BT74</f>
        <v>0</v>
      </c>
      <c r="BT74">
        <f>($B$11*$D$9+$C$11*$D$9+$F$11*((CZ74+CR74)/MAX(CZ74+CR74+DA74, 0.1)*$I$9+DA74/MAX(CZ74+CR74+DA74, 0.1)*$J$9))/($B$11+$C$11+$F$11)</f>
        <v>0</v>
      </c>
      <c r="BU74">
        <f>($B$11*$K$9+$C$11*$K$9+$F$11*((CZ74+CR74)/MAX(CZ74+CR74+DA74, 0.1)*$P$9+DA74/MAX(CZ74+CR74+DA74, 0.1)*$Q$9))/($B$11+$C$11+$F$11)</f>
        <v>0</v>
      </c>
      <c r="BV74">
        <v>6</v>
      </c>
      <c r="BW74">
        <v>0.5</v>
      </c>
      <c r="BX74" t="s">
        <v>267</v>
      </c>
      <c r="BY74">
        <v>1623777268.84193</v>
      </c>
      <c r="BZ74">
        <v>367.814032258064</v>
      </c>
      <c r="CA74">
        <v>399.991064516129</v>
      </c>
      <c r="CB74">
        <v>36.1925612903226</v>
      </c>
      <c r="CC74">
        <v>13.1169806451613</v>
      </c>
      <c r="CD74">
        <v>599.986580645161</v>
      </c>
      <c r="CE74">
        <v>74.1574161290323</v>
      </c>
      <c r="CF74">
        <v>0.0999079580645161</v>
      </c>
      <c r="CG74">
        <v>42.3612322580645</v>
      </c>
      <c r="CH74">
        <v>35.5168</v>
      </c>
      <c r="CI74">
        <v>999.9</v>
      </c>
      <c r="CJ74">
        <v>9990.42419354839</v>
      </c>
      <c r="CK74">
        <v>0</v>
      </c>
      <c r="CL74">
        <v>1347.35548387097</v>
      </c>
      <c r="CM74">
        <v>1999.94806451613</v>
      </c>
      <c r="CN74">
        <v>0.979995193548387</v>
      </c>
      <c r="CO74">
        <v>0.0200048258064516</v>
      </c>
      <c r="CP74">
        <v>0</v>
      </c>
      <c r="CQ74">
        <v>676.567838709677</v>
      </c>
      <c r="CR74">
        <v>5.00005</v>
      </c>
      <c r="CS74">
        <v>17614.4032258065</v>
      </c>
      <c r="CT74">
        <v>16663.1903225806</v>
      </c>
      <c r="CU74">
        <v>55.758064516129</v>
      </c>
      <c r="CV74">
        <v>57.504</v>
      </c>
      <c r="CW74">
        <v>56.379</v>
      </c>
      <c r="CX74">
        <v>57.0640322580645</v>
      </c>
      <c r="CY74">
        <v>57.9959032258065</v>
      </c>
      <c r="CZ74">
        <v>1955.03838709677</v>
      </c>
      <c r="DA74">
        <v>39.9096774193548</v>
      </c>
      <c r="DB74">
        <v>0</v>
      </c>
      <c r="DC74">
        <v>2.20000004768372</v>
      </c>
      <c r="DD74">
        <v>711.024230769231</v>
      </c>
      <c r="DE74">
        <v>379.378090599337</v>
      </c>
      <c r="DF74">
        <v>164095.100548874</v>
      </c>
      <c r="DG74">
        <v>30651.2615384615</v>
      </c>
      <c r="DH74">
        <v>15</v>
      </c>
      <c r="DI74">
        <v>1623777242.1</v>
      </c>
      <c r="DJ74" t="s">
        <v>454</v>
      </c>
      <c r="DK74">
        <v>8</v>
      </c>
      <c r="DL74">
        <v>7.667</v>
      </c>
      <c r="DM74">
        <v>-1.081</v>
      </c>
      <c r="DN74">
        <v>400</v>
      </c>
      <c r="DO74">
        <v>13</v>
      </c>
      <c r="DP74">
        <v>0.15</v>
      </c>
      <c r="DQ74">
        <v>0.01</v>
      </c>
      <c r="DR74">
        <v>-32.2225928571429</v>
      </c>
      <c r="DS74">
        <v>-1.12453468832937</v>
      </c>
      <c r="DT74">
        <v>0.169044269198869</v>
      </c>
      <c r="DU74">
        <v>0</v>
      </c>
      <c r="DV74">
        <v>703.635885714286</v>
      </c>
      <c r="DW74">
        <v>305.6544875506</v>
      </c>
      <c r="DX74">
        <v>79.1641418813816</v>
      </c>
      <c r="DY74">
        <v>0</v>
      </c>
      <c r="DZ74">
        <v>23.1160952380952</v>
      </c>
      <c r="EA74">
        <v>1.04276221671946</v>
      </c>
      <c r="EB74">
        <v>0.170514786333258</v>
      </c>
      <c r="EC74">
        <v>0</v>
      </c>
      <c r="ED74">
        <v>0</v>
      </c>
      <c r="EE74">
        <v>3</v>
      </c>
      <c r="EF74" t="s">
        <v>276</v>
      </c>
      <c r="EG74">
        <v>100</v>
      </c>
      <c r="EH74">
        <v>100</v>
      </c>
      <c r="EI74">
        <v>7.667</v>
      </c>
      <c r="EJ74">
        <v>-1.081</v>
      </c>
      <c r="EK74">
        <v>2</v>
      </c>
      <c r="EL74">
        <v>720.629</v>
      </c>
      <c r="EM74">
        <v>322.753</v>
      </c>
      <c r="EN74">
        <v>41.3918</v>
      </c>
      <c r="EO74">
        <v>38.5161</v>
      </c>
      <c r="EP74">
        <v>30.0009</v>
      </c>
      <c r="EQ74">
        <v>38.0672</v>
      </c>
      <c r="ER74">
        <v>38.0225</v>
      </c>
      <c r="ES74">
        <v>26.1232</v>
      </c>
      <c r="ET74">
        <v>-30</v>
      </c>
      <c r="EU74">
        <v>-30</v>
      </c>
      <c r="EV74">
        <v>-999.9</v>
      </c>
      <c r="EW74">
        <v>400</v>
      </c>
      <c r="EX74">
        <v>20</v>
      </c>
      <c r="EY74">
        <v>109.568</v>
      </c>
      <c r="EZ74">
        <v>97.6258</v>
      </c>
    </row>
    <row r="75" spans="1:156">
      <c r="A75">
        <v>59</v>
      </c>
      <c r="B75">
        <v>1623777284.6</v>
      </c>
      <c r="C75">
        <v>7449</v>
      </c>
      <c r="D75" t="s">
        <v>461</v>
      </c>
      <c r="E75" t="s">
        <v>462</v>
      </c>
      <c r="F75" t="s">
        <v>264</v>
      </c>
      <c r="G75">
        <v>1623777269.58387</v>
      </c>
      <c r="H75">
        <f>CD75*AI75*(CB75-CC75)/(100*BV75*(1000-AI75*CB75))</f>
        <v>0</v>
      </c>
      <c r="I75">
        <f>CD75*AI75*(CA75-BZ75*(1000-AI75*CC75)/(1000-AI75*CB75))/(100*BV75)</f>
        <v>0</v>
      </c>
      <c r="J75">
        <f>BZ75 - IF(AI75&gt;1, I75*BV75*100.0/(AK75*CJ75), 0)</f>
        <v>0</v>
      </c>
      <c r="K75">
        <f>((Q75-H75/2)*J75-I75)/(Q75+H75/2)</f>
        <v>0</v>
      </c>
      <c r="L75">
        <f>K75*(CE75+CF75)/1000.0</f>
        <v>0</v>
      </c>
      <c r="M75">
        <f>(BZ75 - IF(AI75&gt;1, I75*BV75*100.0/(AK75*CJ75), 0))*(CE75+CF75)/1000.0</f>
        <v>0</v>
      </c>
      <c r="N75">
        <f>2.0/((1/P75-1/O75)+SIGN(P75)*SQRT((1/P75-1/O75)*(1/P75-1/O75) + 4*BW75/((BW75+1)*(BW75+1))*(2*1/P75*1/O75-1/O75*1/O75)))</f>
        <v>0</v>
      </c>
      <c r="O75">
        <f>AF75+AE75*BV75+AD75*BV75*BV75</f>
        <v>0</v>
      </c>
      <c r="P75">
        <f>H75*(1000-(1000*0.61365*exp(17.502*T75/(240.97+T75))/(CE75+CF75)+CB75)/2)/(1000*0.61365*exp(17.502*T75/(240.97+T75))/(CE75+CF75)-CB75)</f>
        <v>0</v>
      </c>
      <c r="Q75">
        <f>1/((BW75+1)/(N75/1.6)+1/(O75/1.37)) + BW75/((BW75+1)/(N75/1.6) + BW75/(O75/1.37))</f>
        <v>0</v>
      </c>
      <c r="R75">
        <f>(BS75*BU75)</f>
        <v>0</v>
      </c>
      <c r="S75">
        <f>(CG75+(R75+2*0.95*5.67E-8*(((CG75+$B$7)+273)^4-(CG75+273)^4)-44100*H75)/(1.84*29.3*O75+8*0.95*5.67E-8*(CG75+273)^3))</f>
        <v>0</v>
      </c>
      <c r="T75">
        <f>($C$7*CH75+$D$7*CI75+$E$7*S75)</f>
        <v>0</v>
      </c>
      <c r="U75">
        <f>0.61365*exp(17.502*T75/(240.97+T75))</f>
        <v>0</v>
      </c>
      <c r="V75">
        <f>(W75/X75*100)</f>
        <v>0</v>
      </c>
      <c r="W75">
        <f>CB75*(CE75+CF75)/1000</f>
        <v>0</v>
      </c>
      <c r="X75">
        <f>0.61365*exp(17.502*CG75/(240.97+CG75))</f>
        <v>0</v>
      </c>
      <c r="Y75">
        <f>(U75-CB75*(CE75+CF75)/1000)</f>
        <v>0</v>
      </c>
      <c r="Z75">
        <f>(-H75*44100)</f>
        <v>0</v>
      </c>
      <c r="AA75">
        <f>2*29.3*O75*0.92*(CG75-T75)</f>
        <v>0</v>
      </c>
      <c r="AB75">
        <f>2*0.95*5.67E-8*(((CG75+$B$7)+273)^4-(T75+273)^4)</f>
        <v>0</v>
      </c>
      <c r="AC75">
        <f>R75+AB75+Z75+AA75</f>
        <v>0</v>
      </c>
      <c r="AD75">
        <v>-0.0307233287480666</v>
      </c>
      <c r="AE75">
        <v>0.0344896280311284</v>
      </c>
      <c r="AF75">
        <v>2.73021306629267</v>
      </c>
      <c r="AG75">
        <v>62</v>
      </c>
      <c r="AH75">
        <v>10</v>
      </c>
      <c r="AI75">
        <f>IF(AG75*$H$13&gt;=AK75,1.0,(AK75/(AK75-AG75*$H$13)))</f>
        <v>0</v>
      </c>
      <c r="AJ75">
        <f>(AI75-1)*100</f>
        <v>0</v>
      </c>
      <c r="AK75">
        <f>MAX(0,($B$13+$C$13*CJ75)/(1+$D$13*CJ75)*CE75/(CG75+273)*$E$13)</f>
        <v>0</v>
      </c>
      <c r="AL75">
        <v>0</v>
      </c>
      <c r="AM75">
        <v>0</v>
      </c>
      <c r="AN75">
        <v>0</v>
      </c>
      <c r="AO75">
        <f>AN75-AM75</f>
        <v>0</v>
      </c>
      <c r="AP75">
        <f>AO75/AN75</f>
        <v>0</v>
      </c>
      <c r="AQ75">
        <v>-1</v>
      </c>
      <c r="AR75" t="s">
        <v>463</v>
      </c>
      <c r="AS75">
        <v>721.755038461539</v>
      </c>
      <c r="AT75">
        <v>887.756</v>
      </c>
      <c r="AU75">
        <f>1-AS75/AT75</f>
        <v>0</v>
      </c>
      <c r="AV75">
        <v>0.5</v>
      </c>
      <c r="AW75">
        <f>BS75</f>
        <v>0</v>
      </c>
      <c r="AX75">
        <f>I75</f>
        <v>0</v>
      </c>
      <c r="AY75">
        <f>AU75*AV75*AW75</f>
        <v>0</v>
      </c>
      <c r="AZ75">
        <f>BE75/AT75</f>
        <v>0</v>
      </c>
      <c r="BA75">
        <f>(AX75-AQ75)/AW75</f>
        <v>0</v>
      </c>
      <c r="BB75">
        <f>(AN75-AT75)/AT75</f>
        <v>0</v>
      </c>
      <c r="BC75" t="s">
        <v>266</v>
      </c>
      <c r="BD75">
        <v>0</v>
      </c>
      <c r="BE75">
        <f>AT75-BD75</f>
        <v>0</v>
      </c>
      <c r="BF75">
        <f>(AT75-AS75)/(AT75-BD75)</f>
        <v>0</v>
      </c>
      <c r="BG75">
        <f>(AN75-AT75)/(AN75-BD75)</f>
        <v>0</v>
      </c>
      <c r="BH75">
        <f>(AT75-AS75)/(AT75-AM75)</f>
        <v>0</v>
      </c>
      <c r="BI75">
        <f>(AN75-AT75)/(AN75-AM75)</f>
        <v>0</v>
      </c>
      <c r="BJ75" t="s">
        <v>266</v>
      </c>
      <c r="BK75" t="s">
        <v>266</v>
      </c>
      <c r="BL75" t="s">
        <v>266</v>
      </c>
      <c r="BM75" t="s">
        <v>266</v>
      </c>
      <c r="BN75" t="s">
        <v>266</v>
      </c>
      <c r="BO75" t="s">
        <v>266</v>
      </c>
      <c r="BP75" t="s">
        <v>266</v>
      </c>
      <c r="BQ75" t="s">
        <v>266</v>
      </c>
      <c r="BR75">
        <f>$B$11*CK75+$C$11*CL75+$F$11*CM75</f>
        <v>0</v>
      </c>
      <c r="BS75">
        <f>BR75*BT75</f>
        <v>0</v>
      </c>
      <c r="BT75">
        <f>($B$11*$D$9+$C$11*$D$9+$F$11*((CZ75+CR75)/MAX(CZ75+CR75+DA75, 0.1)*$I$9+DA75/MAX(CZ75+CR75+DA75, 0.1)*$J$9))/($B$11+$C$11+$F$11)</f>
        <v>0</v>
      </c>
      <c r="BU75">
        <f>($B$11*$K$9+$C$11*$K$9+$F$11*((CZ75+CR75)/MAX(CZ75+CR75+DA75, 0.1)*$P$9+DA75/MAX(CZ75+CR75+DA75, 0.1)*$Q$9))/($B$11+$C$11+$F$11)</f>
        <v>0</v>
      </c>
      <c r="BV75">
        <v>6</v>
      </c>
      <c r="BW75">
        <v>0.5</v>
      </c>
      <c r="BX75" t="s">
        <v>267</v>
      </c>
      <c r="BY75">
        <v>1623777269.58387</v>
      </c>
      <c r="BZ75">
        <v>367.781387096774</v>
      </c>
      <c r="CA75">
        <v>399.992419354839</v>
      </c>
      <c r="CB75">
        <v>36.2432870967742</v>
      </c>
      <c r="CC75">
        <v>13.117664516129</v>
      </c>
      <c r="CD75">
        <v>599.988258064516</v>
      </c>
      <c r="CE75">
        <v>74.1574709677419</v>
      </c>
      <c r="CF75">
        <v>0.099930235483871</v>
      </c>
      <c r="CG75">
        <v>42.369735483871</v>
      </c>
      <c r="CH75">
        <v>35.5650387096774</v>
      </c>
      <c r="CI75">
        <v>999.9</v>
      </c>
      <c r="CJ75">
        <v>9991.00967741936</v>
      </c>
      <c r="CK75">
        <v>0</v>
      </c>
      <c r="CL75">
        <v>1347.46838709677</v>
      </c>
      <c r="CM75">
        <v>1999.95935483871</v>
      </c>
      <c r="CN75">
        <v>0.979995483870968</v>
      </c>
      <c r="CO75">
        <v>0.0200045516129032</v>
      </c>
      <c r="CP75">
        <v>0</v>
      </c>
      <c r="CQ75">
        <v>675.257387096774</v>
      </c>
      <c r="CR75">
        <v>5.00005</v>
      </c>
      <c r="CS75">
        <v>17588.7483870968</v>
      </c>
      <c r="CT75">
        <v>16663.2838709677</v>
      </c>
      <c r="CU75">
        <v>55.7721612903226</v>
      </c>
      <c r="CV75">
        <v>57.506</v>
      </c>
      <c r="CW75">
        <v>56.381</v>
      </c>
      <c r="CX75">
        <v>57.066064516129</v>
      </c>
      <c r="CY75">
        <v>58.0019677419355</v>
      </c>
      <c r="CZ75">
        <v>1955.05</v>
      </c>
      <c r="DA75">
        <v>39.9093548387097</v>
      </c>
      <c r="DB75">
        <v>0</v>
      </c>
      <c r="DC75">
        <v>2.70000004768372</v>
      </c>
      <c r="DD75">
        <v>721.755038461539</v>
      </c>
      <c r="DE75">
        <v>178.489470593026</v>
      </c>
      <c r="DF75">
        <v>125404.944553597</v>
      </c>
      <c r="DG75">
        <v>36825.9307692308</v>
      </c>
      <c r="DH75">
        <v>15</v>
      </c>
      <c r="DI75">
        <v>1623777242.1</v>
      </c>
      <c r="DJ75" t="s">
        <v>454</v>
      </c>
      <c r="DK75">
        <v>8</v>
      </c>
      <c r="DL75">
        <v>7.667</v>
      </c>
      <c r="DM75">
        <v>-1.081</v>
      </c>
      <c r="DN75">
        <v>400</v>
      </c>
      <c r="DO75">
        <v>13</v>
      </c>
      <c r="DP75">
        <v>0.15</v>
      </c>
      <c r="DQ75">
        <v>0.01</v>
      </c>
      <c r="DR75">
        <v>-32.3433595238095</v>
      </c>
      <c r="DS75">
        <v>-2.64136320604142</v>
      </c>
      <c r="DT75">
        <v>0.322422196638953</v>
      </c>
      <c r="DU75">
        <v>0</v>
      </c>
      <c r="DV75">
        <v>711.609514285714</v>
      </c>
      <c r="DW75">
        <v>277.120344457739</v>
      </c>
      <c r="DX75">
        <v>91.8016741133909</v>
      </c>
      <c r="DY75">
        <v>0</v>
      </c>
      <c r="DZ75">
        <v>23.2943404761905</v>
      </c>
      <c r="EA75">
        <v>3.32091467494985</v>
      </c>
      <c r="EB75">
        <v>0.445143382496837</v>
      </c>
      <c r="EC75">
        <v>0</v>
      </c>
      <c r="ED75">
        <v>0</v>
      </c>
      <c r="EE75">
        <v>3</v>
      </c>
      <c r="EF75" t="s">
        <v>276</v>
      </c>
      <c r="EG75">
        <v>100</v>
      </c>
      <c r="EH75">
        <v>100</v>
      </c>
      <c r="EI75">
        <v>7.667</v>
      </c>
      <c r="EJ75">
        <v>-1.081</v>
      </c>
      <c r="EK75">
        <v>2</v>
      </c>
      <c r="EL75">
        <v>721.055</v>
      </c>
      <c r="EM75">
        <v>322.777</v>
      </c>
      <c r="EN75">
        <v>41.3952</v>
      </c>
      <c r="EO75">
        <v>38.5171</v>
      </c>
      <c r="EP75">
        <v>30.0006</v>
      </c>
      <c r="EQ75">
        <v>38.069</v>
      </c>
      <c r="ER75">
        <v>38.0251</v>
      </c>
      <c r="ES75">
        <v>26.1231</v>
      </c>
      <c r="ET75">
        <v>-30</v>
      </c>
      <c r="EU75">
        <v>-30</v>
      </c>
      <c r="EV75">
        <v>-999.9</v>
      </c>
      <c r="EW75">
        <v>400</v>
      </c>
      <c r="EX75">
        <v>20</v>
      </c>
      <c r="EY75">
        <v>109.568</v>
      </c>
      <c r="EZ75">
        <v>97.6258</v>
      </c>
    </row>
    <row r="76" spans="1:156">
      <c r="A76">
        <v>60</v>
      </c>
      <c r="B76">
        <v>1623777287.6</v>
      </c>
      <c r="C76">
        <v>7452</v>
      </c>
      <c r="D76" t="s">
        <v>464</v>
      </c>
      <c r="E76" t="s">
        <v>465</v>
      </c>
      <c r="F76" t="s">
        <v>264</v>
      </c>
      <c r="G76">
        <v>1623777270.40968</v>
      </c>
      <c r="H76">
        <f>CD76*AI76*(CB76-CC76)/(100*BV76*(1000-AI76*CB76))</f>
        <v>0</v>
      </c>
      <c r="I76">
        <f>CD76*AI76*(CA76-BZ76*(1000-AI76*CC76)/(1000-AI76*CB76))/(100*BV76)</f>
        <v>0</v>
      </c>
      <c r="J76">
        <f>BZ76 - IF(AI76&gt;1, I76*BV76*100.0/(AK76*CJ76), 0)</f>
        <v>0</v>
      </c>
      <c r="K76">
        <f>((Q76-H76/2)*J76-I76)/(Q76+H76/2)</f>
        <v>0</v>
      </c>
      <c r="L76">
        <f>K76*(CE76+CF76)/1000.0</f>
        <v>0</v>
      </c>
      <c r="M76">
        <f>(BZ76 - IF(AI76&gt;1, I76*BV76*100.0/(AK76*CJ76), 0))*(CE76+CF76)/1000.0</f>
        <v>0</v>
      </c>
      <c r="N76">
        <f>2.0/((1/P76-1/O76)+SIGN(P76)*SQRT((1/P76-1/O76)*(1/P76-1/O76) + 4*BW76/((BW76+1)*(BW76+1))*(2*1/P76*1/O76-1/O76*1/O76)))</f>
        <v>0</v>
      </c>
      <c r="O76">
        <f>AF76+AE76*BV76+AD76*BV76*BV76</f>
        <v>0</v>
      </c>
      <c r="P76">
        <f>H76*(1000-(1000*0.61365*exp(17.502*T76/(240.97+T76))/(CE76+CF76)+CB76)/2)/(1000*0.61365*exp(17.502*T76/(240.97+T76))/(CE76+CF76)-CB76)</f>
        <v>0</v>
      </c>
      <c r="Q76">
        <f>1/((BW76+1)/(N76/1.6)+1/(O76/1.37)) + BW76/((BW76+1)/(N76/1.6) + BW76/(O76/1.37))</f>
        <v>0</v>
      </c>
      <c r="R76">
        <f>(BS76*BU76)</f>
        <v>0</v>
      </c>
      <c r="S76">
        <f>(CG76+(R76+2*0.95*5.67E-8*(((CG76+$B$7)+273)^4-(CG76+273)^4)-44100*H76)/(1.84*29.3*O76+8*0.95*5.67E-8*(CG76+273)^3))</f>
        <v>0</v>
      </c>
      <c r="T76">
        <f>($C$7*CH76+$D$7*CI76+$E$7*S76)</f>
        <v>0</v>
      </c>
      <c r="U76">
        <f>0.61365*exp(17.502*T76/(240.97+T76))</f>
        <v>0</v>
      </c>
      <c r="V76">
        <f>(W76/X76*100)</f>
        <v>0</v>
      </c>
      <c r="W76">
        <f>CB76*(CE76+CF76)/1000</f>
        <v>0</v>
      </c>
      <c r="X76">
        <f>0.61365*exp(17.502*CG76/(240.97+CG76))</f>
        <v>0</v>
      </c>
      <c r="Y76">
        <f>(U76-CB76*(CE76+CF76)/1000)</f>
        <v>0</v>
      </c>
      <c r="Z76">
        <f>(-H76*44100)</f>
        <v>0</v>
      </c>
      <c r="AA76">
        <f>2*29.3*O76*0.92*(CG76-T76)</f>
        <v>0</v>
      </c>
      <c r="AB76">
        <f>2*0.95*5.67E-8*(((CG76+$B$7)+273)^4-(T76+273)^4)</f>
        <v>0</v>
      </c>
      <c r="AC76">
        <f>R76+AB76+Z76+AA76</f>
        <v>0</v>
      </c>
      <c r="AD76">
        <v>-0.0307276569603792</v>
      </c>
      <c r="AE76">
        <v>0.0344944868286215</v>
      </c>
      <c r="AF76">
        <v>2.73052559981935</v>
      </c>
      <c r="AG76">
        <v>62</v>
      </c>
      <c r="AH76">
        <v>10</v>
      </c>
      <c r="AI76">
        <f>IF(AG76*$H$13&gt;=AK76,1.0,(AK76/(AK76-AG76*$H$13)))</f>
        <v>0</v>
      </c>
      <c r="AJ76">
        <f>(AI76-1)*100</f>
        <v>0</v>
      </c>
      <c r="AK76">
        <f>MAX(0,($B$13+$C$13*CJ76)/(1+$D$13*CJ76)*CE76/(CG76+273)*$E$13)</f>
        <v>0</v>
      </c>
      <c r="AL76">
        <v>0</v>
      </c>
      <c r="AM76">
        <v>0</v>
      </c>
      <c r="AN76">
        <v>0</v>
      </c>
      <c r="AO76">
        <f>AN76-AM76</f>
        <v>0</v>
      </c>
      <c r="AP76">
        <f>AO76/AN76</f>
        <v>0</v>
      </c>
      <c r="AQ76">
        <v>-1</v>
      </c>
      <c r="AR76" t="s">
        <v>466</v>
      </c>
      <c r="AS76">
        <v>733.698192307692</v>
      </c>
      <c r="AT76">
        <v>879.281</v>
      </c>
      <c r="AU76">
        <f>1-AS76/AT76</f>
        <v>0</v>
      </c>
      <c r="AV76">
        <v>0.5</v>
      </c>
      <c r="AW76">
        <f>BS76</f>
        <v>0</v>
      </c>
      <c r="AX76">
        <f>I76</f>
        <v>0</v>
      </c>
      <c r="AY76">
        <f>AU76*AV76*AW76</f>
        <v>0</v>
      </c>
      <c r="AZ76">
        <f>BE76/AT76</f>
        <v>0</v>
      </c>
      <c r="BA76">
        <f>(AX76-AQ76)/AW76</f>
        <v>0</v>
      </c>
      <c r="BB76">
        <f>(AN76-AT76)/AT76</f>
        <v>0</v>
      </c>
      <c r="BC76" t="s">
        <v>266</v>
      </c>
      <c r="BD76">
        <v>0</v>
      </c>
      <c r="BE76">
        <f>AT76-BD76</f>
        <v>0</v>
      </c>
      <c r="BF76">
        <f>(AT76-AS76)/(AT76-BD76)</f>
        <v>0</v>
      </c>
      <c r="BG76">
        <f>(AN76-AT76)/(AN76-BD76)</f>
        <v>0</v>
      </c>
      <c r="BH76">
        <f>(AT76-AS76)/(AT76-AM76)</f>
        <v>0</v>
      </c>
      <c r="BI76">
        <f>(AN76-AT76)/(AN76-AM76)</f>
        <v>0</v>
      </c>
      <c r="BJ76" t="s">
        <v>266</v>
      </c>
      <c r="BK76" t="s">
        <v>266</v>
      </c>
      <c r="BL76" t="s">
        <v>266</v>
      </c>
      <c r="BM76" t="s">
        <v>266</v>
      </c>
      <c r="BN76" t="s">
        <v>266</v>
      </c>
      <c r="BO76" t="s">
        <v>266</v>
      </c>
      <c r="BP76" t="s">
        <v>266</v>
      </c>
      <c r="BQ76" t="s">
        <v>266</v>
      </c>
      <c r="BR76">
        <f>$B$11*CK76+$C$11*CL76+$F$11*CM76</f>
        <v>0</v>
      </c>
      <c r="BS76">
        <f>BR76*BT76</f>
        <v>0</v>
      </c>
      <c r="BT76">
        <f>($B$11*$D$9+$C$11*$D$9+$F$11*((CZ76+CR76)/MAX(CZ76+CR76+DA76, 0.1)*$I$9+DA76/MAX(CZ76+CR76+DA76, 0.1)*$J$9))/($B$11+$C$11+$F$11)</f>
        <v>0</v>
      </c>
      <c r="BU76">
        <f>($B$11*$K$9+$C$11*$K$9+$F$11*((CZ76+CR76)/MAX(CZ76+CR76+DA76, 0.1)*$P$9+DA76/MAX(CZ76+CR76+DA76, 0.1)*$Q$9))/($B$11+$C$11+$F$11)</f>
        <v>0</v>
      </c>
      <c r="BV76">
        <v>6</v>
      </c>
      <c r="BW76">
        <v>0.5</v>
      </c>
      <c r="BX76" t="s">
        <v>267</v>
      </c>
      <c r="BY76">
        <v>1623777270.40968</v>
      </c>
      <c r="BZ76">
        <v>367.739774193548</v>
      </c>
      <c r="CA76">
        <v>399.992903225806</v>
      </c>
      <c r="CB76">
        <v>36.313164516129</v>
      </c>
      <c r="CC76">
        <v>13.1184</v>
      </c>
      <c r="CD76">
        <v>599.990516129032</v>
      </c>
      <c r="CE76">
        <v>74.1574548387097</v>
      </c>
      <c r="CF76">
        <v>0.0999428548387097</v>
      </c>
      <c r="CG76">
        <v>42.3801387096774</v>
      </c>
      <c r="CH76">
        <v>35.6241064516129</v>
      </c>
      <c r="CI76">
        <v>999.9</v>
      </c>
      <c r="CJ76">
        <v>9992.41935483871</v>
      </c>
      <c r="CK76">
        <v>0</v>
      </c>
      <c r="CL76">
        <v>1347.59</v>
      </c>
      <c r="CM76">
        <v>1999.96032258064</v>
      </c>
      <c r="CN76">
        <v>0.97999535483871</v>
      </c>
      <c r="CO76">
        <v>0.0200046903225806</v>
      </c>
      <c r="CP76">
        <v>0</v>
      </c>
      <c r="CQ76">
        <v>673.880096774193</v>
      </c>
      <c r="CR76">
        <v>5.00005</v>
      </c>
      <c r="CS76">
        <v>17562.0516129032</v>
      </c>
      <c r="CT76">
        <v>16663.2903225806</v>
      </c>
      <c r="CU76">
        <v>55.7923225806452</v>
      </c>
      <c r="CV76">
        <v>57.508</v>
      </c>
      <c r="CW76">
        <v>56.383</v>
      </c>
      <c r="CX76">
        <v>57.0700967741935</v>
      </c>
      <c r="CY76">
        <v>58.0100322580645</v>
      </c>
      <c r="CZ76">
        <v>1955.05064516129</v>
      </c>
      <c r="DA76">
        <v>39.9096774193548</v>
      </c>
      <c r="DB76">
        <v>0</v>
      </c>
      <c r="DC76">
        <v>2.5</v>
      </c>
      <c r="DD76">
        <v>733.698192307692</v>
      </c>
      <c r="DE76">
        <v>-65.2009269407618</v>
      </c>
      <c r="DF76">
        <v>46550.4339376821</v>
      </c>
      <c r="DG76">
        <v>42991.3653846154</v>
      </c>
      <c r="DH76">
        <v>15</v>
      </c>
      <c r="DI76">
        <v>1623777242.1</v>
      </c>
      <c r="DJ76" t="s">
        <v>454</v>
      </c>
      <c r="DK76">
        <v>8</v>
      </c>
      <c r="DL76">
        <v>7.667</v>
      </c>
      <c r="DM76">
        <v>-1.081</v>
      </c>
      <c r="DN76">
        <v>400</v>
      </c>
      <c r="DO76">
        <v>13</v>
      </c>
      <c r="DP76">
        <v>0.15</v>
      </c>
      <c r="DQ76">
        <v>0.01</v>
      </c>
      <c r="DR76">
        <v>-32.5161976190476</v>
      </c>
      <c r="DS76">
        <v>-4.21662403847873</v>
      </c>
      <c r="DT76">
        <v>0.463439170245828</v>
      </c>
      <c r="DU76">
        <v>0</v>
      </c>
      <c r="DV76">
        <v>720.522228571429</v>
      </c>
      <c r="DW76">
        <v>242.748714680906</v>
      </c>
      <c r="DX76">
        <v>101.169704079005</v>
      </c>
      <c r="DY76">
        <v>0</v>
      </c>
      <c r="DZ76">
        <v>23.5680547619048</v>
      </c>
      <c r="EA76">
        <v>6.15168996063544</v>
      </c>
      <c r="EB76">
        <v>0.717454079898525</v>
      </c>
      <c r="EC76">
        <v>0</v>
      </c>
      <c r="ED76">
        <v>0</v>
      </c>
      <c r="EE76">
        <v>3</v>
      </c>
      <c r="EF76" t="s">
        <v>276</v>
      </c>
      <c r="EG76">
        <v>100</v>
      </c>
      <c r="EH76">
        <v>100</v>
      </c>
      <c r="EI76">
        <v>7.667</v>
      </c>
      <c r="EJ76">
        <v>-1.081</v>
      </c>
      <c r="EK76">
        <v>2</v>
      </c>
      <c r="EL76">
        <v>721.37</v>
      </c>
      <c r="EM76">
        <v>322.782</v>
      </c>
      <c r="EN76">
        <v>41.3988</v>
      </c>
      <c r="EO76">
        <v>38.5199</v>
      </c>
      <c r="EP76">
        <v>30.0005</v>
      </c>
      <c r="EQ76">
        <v>38.069</v>
      </c>
      <c r="ER76">
        <v>38.0262</v>
      </c>
      <c r="ES76">
        <v>26.1226</v>
      </c>
      <c r="ET76">
        <v>-30</v>
      </c>
      <c r="EU76">
        <v>-30</v>
      </c>
      <c r="EV76">
        <v>-999.9</v>
      </c>
      <c r="EW76">
        <v>400</v>
      </c>
      <c r="EX76">
        <v>20</v>
      </c>
      <c r="EY76">
        <v>109.567</v>
      </c>
      <c r="EZ76">
        <v>97.625</v>
      </c>
    </row>
    <row r="77" spans="1:156">
      <c r="A77">
        <v>61</v>
      </c>
      <c r="B77">
        <v>1623777291.1</v>
      </c>
      <c r="C77">
        <v>7455.5</v>
      </c>
      <c r="D77" t="s">
        <v>467</v>
      </c>
      <c r="E77" t="s">
        <v>468</v>
      </c>
      <c r="F77" t="s">
        <v>264</v>
      </c>
      <c r="G77">
        <v>1623777272.21613</v>
      </c>
      <c r="H77">
        <f>CD77*AI77*(CB77-CC77)/(100*BV77*(1000-AI77*CB77))</f>
        <v>0</v>
      </c>
      <c r="I77">
        <f>CD77*AI77*(CA77-BZ77*(1000-AI77*CC77)/(1000-AI77*CB77))/(100*BV77)</f>
        <v>0</v>
      </c>
      <c r="J77">
        <f>BZ77 - IF(AI77&gt;1, I77*BV77*100.0/(AK77*CJ77), 0)</f>
        <v>0</v>
      </c>
      <c r="K77">
        <f>((Q77-H77/2)*J77-I77)/(Q77+H77/2)</f>
        <v>0</v>
      </c>
      <c r="L77">
        <f>K77*(CE77+CF77)/1000.0</f>
        <v>0</v>
      </c>
      <c r="M77">
        <f>(BZ77 - IF(AI77&gt;1, I77*BV77*100.0/(AK77*CJ77), 0))*(CE77+CF77)/1000.0</f>
        <v>0</v>
      </c>
      <c r="N77">
        <f>2.0/((1/P77-1/O77)+SIGN(P77)*SQRT((1/P77-1/O77)*(1/P77-1/O77) + 4*BW77/((BW77+1)*(BW77+1))*(2*1/P77*1/O77-1/O77*1/O77)))</f>
        <v>0</v>
      </c>
      <c r="O77">
        <f>AF77+AE77*BV77+AD77*BV77*BV77</f>
        <v>0</v>
      </c>
      <c r="P77">
        <f>H77*(1000-(1000*0.61365*exp(17.502*T77/(240.97+T77))/(CE77+CF77)+CB77)/2)/(1000*0.61365*exp(17.502*T77/(240.97+T77))/(CE77+CF77)-CB77)</f>
        <v>0</v>
      </c>
      <c r="Q77">
        <f>1/((BW77+1)/(N77/1.6)+1/(O77/1.37)) + BW77/((BW77+1)/(N77/1.6) + BW77/(O77/1.37))</f>
        <v>0</v>
      </c>
      <c r="R77">
        <f>(BS77*BU77)</f>
        <v>0</v>
      </c>
      <c r="S77">
        <f>(CG77+(R77+2*0.95*5.67E-8*(((CG77+$B$7)+273)^4-(CG77+273)^4)-44100*H77)/(1.84*29.3*O77+8*0.95*5.67E-8*(CG77+273)^3))</f>
        <v>0</v>
      </c>
      <c r="T77">
        <f>($C$7*CH77+$D$7*CI77+$E$7*S77)</f>
        <v>0</v>
      </c>
      <c r="U77">
        <f>0.61365*exp(17.502*T77/(240.97+T77))</f>
        <v>0</v>
      </c>
      <c r="V77">
        <f>(W77/X77*100)</f>
        <v>0</v>
      </c>
      <c r="W77">
        <f>CB77*(CE77+CF77)/1000</f>
        <v>0</v>
      </c>
      <c r="X77">
        <f>0.61365*exp(17.502*CG77/(240.97+CG77))</f>
        <v>0</v>
      </c>
      <c r="Y77">
        <f>(U77-CB77*(CE77+CF77)/1000)</f>
        <v>0</v>
      </c>
      <c r="Z77">
        <f>(-H77*44100)</f>
        <v>0</v>
      </c>
      <c r="AA77">
        <f>2*29.3*O77*0.92*(CG77-T77)</f>
        <v>0</v>
      </c>
      <c r="AB77">
        <f>2*0.95*5.67E-8*(((CG77+$B$7)+273)^4-(T77+273)^4)</f>
        <v>0</v>
      </c>
      <c r="AC77">
        <f>R77+AB77+Z77+AA77</f>
        <v>0</v>
      </c>
      <c r="AD77">
        <v>-0.0307328728068064</v>
      </c>
      <c r="AE77">
        <v>0.0345003420731693</v>
      </c>
      <c r="AF77">
        <v>2.73090221423356</v>
      </c>
      <c r="AG77">
        <v>62</v>
      </c>
      <c r="AH77">
        <v>10</v>
      </c>
      <c r="AI77">
        <f>IF(AG77*$H$13&gt;=AK77,1.0,(AK77/(AK77-AG77*$H$13)))</f>
        <v>0</v>
      </c>
      <c r="AJ77">
        <f>(AI77-1)*100</f>
        <v>0</v>
      </c>
      <c r="AK77">
        <f>MAX(0,($B$13+$C$13*CJ77)/(1+$D$13*CJ77)*CE77/(CG77+273)*$E$13)</f>
        <v>0</v>
      </c>
      <c r="AL77">
        <v>0</v>
      </c>
      <c r="AM77">
        <v>0</v>
      </c>
      <c r="AN77">
        <v>0</v>
      </c>
      <c r="AO77">
        <f>AN77-AM77</f>
        <v>0</v>
      </c>
      <c r="AP77">
        <f>AO77/AN77</f>
        <v>0</v>
      </c>
      <c r="AQ77">
        <v>-1</v>
      </c>
      <c r="AR77" t="s">
        <v>469</v>
      </c>
      <c r="AS77">
        <v>731.155192307692</v>
      </c>
      <c r="AT77">
        <v>889.987</v>
      </c>
      <c r="AU77">
        <f>1-AS77/AT77</f>
        <v>0</v>
      </c>
      <c r="AV77">
        <v>0.5</v>
      </c>
      <c r="AW77">
        <f>BS77</f>
        <v>0</v>
      </c>
      <c r="AX77">
        <f>I77</f>
        <v>0</v>
      </c>
      <c r="AY77">
        <f>AU77*AV77*AW77</f>
        <v>0</v>
      </c>
      <c r="AZ77">
        <f>BE77/AT77</f>
        <v>0</v>
      </c>
      <c r="BA77">
        <f>(AX77-AQ77)/AW77</f>
        <v>0</v>
      </c>
      <c r="BB77">
        <f>(AN77-AT77)/AT77</f>
        <v>0</v>
      </c>
      <c r="BC77" t="s">
        <v>266</v>
      </c>
      <c r="BD77">
        <v>0</v>
      </c>
      <c r="BE77">
        <f>AT77-BD77</f>
        <v>0</v>
      </c>
      <c r="BF77">
        <f>(AT77-AS77)/(AT77-BD77)</f>
        <v>0</v>
      </c>
      <c r="BG77">
        <f>(AN77-AT77)/(AN77-BD77)</f>
        <v>0</v>
      </c>
      <c r="BH77">
        <f>(AT77-AS77)/(AT77-AM77)</f>
        <v>0</v>
      </c>
      <c r="BI77">
        <f>(AN77-AT77)/(AN77-AM77)</f>
        <v>0</v>
      </c>
      <c r="BJ77" t="s">
        <v>266</v>
      </c>
      <c r="BK77" t="s">
        <v>266</v>
      </c>
      <c r="BL77" t="s">
        <v>266</v>
      </c>
      <c r="BM77" t="s">
        <v>266</v>
      </c>
      <c r="BN77" t="s">
        <v>266</v>
      </c>
      <c r="BO77" t="s">
        <v>266</v>
      </c>
      <c r="BP77" t="s">
        <v>266</v>
      </c>
      <c r="BQ77" t="s">
        <v>266</v>
      </c>
      <c r="BR77">
        <f>$B$11*CK77+$C$11*CL77+$F$11*CM77</f>
        <v>0</v>
      </c>
      <c r="BS77">
        <f>BR77*BT77</f>
        <v>0</v>
      </c>
      <c r="BT77">
        <f>($B$11*$D$9+$C$11*$D$9+$F$11*((CZ77+CR77)/MAX(CZ77+CR77+DA77, 0.1)*$I$9+DA77/MAX(CZ77+CR77+DA77, 0.1)*$J$9))/($B$11+$C$11+$F$11)</f>
        <v>0</v>
      </c>
      <c r="BU77">
        <f>($B$11*$K$9+$C$11*$K$9+$F$11*((CZ77+CR77)/MAX(CZ77+CR77+DA77, 0.1)*$P$9+DA77/MAX(CZ77+CR77+DA77, 0.1)*$Q$9))/($B$11+$C$11+$F$11)</f>
        <v>0</v>
      </c>
      <c r="BV77">
        <v>6</v>
      </c>
      <c r="BW77">
        <v>0.5</v>
      </c>
      <c r="BX77" t="s">
        <v>267</v>
      </c>
      <c r="BY77">
        <v>1623777272.21613</v>
      </c>
      <c r="BZ77">
        <v>367.645903225806</v>
      </c>
      <c r="CA77">
        <v>399.986903225807</v>
      </c>
      <c r="CB77">
        <v>36.4835709677419</v>
      </c>
      <c r="CC77">
        <v>13.1199483870968</v>
      </c>
      <c r="CD77">
        <v>599.994161290323</v>
      </c>
      <c r="CE77">
        <v>74.1574741935484</v>
      </c>
      <c r="CF77">
        <v>0.0999759032258064</v>
      </c>
      <c r="CG77">
        <v>42.4045612903226</v>
      </c>
      <c r="CH77">
        <v>35.7590741935484</v>
      </c>
      <c r="CI77">
        <v>999.9</v>
      </c>
      <c r="CJ77">
        <v>9994.11290322581</v>
      </c>
      <c r="CK77">
        <v>0</v>
      </c>
      <c r="CL77">
        <v>1347.72612903226</v>
      </c>
      <c r="CM77">
        <v>1999.97</v>
      </c>
      <c r="CN77">
        <v>0.979995483870968</v>
      </c>
      <c r="CO77">
        <v>0.0200045838709677</v>
      </c>
      <c r="CP77">
        <v>0</v>
      </c>
      <c r="CQ77">
        <v>670.981290322581</v>
      </c>
      <c r="CR77">
        <v>5.00005</v>
      </c>
      <c r="CS77">
        <v>17504.1580645161</v>
      </c>
      <c r="CT77">
        <v>16663.3709677419</v>
      </c>
      <c r="CU77">
        <v>55.8386774193548</v>
      </c>
      <c r="CV77">
        <v>57.5140322580645</v>
      </c>
      <c r="CW77">
        <v>56.387</v>
      </c>
      <c r="CX77">
        <v>57.0781612903225</v>
      </c>
      <c r="CY77">
        <v>58.0301935483871</v>
      </c>
      <c r="CZ77">
        <v>1955.06064516129</v>
      </c>
      <c r="DA77">
        <v>39.9096774193548</v>
      </c>
      <c r="DB77">
        <v>0</v>
      </c>
      <c r="DC77">
        <v>2.90000009536743</v>
      </c>
      <c r="DD77">
        <v>731.155192307692</v>
      </c>
      <c r="DE77">
        <v>-309.635794129762</v>
      </c>
      <c r="DF77">
        <v>-52430.1241803572</v>
      </c>
      <c r="DG77">
        <v>45602.7961538462</v>
      </c>
      <c r="DH77">
        <v>15</v>
      </c>
      <c r="DI77">
        <v>1623777242.1</v>
      </c>
      <c r="DJ77" t="s">
        <v>454</v>
      </c>
      <c r="DK77">
        <v>8</v>
      </c>
      <c r="DL77">
        <v>7.667</v>
      </c>
      <c r="DM77">
        <v>-1.081</v>
      </c>
      <c r="DN77">
        <v>400</v>
      </c>
      <c r="DO77">
        <v>13</v>
      </c>
      <c r="DP77">
        <v>0.15</v>
      </c>
      <c r="DQ77">
        <v>0.01</v>
      </c>
      <c r="DR77">
        <v>-32.7556380952381</v>
      </c>
      <c r="DS77">
        <v>-5.28144890057896</v>
      </c>
      <c r="DT77">
        <v>0.551000795934254</v>
      </c>
      <c r="DU77">
        <v>0</v>
      </c>
      <c r="DV77">
        <v>726.574257142857</v>
      </c>
      <c r="DW77">
        <v>68.4558437583863</v>
      </c>
      <c r="DX77">
        <v>109.55409321279</v>
      </c>
      <c r="DY77">
        <v>0</v>
      </c>
      <c r="DZ77">
        <v>23.9729928571429</v>
      </c>
      <c r="EA77">
        <v>9.05388767650326</v>
      </c>
      <c r="EB77">
        <v>0.961080760541128</v>
      </c>
      <c r="EC77">
        <v>0</v>
      </c>
      <c r="ED77">
        <v>0</v>
      </c>
      <c r="EE77">
        <v>3</v>
      </c>
      <c r="EF77" t="s">
        <v>276</v>
      </c>
      <c r="EG77">
        <v>100</v>
      </c>
      <c r="EH77">
        <v>100</v>
      </c>
      <c r="EI77">
        <v>7.667</v>
      </c>
      <c r="EJ77">
        <v>-1.081</v>
      </c>
      <c r="EK77">
        <v>2</v>
      </c>
      <c r="EL77">
        <v>721.416</v>
      </c>
      <c r="EM77">
        <v>322.757</v>
      </c>
      <c r="EN77">
        <v>41.403</v>
      </c>
      <c r="EO77">
        <v>38.5199</v>
      </c>
      <c r="EP77">
        <v>30.0003</v>
      </c>
      <c r="EQ77">
        <v>38.069</v>
      </c>
      <c r="ER77">
        <v>38.0262</v>
      </c>
      <c r="ES77">
        <v>26.1237</v>
      </c>
      <c r="ET77">
        <v>-30</v>
      </c>
      <c r="EU77">
        <v>-30</v>
      </c>
      <c r="EV77">
        <v>-999.9</v>
      </c>
      <c r="EW77">
        <v>400</v>
      </c>
      <c r="EX77">
        <v>20</v>
      </c>
      <c r="EY77">
        <v>109.566</v>
      </c>
      <c r="EZ77">
        <v>97.6246</v>
      </c>
    </row>
    <row r="78" spans="1:156">
      <c r="A78">
        <v>62</v>
      </c>
      <c r="B78">
        <v>1623777294.1</v>
      </c>
      <c r="C78">
        <v>7458.5</v>
      </c>
      <c r="D78" t="s">
        <v>470</v>
      </c>
      <c r="E78" t="s">
        <v>471</v>
      </c>
      <c r="F78" t="s">
        <v>264</v>
      </c>
      <c r="G78">
        <v>1623777273.2</v>
      </c>
      <c r="H78">
        <f>CD78*AI78*(CB78-CC78)/(100*BV78*(1000-AI78*CB78))</f>
        <v>0</v>
      </c>
      <c r="I78">
        <f>CD78*AI78*(CA78-BZ78*(1000-AI78*CC78)/(1000-AI78*CB78))/(100*BV78)</f>
        <v>0</v>
      </c>
      <c r="J78">
        <f>BZ78 - IF(AI78&gt;1, I78*BV78*100.0/(AK78*CJ78), 0)</f>
        <v>0</v>
      </c>
      <c r="K78">
        <f>((Q78-H78/2)*J78-I78)/(Q78+H78/2)</f>
        <v>0</v>
      </c>
      <c r="L78">
        <f>K78*(CE78+CF78)/1000.0</f>
        <v>0</v>
      </c>
      <c r="M78">
        <f>(BZ78 - IF(AI78&gt;1, I78*BV78*100.0/(AK78*CJ78), 0))*(CE78+CF78)/1000.0</f>
        <v>0</v>
      </c>
      <c r="N78">
        <f>2.0/((1/P78-1/O78)+SIGN(P78)*SQRT((1/P78-1/O78)*(1/P78-1/O78) + 4*BW78/((BW78+1)*(BW78+1))*(2*1/P78*1/O78-1/O78*1/O78)))</f>
        <v>0</v>
      </c>
      <c r="O78">
        <f>AF78+AE78*BV78+AD78*BV78*BV78</f>
        <v>0</v>
      </c>
      <c r="P78">
        <f>H78*(1000-(1000*0.61365*exp(17.502*T78/(240.97+T78))/(CE78+CF78)+CB78)/2)/(1000*0.61365*exp(17.502*T78/(240.97+T78))/(CE78+CF78)-CB78)</f>
        <v>0</v>
      </c>
      <c r="Q78">
        <f>1/((BW78+1)/(N78/1.6)+1/(O78/1.37)) + BW78/((BW78+1)/(N78/1.6) + BW78/(O78/1.37))</f>
        <v>0</v>
      </c>
      <c r="R78">
        <f>(BS78*BU78)</f>
        <v>0</v>
      </c>
      <c r="S78">
        <f>(CG78+(R78+2*0.95*5.67E-8*(((CG78+$B$7)+273)^4-(CG78+273)^4)-44100*H78)/(1.84*29.3*O78+8*0.95*5.67E-8*(CG78+273)^3))</f>
        <v>0</v>
      </c>
      <c r="T78">
        <f>($C$7*CH78+$D$7*CI78+$E$7*S78)</f>
        <v>0</v>
      </c>
      <c r="U78">
        <f>0.61365*exp(17.502*T78/(240.97+T78))</f>
        <v>0</v>
      </c>
      <c r="V78">
        <f>(W78/X78*100)</f>
        <v>0</v>
      </c>
      <c r="W78">
        <f>CB78*(CE78+CF78)/1000</f>
        <v>0</v>
      </c>
      <c r="X78">
        <f>0.61365*exp(17.502*CG78/(240.97+CG78))</f>
        <v>0</v>
      </c>
      <c r="Y78">
        <f>(U78-CB78*(CE78+CF78)/1000)</f>
        <v>0</v>
      </c>
      <c r="Z78">
        <f>(-H78*44100)</f>
        <v>0</v>
      </c>
      <c r="AA78">
        <f>2*29.3*O78*0.92*(CG78-T78)</f>
        <v>0</v>
      </c>
      <c r="AB78">
        <f>2*0.95*5.67E-8*(((CG78+$B$7)+273)^4-(T78+273)^4)</f>
        <v>0</v>
      </c>
      <c r="AC78">
        <f>R78+AB78+Z78+AA78</f>
        <v>0</v>
      </c>
      <c r="AD78">
        <v>-0.030734857128712</v>
      </c>
      <c r="AE78">
        <v>0.0345025696483444</v>
      </c>
      <c r="AF78">
        <v>2.73104548984229</v>
      </c>
      <c r="AG78">
        <v>62</v>
      </c>
      <c r="AH78">
        <v>10</v>
      </c>
      <c r="AI78">
        <f>IF(AG78*$H$13&gt;=AK78,1.0,(AK78/(AK78-AG78*$H$13)))</f>
        <v>0</v>
      </c>
      <c r="AJ78">
        <f>(AI78-1)*100</f>
        <v>0</v>
      </c>
      <c r="AK78">
        <f>MAX(0,($B$13+$C$13*CJ78)/(1+$D$13*CJ78)*CE78/(CG78+273)*$E$13)</f>
        <v>0</v>
      </c>
      <c r="AL78">
        <v>0</v>
      </c>
      <c r="AM78">
        <v>0</v>
      </c>
      <c r="AN78">
        <v>0</v>
      </c>
      <c r="AO78">
        <f>AN78-AM78</f>
        <v>0</v>
      </c>
      <c r="AP78">
        <f>AO78/AN78</f>
        <v>0</v>
      </c>
      <c r="AQ78">
        <v>-1</v>
      </c>
      <c r="AR78" t="s">
        <v>472</v>
      </c>
      <c r="AS78">
        <v>733.512730769231</v>
      </c>
      <c r="AT78">
        <v>872.503</v>
      </c>
      <c r="AU78">
        <f>1-AS78/AT78</f>
        <v>0</v>
      </c>
      <c r="AV78">
        <v>0.5</v>
      </c>
      <c r="AW78">
        <f>BS78</f>
        <v>0</v>
      </c>
      <c r="AX78">
        <f>I78</f>
        <v>0</v>
      </c>
      <c r="AY78">
        <f>AU78*AV78*AW78</f>
        <v>0</v>
      </c>
      <c r="AZ78">
        <f>BE78/AT78</f>
        <v>0</v>
      </c>
      <c r="BA78">
        <f>(AX78-AQ78)/AW78</f>
        <v>0</v>
      </c>
      <c r="BB78">
        <f>(AN78-AT78)/AT78</f>
        <v>0</v>
      </c>
      <c r="BC78" t="s">
        <v>266</v>
      </c>
      <c r="BD78">
        <v>0</v>
      </c>
      <c r="BE78">
        <f>AT78-BD78</f>
        <v>0</v>
      </c>
      <c r="BF78">
        <f>(AT78-AS78)/(AT78-BD78)</f>
        <v>0</v>
      </c>
      <c r="BG78">
        <f>(AN78-AT78)/(AN78-BD78)</f>
        <v>0</v>
      </c>
      <c r="BH78">
        <f>(AT78-AS78)/(AT78-AM78)</f>
        <v>0</v>
      </c>
      <c r="BI78">
        <f>(AN78-AT78)/(AN78-AM78)</f>
        <v>0</v>
      </c>
      <c r="BJ78" t="s">
        <v>266</v>
      </c>
      <c r="BK78" t="s">
        <v>266</v>
      </c>
      <c r="BL78" t="s">
        <v>266</v>
      </c>
      <c r="BM78" t="s">
        <v>266</v>
      </c>
      <c r="BN78" t="s">
        <v>266</v>
      </c>
      <c r="BO78" t="s">
        <v>266</v>
      </c>
      <c r="BP78" t="s">
        <v>266</v>
      </c>
      <c r="BQ78" t="s">
        <v>266</v>
      </c>
      <c r="BR78">
        <f>$B$11*CK78+$C$11*CL78+$F$11*CM78</f>
        <v>0</v>
      </c>
      <c r="BS78">
        <f>BR78*BT78</f>
        <v>0</v>
      </c>
      <c r="BT78">
        <f>($B$11*$D$9+$C$11*$D$9+$F$11*((CZ78+CR78)/MAX(CZ78+CR78+DA78, 0.1)*$I$9+DA78/MAX(CZ78+CR78+DA78, 0.1)*$J$9))/($B$11+$C$11+$F$11)</f>
        <v>0</v>
      </c>
      <c r="BU78">
        <f>($B$11*$K$9+$C$11*$K$9+$F$11*((CZ78+CR78)/MAX(CZ78+CR78+DA78, 0.1)*$P$9+DA78/MAX(CZ78+CR78+DA78, 0.1)*$Q$9))/($B$11+$C$11+$F$11)</f>
        <v>0</v>
      </c>
      <c r="BV78">
        <v>6</v>
      </c>
      <c r="BW78">
        <v>0.5</v>
      </c>
      <c r="BX78" t="s">
        <v>267</v>
      </c>
      <c r="BY78">
        <v>1623777273.2</v>
      </c>
      <c r="BZ78">
        <v>367.597451612903</v>
      </c>
      <c r="CA78">
        <v>399.98435483871</v>
      </c>
      <c r="CB78">
        <v>36.5765774193548</v>
      </c>
      <c r="CC78">
        <v>13.1207548387097</v>
      </c>
      <c r="CD78">
        <v>599.996096774193</v>
      </c>
      <c r="CE78">
        <v>74.1574870967742</v>
      </c>
      <c r="CF78">
        <v>0.0999914935483871</v>
      </c>
      <c r="CG78">
        <v>42.4176387096774</v>
      </c>
      <c r="CH78">
        <v>35.8280161290323</v>
      </c>
      <c r="CI78">
        <v>999.9</v>
      </c>
      <c r="CJ78">
        <v>9994.7564516129</v>
      </c>
      <c r="CK78">
        <v>0</v>
      </c>
      <c r="CL78">
        <v>1347.76903225806</v>
      </c>
      <c r="CM78">
        <v>1999.93290322581</v>
      </c>
      <c r="CN78">
        <v>0.979995322580645</v>
      </c>
      <c r="CO78">
        <v>0.020004735483871</v>
      </c>
      <c r="CP78">
        <v>0</v>
      </c>
      <c r="CQ78">
        <v>669.615870967742</v>
      </c>
      <c r="CR78">
        <v>5.00005</v>
      </c>
      <c r="CS78">
        <v>17476.6774193548</v>
      </c>
      <c r="CT78">
        <v>16663.0580645161</v>
      </c>
      <c r="CU78">
        <v>55.8648709677419</v>
      </c>
      <c r="CV78">
        <v>57.518064516129</v>
      </c>
      <c r="CW78">
        <v>56.3910322580645</v>
      </c>
      <c r="CX78">
        <v>57.0842258064516</v>
      </c>
      <c r="CY78">
        <v>58.0443225806452</v>
      </c>
      <c r="CZ78">
        <v>1955.02387096774</v>
      </c>
      <c r="DA78">
        <v>39.9093548387097</v>
      </c>
      <c r="DB78">
        <v>0</v>
      </c>
      <c r="DC78">
        <v>2.30000019073486</v>
      </c>
      <c r="DD78">
        <v>733.512730769231</v>
      </c>
      <c r="DE78">
        <v>-342.842874263265</v>
      </c>
      <c r="DF78">
        <v>-92986.6539909854</v>
      </c>
      <c r="DG78">
        <v>48416.1076923077</v>
      </c>
      <c r="DH78">
        <v>15</v>
      </c>
      <c r="DI78">
        <v>1623777242.1</v>
      </c>
      <c r="DJ78" t="s">
        <v>454</v>
      </c>
      <c r="DK78">
        <v>8</v>
      </c>
      <c r="DL78">
        <v>7.667</v>
      </c>
      <c r="DM78">
        <v>-1.081</v>
      </c>
      <c r="DN78">
        <v>400</v>
      </c>
      <c r="DO78">
        <v>13</v>
      </c>
      <c r="DP78">
        <v>0.15</v>
      </c>
      <c r="DQ78">
        <v>0.01</v>
      </c>
      <c r="DR78">
        <v>-32.961730952381</v>
      </c>
      <c r="DS78">
        <v>-5.3088652360015</v>
      </c>
      <c r="DT78">
        <v>0.553522232739741</v>
      </c>
      <c r="DU78">
        <v>0</v>
      </c>
      <c r="DV78">
        <v>734.547885714286</v>
      </c>
      <c r="DW78">
        <v>-59.2061318788312</v>
      </c>
      <c r="DX78">
        <v>116.46082003263</v>
      </c>
      <c r="DY78">
        <v>0</v>
      </c>
      <c r="DZ78">
        <v>24.370469047619</v>
      </c>
      <c r="EA78">
        <v>10.3587525215973</v>
      </c>
      <c r="EB78">
        <v>1.0646797214562</v>
      </c>
      <c r="EC78">
        <v>0</v>
      </c>
      <c r="ED78">
        <v>0</v>
      </c>
      <c r="EE78">
        <v>3</v>
      </c>
      <c r="EF78" t="s">
        <v>276</v>
      </c>
      <c r="EG78">
        <v>100</v>
      </c>
      <c r="EH78">
        <v>100</v>
      </c>
      <c r="EI78">
        <v>7.667</v>
      </c>
      <c r="EJ78">
        <v>-1.081</v>
      </c>
      <c r="EK78">
        <v>2</v>
      </c>
      <c r="EL78">
        <v>721.452</v>
      </c>
      <c r="EM78">
        <v>322.782</v>
      </c>
      <c r="EN78">
        <v>41.4068</v>
      </c>
      <c r="EO78">
        <v>38.5199</v>
      </c>
      <c r="EP78">
        <v>30.0004</v>
      </c>
      <c r="EQ78">
        <v>38.0704</v>
      </c>
      <c r="ER78">
        <v>38.0262</v>
      </c>
      <c r="ES78">
        <v>26.125</v>
      </c>
      <c r="ET78">
        <v>-30</v>
      </c>
      <c r="EU78">
        <v>-30</v>
      </c>
      <c r="EV78">
        <v>-999.9</v>
      </c>
      <c r="EW78">
        <v>400</v>
      </c>
      <c r="EX78">
        <v>20</v>
      </c>
      <c r="EY78">
        <v>109.566</v>
      </c>
      <c r="EZ78">
        <v>97.6237</v>
      </c>
    </row>
    <row r="79" spans="1:156">
      <c r="A79">
        <v>63</v>
      </c>
      <c r="B79">
        <v>1623777297.1</v>
      </c>
      <c r="C79">
        <v>7461.5</v>
      </c>
      <c r="D79" t="s">
        <v>473</v>
      </c>
      <c r="E79" t="s">
        <v>474</v>
      </c>
      <c r="F79" t="s">
        <v>264</v>
      </c>
      <c r="G79">
        <v>1623777274.26452</v>
      </c>
      <c r="H79">
        <f>CD79*AI79*(CB79-CC79)/(100*BV79*(1000-AI79*CB79))</f>
        <v>0</v>
      </c>
      <c r="I79">
        <f>CD79*AI79*(CA79-BZ79*(1000-AI79*CC79)/(1000-AI79*CB79))/(100*BV79)</f>
        <v>0</v>
      </c>
      <c r="J79">
        <f>BZ79 - IF(AI79&gt;1, I79*BV79*100.0/(AK79*CJ79), 0)</f>
        <v>0</v>
      </c>
      <c r="K79">
        <f>((Q79-H79/2)*J79-I79)/(Q79+H79/2)</f>
        <v>0</v>
      </c>
      <c r="L79">
        <f>K79*(CE79+CF79)/1000.0</f>
        <v>0</v>
      </c>
      <c r="M79">
        <f>(BZ79 - IF(AI79&gt;1, I79*BV79*100.0/(AK79*CJ79), 0))*(CE79+CF79)/1000.0</f>
        <v>0</v>
      </c>
      <c r="N79">
        <f>2.0/((1/P79-1/O79)+SIGN(P79)*SQRT((1/P79-1/O79)*(1/P79-1/O79) + 4*BW79/((BW79+1)*(BW79+1))*(2*1/P79*1/O79-1/O79*1/O79)))</f>
        <v>0</v>
      </c>
      <c r="O79">
        <f>AF79+AE79*BV79+AD79*BV79*BV79</f>
        <v>0</v>
      </c>
      <c r="P79">
        <f>H79*(1000-(1000*0.61365*exp(17.502*T79/(240.97+T79))/(CE79+CF79)+CB79)/2)/(1000*0.61365*exp(17.502*T79/(240.97+T79))/(CE79+CF79)-CB79)</f>
        <v>0</v>
      </c>
      <c r="Q79">
        <f>1/((BW79+1)/(N79/1.6)+1/(O79/1.37)) + BW79/((BW79+1)/(N79/1.6) + BW79/(O79/1.37))</f>
        <v>0</v>
      </c>
      <c r="R79">
        <f>(BS79*BU79)</f>
        <v>0</v>
      </c>
      <c r="S79">
        <f>(CG79+(R79+2*0.95*5.67E-8*(((CG79+$B$7)+273)^4-(CG79+273)^4)-44100*H79)/(1.84*29.3*O79+8*0.95*5.67E-8*(CG79+273)^3))</f>
        <v>0</v>
      </c>
      <c r="T79">
        <f>($C$7*CH79+$D$7*CI79+$E$7*S79)</f>
        <v>0</v>
      </c>
      <c r="U79">
        <f>0.61365*exp(17.502*T79/(240.97+T79))</f>
        <v>0</v>
      </c>
      <c r="V79">
        <f>(W79/X79*100)</f>
        <v>0</v>
      </c>
      <c r="W79">
        <f>CB79*(CE79+CF79)/1000</f>
        <v>0</v>
      </c>
      <c r="X79">
        <f>0.61365*exp(17.502*CG79/(240.97+CG79))</f>
        <v>0</v>
      </c>
      <c r="Y79">
        <f>(U79-CB79*(CE79+CF79)/1000)</f>
        <v>0</v>
      </c>
      <c r="Z79">
        <f>(-H79*44100)</f>
        <v>0</v>
      </c>
      <c r="AA79">
        <f>2*29.3*O79*0.92*(CG79-T79)</f>
        <v>0</v>
      </c>
      <c r="AB79">
        <f>2*0.95*5.67E-8*(((CG79+$B$7)+273)^4-(T79+273)^4)</f>
        <v>0</v>
      </c>
      <c r="AC79">
        <f>R79+AB79+Z79+AA79</f>
        <v>0</v>
      </c>
      <c r="AD79">
        <v>-0.0307351108563312</v>
      </c>
      <c r="AE79">
        <v>0.0345028544798247</v>
      </c>
      <c r="AF79">
        <v>2.73106380978655</v>
      </c>
      <c r="AG79">
        <v>62</v>
      </c>
      <c r="AH79">
        <v>10</v>
      </c>
      <c r="AI79">
        <f>IF(AG79*$H$13&gt;=AK79,1.0,(AK79/(AK79-AG79*$H$13)))</f>
        <v>0</v>
      </c>
      <c r="AJ79">
        <f>(AI79-1)*100</f>
        <v>0</v>
      </c>
      <c r="AK79">
        <f>MAX(0,($B$13+$C$13*CJ79)/(1+$D$13*CJ79)*CE79/(CG79+273)*$E$13)</f>
        <v>0</v>
      </c>
      <c r="AL79">
        <v>0</v>
      </c>
      <c r="AM79">
        <v>0</v>
      </c>
      <c r="AN79">
        <v>0</v>
      </c>
      <c r="AO79">
        <f>AN79-AM79</f>
        <v>0</v>
      </c>
      <c r="AP79">
        <f>AO79/AN79</f>
        <v>0</v>
      </c>
      <c r="AQ79">
        <v>-1</v>
      </c>
      <c r="AR79" t="s">
        <v>475</v>
      </c>
      <c r="AS79">
        <v>719.4795</v>
      </c>
      <c r="AT79">
        <v>866.536</v>
      </c>
      <c r="AU79">
        <f>1-AS79/AT79</f>
        <v>0</v>
      </c>
      <c r="AV79">
        <v>0.5</v>
      </c>
      <c r="AW79">
        <f>BS79</f>
        <v>0</v>
      </c>
      <c r="AX79">
        <f>I79</f>
        <v>0</v>
      </c>
      <c r="AY79">
        <f>AU79*AV79*AW79</f>
        <v>0</v>
      </c>
      <c r="AZ79">
        <f>BE79/AT79</f>
        <v>0</v>
      </c>
      <c r="BA79">
        <f>(AX79-AQ79)/AW79</f>
        <v>0</v>
      </c>
      <c r="BB79">
        <f>(AN79-AT79)/AT79</f>
        <v>0</v>
      </c>
      <c r="BC79" t="s">
        <v>266</v>
      </c>
      <c r="BD79">
        <v>0</v>
      </c>
      <c r="BE79">
        <f>AT79-BD79</f>
        <v>0</v>
      </c>
      <c r="BF79">
        <f>(AT79-AS79)/(AT79-BD79)</f>
        <v>0</v>
      </c>
      <c r="BG79">
        <f>(AN79-AT79)/(AN79-BD79)</f>
        <v>0</v>
      </c>
      <c r="BH79">
        <f>(AT79-AS79)/(AT79-AM79)</f>
        <v>0</v>
      </c>
      <c r="BI79">
        <f>(AN79-AT79)/(AN79-AM79)</f>
        <v>0</v>
      </c>
      <c r="BJ79" t="s">
        <v>266</v>
      </c>
      <c r="BK79" t="s">
        <v>266</v>
      </c>
      <c r="BL79" t="s">
        <v>266</v>
      </c>
      <c r="BM79" t="s">
        <v>266</v>
      </c>
      <c r="BN79" t="s">
        <v>266</v>
      </c>
      <c r="BO79" t="s">
        <v>266</v>
      </c>
      <c r="BP79" t="s">
        <v>266</v>
      </c>
      <c r="BQ79" t="s">
        <v>266</v>
      </c>
      <c r="BR79">
        <f>$B$11*CK79+$C$11*CL79+$F$11*CM79</f>
        <v>0</v>
      </c>
      <c r="BS79">
        <f>BR79*BT79</f>
        <v>0</v>
      </c>
      <c r="BT79">
        <f>($B$11*$D$9+$C$11*$D$9+$F$11*((CZ79+CR79)/MAX(CZ79+CR79+DA79, 0.1)*$I$9+DA79/MAX(CZ79+CR79+DA79, 0.1)*$J$9))/($B$11+$C$11+$F$11)</f>
        <v>0</v>
      </c>
      <c r="BU79">
        <f>($B$11*$K$9+$C$11*$K$9+$F$11*((CZ79+CR79)/MAX(CZ79+CR79+DA79, 0.1)*$P$9+DA79/MAX(CZ79+CR79+DA79, 0.1)*$Q$9))/($B$11+$C$11+$F$11)</f>
        <v>0</v>
      </c>
      <c r="BV79">
        <v>6</v>
      </c>
      <c r="BW79">
        <v>0.5</v>
      </c>
      <c r="BX79" t="s">
        <v>267</v>
      </c>
      <c r="BY79">
        <v>1623777274.26452</v>
      </c>
      <c r="BZ79">
        <v>367.545677419355</v>
      </c>
      <c r="CA79">
        <v>399.981032258065</v>
      </c>
      <c r="CB79">
        <v>36.6732</v>
      </c>
      <c r="CC79">
        <v>13.1216806451613</v>
      </c>
      <c r="CD79">
        <v>599.997032258064</v>
      </c>
      <c r="CE79">
        <v>74.1575129032258</v>
      </c>
      <c r="CF79">
        <v>0.0999987129032258</v>
      </c>
      <c r="CG79">
        <v>42.4320548387097</v>
      </c>
      <c r="CH79">
        <v>35.9002935483871</v>
      </c>
      <c r="CI79">
        <v>999.9</v>
      </c>
      <c r="CJ79">
        <v>9994.83548387097</v>
      </c>
      <c r="CK79">
        <v>0</v>
      </c>
      <c r="CL79">
        <v>1347.83870967742</v>
      </c>
      <c r="CM79">
        <v>1999.94709677419</v>
      </c>
      <c r="CN79">
        <v>0.979995580645161</v>
      </c>
      <c r="CO79">
        <v>0.0200044870967742</v>
      </c>
      <c r="CP79">
        <v>0</v>
      </c>
      <c r="CQ79">
        <v>667.955225806452</v>
      </c>
      <c r="CR79">
        <v>5.00005</v>
      </c>
      <c r="CS79">
        <v>17443.7064516129</v>
      </c>
      <c r="CT79">
        <v>16663.1774193548</v>
      </c>
      <c r="CU79">
        <v>55.8950967741935</v>
      </c>
      <c r="CV79">
        <v>57.5220967741935</v>
      </c>
      <c r="CW79">
        <v>56.395064516129</v>
      </c>
      <c r="CX79">
        <v>57.0902903225806</v>
      </c>
      <c r="CY79">
        <v>58.0584193548387</v>
      </c>
      <c r="CZ79">
        <v>1955.03838709677</v>
      </c>
      <c r="DA79">
        <v>39.9090322580645</v>
      </c>
      <c r="DB79">
        <v>0</v>
      </c>
      <c r="DC79">
        <v>2.70000004768372</v>
      </c>
      <c r="DD79">
        <v>719.4795</v>
      </c>
      <c r="DE79">
        <v>-194.4962672557</v>
      </c>
      <c r="DF79">
        <v>-46081.3268301357</v>
      </c>
      <c r="DG79">
        <v>44957.8307692308</v>
      </c>
      <c r="DH79">
        <v>15</v>
      </c>
      <c r="DI79">
        <v>1623777242.1</v>
      </c>
      <c r="DJ79" t="s">
        <v>454</v>
      </c>
      <c r="DK79">
        <v>8</v>
      </c>
      <c r="DL79">
        <v>7.667</v>
      </c>
      <c r="DM79">
        <v>-1.081</v>
      </c>
      <c r="DN79">
        <v>400</v>
      </c>
      <c r="DO79">
        <v>13</v>
      </c>
      <c r="DP79">
        <v>0.15</v>
      </c>
      <c r="DQ79">
        <v>0.01</v>
      </c>
      <c r="DR79">
        <v>-33.1663666666667</v>
      </c>
      <c r="DS79">
        <v>-4.57441068571389</v>
      </c>
      <c r="DT79">
        <v>0.494547123117835</v>
      </c>
      <c r="DU79">
        <v>0</v>
      </c>
      <c r="DV79">
        <v>724.763714285714</v>
      </c>
      <c r="DW79">
        <v>-39.4701791288542</v>
      </c>
      <c r="DX79">
        <v>112.673326415431</v>
      </c>
      <c r="DY79">
        <v>0</v>
      </c>
      <c r="DZ79">
        <v>24.7836928571429</v>
      </c>
      <c r="EA79">
        <v>9.9980050628348</v>
      </c>
      <c r="EB79">
        <v>1.03505337161512</v>
      </c>
      <c r="EC79">
        <v>0</v>
      </c>
      <c r="ED79">
        <v>0</v>
      </c>
      <c r="EE79">
        <v>3</v>
      </c>
      <c r="EF79" t="s">
        <v>276</v>
      </c>
      <c r="EG79">
        <v>100</v>
      </c>
      <c r="EH79">
        <v>100</v>
      </c>
      <c r="EI79">
        <v>7.667</v>
      </c>
      <c r="EJ79">
        <v>-1.081</v>
      </c>
      <c r="EK79">
        <v>2</v>
      </c>
      <c r="EL79">
        <v>721.861</v>
      </c>
      <c r="EM79">
        <v>322.668</v>
      </c>
      <c r="EN79">
        <v>41.4106</v>
      </c>
      <c r="EO79">
        <v>38.5222</v>
      </c>
      <c r="EP79">
        <v>30.0004</v>
      </c>
      <c r="EQ79">
        <v>38.0727</v>
      </c>
      <c r="ER79">
        <v>38.0262</v>
      </c>
      <c r="ES79">
        <v>26.1241</v>
      </c>
      <c r="ET79">
        <v>-30</v>
      </c>
      <c r="EU79">
        <v>-30</v>
      </c>
      <c r="EV79">
        <v>-999.9</v>
      </c>
      <c r="EW79">
        <v>400</v>
      </c>
      <c r="EX79">
        <v>20</v>
      </c>
      <c r="EY79">
        <v>109.566</v>
      </c>
      <c r="EZ79">
        <v>97.6231</v>
      </c>
    </row>
    <row r="80" spans="1:156">
      <c r="A80">
        <v>64</v>
      </c>
      <c r="B80">
        <v>1623777300.1</v>
      </c>
      <c r="C80">
        <v>7464.5</v>
      </c>
      <c r="D80" t="s">
        <v>476</v>
      </c>
      <c r="E80" t="s">
        <v>477</v>
      </c>
      <c r="F80" t="s">
        <v>264</v>
      </c>
      <c r="G80">
        <v>1623777275.40968</v>
      </c>
      <c r="H80">
        <f>CD80*AI80*(CB80-CC80)/(100*BV80*(1000-AI80*CB80))</f>
        <v>0</v>
      </c>
      <c r="I80">
        <f>CD80*AI80*(CA80-BZ80*(1000-AI80*CC80)/(1000-AI80*CB80))/(100*BV80)</f>
        <v>0</v>
      </c>
      <c r="J80">
        <f>BZ80 - IF(AI80&gt;1, I80*BV80*100.0/(AK80*CJ80), 0)</f>
        <v>0</v>
      </c>
      <c r="K80">
        <f>((Q80-H80/2)*J80-I80)/(Q80+H80/2)</f>
        <v>0</v>
      </c>
      <c r="L80">
        <f>K80*(CE80+CF80)/1000.0</f>
        <v>0</v>
      </c>
      <c r="M80">
        <f>(BZ80 - IF(AI80&gt;1, I80*BV80*100.0/(AK80*CJ80), 0))*(CE80+CF80)/1000.0</f>
        <v>0</v>
      </c>
      <c r="N80">
        <f>2.0/((1/P80-1/O80)+SIGN(P80)*SQRT((1/P80-1/O80)*(1/P80-1/O80) + 4*BW80/((BW80+1)*(BW80+1))*(2*1/P80*1/O80-1/O80*1/O80)))</f>
        <v>0</v>
      </c>
      <c r="O80">
        <f>AF80+AE80*BV80+AD80*BV80*BV80</f>
        <v>0</v>
      </c>
      <c r="P80">
        <f>H80*(1000-(1000*0.61365*exp(17.502*T80/(240.97+T80))/(CE80+CF80)+CB80)/2)/(1000*0.61365*exp(17.502*T80/(240.97+T80))/(CE80+CF80)-CB80)</f>
        <v>0</v>
      </c>
      <c r="Q80">
        <f>1/((BW80+1)/(N80/1.6)+1/(O80/1.37)) + BW80/((BW80+1)/(N80/1.6) + BW80/(O80/1.37))</f>
        <v>0</v>
      </c>
      <c r="R80">
        <f>(BS80*BU80)</f>
        <v>0</v>
      </c>
      <c r="S80">
        <f>(CG80+(R80+2*0.95*5.67E-8*(((CG80+$B$7)+273)^4-(CG80+273)^4)-44100*H80)/(1.84*29.3*O80+8*0.95*5.67E-8*(CG80+273)^3))</f>
        <v>0</v>
      </c>
      <c r="T80">
        <f>($C$7*CH80+$D$7*CI80+$E$7*S80)</f>
        <v>0</v>
      </c>
      <c r="U80">
        <f>0.61365*exp(17.502*T80/(240.97+T80))</f>
        <v>0</v>
      </c>
      <c r="V80">
        <f>(W80/X80*100)</f>
        <v>0</v>
      </c>
      <c r="W80">
        <f>CB80*(CE80+CF80)/1000</f>
        <v>0</v>
      </c>
      <c r="X80">
        <f>0.61365*exp(17.502*CG80/(240.97+CG80))</f>
        <v>0</v>
      </c>
      <c r="Y80">
        <f>(U80-CB80*(CE80+CF80)/1000)</f>
        <v>0</v>
      </c>
      <c r="Z80">
        <f>(-H80*44100)</f>
        <v>0</v>
      </c>
      <c r="AA80">
        <f>2*29.3*O80*0.92*(CG80-T80)</f>
        <v>0</v>
      </c>
      <c r="AB80">
        <f>2*0.95*5.67E-8*(((CG80+$B$7)+273)^4-(T80+273)^4)</f>
        <v>0</v>
      </c>
      <c r="AC80">
        <f>R80+AB80+Z80+AA80</f>
        <v>0</v>
      </c>
      <c r="AD80">
        <v>-0.030734245860678</v>
      </c>
      <c r="AE80">
        <v>0.0345018834464263</v>
      </c>
      <c r="AF80">
        <v>2.73100135419188</v>
      </c>
      <c r="AG80">
        <v>62</v>
      </c>
      <c r="AH80">
        <v>10</v>
      </c>
      <c r="AI80">
        <f>IF(AG80*$H$13&gt;=AK80,1.0,(AK80/(AK80-AG80*$H$13)))</f>
        <v>0</v>
      </c>
      <c r="AJ80">
        <f>(AI80-1)*100</f>
        <v>0</v>
      </c>
      <c r="AK80">
        <f>MAX(0,($B$13+$C$13*CJ80)/(1+$D$13*CJ80)*CE80/(CG80+273)*$E$13)</f>
        <v>0</v>
      </c>
      <c r="AL80">
        <v>0</v>
      </c>
      <c r="AM80">
        <v>0</v>
      </c>
      <c r="AN80">
        <v>0</v>
      </c>
      <c r="AO80">
        <f>AN80-AM80</f>
        <v>0</v>
      </c>
      <c r="AP80">
        <f>AO80/AN80</f>
        <v>0</v>
      </c>
      <c r="AQ80">
        <v>-1</v>
      </c>
      <c r="AR80" t="s">
        <v>478</v>
      </c>
      <c r="AS80">
        <v>717.007269230769</v>
      </c>
      <c r="AT80">
        <v>861.722</v>
      </c>
      <c r="AU80">
        <f>1-AS80/AT80</f>
        <v>0</v>
      </c>
      <c r="AV80">
        <v>0.5</v>
      </c>
      <c r="AW80">
        <f>BS80</f>
        <v>0</v>
      </c>
      <c r="AX80">
        <f>I80</f>
        <v>0</v>
      </c>
      <c r="AY80">
        <f>AU80*AV80*AW80</f>
        <v>0</v>
      </c>
      <c r="AZ80">
        <f>BE80/AT80</f>
        <v>0</v>
      </c>
      <c r="BA80">
        <f>(AX80-AQ80)/AW80</f>
        <v>0</v>
      </c>
      <c r="BB80">
        <f>(AN80-AT80)/AT80</f>
        <v>0</v>
      </c>
      <c r="BC80" t="s">
        <v>266</v>
      </c>
      <c r="BD80">
        <v>0</v>
      </c>
      <c r="BE80">
        <f>AT80-BD80</f>
        <v>0</v>
      </c>
      <c r="BF80">
        <f>(AT80-AS80)/(AT80-BD80)</f>
        <v>0</v>
      </c>
      <c r="BG80">
        <f>(AN80-AT80)/(AN80-BD80)</f>
        <v>0</v>
      </c>
      <c r="BH80">
        <f>(AT80-AS80)/(AT80-AM80)</f>
        <v>0</v>
      </c>
      <c r="BI80">
        <f>(AN80-AT80)/(AN80-AM80)</f>
        <v>0</v>
      </c>
      <c r="BJ80" t="s">
        <v>266</v>
      </c>
      <c r="BK80" t="s">
        <v>266</v>
      </c>
      <c r="BL80" t="s">
        <v>266</v>
      </c>
      <c r="BM80" t="s">
        <v>266</v>
      </c>
      <c r="BN80" t="s">
        <v>266</v>
      </c>
      <c r="BO80" t="s">
        <v>266</v>
      </c>
      <c r="BP80" t="s">
        <v>266</v>
      </c>
      <c r="BQ80" t="s">
        <v>266</v>
      </c>
      <c r="BR80">
        <f>$B$11*CK80+$C$11*CL80+$F$11*CM80</f>
        <v>0</v>
      </c>
      <c r="BS80">
        <f>BR80*BT80</f>
        <v>0</v>
      </c>
      <c r="BT80">
        <f>($B$11*$D$9+$C$11*$D$9+$F$11*((CZ80+CR80)/MAX(CZ80+CR80+DA80, 0.1)*$I$9+DA80/MAX(CZ80+CR80+DA80, 0.1)*$J$9))/($B$11+$C$11+$F$11)</f>
        <v>0</v>
      </c>
      <c r="BU80">
        <f>($B$11*$K$9+$C$11*$K$9+$F$11*((CZ80+CR80)/MAX(CZ80+CR80+DA80, 0.1)*$P$9+DA80/MAX(CZ80+CR80+DA80, 0.1)*$Q$9))/($B$11+$C$11+$F$11)</f>
        <v>0</v>
      </c>
      <c r="BV80">
        <v>6</v>
      </c>
      <c r="BW80">
        <v>0.5</v>
      </c>
      <c r="BX80" t="s">
        <v>267</v>
      </c>
      <c r="BY80">
        <v>1623777275.40968</v>
      </c>
      <c r="BZ80">
        <v>367.493580645161</v>
      </c>
      <c r="CA80">
        <v>399.97835483871</v>
      </c>
      <c r="CB80">
        <v>36.7753580645161</v>
      </c>
      <c r="CC80">
        <v>13.1227451612903</v>
      </c>
      <c r="CD80">
        <v>599.997967741935</v>
      </c>
      <c r="CE80">
        <v>74.1575129032258</v>
      </c>
      <c r="CF80">
        <v>0.100012083870968</v>
      </c>
      <c r="CG80">
        <v>42.4476516129032</v>
      </c>
      <c r="CH80">
        <v>35.9746677419355</v>
      </c>
      <c r="CI80">
        <v>999.9</v>
      </c>
      <c r="CJ80">
        <v>9994.55419354839</v>
      </c>
      <c r="CK80">
        <v>0</v>
      </c>
      <c r="CL80">
        <v>1347.93129032258</v>
      </c>
      <c r="CM80">
        <v>1999.93741935484</v>
      </c>
      <c r="CN80">
        <v>0.979995741935484</v>
      </c>
      <c r="CO80">
        <v>0.0200043387096774</v>
      </c>
      <c r="CP80">
        <v>0</v>
      </c>
      <c r="CQ80">
        <v>666.270903225806</v>
      </c>
      <c r="CR80">
        <v>5.00005</v>
      </c>
      <c r="CS80">
        <v>17410.1064516129</v>
      </c>
      <c r="CT80">
        <v>16663.0967741935</v>
      </c>
      <c r="CU80">
        <v>55.9293548387097</v>
      </c>
      <c r="CV80">
        <v>57.5261290322581</v>
      </c>
      <c r="CW80">
        <v>56.4010967741936</v>
      </c>
      <c r="CX80">
        <v>57.0963548387097</v>
      </c>
      <c r="CY80">
        <v>58.0765483870968</v>
      </c>
      <c r="CZ80">
        <v>1955.02935483871</v>
      </c>
      <c r="DA80">
        <v>39.9083870967742</v>
      </c>
      <c r="DB80">
        <v>0</v>
      </c>
      <c r="DC80">
        <v>2.5</v>
      </c>
      <c r="DD80">
        <v>717.007269230769</v>
      </c>
      <c r="DE80">
        <v>-119.484462352603</v>
      </c>
      <c r="DF80">
        <v>-22722.3448200769</v>
      </c>
      <c r="DG80">
        <v>44791.7</v>
      </c>
      <c r="DH80">
        <v>15</v>
      </c>
      <c r="DI80">
        <v>1623777242.1</v>
      </c>
      <c r="DJ80" t="s">
        <v>454</v>
      </c>
      <c r="DK80">
        <v>8</v>
      </c>
      <c r="DL80">
        <v>7.667</v>
      </c>
      <c r="DM80">
        <v>-1.081</v>
      </c>
      <c r="DN80">
        <v>400</v>
      </c>
      <c r="DO80">
        <v>13</v>
      </c>
      <c r="DP80">
        <v>0.15</v>
      </c>
      <c r="DQ80">
        <v>0.01</v>
      </c>
      <c r="DR80">
        <v>-33.3681285714286</v>
      </c>
      <c r="DS80">
        <v>-3.07263406885743</v>
      </c>
      <c r="DT80">
        <v>0.348604928035076</v>
      </c>
      <c r="DU80">
        <v>0</v>
      </c>
      <c r="DV80">
        <v>726.522828571429</v>
      </c>
      <c r="DW80">
        <v>-90.8101744025436</v>
      </c>
      <c r="DX80">
        <v>114.594936475642</v>
      </c>
      <c r="DY80">
        <v>0</v>
      </c>
      <c r="DZ80">
        <v>25.2125619047619</v>
      </c>
      <c r="EA80">
        <v>8.10844125619185</v>
      </c>
      <c r="EB80">
        <v>0.860516971126295</v>
      </c>
      <c r="EC80">
        <v>0</v>
      </c>
      <c r="ED80">
        <v>0</v>
      </c>
      <c r="EE80">
        <v>3</v>
      </c>
      <c r="EF80" t="s">
        <v>276</v>
      </c>
      <c r="EG80">
        <v>100</v>
      </c>
      <c r="EH80">
        <v>100</v>
      </c>
      <c r="EI80">
        <v>7.667</v>
      </c>
      <c r="EJ80">
        <v>-1.081</v>
      </c>
      <c r="EK80">
        <v>2</v>
      </c>
      <c r="EL80">
        <v>721.996</v>
      </c>
      <c r="EM80">
        <v>322.566</v>
      </c>
      <c r="EN80">
        <v>41.4145</v>
      </c>
      <c r="EO80">
        <v>38.5235</v>
      </c>
      <c r="EP80">
        <v>30.0005</v>
      </c>
      <c r="EQ80">
        <v>38.0727</v>
      </c>
      <c r="ER80">
        <v>38.0262</v>
      </c>
      <c r="ES80">
        <v>26.1265</v>
      </c>
      <c r="ET80">
        <v>-30</v>
      </c>
      <c r="EU80">
        <v>-30</v>
      </c>
      <c r="EV80">
        <v>-999.9</v>
      </c>
      <c r="EW80">
        <v>400</v>
      </c>
      <c r="EX80">
        <v>20</v>
      </c>
      <c r="EY80">
        <v>109.565</v>
      </c>
      <c r="EZ80">
        <v>97.6233</v>
      </c>
    </row>
    <row r="81" spans="1:156">
      <c r="A81">
        <v>65</v>
      </c>
      <c r="B81">
        <v>1623778060.6</v>
      </c>
      <c r="C81">
        <v>8225</v>
      </c>
      <c r="D81" t="s">
        <v>481</v>
      </c>
      <c r="E81" t="s">
        <v>482</v>
      </c>
      <c r="F81" t="s">
        <v>264</v>
      </c>
      <c r="G81">
        <v>1623778046.15484</v>
      </c>
      <c r="H81">
        <f>CD81*AI81*(CB81-CC81)/(100*BV81*(1000-AI81*CB81))</f>
        <v>0</v>
      </c>
      <c r="I81">
        <f>CD81*AI81*(CA81-BZ81*(1000-AI81*CC81)/(1000-AI81*CB81))/(100*BV81)</f>
        <v>0</v>
      </c>
      <c r="J81">
        <f>BZ81 - IF(AI81&gt;1, I81*BV81*100.0/(AK81*CJ81), 0)</f>
        <v>0</v>
      </c>
      <c r="K81">
        <f>((Q81-H81/2)*J81-I81)/(Q81+H81/2)</f>
        <v>0</v>
      </c>
      <c r="L81">
        <f>K81*(CE81+CF81)/1000.0</f>
        <v>0</v>
      </c>
      <c r="M81">
        <f>(BZ81 - IF(AI81&gt;1, I81*BV81*100.0/(AK81*CJ81), 0))*(CE81+CF81)/1000.0</f>
        <v>0</v>
      </c>
      <c r="N81">
        <f>2.0/((1/P81-1/O81)+SIGN(P81)*SQRT((1/P81-1/O81)*(1/P81-1/O81) + 4*BW81/((BW81+1)*(BW81+1))*(2*1/P81*1/O81-1/O81*1/O81)))</f>
        <v>0</v>
      </c>
      <c r="O81">
        <f>AF81+AE81*BV81+AD81*BV81*BV81</f>
        <v>0</v>
      </c>
      <c r="P81">
        <f>H81*(1000-(1000*0.61365*exp(17.502*T81/(240.97+T81))/(CE81+CF81)+CB81)/2)/(1000*0.61365*exp(17.502*T81/(240.97+T81))/(CE81+CF81)-CB81)</f>
        <v>0</v>
      </c>
      <c r="Q81">
        <f>1/((BW81+1)/(N81/1.6)+1/(O81/1.37)) + BW81/((BW81+1)/(N81/1.6) + BW81/(O81/1.37))</f>
        <v>0</v>
      </c>
      <c r="R81">
        <f>(BS81*BU81)</f>
        <v>0</v>
      </c>
      <c r="S81">
        <f>(CG81+(R81+2*0.95*5.67E-8*(((CG81+$B$7)+273)^4-(CG81+273)^4)-44100*H81)/(1.84*29.3*O81+8*0.95*5.67E-8*(CG81+273)^3))</f>
        <v>0</v>
      </c>
      <c r="T81">
        <f>($C$7*CH81+$D$7*CI81+$E$7*S81)</f>
        <v>0</v>
      </c>
      <c r="U81">
        <f>0.61365*exp(17.502*T81/(240.97+T81))</f>
        <v>0</v>
      </c>
      <c r="V81">
        <f>(W81/X81*100)</f>
        <v>0</v>
      </c>
      <c r="W81">
        <f>CB81*(CE81+CF81)/1000</f>
        <v>0</v>
      </c>
      <c r="X81">
        <f>0.61365*exp(17.502*CG81/(240.97+CG81))</f>
        <v>0</v>
      </c>
      <c r="Y81">
        <f>(U81-CB81*(CE81+CF81)/1000)</f>
        <v>0</v>
      </c>
      <c r="Z81">
        <f>(-H81*44100)</f>
        <v>0</v>
      </c>
      <c r="AA81">
        <f>2*29.3*O81*0.92*(CG81-T81)</f>
        <v>0</v>
      </c>
      <c r="AB81">
        <f>2*0.95*5.67E-8*(((CG81+$B$7)+273)^4-(T81+273)^4)</f>
        <v>0</v>
      </c>
      <c r="AC81">
        <f>R81+AB81+Z81+AA81</f>
        <v>0</v>
      </c>
      <c r="AD81">
        <v>-0.0307772506024591</v>
      </c>
      <c r="AE81">
        <v>0.0345501600364978</v>
      </c>
      <c r="AF81">
        <v>2.73410593873561</v>
      </c>
      <c r="AG81">
        <v>68</v>
      </c>
      <c r="AH81">
        <v>11</v>
      </c>
      <c r="AI81">
        <f>IF(AG81*$H$13&gt;=AK81,1.0,(AK81/(AK81-AG81*$H$13)))</f>
        <v>0</v>
      </c>
      <c r="AJ81">
        <f>(AI81-1)*100</f>
        <v>0</v>
      </c>
      <c r="AK81">
        <f>MAX(0,($B$13+$C$13*CJ81)/(1+$D$13*CJ81)*CE81/(CG81+273)*$E$13)</f>
        <v>0</v>
      </c>
      <c r="AL81">
        <v>0</v>
      </c>
      <c r="AM81">
        <v>0</v>
      </c>
      <c r="AN81">
        <v>0</v>
      </c>
      <c r="AO81">
        <f>AN81-AM81</f>
        <v>0</v>
      </c>
      <c r="AP81">
        <f>AO81/AN81</f>
        <v>0</v>
      </c>
      <c r="AQ81">
        <v>-1</v>
      </c>
      <c r="AR81" t="s">
        <v>483</v>
      </c>
      <c r="AS81">
        <v>692.111038461538</v>
      </c>
      <c r="AT81">
        <v>877.232</v>
      </c>
      <c r="AU81">
        <f>1-AS81/AT81</f>
        <v>0</v>
      </c>
      <c r="AV81">
        <v>0.5</v>
      </c>
      <c r="AW81">
        <f>BS81</f>
        <v>0</v>
      </c>
      <c r="AX81">
        <f>I81</f>
        <v>0</v>
      </c>
      <c r="AY81">
        <f>AU81*AV81*AW81</f>
        <v>0</v>
      </c>
      <c r="AZ81">
        <f>BE81/AT81</f>
        <v>0</v>
      </c>
      <c r="BA81">
        <f>(AX81-AQ81)/AW81</f>
        <v>0</v>
      </c>
      <c r="BB81">
        <f>(AN81-AT81)/AT81</f>
        <v>0</v>
      </c>
      <c r="BC81" t="s">
        <v>266</v>
      </c>
      <c r="BD81">
        <v>0</v>
      </c>
      <c r="BE81">
        <f>AT81-BD81</f>
        <v>0</v>
      </c>
      <c r="BF81">
        <f>(AT81-AS81)/(AT81-BD81)</f>
        <v>0</v>
      </c>
      <c r="BG81">
        <f>(AN81-AT81)/(AN81-BD81)</f>
        <v>0</v>
      </c>
      <c r="BH81">
        <f>(AT81-AS81)/(AT81-AM81)</f>
        <v>0</v>
      </c>
      <c r="BI81">
        <f>(AN81-AT81)/(AN81-AM81)</f>
        <v>0</v>
      </c>
      <c r="BJ81" t="s">
        <v>266</v>
      </c>
      <c r="BK81" t="s">
        <v>266</v>
      </c>
      <c r="BL81" t="s">
        <v>266</v>
      </c>
      <c r="BM81" t="s">
        <v>266</v>
      </c>
      <c r="BN81" t="s">
        <v>266</v>
      </c>
      <c r="BO81" t="s">
        <v>266</v>
      </c>
      <c r="BP81" t="s">
        <v>266</v>
      </c>
      <c r="BQ81" t="s">
        <v>266</v>
      </c>
      <c r="BR81">
        <f>$B$11*CK81+$C$11*CL81+$F$11*CM81</f>
        <v>0</v>
      </c>
      <c r="BS81">
        <f>BR81*BT81</f>
        <v>0</v>
      </c>
      <c r="BT81">
        <f>($B$11*$D$9+$C$11*$D$9+$F$11*((CZ81+CR81)/MAX(CZ81+CR81+DA81, 0.1)*$I$9+DA81/MAX(CZ81+CR81+DA81, 0.1)*$J$9))/($B$11+$C$11+$F$11)</f>
        <v>0</v>
      </c>
      <c r="BU81">
        <f>($B$11*$K$9+$C$11*$K$9+$F$11*((CZ81+CR81)/MAX(CZ81+CR81+DA81, 0.1)*$P$9+DA81/MAX(CZ81+CR81+DA81, 0.1)*$Q$9))/($B$11+$C$11+$F$11)</f>
        <v>0</v>
      </c>
      <c r="BV81">
        <v>6</v>
      </c>
      <c r="BW81">
        <v>0.5</v>
      </c>
      <c r="BX81" t="s">
        <v>267</v>
      </c>
      <c r="BY81">
        <v>1623778046.15484</v>
      </c>
      <c r="BZ81">
        <v>380.99335483871</v>
      </c>
      <c r="CA81">
        <v>400.032064516129</v>
      </c>
      <c r="CB81">
        <v>28.8549</v>
      </c>
      <c r="CC81">
        <v>13.0082258064516</v>
      </c>
      <c r="CD81">
        <v>600.045</v>
      </c>
      <c r="CE81">
        <v>74.1753451612903</v>
      </c>
      <c r="CF81">
        <v>0.095218364516129</v>
      </c>
      <c r="CG81">
        <v>42.9952096774194</v>
      </c>
      <c r="CH81">
        <v>36.316135483871</v>
      </c>
      <c r="CI81">
        <v>999.9</v>
      </c>
      <c r="CJ81">
        <v>10006.1329032258</v>
      </c>
      <c r="CK81">
        <v>0</v>
      </c>
      <c r="CL81">
        <v>1654.20129032258</v>
      </c>
      <c r="CM81">
        <v>1999.97967741935</v>
      </c>
      <c r="CN81">
        <v>0.979999903225807</v>
      </c>
      <c r="CO81">
        <v>0.0200002</v>
      </c>
      <c r="CP81">
        <v>0</v>
      </c>
      <c r="CQ81">
        <v>693.05764516129</v>
      </c>
      <c r="CR81">
        <v>5.00005</v>
      </c>
      <c r="CS81">
        <v>19983.2161290323</v>
      </c>
      <c r="CT81">
        <v>16663.4709677419</v>
      </c>
      <c r="CU81">
        <v>56.3080967741935</v>
      </c>
      <c r="CV81">
        <v>58.3548387096774</v>
      </c>
      <c r="CW81">
        <v>56.9188709677419</v>
      </c>
      <c r="CX81">
        <v>57.7537419354839</v>
      </c>
      <c r="CY81">
        <v>58.5865483870968</v>
      </c>
      <c r="CZ81">
        <v>1955.07935483871</v>
      </c>
      <c r="DA81">
        <v>39.9006451612903</v>
      </c>
      <c r="DB81">
        <v>0</v>
      </c>
      <c r="DC81">
        <v>760.100000143051</v>
      </c>
      <c r="DD81">
        <v>692.111038461538</v>
      </c>
      <c r="DE81">
        <v>-7.61931625295022</v>
      </c>
      <c r="DF81">
        <v>-174.5811967698</v>
      </c>
      <c r="DG81">
        <v>19961.9576923077</v>
      </c>
      <c r="DH81">
        <v>15</v>
      </c>
      <c r="DI81">
        <v>1623778047.6</v>
      </c>
      <c r="DJ81" t="s">
        <v>484</v>
      </c>
      <c r="DK81">
        <v>9</v>
      </c>
      <c r="DL81">
        <v>7.594</v>
      </c>
      <c r="DM81">
        <v>-1.071</v>
      </c>
      <c r="DN81">
        <v>400</v>
      </c>
      <c r="DO81">
        <v>13</v>
      </c>
      <c r="DP81">
        <v>0.13</v>
      </c>
      <c r="DQ81">
        <v>0.01</v>
      </c>
      <c r="DR81">
        <v>-11.1764968595238</v>
      </c>
      <c r="DS81">
        <v>-101.488926692027</v>
      </c>
      <c r="DT81">
        <v>11.2183787746351</v>
      </c>
      <c r="DU81">
        <v>0</v>
      </c>
      <c r="DV81">
        <v>692.582</v>
      </c>
      <c r="DW81">
        <v>-8.09359697520063</v>
      </c>
      <c r="DX81">
        <v>0.853733213597789</v>
      </c>
      <c r="DY81">
        <v>0</v>
      </c>
      <c r="DZ81">
        <v>9.28200337857143</v>
      </c>
      <c r="EA81">
        <v>84.6612078636786</v>
      </c>
      <c r="EB81">
        <v>9.3665544449029</v>
      </c>
      <c r="EC81">
        <v>0</v>
      </c>
      <c r="ED81">
        <v>0</v>
      </c>
      <c r="EE81">
        <v>3</v>
      </c>
      <c r="EF81" t="s">
        <v>276</v>
      </c>
      <c r="EG81">
        <v>100</v>
      </c>
      <c r="EH81">
        <v>100</v>
      </c>
      <c r="EI81">
        <v>7.594</v>
      </c>
      <c r="EJ81">
        <v>-1.071</v>
      </c>
      <c r="EK81">
        <v>2</v>
      </c>
      <c r="EL81">
        <v>710.838</v>
      </c>
      <c r="EM81">
        <v>320.79</v>
      </c>
      <c r="EN81">
        <v>41.8208</v>
      </c>
      <c r="EO81">
        <v>38.3186</v>
      </c>
      <c r="EP81">
        <v>30.0007</v>
      </c>
      <c r="EQ81">
        <v>37.8253</v>
      </c>
      <c r="ER81">
        <v>37.7866</v>
      </c>
      <c r="ES81">
        <v>26.1691</v>
      </c>
      <c r="ET81">
        <v>-30</v>
      </c>
      <c r="EU81">
        <v>-30</v>
      </c>
      <c r="EV81">
        <v>-999.9</v>
      </c>
      <c r="EW81">
        <v>400</v>
      </c>
      <c r="EX81">
        <v>20</v>
      </c>
      <c r="EY81">
        <v>109.641</v>
      </c>
      <c r="EZ81">
        <v>97.726</v>
      </c>
    </row>
    <row r="82" spans="1:156">
      <c r="A82">
        <v>66</v>
      </c>
      <c r="B82">
        <v>1623778063.6</v>
      </c>
      <c r="C82">
        <v>8228</v>
      </c>
      <c r="D82" t="s">
        <v>485</v>
      </c>
      <c r="E82" t="s">
        <v>486</v>
      </c>
      <c r="F82" t="s">
        <v>264</v>
      </c>
      <c r="G82">
        <v>1623778048.03226</v>
      </c>
      <c r="H82">
        <f>CD82*AI82*(CB82-CC82)/(100*BV82*(1000-AI82*CB82))</f>
        <v>0</v>
      </c>
      <c r="I82">
        <f>CD82*AI82*(CA82-BZ82*(1000-AI82*CC82)/(1000-AI82*CB82))/(100*BV82)</f>
        <v>0</v>
      </c>
      <c r="J82">
        <f>BZ82 - IF(AI82&gt;1, I82*BV82*100.0/(AK82*CJ82), 0)</f>
        <v>0</v>
      </c>
      <c r="K82">
        <f>((Q82-H82/2)*J82-I82)/(Q82+H82/2)</f>
        <v>0</v>
      </c>
      <c r="L82">
        <f>K82*(CE82+CF82)/1000.0</f>
        <v>0</v>
      </c>
      <c r="M82">
        <f>(BZ82 - IF(AI82&gt;1, I82*BV82*100.0/(AK82*CJ82), 0))*(CE82+CF82)/1000.0</f>
        <v>0</v>
      </c>
      <c r="N82">
        <f>2.0/((1/P82-1/O82)+SIGN(P82)*SQRT((1/P82-1/O82)*(1/P82-1/O82) + 4*BW82/((BW82+1)*(BW82+1))*(2*1/P82*1/O82-1/O82*1/O82)))</f>
        <v>0</v>
      </c>
      <c r="O82">
        <f>AF82+AE82*BV82+AD82*BV82*BV82</f>
        <v>0</v>
      </c>
      <c r="P82">
        <f>H82*(1000-(1000*0.61365*exp(17.502*T82/(240.97+T82))/(CE82+CF82)+CB82)/2)/(1000*0.61365*exp(17.502*T82/(240.97+T82))/(CE82+CF82)-CB82)</f>
        <v>0</v>
      </c>
      <c r="Q82">
        <f>1/((BW82+1)/(N82/1.6)+1/(O82/1.37)) + BW82/((BW82+1)/(N82/1.6) + BW82/(O82/1.37))</f>
        <v>0</v>
      </c>
      <c r="R82">
        <f>(BS82*BU82)</f>
        <v>0</v>
      </c>
      <c r="S82">
        <f>(CG82+(R82+2*0.95*5.67E-8*(((CG82+$B$7)+273)^4-(CG82+273)^4)-44100*H82)/(1.84*29.3*O82+8*0.95*5.67E-8*(CG82+273)^3))</f>
        <v>0</v>
      </c>
      <c r="T82">
        <f>($C$7*CH82+$D$7*CI82+$E$7*S82)</f>
        <v>0</v>
      </c>
      <c r="U82">
        <f>0.61365*exp(17.502*T82/(240.97+T82))</f>
        <v>0</v>
      </c>
      <c r="V82">
        <f>(W82/X82*100)</f>
        <v>0</v>
      </c>
      <c r="W82">
        <f>CB82*(CE82+CF82)/1000</f>
        <v>0</v>
      </c>
      <c r="X82">
        <f>0.61365*exp(17.502*CG82/(240.97+CG82))</f>
        <v>0</v>
      </c>
      <c r="Y82">
        <f>(U82-CB82*(CE82+CF82)/1000)</f>
        <v>0</v>
      </c>
      <c r="Z82">
        <f>(-H82*44100)</f>
        <v>0</v>
      </c>
      <c r="AA82">
        <f>2*29.3*O82*0.92*(CG82-T82)</f>
        <v>0</v>
      </c>
      <c r="AB82">
        <f>2*0.95*5.67E-8*(((CG82+$B$7)+273)^4-(T82+273)^4)</f>
        <v>0</v>
      </c>
      <c r="AC82">
        <f>R82+AB82+Z82+AA82</f>
        <v>0</v>
      </c>
      <c r="AD82">
        <v>-0.0307805368358278</v>
      </c>
      <c r="AE82">
        <v>0.0345538491213441</v>
      </c>
      <c r="AF82">
        <v>2.73434313526797</v>
      </c>
      <c r="AG82">
        <v>67</v>
      </c>
      <c r="AH82">
        <v>11</v>
      </c>
      <c r="AI82">
        <f>IF(AG82*$H$13&gt;=AK82,1.0,(AK82/(AK82-AG82*$H$13)))</f>
        <v>0</v>
      </c>
      <c r="AJ82">
        <f>(AI82-1)*100</f>
        <v>0</v>
      </c>
      <c r="AK82">
        <f>MAX(0,($B$13+$C$13*CJ82)/(1+$D$13*CJ82)*CE82/(CG82+273)*$E$13)</f>
        <v>0</v>
      </c>
      <c r="AL82">
        <v>0</v>
      </c>
      <c r="AM82">
        <v>0</v>
      </c>
      <c r="AN82">
        <v>0</v>
      </c>
      <c r="AO82">
        <f>AN82-AM82</f>
        <v>0</v>
      </c>
      <c r="AP82">
        <f>AO82/AN82</f>
        <v>0</v>
      </c>
      <c r="AQ82">
        <v>-1</v>
      </c>
      <c r="AR82" t="s">
        <v>487</v>
      </c>
      <c r="AS82">
        <v>703.682769230769</v>
      </c>
      <c r="AT82">
        <v>838.443</v>
      </c>
      <c r="AU82">
        <f>1-AS82/AT82</f>
        <v>0</v>
      </c>
      <c r="AV82">
        <v>0.5</v>
      </c>
      <c r="AW82">
        <f>BS82</f>
        <v>0</v>
      </c>
      <c r="AX82">
        <f>I82</f>
        <v>0</v>
      </c>
      <c r="AY82">
        <f>AU82*AV82*AW82</f>
        <v>0</v>
      </c>
      <c r="AZ82">
        <f>BE82/AT82</f>
        <v>0</v>
      </c>
      <c r="BA82">
        <f>(AX82-AQ82)/AW82</f>
        <v>0</v>
      </c>
      <c r="BB82">
        <f>(AN82-AT82)/AT82</f>
        <v>0</v>
      </c>
      <c r="BC82" t="s">
        <v>266</v>
      </c>
      <c r="BD82">
        <v>0</v>
      </c>
      <c r="BE82">
        <f>AT82-BD82</f>
        <v>0</v>
      </c>
      <c r="BF82">
        <f>(AT82-AS82)/(AT82-BD82)</f>
        <v>0</v>
      </c>
      <c r="BG82">
        <f>(AN82-AT82)/(AN82-BD82)</f>
        <v>0</v>
      </c>
      <c r="BH82">
        <f>(AT82-AS82)/(AT82-AM82)</f>
        <v>0</v>
      </c>
      <c r="BI82">
        <f>(AN82-AT82)/(AN82-AM82)</f>
        <v>0</v>
      </c>
      <c r="BJ82" t="s">
        <v>266</v>
      </c>
      <c r="BK82" t="s">
        <v>266</v>
      </c>
      <c r="BL82" t="s">
        <v>266</v>
      </c>
      <c r="BM82" t="s">
        <v>266</v>
      </c>
      <c r="BN82" t="s">
        <v>266</v>
      </c>
      <c r="BO82" t="s">
        <v>266</v>
      </c>
      <c r="BP82" t="s">
        <v>266</v>
      </c>
      <c r="BQ82" t="s">
        <v>266</v>
      </c>
      <c r="BR82">
        <f>$B$11*CK82+$C$11*CL82+$F$11*CM82</f>
        <v>0</v>
      </c>
      <c r="BS82">
        <f>BR82*BT82</f>
        <v>0</v>
      </c>
      <c r="BT82">
        <f>($B$11*$D$9+$C$11*$D$9+$F$11*((CZ82+CR82)/MAX(CZ82+CR82+DA82, 0.1)*$I$9+DA82/MAX(CZ82+CR82+DA82, 0.1)*$J$9))/($B$11+$C$11+$F$11)</f>
        <v>0</v>
      </c>
      <c r="BU82">
        <f>($B$11*$K$9+$C$11*$K$9+$F$11*((CZ82+CR82)/MAX(CZ82+CR82+DA82, 0.1)*$P$9+DA82/MAX(CZ82+CR82+DA82, 0.1)*$Q$9))/($B$11+$C$11+$F$11)</f>
        <v>0</v>
      </c>
      <c r="BV82">
        <v>6</v>
      </c>
      <c r="BW82">
        <v>0.5</v>
      </c>
      <c r="BX82" t="s">
        <v>267</v>
      </c>
      <c r="BY82">
        <v>1623778048.03226</v>
      </c>
      <c r="BZ82">
        <v>380.997580645161</v>
      </c>
      <c r="CA82">
        <v>400.030516129032</v>
      </c>
      <c r="CB82">
        <v>28.8518612903226</v>
      </c>
      <c r="CC82">
        <v>13.0078258064516</v>
      </c>
      <c r="CD82">
        <v>600.042161290322</v>
      </c>
      <c r="CE82">
        <v>74.1753548387097</v>
      </c>
      <c r="CF82">
        <v>0.0951499096774193</v>
      </c>
      <c r="CG82">
        <v>43.0018225806452</v>
      </c>
      <c r="CH82">
        <v>36.3264096774194</v>
      </c>
      <c r="CI82">
        <v>999.9</v>
      </c>
      <c r="CJ82">
        <v>10007.2</v>
      </c>
      <c r="CK82">
        <v>0</v>
      </c>
      <c r="CL82">
        <v>1653.86129032258</v>
      </c>
      <c r="CM82">
        <v>1999.92806451613</v>
      </c>
      <c r="CN82">
        <v>0.98</v>
      </c>
      <c r="CO82">
        <v>0.0200001</v>
      </c>
      <c r="CP82">
        <v>0</v>
      </c>
      <c r="CQ82">
        <v>692.273096774193</v>
      </c>
      <c r="CR82">
        <v>5.00005</v>
      </c>
      <c r="CS82">
        <v>19967.1709677419</v>
      </c>
      <c r="CT82">
        <v>16663.0387096774</v>
      </c>
      <c r="CU82">
        <v>56.312129032258</v>
      </c>
      <c r="CV82">
        <v>58.3588709677419</v>
      </c>
      <c r="CW82">
        <v>56.9229032258064</v>
      </c>
      <c r="CX82">
        <v>57.7597741935484</v>
      </c>
      <c r="CY82">
        <v>58.5905806451613</v>
      </c>
      <c r="CZ82">
        <v>1955.02903225806</v>
      </c>
      <c r="DA82">
        <v>39.8993548387097</v>
      </c>
      <c r="DB82">
        <v>0</v>
      </c>
      <c r="DC82">
        <v>2.20000004768372</v>
      </c>
      <c r="DD82">
        <v>703.682769230769</v>
      </c>
      <c r="DE82">
        <v>180.738849532026</v>
      </c>
      <c r="DF82">
        <v>96673.6451203463</v>
      </c>
      <c r="DG82">
        <v>25948.3692307692</v>
      </c>
      <c r="DH82">
        <v>15</v>
      </c>
      <c r="DI82">
        <v>1623778047.6</v>
      </c>
      <c r="DJ82" t="s">
        <v>484</v>
      </c>
      <c r="DK82">
        <v>9</v>
      </c>
      <c r="DL82">
        <v>7.594</v>
      </c>
      <c r="DM82">
        <v>-1.071</v>
      </c>
      <c r="DN82">
        <v>400</v>
      </c>
      <c r="DO82">
        <v>13</v>
      </c>
      <c r="DP82">
        <v>0.13</v>
      </c>
      <c r="DQ82">
        <v>0.01</v>
      </c>
      <c r="DR82">
        <v>-14.6115504904762</v>
      </c>
      <c r="DS82">
        <v>-97.2814063272853</v>
      </c>
      <c r="DT82">
        <v>10.966743350468</v>
      </c>
      <c r="DU82">
        <v>0</v>
      </c>
      <c r="DV82">
        <v>701.605857142857</v>
      </c>
      <c r="DW82">
        <v>125.181930358195</v>
      </c>
      <c r="DX82">
        <v>37.6905033026645</v>
      </c>
      <c r="DY82">
        <v>0</v>
      </c>
      <c r="DZ82">
        <v>12.155881182619</v>
      </c>
      <c r="EA82">
        <v>81.2006125965284</v>
      </c>
      <c r="EB82">
        <v>9.15905527419735</v>
      </c>
      <c r="EC82">
        <v>0</v>
      </c>
      <c r="ED82">
        <v>0</v>
      </c>
      <c r="EE82">
        <v>3</v>
      </c>
      <c r="EF82" t="s">
        <v>276</v>
      </c>
      <c r="EG82">
        <v>100</v>
      </c>
      <c r="EH82">
        <v>100</v>
      </c>
      <c r="EI82">
        <v>7.594</v>
      </c>
      <c r="EJ82">
        <v>-1.071</v>
      </c>
      <c r="EK82">
        <v>2</v>
      </c>
      <c r="EL82">
        <v>712.589</v>
      </c>
      <c r="EM82">
        <v>320.773</v>
      </c>
      <c r="EN82">
        <v>41.8274</v>
      </c>
      <c r="EO82">
        <v>38.3241</v>
      </c>
      <c r="EP82">
        <v>30.0011</v>
      </c>
      <c r="EQ82">
        <v>37.8244</v>
      </c>
      <c r="ER82">
        <v>37.7828</v>
      </c>
      <c r="ES82">
        <v>26.1706</v>
      </c>
      <c r="ET82">
        <v>-30</v>
      </c>
      <c r="EU82">
        <v>-30</v>
      </c>
      <c r="EV82">
        <v>-999.9</v>
      </c>
      <c r="EW82">
        <v>400</v>
      </c>
      <c r="EX82">
        <v>20</v>
      </c>
      <c r="EY82">
        <v>109.641</v>
      </c>
      <c r="EZ82">
        <v>97.7249</v>
      </c>
    </row>
    <row r="83" spans="1:156">
      <c r="A83">
        <v>67</v>
      </c>
      <c r="B83">
        <v>1623778066.6</v>
      </c>
      <c r="C83">
        <v>8231</v>
      </c>
      <c r="D83" t="s">
        <v>488</v>
      </c>
      <c r="E83" t="s">
        <v>489</v>
      </c>
      <c r="F83" t="s">
        <v>264</v>
      </c>
      <c r="G83">
        <v>1623778049.99355</v>
      </c>
      <c r="H83">
        <f>CD83*AI83*(CB83-CC83)/(100*BV83*(1000-AI83*CB83))</f>
        <v>0</v>
      </c>
      <c r="I83">
        <f>CD83*AI83*(CA83-BZ83*(1000-AI83*CC83)/(1000-AI83*CB83))/(100*BV83)</f>
        <v>0</v>
      </c>
      <c r="J83">
        <f>BZ83 - IF(AI83&gt;1, I83*BV83*100.0/(AK83*CJ83), 0)</f>
        <v>0</v>
      </c>
      <c r="K83">
        <f>((Q83-H83/2)*J83-I83)/(Q83+H83/2)</f>
        <v>0</v>
      </c>
      <c r="L83">
        <f>K83*(CE83+CF83)/1000.0</f>
        <v>0</v>
      </c>
      <c r="M83">
        <f>(BZ83 - IF(AI83&gt;1, I83*BV83*100.0/(AK83*CJ83), 0))*(CE83+CF83)/1000.0</f>
        <v>0</v>
      </c>
      <c r="N83">
        <f>2.0/((1/P83-1/O83)+SIGN(P83)*SQRT((1/P83-1/O83)*(1/P83-1/O83) + 4*BW83/((BW83+1)*(BW83+1))*(2*1/P83*1/O83-1/O83*1/O83)))</f>
        <v>0</v>
      </c>
      <c r="O83">
        <f>AF83+AE83*BV83+AD83*BV83*BV83</f>
        <v>0</v>
      </c>
      <c r="P83">
        <f>H83*(1000-(1000*0.61365*exp(17.502*T83/(240.97+T83))/(CE83+CF83)+CB83)/2)/(1000*0.61365*exp(17.502*T83/(240.97+T83))/(CE83+CF83)-CB83)</f>
        <v>0</v>
      </c>
      <c r="Q83">
        <f>1/((BW83+1)/(N83/1.6)+1/(O83/1.37)) + BW83/((BW83+1)/(N83/1.6) + BW83/(O83/1.37))</f>
        <v>0</v>
      </c>
      <c r="R83">
        <f>(BS83*BU83)</f>
        <v>0</v>
      </c>
      <c r="S83">
        <f>(CG83+(R83+2*0.95*5.67E-8*(((CG83+$B$7)+273)^4-(CG83+273)^4)-44100*H83)/(1.84*29.3*O83+8*0.95*5.67E-8*(CG83+273)^3))</f>
        <v>0</v>
      </c>
      <c r="T83">
        <f>($C$7*CH83+$D$7*CI83+$E$7*S83)</f>
        <v>0</v>
      </c>
      <c r="U83">
        <f>0.61365*exp(17.502*T83/(240.97+T83))</f>
        <v>0</v>
      </c>
      <c r="V83">
        <f>(W83/X83*100)</f>
        <v>0</v>
      </c>
      <c r="W83">
        <f>CB83*(CE83+CF83)/1000</f>
        <v>0</v>
      </c>
      <c r="X83">
        <f>0.61365*exp(17.502*CG83/(240.97+CG83))</f>
        <v>0</v>
      </c>
      <c r="Y83">
        <f>(U83-CB83*(CE83+CF83)/1000)</f>
        <v>0</v>
      </c>
      <c r="Z83">
        <f>(-H83*44100)</f>
        <v>0</v>
      </c>
      <c r="AA83">
        <f>2*29.3*O83*0.92*(CG83-T83)</f>
        <v>0</v>
      </c>
      <c r="AB83">
        <f>2*0.95*5.67E-8*(((CG83+$B$7)+273)^4-(T83+273)^4)</f>
        <v>0</v>
      </c>
      <c r="AC83">
        <f>R83+AB83+Z83+AA83</f>
        <v>0</v>
      </c>
      <c r="AD83">
        <v>-0.0307852622586554</v>
      </c>
      <c r="AE83">
        <v>0.0345591538224378</v>
      </c>
      <c r="AF83">
        <v>2.73468420033884</v>
      </c>
      <c r="AG83">
        <v>66</v>
      </c>
      <c r="AH83">
        <v>11</v>
      </c>
      <c r="AI83">
        <f>IF(AG83*$H$13&gt;=AK83,1.0,(AK83/(AK83-AG83*$H$13)))</f>
        <v>0</v>
      </c>
      <c r="AJ83">
        <f>(AI83-1)*100</f>
        <v>0</v>
      </c>
      <c r="AK83">
        <f>MAX(0,($B$13+$C$13*CJ83)/(1+$D$13*CJ83)*CE83/(CG83+273)*$E$13)</f>
        <v>0</v>
      </c>
      <c r="AL83">
        <v>0</v>
      </c>
      <c r="AM83">
        <v>0</v>
      </c>
      <c r="AN83">
        <v>0</v>
      </c>
      <c r="AO83">
        <f>AN83-AM83</f>
        <v>0</v>
      </c>
      <c r="AP83">
        <f>AO83/AN83</f>
        <v>0</v>
      </c>
      <c r="AQ83">
        <v>-1</v>
      </c>
      <c r="AR83" t="s">
        <v>490</v>
      </c>
      <c r="AS83">
        <v>711.043769230769</v>
      </c>
      <c r="AT83">
        <v>827.842</v>
      </c>
      <c r="AU83">
        <f>1-AS83/AT83</f>
        <v>0</v>
      </c>
      <c r="AV83">
        <v>0.5</v>
      </c>
      <c r="AW83">
        <f>BS83</f>
        <v>0</v>
      </c>
      <c r="AX83">
        <f>I83</f>
        <v>0</v>
      </c>
      <c r="AY83">
        <f>AU83*AV83*AW83</f>
        <v>0</v>
      </c>
      <c r="AZ83">
        <f>BE83/AT83</f>
        <v>0</v>
      </c>
      <c r="BA83">
        <f>(AX83-AQ83)/AW83</f>
        <v>0</v>
      </c>
      <c r="BB83">
        <f>(AN83-AT83)/AT83</f>
        <v>0</v>
      </c>
      <c r="BC83" t="s">
        <v>266</v>
      </c>
      <c r="BD83">
        <v>0</v>
      </c>
      <c r="BE83">
        <f>AT83-BD83</f>
        <v>0</v>
      </c>
      <c r="BF83">
        <f>(AT83-AS83)/(AT83-BD83)</f>
        <v>0</v>
      </c>
      <c r="BG83">
        <f>(AN83-AT83)/(AN83-BD83)</f>
        <v>0</v>
      </c>
      <c r="BH83">
        <f>(AT83-AS83)/(AT83-AM83)</f>
        <v>0</v>
      </c>
      <c r="BI83">
        <f>(AN83-AT83)/(AN83-AM83)</f>
        <v>0</v>
      </c>
      <c r="BJ83" t="s">
        <v>266</v>
      </c>
      <c r="BK83" t="s">
        <v>266</v>
      </c>
      <c r="BL83" t="s">
        <v>266</v>
      </c>
      <c r="BM83" t="s">
        <v>266</v>
      </c>
      <c r="BN83" t="s">
        <v>266</v>
      </c>
      <c r="BO83" t="s">
        <v>266</v>
      </c>
      <c r="BP83" t="s">
        <v>266</v>
      </c>
      <c r="BQ83" t="s">
        <v>266</v>
      </c>
      <c r="BR83">
        <f>$B$11*CK83+$C$11*CL83+$F$11*CM83</f>
        <v>0</v>
      </c>
      <c r="BS83">
        <f>BR83*BT83</f>
        <v>0</v>
      </c>
      <c r="BT83">
        <f>($B$11*$D$9+$C$11*$D$9+$F$11*((CZ83+CR83)/MAX(CZ83+CR83+DA83, 0.1)*$I$9+DA83/MAX(CZ83+CR83+DA83, 0.1)*$J$9))/($B$11+$C$11+$F$11)</f>
        <v>0</v>
      </c>
      <c r="BU83">
        <f>($B$11*$K$9+$C$11*$K$9+$F$11*((CZ83+CR83)/MAX(CZ83+CR83+DA83, 0.1)*$P$9+DA83/MAX(CZ83+CR83+DA83, 0.1)*$Q$9))/($B$11+$C$11+$F$11)</f>
        <v>0</v>
      </c>
      <c r="BV83">
        <v>6</v>
      </c>
      <c r="BW83">
        <v>0.5</v>
      </c>
      <c r="BX83" t="s">
        <v>267</v>
      </c>
      <c r="BY83">
        <v>1623778049.99355</v>
      </c>
      <c r="BZ83">
        <v>380.988967741935</v>
      </c>
      <c r="CA83">
        <v>400.030612903226</v>
      </c>
      <c r="CB83">
        <v>28.8731580645161</v>
      </c>
      <c r="CC83">
        <v>13.0073709677419</v>
      </c>
      <c r="CD83">
        <v>600.040903225806</v>
      </c>
      <c r="CE83">
        <v>74.1753967741935</v>
      </c>
      <c r="CF83">
        <v>0.0951160870967742</v>
      </c>
      <c r="CG83">
        <v>43.0124064516129</v>
      </c>
      <c r="CH83">
        <v>36.3500548387097</v>
      </c>
      <c r="CI83">
        <v>999.9</v>
      </c>
      <c r="CJ83">
        <v>10008.7306451613</v>
      </c>
      <c r="CK83">
        <v>0</v>
      </c>
      <c r="CL83">
        <v>1653.50838709677</v>
      </c>
      <c r="CM83">
        <v>1999.91322580645</v>
      </c>
      <c r="CN83">
        <v>0.980000064516129</v>
      </c>
      <c r="CO83">
        <v>0.0200000258064516</v>
      </c>
      <c r="CP83">
        <v>0</v>
      </c>
      <c r="CQ83">
        <v>691.196387096774</v>
      </c>
      <c r="CR83">
        <v>5.00005</v>
      </c>
      <c r="CS83">
        <v>19945.9903225806</v>
      </c>
      <c r="CT83">
        <v>16662.9161290323</v>
      </c>
      <c r="CU83">
        <v>56.3221935483871</v>
      </c>
      <c r="CV83">
        <v>58.3629032258064</v>
      </c>
      <c r="CW83">
        <v>56.9269354838709</v>
      </c>
      <c r="CX83">
        <v>57.7678387096774</v>
      </c>
      <c r="CY83">
        <v>58.5966129032258</v>
      </c>
      <c r="CZ83">
        <v>1955.01451612903</v>
      </c>
      <c r="DA83">
        <v>39.8987096774194</v>
      </c>
      <c r="DB83">
        <v>0</v>
      </c>
      <c r="DC83">
        <v>2.5</v>
      </c>
      <c r="DD83">
        <v>711.043769230769</v>
      </c>
      <c r="DE83">
        <v>173.889896697931</v>
      </c>
      <c r="DF83">
        <v>128493.808209992</v>
      </c>
      <c r="DG83">
        <v>31719.5884615385</v>
      </c>
      <c r="DH83">
        <v>15</v>
      </c>
      <c r="DI83">
        <v>1623778047.6</v>
      </c>
      <c r="DJ83" t="s">
        <v>484</v>
      </c>
      <c r="DK83">
        <v>9</v>
      </c>
      <c r="DL83">
        <v>7.594</v>
      </c>
      <c r="DM83">
        <v>-1.071</v>
      </c>
      <c r="DN83">
        <v>400</v>
      </c>
      <c r="DO83">
        <v>13</v>
      </c>
      <c r="DP83">
        <v>0.13</v>
      </c>
      <c r="DQ83">
        <v>0.01</v>
      </c>
      <c r="DR83">
        <v>-17.5052894857143</v>
      </c>
      <c r="DS83">
        <v>-81.62526126716</v>
      </c>
      <c r="DT83">
        <v>9.89973338627271</v>
      </c>
      <c r="DU83">
        <v>0</v>
      </c>
      <c r="DV83">
        <v>707.884142857143</v>
      </c>
      <c r="DW83">
        <v>183.180140684349</v>
      </c>
      <c r="DX83">
        <v>49.1885484827184</v>
      </c>
      <c r="DY83">
        <v>0</v>
      </c>
      <c r="DZ83">
        <v>14.5983530702381</v>
      </c>
      <c r="EA83">
        <v>68.4763192000249</v>
      </c>
      <c r="EB83">
        <v>8.2827617373054</v>
      </c>
      <c r="EC83">
        <v>0</v>
      </c>
      <c r="ED83">
        <v>0</v>
      </c>
      <c r="EE83">
        <v>3</v>
      </c>
      <c r="EF83" t="s">
        <v>276</v>
      </c>
      <c r="EG83">
        <v>100</v>
      </c>
      <c r="EH83">
        <v>100</v>
      </c>
      <c r="EI83">
        <v>7.594</v>
      </c>
      <c r="EJ83">
        <v>-1.071</v>
      </c>
      <c r="EK83">
        <v>2</v>
      </c>
      <c r="EL83">
        <v>713.844</v>
      </c>
      <c r="EM83">
        <v>320.699</v>
      </c>
      <c r="EN83">
        <v>41.8354</v>
      </c>
      <c r="EO83">
        <v>38.3296</v>
      </c>
      <c r="EP83">
        <v>30.0012</v>
      </c>
      <c r="EQ83">
        <v>37.827</v>
      </c>
      <c r="ER83">
        <v>37.7834</v>
      </c>
      <c r="ES83">
        <v>26.1696</v>
      </c>
      <c r="ET83">
        <v>-30</v>
      </c>
      <c r="EU83">
        <v>-30</v>
      </c>
      <c r="EV83">
        <v>-999.9</v>
      </c>
      <c r="EW83">
        <v>400</v>
      </c>
      <c r="EX83">
        <v>20</v>
      </c>
      <c r="EY83">
        <v>109.638</v>
      </c>
      <c r="EZ83">
        <v>97.723</v>
      </c>
    </row>
    <row r="84" spans="1:156">
      <c r="A84">
        <v>68</v>
      </c>
      <c r="B84">
        <v>1623778070.1</v>
      </c>
      <c r="C84">
        <v>8234.5</v>
      </c>
      <c r="D84" t="s">
        <v>491</v>
      </c>
      <c r="E84" t="s">
        <v>492</v>
      </c>
      <c r="F84" t="s">
        <v>264</v>
      </c>
      <c r="G84">
        <v>1623778054.06452</v>
      </c>
      <c r="H84">
        <f>CD84*AI84*(CB84-CC84)/(100*BV84*(1000-AI84*CB84))</f>
        <v>0</v>
      </c>
      <c r="I84">
        <f>CD84*AI84*(CA84-BZ84*(1000-AI84*CC84)/(1000-AI84*CB84))/(100*BV84)</f>
        <v>0</v>
      </c>
      <c r="J84">
        <f>BZ84 - IF(AI84&gt;1, I84*BV84*100.0/(AK84*CJ84), 0)</f>
        <v>0</v>
      </c>
      <c r="K84">
        <f>((Q84-H84/2)*J84-I84)/(Q84+H84/2)</f>
        <v>0</v>
      </c>
      <c r="L84">
        <f>K84*(CE84+CF84)/1000.0</f>
        <v>0</v>
      </c>
      <c r="M84">
        <f>(BZ84 - IF(AI84&gt;1, I84*BV84*100.0/(AK84*CJ84), 0))*(CE84+CF84)/1000.0</f>
        <v>0</v>
      </c>
      <c r="N84">
        <f>2.0/((1/P84-1/O84)+SIGN(P84)*SQRT((1/P84-1/O84)*(1/P84-1/O84) + 4*BW84/((BW84+1)*(BW84+1))*(2*1/P84*1/O84-1/O84*1/O84)))</f>
        <v>0</v>
      </c>
      <c r="O84">
        <f>AF84+AE84*BV84+AD84*BV84*BV84</f>
        <v>0</v>
      </c>
      <c r="P84">
        <f>H84*(1000-(1000*0.61365*exp(17.502*T84/(240.97+T84))/(CE84+CF84)+CB84)/2)/(1000*0.61365*exp(17.502*T84/(240.97+T84))/(CE84+CF84)-CB84)</f>
        <v>0</v>
      </c>
      <c r="Q84">
        <f>1/((BW84+1)/(N84/1.6)+1/(O84/1.37)) + BW84/((BW84+1)/(N84/1.6) + BW84/(O84/1.37))</f>
        <v>0</v>
      </c>
      <c r="R84">
        <f>(BS84*BU84)</f>
        <v>0</v>
      </c>
      <c r="S84">
        <f>(CG84+(R84+2*0.95*5.67E-8*(((CG84+$B$7)+273)^4-(CG84+273)^4)-44100*H84)/(1.84*29.3*O84+8*0.95*5.67E-8*(CG84+273)^3))</f>
        <v>0</v>
      </c>
      <c r="T84">
        <f>($C$7*CH84+$D$7*CI84+$E$7*S84)</f>
        <v>0</v>
      </c>
      <c r="U84">
        <f>0.61365*exp(17.502*T84/(240.97+T84))</f>
        <v>0</v>
      </c>
      <c r="V84">
        <f>(W84/X84*100)</f>
        <v>0</v>
      </c>
      <c r="W84">
        <f>CB84*(CE84+CF84)/1000</f>
        <v>0</v>
      </c>
      <c r="X84">
        <f>0.61365*exp(17.502*CG84/(240.97+CG84))</f>
        <v>0</v>
      </c>
      <c r="Y84">
        <f>(U84-CB84*(CE84+CF84)/1000)</f>
        <v>0</v>
      </c>
      <c r="Z84">
        <f>(-H84*44100)</f>
        <v>0</v>
      </c>
      <c r="AA84">
        <f>2*29.3*O84*0.92*(CG84-T84)</f>
        <v>0</v>
      </c>
      <c r="AB84">
        <f>2*0.95*5.67E-8*(((CG84+$B$7)+273)^4-(T84+273)^4)</f>
        <v>0</v>
      </c>
      <c r="AC84">
        <f>R84+AB84+Z84+AA84</f>
        <v>0</v>
      </c>
      <c r="AD84">
        <v>-0.0307888113033493</v>
      </c>
      <c r="AE84">
        <v>0.0345631379360201</v>
      </c>
      <c r="AF84">
        <v>2.73494035026492</v>
      </c>
      <c r="AG84">
        <v>66</v>
      </c>
      <c r="AH84">
        <v>11</v>
      </c>
      <c r="AI84">
        <f>IF(AG84*$H$13&gt;=AK84,1.0,(AK84/(AK84-AG84*$H$13)))</f>
        <v>0</v>
      </c>
      <c r="AJ84">
        <f>(AI84-1)*100</f>
        <v>0</v>
      </c>
      <c r="AK84">
        <f>MAX(0,($B$13+$C$13*CJ84)/(1+$D$13*CJ84)*CE84/(CG84+273)*$E$13)</f>
        <v>0</v>
      </c>
      <c r="AL84">
        <v>0</v>
      </c>
      <c r="AM84">
        <v>0</v>
      </c>
      <c r="AN84">
        <v>0</v>
      </c>
      <c r="AO84">
        <f>AN84-AM84</f>
        <v>0</v>
      </c>
      <c r="AP84">
        <f>AO84/AN84</f>
        <v>0</v>
      </c>
      <c r="AQ84">
        <v>-1</v>
      </c>
      <c r="AR84" t="s">
        <v>493</v>
      </c>
      <c r="AS84">
        <v>717.384</v>
      </c>
      <c r="AT84">
        <v>830.03</v>
      </c>
      <c r="AU84">
        <f>1-AS84/AT84</f>
        <v>0</v>
      </c>
      <c r="AV84">
        <v>0.5</v>
      </c>
      <c r="AW84">
        <f>BS84</f>
        <v>0</v>
      </c>
      <c r="AX84">
        <f>I84</f>
        <v>0</v>
      </c>
      <c r="AY84">
        <f>AU84*AV84*AW84</f>
        <v>0</v>
      </c>
      <c r="AZ84">
        <f>BE84/AT84</f>
        <v>0</v>
      </c>
      <c r="BA84">
        <f>(AX84-AQ84)/AW84</f>
        <v>0</v>
      </c>
      <c r="BB84">
        <f>(AN84-AT84)/AT84</f>
        <v>0</v>
      </c>
      <c r="BC84" t="s">
        <v>266</v>
      </c>
      <c r="BD84">
        <v>0</v>
      </c>
      <c r="BE84">
        <f>AT84-BD84</f>
        <v>0</v>
      </c>
      <c r="BF84">
        <f>(AT84-AS84)/(AT84-BD84)</f>
        <v>0</v>
      </c>
      <c r="BG84">
        <f>(AN84-AT84)/(AN84-BD84)</f>
        <v>0</v>
      </c>
      <c r="BH84">
        <f>(AT84-AS84)/(AT84-AM84)</f>
        <v>0</v>
      </c>
      <c r="BI84">
        <f>(AN84-AT84)/(AN84-AM84)</f>
        <v>0</v>
      </c>
      <c r="BJ84" t="s">
        <v>266</v>
      </c>
      <c r="BK84" t="s">
        <v>266</v>
      </c>
      <c r="BL84" t="s">
        <v>266</v>
      </c>
      <c r="BM84" t="s">
        <v>266</v>
      </c>
      <c r="BN84" t="s">
        <v>266</v>
      </c>
      <c r="BO84" t="s">
        <v>266</v>
      </c>
      <c r="BP84" t="s">
        <v>266</v>
      </c>
      <c r="BQ84" t="s">
        <v>266</v>
      </c>
      <c r="BR84">
        <f>$B$11*CK84+$C$11*CL84+$F$11*CM84</f>
        <v>0</v>
      </c>
      <c r="BS84">
        <f>BR84*BT84</f>
        <v>0</v>
      </c>
      <c r="BT84">
        <f>($B$11*$D$9+$C$11*$D$9+$F$11*((CZ84+CR84)/MAX(CZ84+CR84+DA84, 0.1)*$I$9+DA84/MAX(CZ84+CR84+DA84, 0.1)*$J$9))/($B$11+$C$11+$F$11)</f>
        <v>0</v>
      </c>
      <c r="BU84">
        <f>($B$11*$K$9+$C$11*$K$9+$F$11*((CZ84+CR84)/MAX(CZ84+CR84+DA84, 0.1)*$P$9+DA84/MAX(CZ84+CR84+DA84, 0.1)*$Q$9))/($B$11+$C$11+$F$11)</f>
        <v>0</v>
      </c>
      <c r="BV84">
        <v>6</v>
      </c>
      <c r="BW84">
        <v>0.5</v>
      </c>
      <c r="BX84" t="s">
        <v>267</v>
      </c>
      <c r="BY84">
        <v>1623778054.06452</v>
      </c>
      <c r="BZ84">
        <v>380.952129032258</v>
      </c>
      <c r="CA84">
        <v>400.027032258064</v>
      </c>
      <c r="CB84">
        <v>28.9728838709677</v>
      </c>
      <c r="CC84">
        <v>13.0063774193548</v>
      </c>
      <c r="CD84">
        <v>600.041419354839</v>
      </c>
      <c r="CE84">
        <v>74.1755806451613</v>
      </c>
      <c r="CF84">
        <v>0.0951063935483871</v>
      </c>
      <c r="CG84">
        <v>43.0402064516129</v>
      </c>
      <c r="CH84">
        <v>36.4231032258065</v>
      </c>
      <c r="CI84">
        <v>999.9</v>
      </c>
      <c r="CJ84">
        <v>10009.8596774194</v>
      </c>
      <c r="CK84">
        <v>0</v>
      </c>
      <c r="CL84">
        <v>1652.84935483871</v>
      </c>
      <c r="CM84">
        <v>1999.90483870968</v>
      </c>
      <c r="CN84">
        <v>0.980000258064516</v>
      </c>
      <c r="CO84">
        <v>0.0199998032258064</v>
      </c>
      <c r="CP84">
        <v>0</v>
      </c>
      <c r="CQ84">
        <v>688.840516129032</v>
      </c>
      <c r="CR84">
        <v>5.00005</v>
      </c>
      <c r="CS84">
        <v>19899.7290322581</v>
      </c>
      <c r="CT84">
        <v>16662.8483870968</v>
      </c>
      <c r="CU84">
        <v>56.3544516129032</v>
      </c>
      <c r="CV84">
        <v>58.3709677419355</v>
      </c>
      <c r="CW84">
        <v>56.935</v>
      </c>
      <c r="CX84">
        <v>57.7880322580645</v>
      </c>
      <c r="CY84">
        <v>58.6127419354839</v>
      </c>
      <c r="CZ84">
        <v>1955.0064516129</v>
      </c>
      <c r="DA84">
        <v>39.8983870967742</v>
      </c>
      <c r="DB84">
        <v>0</v>
      </c>
      <c r="DC84">
        <v>2.79999995231628</v>
      </c>
      <c r="DD84">
        <v>717.384</v>
      </c>
      <c r="DE84">
        <v>41.0850964815243</v>
      </c>
      <c r="DF84">
        <v>82264.0862692722</v>
      </c>
      <c r="DG84">
        <v>37206.5384615385</v>
      </c>
      <c r="DH84">
        <v>15</v>
      </c>
      <c r="DI84">
        <v>1623778047.6</v>
      </c>
      <c r="DJ84" t="s">
        <v>484</v>
      </c>
      <c r="DK84">
        <v>9</v>
      </c>
      <c r="DL84">
        <v>7.594</v>
      </c>
      <c r="DM84">
        <v>-1.071</v>
      </c>
      <c r="DN84">
        <v>400</v>
      </c>
      <c r="DO84">
        <v>13</v>
      </c>
      <c r="DP84">
        <v>0.13</v>
      </c>
      <c r="DQ84">
        <v>0.01</v>
      </c>
      <c r="DR84">
        <v>-21.622101</v>
      </c>
      <c r="DS84">
        <v>-40.5977150978989</v>
      </c>
      <c r="DT84">
        <v>6.24229168108835</v>
      </c>
      <c r="DU84">
        <v>0</v>
      </c>
      <c r="DV84">
        <v>712.514685714286</v>
      </c>
      <c r="DW84">
        <v>168.525952988331</v>
      </c>
      <c r="DX84">
        <v>55.0766313472272</v>
      </c>
      <c r="DY84">
        <v>0</v>
      </c>
      <c r="DZ84">
        <v>18.159753047619</v>
      </c>
      <c r="EA84">
        <v>35.8900112607758</v>
      </c>
      <c r="EB84">
        <v>5.28976282276696</v>
      </c>
      <c r="EC84">
        <v>0</v>
      </c>
      <c r="ED84">
        <v>0</v>
      </c>
      <c r="EE84">
        <v>3</v>
      </c>
      <c r="EF84" t="s">
        <v>276</v>
      </c>
      <c r="EG84">
        <v>100</v>
      </c>
      <c r="EH84">
        <v>100</v>
      </c>
      <c r="EI84">
        <v>7.594</v>
      </c>
      <c r="EJ84">
        <v>-1.071</v>
      </c>
      <c r="EK84">
        <v>2</v>
      </c>
      <c r="EL84">
        <v>714.502</v>
      </c>
      <c r="EM84">
        <v>320.663</v>
      </c>
      <c r="EN84">
        <v>41.8449</v>
      </c>
      <c r="EO84">
        <v>38.3361</v>
      </c>
      <c r="EP84">
        <v>30.0011</v>
      </c>
      <c r="EQ84">
        <v>37.8302</v>
      </c>
      <c r="ER84">
        <v>37.7865</v>
      </c>
      <c r="ES84">
        <v>26.1709</v>
      </c>
      <c r="ET84">
        <v>-30</v>
      </c>
      <c r="EU84">
        <v>-30</v>
      </c>
      <c r="EV84">
        <v>-999.9</v>
      </c>
      <c r="EW84">
        <v>400</v>
      </c>
      <c r="EX84">
        <v>20</v>
      </c>
      <c r="EY84">
        <v>109.636</v>
      </c>
      <c r="EZ84">
        <v>97.7212</v>
      </c>
    </row>
    <row r="85" spans="1:156">
      <c r="A85">
        <v>69</v>
      </c>
      <c r="B85">
        <v>1623778073.1</v>
      </c>
      <c r="C85">
        <v>8237.5</v>
      </c>
      <c r="D85" t="s">
        <v>494</v>
      </c>
      <c r="E85" t="s">
        <v>495</v>
      </c>
      <c r="F85" t="s">
        <v>264</v>
      </c>
      <c r="G85">
        <v>1623778056.18064</v>
      </c>
      <c r="H85">
        <f>CD85*AI85*(CB85-CC85)/(100*BV85*(1000-AI85*CB85))</f>
        <v>0</v>
      </c>
      <c r="I85">
        <f>CD85*AI85*(CA85-BZ85*(1000-AI85*CC85)/(1000-AI85*CB85))/(100*BV85)</f>
        <v>0</v>
      </c>
      <c r="J85">
        <f>BZ85 - IF(AI85&gt;1, I85*BV85*100.0/(AK85*CJ85), 0)</f>
        <v>0</v>
      </c>
      <c r="K85">
        <f>((Q85-H85/2)*J85-I85)/(Q85+H85/2)</f>
        <v>0</v>
      </c>
      <c r="L85">
        <f>K85*(CE85+CF85)/1000.0</f>
        <v>0</v>
      </c>
      <c r="M85">
        <f>(BZ85 - IF(AI85&gt;1, I85*BV85*100.0/(AK85*CJ85), 0))*(CE85+CF85)/1000.0</f>
        <v>0</v>
      </c>
      <c r="N85">
        <f>2.0/((1/P85-1/O85)+SIGN(P85)*SQRT((1/P85-1/O85)*(1/P85-1/O85) + 4*BW85/((BW85+1)*(BW85+1))*(2*1/P85*1/O85-1/O85*1/O85)))</f>
        <v>0</v>
      </c>
      <c r="O85">
        <f>AF85+AE85*BV85+AD85*BV85*BV85</f>
        <v>0</v>
      </c>
      <c r="P85">
        <f>H85*(1000-(1000*0.61365*exp(17.502*T85/(240.97+T85))/(CE85+CF85)+CB85)/2)/(1000*0.61365*exp(17.502*T85/(240.97+T85))/(CE85+CF85)-CB85)</f>
        <v>0</v>
      </c>
      <c r="Q85">
        <f>1/((BW85+1)/(N85/1.6)+1/(O85/1.37)) + BW85/((BW85+1)/(N85/1.6) + BW85/(O85/1.37))</f>
        <v>0</v>
      </c>
      <c r="R85">
        <f>(BS85*BU85)</f>
        <v>0</v>
      </c>
      <c r="S85">
        <f>(CG85+(R85+2*0.95*5.67E-8*(((CG85+$B$7)+273)^4-(CG85+273)^4)-44100*H85)/(1.84*29.3*O85+8*0.95*5.67E-8*(CG85+273)^3))</f>
        <v>0</v>
      </c>
      <c r="T85">
        <f>($C$7*CH85+$D$7*CI85+$E$7*S85)</f>
        <v>0</v>
      </c>
      <c r="U85">
        <f>0.61365*exp(17.502*T85/(240.97+T85))</f>
        <v>0</v>
      </c>
      <c r="V85">
        <f>(W85/X85*100)</f>
        <v>0</v>
      </c>
      <c r="W85">
        <f>CB85*(CE85+CF85)/1000</f>
        <v>0</v>
      </c>
      <c r="X85">
        <f>0.61365*exp(17.502*CG85/(240.97+CG85))</f>
        <v>0</v>
      </c>
      <c r="Y85">
        <f>(U85-CB85*(CE85+CF85)/1000)</f>
        <v>0</v>
      </c>
      <c r="Z85">
        <f>(-H85*44100)</f>
        <v>0</v>
      </c>
      <c r="AA85">
        <f>2*29.3*O85*0.92*(CG85-T85)</f>
        <v>0</v>
      </c>
      <c r="AB85">
        <f>2*0.95*5.67E-8*(((CG85+$B$7)+273)^4-(T85+273)^4)</f>
        <v>0</v>
      </c>
      <c r="AC85">
        <f>R85+AB85+Z85+AA85</f>
        <v>0</v>
      </c>
      <c r="AD85">
        <v>-0.0307872354125233</v>
      </c>
      <c r="AE85">
        <v>0.0345613688605123</v>
      </c>
      <c r="AF85">
        <v>2.73482661226106</v>
      </c>
      <c r="AG85">
        <v>66</v>
      </c>
      <c r="AH85">
        <v>11</v>
      </c>
      <c r="AI85">
        <f>IF(AG85*$H$13&gt;=AK85,1.0,(AK85/(AK85-AG85*$H$13)))</f>
        <v>0</v>
      </c>
      <c r="AJ85">
        <f>(AI85-1)*100</f>
        <v>0</v>
      </c>
      <c r="AK85">
        <f>MAX(0,($B$13+$C$13*CJ85)/(1+$D$13*CJ85)*CE85/(CG85+273)*$E$13)</f>
        <v>0</v>
      </c>
      <c r="AL85">
        <v>0</v>
      </c>
      <c r="AM85">
        <v>0</v>
      </c>
      <c r="AN85">
        <v>0</v>
      </c>
      <c r="AO85">
        <f>AN85-AM85</f>
        <v>0</v>
      </c>
      <c r="AP85">
        <f>AO85/AN85</f>
        <v>0</v>
      </c>
      <c r="AQ85">
        <v>-1</v>
      </c>
      <c r="AR85" t="s">
        <v>496</v>
      </c>
      <c r="AS85">
        <v>723.8705</v>
      </c>
      <c r="AT85">
        <v>820.79</v>
      </c>
      <c r="AU85">
        <f>1-AS85/AT85</f>
        <v>0</v>
      </c>
      <c r="AV85">
        <v>0.5</v>
      </c>
      <c r="AW85">
        <f>BS85</f>
        <v>0</v>
      </c>
      <c r="AX85">
        <f>I85</f>
        <v>0</v>
      </c>
      <c r="AY85">
        <f>AU85*AV85*AW85</f>
        <v>0</v>
      </c>
      <c r="AZ85">
        <f>BE85/AT85</f>
        <v>0</v>
      </c>
      <c r="BA85">
        <f>(AX85-AQ85)/AW85</f>
        <v>0</v>
      </c>
      <c r="BB85">
        <f>(AN85-AT85)/AT85</f>
        <v>0</v>
      </c>
      <c r="BC85" t="s">
        <v>266</v>
      </c>
      <c r="BD85">
        <v>0</v>
      </c>
      <c r="BE85">
        <f>AT85-BD85</f>
        <v>0</v>
      </c>
      <c r="BF85">
        <f>(AT85-AS85)/(AT85-BD85)</f>
        <v>0</v>
      </c>
      <c r="BG85">
        <f>(AN85-AT85)/(AN85-BD85)</f>
        <v>0</v>
      </c>
      <c r="BH85">
        <f>(AT85-AS85)/(AT85-AM85)</f>
        <v>0</v>
      </c>
      <c r="BI85">
        <f>(AN85-AT85)/(AN85-AM85)</f>
        <v>0</v>
      </c>
      <c r="BJ85" t="s">
        <v>266</v>
      </c>
      <c r="BK85" t="s">
        <v>266</v>
      </c>
      <c r="BL85" t="s">
        <v>266</v>
      </c>
      <c r="BM85" t="s">
        <v>266</v>
      </c>
      <c r="BN85" t="s">
        <v>266</v>
      </c>
      <c r="BO85" t="s">
        <v>266</v>
      </c>
      <c r="BP85" t="s">
        <v>266</v>
      </c>
      <c r="BQ85" t="s">
        <v>266</v>
      </c>
      <c r="BR85">
        <f>$B$11*CK85+$C$11*CL85+$F$11*CM85</f>
        <v>0</v>
      </c>
      <c r="BS85">
        <f>BR85*BT85</f>
        <v>0</v>
      </c>
      <c r="BT85">
        <f>($B$11*$D$9+$C$11*$D$9+$F$11*((CZ85+CR85)/MAX(CZ85+CR85+DA85, 0.1)*$I$9+DA85/MAX(CZ85+CR85+DA85, 0.1)*$J$9))/($B$11+$C$11+$F$11)</f>
        <v>0</v>
      </c>
      <c r="BU85">
        <f>($B$11*$K$9+$C$11*$K$9+$F$11*((CZ85+CR85)/MAX(CZ85+CR85+DA85, 0.1)*$P$9+DA85/MAX(CZ85+CR85+DA85, 0.1)*$Q$9))/($B$11+$C$11+$F$11)</f>
        <v>0</v>
      </c>
      <c r="BV85">
        <v>6</v>
      </c>
      <c r="BW85">
        <v>0.5</v>
      </c>
      <c r="BX85" t="s">
        <v>267</v>
      </c>
      <c r="BY85">
        <v>1623778056.18064</v>
      </c>
      <c r="BZ85">
        <v>380.931096774194</v>
      </c>
      <c r="CA85">
        <v>400.025387096774</v>
      </c>
      <c r="CB85">
        <v>29.0389838709677</v>
      </c>
      <c r="CC85">
        <v>13.0059064516129</v>
      </c>
      <c r="CD85">
        <v>600.041483870968</v>
      </c>
      <c r="CE85">
        <v>74.1756612903226</v>
      </c>
      <c r="CF85">
        <v>0.0951136096774193</v>
      </c>
      <c r="CG85">
        <v>43.0557161290323</v>
      </c>
      <c r="CH85">
        <v>36.4663709677419</v>
      </c>
      <c r="CI85">
        <v>999.9</v>
      </c>
      <c r="CJ85">
        <v>10009.3364516129</v>
      </c>
      <c r="CK85">
        <v>0</v>
      </c>
      <c r="CL85">
        <v>1652.56548387097</v>
      </c>
      <c r="CM85">
        <v>1999.89677419355</v>
      </c>
      <c r="CN85">
        <v>0.980000290322581</v>
      </c>
      <c r="CO85">
        <v>0.0199997548387097</v>
      </c>
      <c r="CP85">
        <v>0</v>
      </c>
      <c r="CQ85">
        <v>687.644451612903</v>
      </c>
      <c r="CR85">
        <v>5.00005</v>
      </c>
      <c r="CS85">
        <v>19876.264516129</v>
      </c>
      <c r="CT85">
        <v>16662.7806451613</v>
      </c>
      <c r="CU85">
        <v>56.3746129032258</v>
      </c>
      <c r="CV85">
        <v>58.377</v>
      </c>
      <c r="CW85">
        <v>56.9390322580645</v>
      </c>
      <c r="CX85">
        <v>57.800129032258</v>
      </c>
      <c r="CY85">
        <v>58.6248387096774</v>
      </c>
      <c r="CZ85">
        <v>1954.99838709677</v>
      </c>
      <c r="DA85">
        <v>39.8983870967742</v>
      </c>
      <c r="DB85">
        <v>0</v>
      </c>
      <c r="DC85">
        <v>2.29999995231628</v>
      </c>
      <c r="DD85">
        <v>723.8705</v>
      </c>
      <c r="DE85">
        <v>-90.9930027997797</v>
      </c>
      <c r="DF85">
        <v>24004.9674667346</v>
      </c>
      <c r="DG85">
        <v>42884.9230769231</v>
      </c>
      <c r="DH85">
        <v>15</v>
      </c>
      <c r="DI85">
        <v>1623778047.6</v>
      </c>
      <c r="DJ85" t="s">
        <v>484</v>
      </c>
      <c r="DK85">
        <v>9</v>
      </c>
      <c r="DL85">
        <v>7.594</v>
      </c>
      <c r="DM85">
        <v>-1.071</v>
      </c>
      <c r="DN85">
        <v>400</v>
      </c>
      <c r="DO85">
        <v>13</v>
      </c>
      <c r="DP85">
        <v>0.13</v>
      </c>
      <c r="DQ85">
        <v>0.01</v>
      </c>
      <c r="DR85">
        <v>-24.2974452380952</v>
      </c>
      <c r="DS85">
        <v>-4.31746751913909</v>
      </c>
      <c r="DT85">
        <v>0.645028362684774</v>
      </c>
      <c r="DU85">
        <v>0</v>
      </c>
      <c r="DV85">
        <v>716.521285714286</v>
      </c>
      <c r="DW85">
        <v>114.741000528672</v>
      </c>
      <c r="DX85">
        <v>62.2355450368409</v>
      </c>
      <c r="DY85">
        <v>0</v>
      </c>
      <c r="DZ85">
        <v>20.6246523809524</v>
      </c>
      <c r="EA85">
        <v>8.09339823824727</v>
      </c>
      <c r="EB85">
        <v>0.944108392747483</v>
      </c>
      <c r="EC85">
        <v>0</v>
      </c>
      <c r="ED85">
        <v>0</v>
      </c>
      <c r="EE85">
        <v>3</v>
      </c>
      <c r="EF85" t="s">
        <v>276</v>
      </c>
      <c r="EG85">
        <v>100</v>
      </c>
      <c r="EH85">
        <v>100</v>
      </c>
      <c r="EI85">
        <v>7.594</v>
      </c>
      <c r="EJ85">
        <v>-1.071</v>
      </c>
      <c r="EK85">
        <v>2</v>
      </c>
      <c r="EL85">
        <v>715.058</v>
      </c>
      <c r="EM85">
        <v>320.704</v>
      </c>
      <c r="EN85">
        <v>41.8533</v>
      </c>
      <c r="EO85">
        <v>38.3411</v>
      </c>
      <c r="EP85">
        <v>30.0009</v>
      </c>
      <c r="EQ85">
        <v>37.8342</v>
      </c>
      <c r="ER85">
        <v>37.7901</v>
      </c>
      <c r="ES85">
        <v>26.1732</v>
      </c>
      <c r="ET85">
        <v>-30</v>
      </c>
      <c r="EU85">
        <v>-30</v>
      </c>
      <c r="EV85">
        <v>-999.9</v>
      </c>
      <c r="EW85">
        <v>400</v>
      </c>
      <c r="EX85">
        <v>20</v>
      </c>
      <c r="EY85">
        <v>109.634</v>
      </c>
      <c r="EZ85">
        <v>97.7199</v>
      </c>
    </row>
    <row r="86" spans="1:156">
      <c r="A86">
        <v>70</v>
      </c>
      <c r="B86">
        <v>1623778076.1</v>
      </c>
      <c r="C86">
        <v>8240.5</v>
      </c>
      <c r="D86" t="s">
        <v>497</v>
      </c>
      <c r="E86" t="s">
        <v>498</v>
      </c>
      <c r="F86" t="s">
        <v>264</v>
      </c>
      <c r="G86">
        <v>1623778057.09032</v>
      </c>
      <c r="H86">
        <f>CD86*AI86*(CB86-CC86)/(100*BV86*(1000-AI86*CB86))</f>
        <v>0</v>
      </c>
      <c r="I86">
        <f>CD86*AI86*(CA86-BZ86*(1000-AI86*CC86)/(1000-AI86*CB86))/(100*BV86)</f>
        <v>0</v>
      </c>
      <c r="J86">
        <f>BZ86 - IF(AI86&gt;1, I86*BV86*100.0/(AK86*CJ86), 0)</f>
        <v>0</v>
      </c>
      <c r="K86">
        <f>((Q86-H86/2)*J86-I86)/(Q86+H86/2)</f>
        <v>0</v>
      </c>
      <c r="L86">
        <f>K86*(CE86+CF86)/1000.0</f>
        <v>0</v>
      </c>
      <c r="M86">
        <f>(BZ86 - IF(AI86&gt;1, I86*BV86*100.0/(AK86*CJ86), 0))*(CE86+CF86)/1000.0</f>
        <v>0</v>
      </c>
      <c r="N86">
        <f>2.0/((1/P86-1/O86)+SIGN(P86)*SQRT((1/P86-1/O86)*(1/P86-1/O86) + 4*BW86/((BW86+1)*(BW86+1))*(2*1/P86*1/O86-1/O86*1/O86)))</f>
        <v>0</v>
      </c>
      <c r="O86">
        <f>AF86+AE86*BV86+AD86*BV86*BV86</f>
        <v>0</v>
      </c>
      <c r="P86">
        <f>H86*(1000-(1000*0.61365*exp(17.502*T86/(240.97+T86))/(CE86+CF86)+CB86)/2)/(1000*0.61365*exp(17.502*T86/(240.97+T86))/(CE86+CF86)-CB86)</f>
        <v>0</v>
      </c>
      <c r="Q86">
        <f>1/((BW86+1)/(N86/1.6)+1/(O86/1.37)) + BW86/((BW86+1)/(N86/1.6) + BW86/(O86/1.37))</f>
        <v>0</v>
      </c>
      <c r="R86">
        <f>(BS86*BU86)</f>
        <v>0</v>
      </c>
      <c r="S86">
        <f>(CG86+(R86+2*0.95*5.67E-8*(((CG86+$B$7)+273)^4-(CG86+273)^4)-44100*H86)/(1.84*29.3*O86+8*0.95*5.67E-8*(CG86+273)^3))</f>
        <v>0</v>
      </c>
      <c r="T86">
        <f>($C$7*CH86+$D$7*CI86+$E$7*S86)</f>
        <v>0</v>
      </c>
      <c r="U86">
        <f>0.61365*exp(17.502*T86/(240.97+T86))</f>
        <v>0</v>
      </c>
      <c r="V86">
        <f>(W86/X86*100)</f>
        <v>0</v>
      </c>
      <c r="W86">
        <f>CB86*(CE86+CF86)/1000</f>
        <v>0</v>
      </c>
      <c r="X86">
        <f>0.61365*exp(17.502*CG86/(240.97+CG86))</f>
        <v>0</v>
      </c>
      <c r="Y86">
        <f>(U86-CB86*(CE86+CF86)/1000)</f>
        <v>0</v>
      </c>
      <c r="Z86">
        <f>(-H86*44100)</f>
        <v>0</v>
      </c>
      <c r="AA86">
        <f>2*29.3*O86*0.92*(CG86-T86)</f>
        <v>0</v>
      </c>
      <c r="AB86">
        <f>2*0.95*5.67E-8*(((CG86+$B$7)+273)^4-(T86+273)^4)</f>
        <v>0</v>
      </c>
      <c r="AC86">
        <f>R86+AB86+Z86+AA86</f>
        <v>0</v>
      </c>
      <c r="AD86">
        <v>-0.0307836618028754</v>
      </c>
      <c r="AE86">
        <v>0.0345573571706171</v>
      </c>
      <c r="AF86">
        <v>2.73456868622893</v>
      </c>
      <c r="AG86">
        <v>65</v>
      </c>
      <c r="AH86">
        <v>11</v>
      </c>
      <c r="AI86">
        <f>IF(AG86*$H$13&gt;=AK86,1.0,(AK86/(AK86-AG86*$H$13)))</f>
        <v>0</v>
      </c>
      <c r="AJ86">
        <f>(AI86-1)*100</f>
        <v>0</v>
      </c>
      <c r="AK86">
        <f>MAX(0,($B$13+$C$13*CJ86)/(1+$D$13*CJ86)*CE86/(CG86+273)*$E$13)</f>
        <v>0</v>
      </c>
      <c r="AL86">
        <v>0</v>
      </c>
      <c r="AM86">
        <v>0</v>
      </c>
      <c r="AN86">
        <v>0</v>
      </c>
      <c r="AO86">
        <f>AN86-AM86</f>
        <v>0</v>
      </c>
      <c r="AP86">
        <f>AO86/AN86</f>
        <v>0</v>
      </c>
      <c r="AQ86">
        <v>-1</v>
      </c>
      <c r="AR86" t="s">
        <v>499</v>
      </c>
      <c r="AS86">
        <v>723.801192307693</v>
      </c>
      <c r="AT86">
        <v>816.046</v>
      </c>
      <c r="AU86">
        <f>1-AS86/AT86</f>
        <v>0</v>
      </c>
      <c r="AV86">
        <v>0.5</v>
      </c>
      <c r="AW86">
        <f>BS86</f>
        <v>0</v>
      </c>
      <c r="AX86">
        <f>I86</f>
        <v>0</v>
      </c>
      <c r="AY86">
        <f>AU86*AV86*AW86</f>
        <v>0</v>
      </c>
      <c r="AZ86">
        <f>BE86/AT86</f>
        <v>0</v>
      </c>
      <c r="BA86">
        <f>(AX86-AQ86)/AW86</f>
        <v>0</v>
      </c>
      <c r="BB86">
        <f>(AN86-AT86)/AT86</f>
        <v>0</v>
      </c>
      <c r="BC86" t="s">
        <v>266</v>
      </c>
      <c r="BD86">
        <v>0</v>
      </c>
      <c r="BE86">
        <f>AT86-BD86</f>
        <v>0</v>
      </c>
      <c r="BF86">
        <f>(AT86-AS86)/(AT86-BD86)</f>
        <v>0</v>
      </c>
      <c r="BG86">
        <f>(AN86-AT86)/(AN86-BD86)</f>
        <v>0</v>
      </c>
      <c r="BH86">
        <f>(AT86-AS86)/(AT86-AM86)</f>
        <v>0</v>
      </c>
      <c r="BI86">
        <f>(AN86-AT86)/(AN86-AM86)</f>
        <v>0</v>
      </c>
      <c r="BJ86" t="s">
        <v>266</v>
      </c>
      <c r="BK86" t="s">
        <v>266</v>
      </c>
      <c r="BL86" t="s">
        <v>266</v>
      </c>
      <c r="BM86" t="s">
        <v>266</v>
      </c>
      <c r="BN86" t="s">
        <v>266</v>
      </c>
      <c r="BO86" t="s">
        <v>266</v>
      </c>
      <c r="BP86" t="s">
        <v>266</v>
      </c>
      <c r="BQ86" t="s">
        <v>266</v>
      </c>
      <c r="BR86">
        <f>$B$11*CK86+$C$11*CL86+$F$11*CM86</f>
        <v>0</v>
      </c>
      <c r="BS86">
        <f>BR86*BT86</f>
        <v>0</v>
      </c>
      <c r="BT86">
        <f>($B$11*$D$9+$C$11*$D$9+$F$11*((CZ86+CR86)/MAX(CZ86+CR86+DA86, 0.1)*$I$9+DA86/MAX(CZ86+CR86+DA86, 0.1)*$J$9))/($B$11+$C$11+$F$11)</f>
        <v>0</v>
      </c>
      <c r="BU86">
        <f>($B$11*$K$9+$C$11*$K$9+$F$11*((CZ86+CR86)/MAX(CZ86+CR86+DA86, 0.1)*$P$9+DA86/MAX(CZ86+CR86+DA86, 0.1)*$Q$9))/($B$11+$C$11+$F$11)</f>
        <v>0</v>
      </c>
      <c r="BV86">
        <v>6</v>
      </c>
      <c r="BW86">
        <v>0.5</v>
      </c>
      <c r="BX86" t="s">
        <v>267</v>
      </c>
      <c r="BY86">
        <v>1623778057.09032</v>
      </c>
      <c r="BZ86">
        <v>380.126741935484</v>
      </c>
      <c r="CA86">
        <v>400.022258064516</v>
      </c>
      <c r="CB86">
        <v>29.7662258064516</v>
      </c>
      <c r="CC86">
        <v>13.0058290322581</v>
      </c>
      <c r="CD86">
        <v>600.041451612903</v>
      </c>
      <c r="CE86">
        <v>74.175729032258</v>
      </c>
      <c r="CF86">
        <v>0.0951278129032258</v>
      </c>
      <c r="CG86">
        <v>43.069135483871</v>
      </c>
      <c r="CH86">
        <v>36.5105193548387</v>
      </c>
      <c r="CI86">
        <v>999.9</v>
      </c>
      <c r="CJ86">
        <v>10008.165483871</v>
      </c>
      <c r="CK86">
        <v>0</v>
      </c>
      <c r="CL86">
        <v>1652.47064516129</v>
      </c>
      <c r="CM86">
        <v>1999.91516129032</v>
      </c>
      <c r="CN86">
        <v>0.980000322580645</v>
      </c>
      <c r="CO86">
        <v>0.0199997064516129</v>
      </c>
      <c r="CP86">
        <v>0</v>
      </c>
      <c r="CQ86">
        <v>686.52064516129</v>
      </c>
      <c r="CR86">
        <v>5.00005</v>
      </c>
      <c r="CS86">
        <v>19854.4322580645</v>
      </c>
      <c r="CT86">
        <v>16662.9322580645</v>
      </c>
      <c r="CU86">
        <v>56.3968064516129</v>
      </c>
      <c r="CV86">
        <v>58.379</v>
      </c>
      <c r="CW86">
        <v>56.9390322580645</v>
      </c>
      <c r="CX86">
        <v>57.8061612903226</v>
      </c>
      <c r="CY86">
        <v>58.636935483871</v>
      </c>
      <c r="CZ86">
        <v>1955.0164516129</v>
      </c>
      <c r="DA86">
        <v>39.8987096774194</v>
      </c>
      <c r="DB86">
        <v>0</v>
      </c>
      <c r="DC86">
        <v>2.09999990463257</v>
      </c>
      <c r="DD86">
        <v>723.801192307693</v>
      </c>
      <c r="DE86">
        <v>-135.828626890366</v>
      </c>
      <c r="DF86">
        <v>-10582.6339266102</v>
      </c>
      <c r="DG86">
        <v>45539.2692307692</v>
      </c>
      <c r="DH86">
        <v>15</v>
      </c>
      <c r="DI86">
        <v>1623778047.6</v>
      </c>
      <c r="DJ86" t="s">
        <v>484</v>
      </c>
      <c r="DK86">
        <v>9</v>
      </c>
      <c r="DL86">
        <v>7.594</v>
      </c>
      <c r="DM86">
        <v>-1.071</v>
      </c>
      <c r="DN86">
        <v>400</v>
      </c>
      <c r="DO86">
        <v>13</v>
      </c>
      <c r="DP86">
        <v>0.13</v>
      </c>
      <c r="DQ86">
        <v>0.01</v>
      </c>
      <c r="DR86">
        <v>-24.4790928571429</v>
      </c>
      <c r="DS86">
        <v>-2.85270155423391</v>
      </c>
      <c r="DT86">
        <v>0.319563158220463</v>
      </c>
      <c r="DU86">
        <v>0</v>
      </c>
      <c r="DV86">
        <v>720.986771428571</v>
      </c>
      <c r="DW86">
        <v>60.0722242441927</v>
      </c>
      <c r="DX86">
        <v>67.701294531656</v>
      </c>
      <c r="DY86">
        <v>0</v>
      </c>
      <c r="DZ86">
        <v>20.9755571428571</v>
      </c>
      <c r="EA86">
        <v>8.59520844133719</v>
      </c>
      <c r="EB86">
        <v>0.925142863907762</v>
      </c>
      <c r="EC86">
        <v>0</v>
      </c>
      <c r="ED86">
        <v>0</v>
      </c>
      <c r="EE86">
        <v>3</v>
      </c>
      <c r="EF86" t="s">
        <v>276</v>
      </c>
      <c r="EG86">
        <v>100</v>
      </c>
      <c r="EH86">
        <v>100</v>
      </c>
      <c r="EI86">
        <v>7.594</v>
      </c>
      <c r="EJ86">
        <v>-1.071</v>
      </c>
      <c r="EK86">
        <v>2</v>
      </c>
      <c r="EL86">
        <v>715.608</v>
      </c>
      <c r="EM86">
        <v>320.683</v>
      </c>
      <c r="EN86">
        <v>41.8615</v>
      </c>
      <c r="EO86">
        <v>38.3452</v>
      </c>
      <c r="EP86">
        <v>30.0009</v>
      </c>
      <c r="EQ86">
        <v>37.8396</v>
      </c>
      <c r="ER86">
        <v>37.7937</v>
      </c>
      <c r="ES86">
        <v>26.1733</v>
      </c>
      <c r="ET86">
        <v>-30</v>
      </c>
      <c r="EU86">
        <v>-30</v>
      </c>
      <c r="EV86">
        <v>-999.9</v>
      </c>
      <c r="EW86">
        <v>400</v>
      </c>
      <c r="EX86">
        <v>20</v>
      </c>
      <c r="EY86">
        <v>109.633</v>
      </c>
      <c r="EZ86">
        <v>97.7203</v>
      </c>
    </row>
    <row r="87" spans="1:156">
      <c r="A87">
        <v>71</v>
      </c>
      <c r="B87">
        <v>1623778079.7</v>
      </c>
      <c r="C87">
        <v>8244.10000014305</v>
      </c>
      <c r="D87" t="s">
        <v>500</v>
      </c>
      <c r="E87" t="s">
        <v>501</v>
      </c>
      <c r="F87" t="s">
        <v>264</v>
      </c>
      <c r="G87">
        <v>1623778059.05484</v>
      </c>
      <c r="H87">
        <f>CD87*AI87*(CB87-CC87)/(100*BV87*(1000-AI87*CB87))</f>
        <v>0</v>
      </c>
      <c r="I87">
        <f>CD87*AI87*(CA87-BZ87*(1000-AI87*CC87)/(1000-AI87*CB87))/(100*BV87)</f>
        <v>0</v>
      </c>
      <c r="J87">
        <f>BZ87 - IF(AI87&gt;1, I87*BV87*100.0/(AK87*CJ87), 0)</f>
        <v>0</v>
      </c>
      <c r="K87">
        <f>((Q87-H87/2)*J87-I87)/(Q87+H87/2)</f>
        <v>0</v>
      </c>
      <c r="L87">
        <f>K87*(CE87+CF87)/1000.0</f>
        <v>0</v>
      </c>
      <c r="M87">
        <f>(BZ87 - IF(AI87&gt;1, I87*BV87*100.0/(AK87*CJ87), 0))*(CE87+CF87)/1000.0</f>
        <v>0</v>
      </c>
      <c r="N87">
        <f>2.0/((1/P87-1/O87)+SIGN(P87)*SQRT((1/P87-1/O87)*(1/P87-1/O87) + 4*BW87/((BW87+1)*(BW87+1))*(2*1/P87*1/O87-1/O87*1/O87)))</f>
        <v>0</v>
      </c>
      <c r="O87">
        <f>AF87+AE87*BV87+AD87*BV87*BV87</f>
        <v>0</v>
      </c>
      <c r="P87">
        <f>H87*(1000-(1000*0.61365*exp(17.502*T87/(240.97+T87))/(CE87+CF87)+CB87)/2)/(1000*0.61365*exp(17.502*T87/(240.97+T87))/(CE87+CF87)-CB87)</f>
        <v>0</v>
      </c>
      <c r="Q87">
        <f>1/((BW87+1)/(N87/1.6)+1/(O87/1.37)) + BW87/((BW87+1)/(N87/1.6) + BW87/(O87/1.37))</f>
        <v>0</v>
      </c>
      <c r="R87">
        <f>(BS87*BU87)</f>
        <v>0</v>
      </c>
      <c r="S87">
        <f>(CG87+(R87+2*0.95*5.67E-8*(((CG87+$B$7)+273)^4-(CG87+273)^4)-44100*H87)/(1.84*29.3*O87+8*0.95*5.67E-8*(CG87+273)^3))</f>
        <v>0</v>
      </c>
      <c r="T87">
        <f>($C$7*CH87+$D$7*CI87+$E$7*S87)</f>
        <v>0</v>
      </c>
      <c r="U87">
        <f>0.61365*exp(17.502*T87/(240.97+T87))</f>
        <v>0</v>
      </c>
      <c r="V87">
        <f>(W87/X87*100)</f>
        <v>0</v>
      </c>
      <c r="W87">
        <f>CB87*(CE87+CF87)/1000</f>
        <v>0</v>
      </c>
      <c r="X87">
        <f>0.61365*exp(17.502*CG87/(240.97+CG87))</f>
        <v>0</v>
      </c>
      <c r="Y87">
        <f>(U87-CB87*(CE87+CF87)/1000)</f>
        <v>0</v>
      </c>
      <c r="Z87">
        <f>(-H87*44100)</f>
        <v>0</v>
      </c>
      <c r="AA87">
        <f>2*29.3*O87*0.92*(CG87-T87)</f>
        <v>0</v>
      </c>
      <c r="AB87">
        <f>2*0.95*5.67E-8*(((CG87+$B$7)+273)^4-(T87+273)^4)</f>
        <v>0</v>
      </c>
      <c r="AC87">
        <f>R87+AB87+Z87+AA87</f>
        <v>0</v>
      </c>
      <c r="AD87">
        <v>-0.0307793496813409</v>
      </c>
      <c r="AE87">
        <v>0.034552516436432</v>
      </c>
      <c r="AF87">
        <v>2.7342574485179</v>
      </c>
      <c r="AG87">
        <v>65</v>
      </c>
      <c r="AH87">
        <v>11</v>
      </c>
      <c r="AI87">
        <f>IF(AG87*$H$13&gt;=AK87,1.0,(AK87/(AK87-AG87*$H$13)))</f>
        <v>0</v>
      </c>
      <c r="AJ87">
        <f>(AI87-1)*100</f>
        <v>0</v>
      </c>
      <c r="AK87">
        <f>MAX(0,($B$13+$C$13*CJ87)/(1+$D$13*CJ87)*CE87/(CG87+273)*$E$13)</f>
        <v>0</v>
      </c>
      <c r="AL87">
        <v>0</v>
      </c>
      <c r="AM87">
        <v>0</v>
      </c>
      <c r="AN87">
        <v>0</v>
      </c>
      <c r="AO87">
        <f>AN87-AM87</f>
        <v>0</v>
      </c>
      <c r="AP87">
        <f>AO87/AN87</f>
        <v>0</v>
      </c>
      <c r="AQ87">
        <v>-1</v>
      </c>
      <c r="AR87" t="s">
        <v>502</v>
      </c>
      <c r="AS87">
        <v>711.264538461539</v>
      </c>
      <c r="AT87">
        <v>820.755</v>
      </c>
      <c r="AU87">
        <f>1-AS87/AT87</f>
        <v>0</v>
      </c>
      <c r="AV87">
        <v>0.5</v>
      </c>
      <c r="AW87">
        <f>BS87</f>
        <v>0</v>
      </c>
      <c r="AX87">
        <f>I87</f>
        <v>0</v>
      </c>
      <c r="AY87">
        <f>AU87*AV87*AW87</f>
        <v>0</v>
      </c>
      <c r="AZ87">
        <f>BE87/AT87</f>
        <v>0</v>
      </c>
      <c r="BA87">
        <f>(AX87-AQ87)/AW87</f>
        <v>0</v>
      </c>
      <c r="BB87">
        <f>(AN87-AT87)/AT87</f>
        <v>0</v>
      </c>
      <c r="BC87" t="s">
        <v>266</v>
      </c>
      <c r="BD87">
        <v>0</v>
      </c>
      <c r="BE87">
        <f>AT87-BD87</f>
        <v>0</v>
      </c>
      <c r="BF87">
        <f>(AT87-AS87)/(AT87-BD87)</f>
        <v>0</v>
      </c>
      <c r="BG87">
        <f>(AN87-AT87)/(AN87-BD87)</f>
        <v>0</v>
      </c>
      <c r="BH87">
        <f>(AT87-AS87)/(AT87-AM87)</f>
        <v>0</v>
      </c>
      <c r="BI87">
        <f>(AN87-AT87)/(AN87-AM87)</f>
        <v>0</v>
      </c>
      <c r="BJ87" t="s">
        <v>266</v>
      </c>
      <c r="BK87" t="s">
        <v>266</v>
      </c>
      <c r="BL87" t="s">
        <v>266</v>
      </c>
      <c r="BM87" t="s">
        <v>266</v>
      </c>
      <c r="BN87" t="s">
        <v>266</v>
      </c>
      <c r="BO87" t="s">
        <v>266</v>
      </c>
      <c r="BP87" t="s">
        <v>266</v>
      </c>
      <c r="BQ87" t="s">
        <v>266</v>
      </c>
      <c r="BR87">
        <f>$B$11*CK87+$C$11*CL87+$F$11*CM87</f>
        <v>0</v>
      </c>
      <c r="BS87">
        <f>BR87*BT87</f>
        <v>0</v>
      </c>
      <c r="BT87">
        <f>($B$11*$D$9+$C$11*$D$9+$F$11*((CZ87+CR87)/MAX(CZ87+CR87+DA87, 0.1)*$I$9+DA87/MAX(CZ87+CR87+DA87, 0.1)*$J$9))/($B$11+$C$11+$F$11)</f>
        <v>0</v>
      </c>
      <c r="BU87">
        <f>($B$11*$K$9+$C$11*$K$9+$F$11*((CZ87+CR87)/MAX(CZ87+CR87+DA87, 0.1)*$P$9+DA87/MAX(CZ87+CR87+DA87, 0.1)*$Q$9))/($B$11+$C$11+$F$11)</f>
        <v>0</v>
      </c>
      <c r="BV87">
        <v>6</v>
      </c>
      <c r="BW87">
        <v>0.5</v>
      </c>
      <c r="BX87" t="s">
        <v>267</v>
      </c>
      <c r="BY87">
        <v>1623778059.05484</v>
      </c>
      <c r="BZ87">
        <v>378.521903225807</v>
      </c>
      <c r="CA87">
        <v>400.018032258064</v>
      </c>
      <c r="CB87">
        <v>31.2330967741936</v>
      </c>
      <c r="CC87">
        <v>13.0056161290323</v>
      </c>
      <c r="CD87">
        <v>600.043129032258</v>
      </c>
      <c r="CE87">
        <v>74.1758032258064</v>
      </c>
      <c r="CF87">
        <v>0.0951523290322581</v>
      </c>
      <c r="CG87">
        <v>43.098864516129</v>
      </c>
      <c r="CH87">
        <v>36.6095096774193</v>
      </c>
      <c r="CI87">
        <v>999.9</v>
      </c>
      <c r="CJ87">
        <v>10006.7535483871</v>
      </c>
      <c r="CK87">
        <v>0</v>
      </c>
      <c r="CL87">
        <v>1652.28290322581</v>
      </c>
      <c r="CM87">
        <v>1999.95419354839</v>
      </c>
      <c r="CN87">
        <v>0.979999677419355</v>
      </c>
      <c r="CO87">
        <v>0.0200003387096774</v>
      </c>
      <c r="CP87">
        <v>0</v>
      </c>
      <c r="CQ87">
        <v>684.222225806451</v>
      </c>
      <c r="CR87">
        <v>5.00005</v>
      </c>
      <c r="CS87">
        <v>19800.8451612903</v>
      </c>
      <c r="CT87">
        <v>16663.2548387097</v>
      </c>
      <c r="CU87">
        <v>56.4492580645161</v>
      </c>
      <c r="CV87">
        <v>58.383</v>
      </c>
      <c r="CW87">
        <v>56.9430967741935</v>
      </c>
      <c r="CX87">
        <v>57.8222903225806</v>
      </c>
      <c r="CY87">
        <v>58.6651935483871</v>
      </c>
      <c r="CZ87">
        <v>1955.0535483871</v>
      </c>
      <c r="DA87">
        <v>39.9006451612903</v>
      </c>
      <c r="DB87">
        <v>0</v>
      </c>
      <c r="DC87">
        <v>3.09999990463257</v>
      </c>
      <c r="DD87">
        <v>711.264538461539</v>
      </c>
      <c r="DE87">
        <v>-53.4074065865005</v>
      </c>
      <c r="DF87">
        <v>-1521.14960916352</v>
      </c>
      <c r="DG87">
        <v>42247.6307692308</v>
      </c>
      <c r="DH87">
        <v>15</v>
      </c>
      <c r="DI87">
        <v>1623778047.6</v>
      </c>
      <c r="DJ87" t="s">
        <v>484</v>
      </c>
      <c r="DK87">
        <v>9</v>
      </c>
      <c r="DL87">
        <v>7.594</v>
      </c>
      <c r="DM87">
        <v>-1.071</v>
      </c>
      <c r="DN87">
        <v>400</v>
      </c>
      <c r="DO87">
        <v>13</v>
      </c>
      <c r="DP87">
        <v>0.13</v>
      </c>
      <c r="DQ87">
        <v>0.01</v>
      </c>
      <c r="DR87">
        <v>-24.5996738095238</v>
      </c>
      <c r="DS87">
        <v>-2.72004547853226</v>
      </c>
      <c r="DT87">
        <v>0.310294552888307</v>
      </c>
      <c r="DU87">
        <v>0</v>
      </c>
      <c r="DV87">
        <v>724.273314285714</v>
      </c>
      <c r="DW87">
        <v>-73.1365906050001</v>
      </c>
      <c r="DX87">
        <v>72.9121760028643</v>
      </c>
      <c r="DY87">
        <v>0</v>
      </c>
      <c r="DZ87">
        <v>21.4006357142857</v>
      </c>
      <c r="EA87">
        <v>9.79648439964921</v>
      </c>
      <c r="EB87">
        <v>1.0159794523188</v>
      </c>
      <c r="EC87">
        <v>0</v>
      </c>
      <c r="ED87">
        <v>0</v>
      </c>
      <c r="EE87">
        <v>3</v>
      </c>
      <c r="EF87" t="s">
        <v>276</v>
      </c>
      <c r="EG87">
        <v>100</v>
      </c>
      <c r="EH87">
        <v>100</v>
      </c>
      <c r="EI87">
        <v>7.594</v>
      </c>
      <c r="EJ87">
        <v>-1.071</v>
      </c>
      <c r="EK87">
        <v>2</v>
      </c>
      <c r="EL87">
        <v>715.634</v>
      </c>
      <c r="EM87">
        <v>320.726</v>
      </c>
      <c r="EN87">
        <v>41.871</v>
      </c>
      <c r="EO87">
        <v>38.3517</v>
      </c>
      <c r="EP87">
        <v>30.001</v>
      </c>
      <c r="EQ87">
        <v>37.8441</v>
      </c>
      <c r="ER87">
        <v>37.7978</v>
      </c>
      <c r="ES87">
        <v>26.1722</v>
      </c>
      <c r="ET87">
        <v>-30</v>
      </c>
      <c r="EU87">
        <v>-30</v>
      </c>
      <c r="EV87">
        <v>-999.9</v>
      </c>
      <c r="EW87">
        <v>400</v>
      </c>
      <c r="EX87">
        <v>20</v>
      </c>
      <c r="EY87">
        <v>109.632</v>
      </c>
      <c r="EZ87">
        <v>97.7186</v>
      </c>
    </row>
    <row r="88" spans="1:156">
      <c r="A88">
        <v>72</v>
      </c>
      <c r="B88">
        <v>1623778082.6</v>
      </c>
      <c r="C88">
        <v>8247</v>
      </c>
      <c r="D88" t="s">
        <v>503</v>
      </c>
      <c r="E88" t="s">
        <v>504</v>
      </c>
      <c r="F88" t="s">
        <v>264</v>
      </c>
      <c r="G88">
        <v>1623778060.12258</v>
      </c>
      <c r="H88">
        <f>CD88*AI88*(CB88-CC88)/(100*BV88*(1000-AI88*CB88))</f>
        <v>0</v>
      </c>
      <c r="I88">
        <f>CD88*AI88*(CA88-BZ88*(1000-AI88*CC88)/(1000-AI88*CB88))/(100*BV88)</f>
        <v>0</v>
      </c>
      <c r="J88">
        <f>BZ88 - IF(AI88&gt;1, I88*BV88*100.0/(AK88*CJ88), 0)</f>
        <v>0</v>
      </c>
      <c r="K88">
        <f>((Q88-H88/2)*J88-I88)/(Q88+H88/2)</f>
        <v>0</v>
      </c>
      <c r="L88">
        <f>K88*(CE88+CF88)/1000.0</f>
        <v>0</v>
      </c>
      <c r="M88">
        <f>(BZ88 - IF(AI88&gt;1, I88*BV88*100.0/(AK88*CJ88), 0))*(CE88+CF88)/1000.0</f>
        <v>0</v>
      </c>
      <c r="N88">
        <f>2.0/((1/P88-1/O88)+SIGN(P88)*SQRT((1/P88-1/O88)*(1/P88-1/O88) + 4*BW88/((BW88+1)*(BW88+1))*(2*1/P88*1/O88-1/O88*1/O88)))</f>
        <v>0</v>
      </c>
      <c r="O88">
        <f>AF88+AE88*BV88+AD88*BV88*BV88</f>
        <v>0</v>
      </c>
      <c r="P88">
        <f>H88*(1000-(1000*0.61365*exp(17.502*T88/(240.97+T88))/(CE88+CF88)+CB88)/2)/(1000*0.61365*exp(17.502*T88/(240.97+T88))/(CE88+CF88)-CB88)</f>
        <v>0</v>
      </c>
      <c r="Q88">
        <f>1/((BW88+1)/(N88/1.6)+1/(O88/1.37)) + BW88/((BW88+1)/(N88/1.6) + BW88/(O88/1.37))</f>
        <v>0</v>
      </c>
      <c r="R88">
        <f>(BS88*BU88)</f>
        <v>0</v>
      </c>
      <c r="S88">
        <f>(CG88+(R88+2*0.95*5.67E-8*(((CG88+$B$7)+273)^4-(CG88+273)^4)-44100*H88)/(1.84*29.3*O88+8*0.95*5.67E-8*(CG88+273)^3))</f>
        <v>0</v>
      </c>
      <c r="T88">
        <f>($C$7*CH88+$D$7*CI88+$E$7*S88)</f>
        <v>0</v>
      </c>
      <c r="U88">
        <f>0.61365*exp(17.502*T88/(240.97+T88))</f>
        <v>0</v>
      </c>
      <c r="V88">
        <f>(W88/X88*100)</f>
        <v>0</v>
      </c>
      <c r="W88">
        <f>CB88*(CE88+CF88)/1000</f>
        <v>0</v>
      </c>
      <c r="X88">
        <f>0.61365*exp(17.502*CG88/(240.97+CG88))</f>
        <v>0</v>
      </c>
      <c r="Y88">
        <f>(U88-CB88*(CE88+CF88)/1000)</f>
        <v>0</v>
      </c>
      <c r="Z88">
        <f>(-H88*44100)</f>
        <v>0</v>
      </c>
      <c r="AA88">
        <f>2*29.3*O88*0.92*(CG88-T88)</f>
        <v>0</v>
      </c>
      <c r="AB88">
        <f>2*0.95*5.67E-8*(((CG88+$B$7)+273)^4-(T88+273)^4)</f>
        <v>0</v>
      </c>
      <c r="AC88">
        <f>R88+AB88+Z88+AA88</f>
        <v>0</v>
      </c>
      <c r="AD88">
        <v>-0.0307798631888833</v>
      </c>
      <c r="AE88">
        <v>0.0345530928936341</v>
      </c>
      <c r="AF88">
        <v>2.7342945126968</v>
      </c>
      <c r="AG88">
        <v>65</v>
      </c>
      <c r="AH88">
        <v>11</v>
      </c>
      <c r="AI88">
        <f>IF(AG88*$H$13&gt;=AK88,1.0,(AK88/(AK88-AG88*$H$13)))</f>
        <v>0</v>
      </c>
      <c r="AJ88">
        <f>(AI88-1)*100</f>
        <v>0</v>
      </c>
      <c r="AK88">
        <f>MAX(0,($B$13+$C$13*CJ88)/(1+$D$13*CJ88)*CE88/(CG88+273)*$E$13)</f>
        <v>0</v>
      </c>
      <c r="AL88">
        <v>0</v>
      </c>
      <c r="AM88">
        <v>0</v>
      </c>
      <c r="AN88">
        <v>0</v>
      </c>
      <c r="AO88">
        <f>AN88-AM88</f>
        <v>0</v>
      </c>
      <c r="AP88">
        <f>AO88/AN88</f>
        <v>0</v>
      </c>
      <c r="AQ88">
        <v>-1</v>
      </c>
      <c r="AR88" t="s">
        <v>505</v>
      </c>
      <c r="AS88">
        <v>711.565807692308</v>
      </c>
      <c r="AT88">
        <v>810.913</v>
      </c>
      <c r="AU88">
        <f>1-AS88/AT88</f>
        <v>0</v>
      </c>
      <c r="AV88">
        <v>0.5</v>
      </c>
      <c r="AW88">
        <f>BS88</f>
        <v>0</v>
      </c>
      <c r="AX88">
        <f>I88</f>
        <v>0</v>
      </c>
      <c r="AY88">
        <f>AU88*AV88*AW88</f>
        <v>0</v>
      </c>
      <c r="AZ88">
        <f>BE88/AT88</f>
        <v>0</v>
      </c>
      <c r="BA88">
        <f>(AX88-AQ88)/AW88</f>
        <v>0</v>
      </c>
      <c r="BB88">
        <f>(AN88-AT88)/AT88</f>
        <v>0</v>
      </c>
      <c r="BC88" t="s">
        <v>266</v>
      </c>
      <c r="BD88">
        <v>0</v>
      </c>
      <c r="BE88">
        <f>AT88-BD88</f>
        <v>0</v>
      </c>
      <c r="BF88">
        <f>(AT88-AS88)/(AT88-BD88)</f>
        <v>0</v>
      </c>
      <c r="BG88">
        <f>(AN88-AT88)/(AN88-BD88)</f>
        <v>0</v>
      </c>
      <c r="BH88">
        <f>(AT88-AS88)/(AT88-AM88)</f>
        <v>0</v>
      </c>
      <c r="BI88">
        <f>(AN88-AT88)/(AN88-AM88)</f>
        <v>0</v>
      </c>
      <c r="BJ88" t="s">
        <v>266</v>
      </c>
      <c r="BK88" t="s">
        <v>266</v>
      </c>
      <c r="BL88" t="s">
        <v>266</v>
      </c>
      <c r="BM88" t="s">
        <v>266</v>
      </c>
      <c r="BN88" t="s">
        <v>266</v>
      </c>
      <c r="BO88" t="s">
        <v>266</v>
      </c>
      <c r="BP88" t="s">
        <v>266</v>
      </c>
      <c r="BQ88" t="s">
        <v>266</v>
      </c>
      <c r="BR88">
        <f>$B$11*CK88+$C$11*CL88+$F$11*CM88</f>
        <v>0</v>
      </c>
      <c r="BS88">
        <f>BR88*BT88</f>
        <v>0</v>
      </c>
      <c r="BT88">
        <f>($B$11*$D$9+$C$11*$D$9+$F$11*((CZ88+CR88)/MAX(CZ88+CR88+DA88, 0.1)*$I$9+DA88/MAX(CZ88+CR88+DA88, 0.1)*$J$9))/($B$11+$C$11+$F$11)</f>
        <v>0</v>
      </c>
      <c r="BU88">
        <f>($B$11*$K$9+$C$11*$K$9+$F$11*((CZ88+CR88)/MAX(CZ88+CR88+DA88, 0.1)*$P$9+DA88/MAX(CZ88+CR88+DA88, 0.1)*$Q$9))/($B$11+$C$11+$F$11)</f>
        <v>0</v>
      </c>
      <c r="BV88">
        <v>6</v>
      </c>
      <c r="BW88">
        <v>0.5</v>
      </c>
      <c r="BX88" t="s">
        <v>267</v>
      </c>
      <c r="BY88">
        <v>1623778060.12258</v>
      </c>
      <c r="BZ88">
        <v>377.805903225807</v>
      </c>
      <c r="CA88">
        <v>400.016903225806</v>
      </c>
      <c r="CB88">
        <v>31.8992709677419</v>
      </c>
      <c r="CC88">
        <v>13.0055193548387</v>
      </c>
      <c r="CD88">
        <v>600.029290322581</v>
      </c>
      <c r="CE88">
        <v>74.1758451612903</v>
      </c>
      <c r="CF88">
        <v>0.0952191967741935</v>
      </c>
      <c r="CG88">
        <v>43.114364516129</v>
      </c>
      <c r="CH88">
        <v>36.6608032258064</v>
      </c>
      <c r="CI88">
        <v>999.9</v>
      </c>
      <c r="CJ88">
        <v>10006.9148387097</v>
      </c>
      <c r="CK88">
        <v>0</v>
      </c>
      <c r="CL88">
        <v>1652.24064516129</v>
      </c>
      <c r="CM88">
        <v>1999.94258064516</v>
      </c>
      <c r="CN88">
        <v>0.979999709677419</v>
      </c>
      <c r="CO88">
        <v>0.0200002903225806</v>
      </c>
      <c r="CP88">
        <v>0</v>
      </c>
      <c r="CQ88">
        <v>683.040741935484</v>
      </c>
      <c r="CR88">
        <v>5.00005</v>
      </c>
      <c r="CS88">
        <v>19778.8935483871</v>
      </c>
      <c r="CT88">
        <v>16663.1580645161</v>
      </c>
      <c r="CU88">
        <v>56.4795161290322</v>
      </c>
      <c r="CV88">
        <v>58.385</v>
      </c>
      <c r="CW88">
        <v>56.945129032258</v>
      </c>
      <c r="CX88">
        <v>57.8323548387097</v>
      </c>
      <c r="CY88">
        <v>58.6813225806452</v>
      </c>
      <c r="CZ88">
        <v>1955.04225806452</v>
      </c>
      <c r="DA88">
        <v>39.9003225806452</v>
      </c>
      <c r="DB88">
        <v>0</v>
      </c>
      <c r="DC88">
        <v>2.5</v>
      </c>
      <c r="DD88">
        <v>711.565807692308</v>
      </c>
      <c r="DE88">
        <v>-26.6716609572156</v>
      </c>
      <c r="DF88">
        <v>26026.3938760685</v>
      </c>
      <c r="DG88">
        <v>42427.7076923077</v>
      </c>
      <c r="DH88">
        <v>15</v>
      </c>
      <c r="DI88">
        <v>1623778047.6</v>
      </c>
      <c r="DJ88" t="s">
        <v>484</v>
      </c>
      <c r="DK88">
        <v>9</v>
      </c>
      <c r="DL88">
        <v>7.594</v>
      </c>
      <c r="DM88">
        <v>-1.071</v>
      </c>
      <c r="DN88">
        <v>400</v>
      </c>
      <c r="DO88">
        <v>13</v>
      </c>
      <c r="DP88">
        <v>0.13</v>
      </c>
      <c r="DQ88">
        <v>0.01</v>
      </c>
      <c r="DR88">
        <v>-24.7201857142857</v>
      </c>
      <c r="DS88">
        <v>-2.12007424040265</v>
      </c>
      <c r="DT88">
        <v>0.264143715005431</v>
      </c>
      <c r="DU88">
        <v>0</v>
      </c>
      <c r="DV88">
        <v>717.931657142857</v>
      </c>
      <c r="DW88">
        <v>-24.5860316893508</v>
      </c>
      <c r="DX88">
        <v>71.7739760442233</v>
      </c>
      <c r="DY88">
        <v>0</v>
      </c>
      <c r="DZ88">
        <v>21.8640738095238</v>
      </c>
      <c r="EA88">
        <v>9.00847822275777</v>
      </c>
      <c r="EB88">
        <v>0.949008697350763</v>
      </c>
      <c r="EC88">
        <v>0</v>
      </c>
      <c r="ED88">
        <v>0</v>
      </c>
      <c r="EE88">
        <v>3</v>
      </c>
      <c r="EF88" t="s">
        <v>276</v>
      </c>
      <c r="EG88">
        <v>100</v>
      </c>
      <c r="EH88">
        <v>100</v>
      </c>
      <c r="EI88">
        <v>7.594</v>
      </c>
      <c r="EJ88">
        <v>-1.071</v>
      </c>
      <c r="EK88">
        <v>2</v>
      </c>
      <c r="EL88">
        <v>715.757</v>
      </c>
      <c r="EM88">
        <v>320.679</v>
      </c>
      <c r="EN88">
        <v>41.8783</v>
      </c>
      <c r="EO88">
        <v>38.3572</v>
      </c>
      <c r="EP88">
        <v>30.0009</v>
      </c>
      <c r="EQ88">
        <v>37.8494</v>
      </c>
      <c r="ER88">
        <v>37.8014</v>
      </c>
      <c r="ES88">
        <v>26.1714</v>
      </c>
      <c r="ET88">
        <v>-30</v>
      </c>
      <c r="EU88">
        <v>-30</v>
      </c>
      <c r="EV88">
        <v>-999.9</v>
      </c>
      <c r="EW88">
        <v>400</v>
      </c>
      <c r="EX88">
        <v>20</v>
      </c>
      <c r="EY88">
        <v>109.629</v>
      </c>
      <c r="EZ88">
        <v>97.7175</v>
      </c>
    </row>
    <row r="89" spans="1:156">
      <c r="A89">
        <v>73</v>
      </c>
      <c r="B89">
        <v>1623778085.6</v>
      </c>
      <c r="C89">
        <v>8250</v>
      </c>
      <c r="D89" t="s">
        <v>506</v>
      </c>
      <c r="E89" t="s">
        <v>507</v>
      </c>
      <c r="F89" t="s">
        <v>264</v>
      </c>
      <c r="G89">
        <v>1623778061.27097</v>
      </c>
      <c r="H89">
        <f>CD89*AI89*(CB89-CC89)/(100*BV89*(1000-AI89*CB89))</f>
        <v>0</v>
      </c>
      <c r="I89">
        <f>CD89*AI89*(CA89-BZ89*(1000-AI89*CC89)/(1000-AI89*CB89))/(100*BV89)</f>
        <v>0</v>
      </c>
      <c r="J89">
        <f>BZ89 - IF(AI89&gt;1, I89*BV89*100.0/(AK89*CJ89), 0)</f>
        <v>0</v>
      </c>
      <c r="K89">
        <f>((Q89-H89/2)*J89-I89)/(Q89+H89/2)</f>
        <v>0</v>
      </c>
      <c r="L89">
        <f>K89*(CE89+CF89)/1000.0</f>
        <v>0</v>
      </c>
      <c r="M89">
        <f>(BZ89 - IF(AI89&gt;1, I89*BV89*100.0/(AK89*CJ89), 0))*(CE89+CF89)/1000.0</f>
        <v>0</v>
      </c>
      <c r="N89">
        <f>2.0/((1/P89-1/O89)+SIGN(P89)*SQRT((1/P89-1/O89)*(1/P89-1/O89) + 4*BW89/((BW89+1)*(BW89+1))*(2*1/P89*1/O89-1/O89*1/O89)))</f>
        <v>0</v>
      </c>
      <c r="O89">
        <f>AF89+AE89*BV89+AD89*BV89*BV89</f>
        <v>0</v>
      </c>
      <c r="P89">
        <f>H89*(1000-(1000*0.61365*exp(17.502*T89/(240.97+T89))/(CE89+CF89)+CB89)/2)/(1000*0.61365*exp(17.502*T89/(240.97+T89))/(CE89+CF89)-CB89)</f>
        <v>0</v>
      </c>
      <c r="Q89">
        <f>1/((BW89+1)/(N89/1.6)+1/(O89/1.37)) + BW89/((BW89+1)/(N89/1.6) + BW89/(O89/1.37))</f>
        <v>0</v>
      </c>
      <c r="R89">
        <f>(BS89*BU89)</f>
        <v>0</v>
      </c>
      <c r="S89">
        <f>(CG89+(R89+2*0.95*5.67E-8*(((CG89+$B$7)+273)^4-(CG89+273)^4)-44100*H89)/(1.84*29.3*O89+8*0.95*5.67E-8*(CG89+273)^3))</f>
        <v>0</v>
      </c>
      <c r="T89">
        <f>($C$7*CH89+$D$7*CI89+$E$7*S89)</f>
        <v>0</v>
      </c>
      <c r="U89">
        <f>0.61365*exp(17.502*T89/(240.97+T89))</f>
        <v>0</v>
      </c>
      <c r="V89">
        <f>(W89/X89*100)</f>
        <v>0</v>
      </c>
      <c r="W89">
        <f>CB89*(CE89+CF89)/1000</f>
        <v>0</v>
      </c>
      <c r="X89">
        <f>0.61365*exp(17.502*CG89/(240.97+CG89))</f>
        <v>0</v>
      </c>
      <c r="Y89">
        <f>(U89-CB89*(CE89+CF89)/1000)</f>
        <v>0</v>
      </c>
      <c r="Z89">
        <f>(-H89*44100)</f>
        <v>0</v>
      </c>
      <c r="AA89">
        <f>2*29.3*O89*0.92*(CG89-T89)</f>
        <v>0</v>
      </c>
      <c r="AB89">
        <f>2*0.95*5.67E-8*(((CG89+$B$7)+273)^4-(T89+273)^4)</f>
        <v>0</v>
      </c>
      <c r="AC89">
        <f>R89+AB89+Z89+AA89</f>
        <v>0</v>
      </c>
      <c r="AD89">
        <v>-0.03077716271149</v>
      </c>
      <c r="AE89">
        <v>0.0345500613711853</v>
      </c>
      <c r="AF89">
        <v>2.73409959478467</v>
      </c>
      <c r="AG89">
        <v>65</v>
      </c>
      <c r="AH89">
        <v>11</v>
      </c>
      <c r="AI89">
        <f>IF(AG89*$H$13&gt;=AK89,1.0,(AK89/(AK89-AG89*$H$13)))</f>
        <v>0</v>
      </c>
      <c r="AJ89">
        <f>(AI89-1)*100</f>
        <v>0</v>
      </c>
      <c r="AK89">
        <f>MAX(0,($B$13+$C$13*CJ89)/(1+$D$13*CJ89)*CE89/(CG89+273)*$E$13)</f>
        <v>0</v>
      </c>
      <c r="AL89">
        <v>0</v>
      </c>
      <c r="AM89">
        <v>0</v>
      </c>
      <c r="AN89">
        <v>0</v>
      </c>
      <c r="AO89">
        <f>AN89-AM89</f>
        <v>0</v>
      </c>
      <c r="AP89">
        <f>AO89/AN89</f>
        <v>0</v>
      </c>
      <c r="AQ89">
        <v>-1</v>
      </c>
      <c r="AR89" t="s">
        <v>508</v>
      </c>
      <c r="AS89">
        <v>718.701730769231</v>
      </c>
      <c r="AT89">
        <v>807.528</v>
      </c>
      <c r="AU89">
        <f>1-AS89/AT89</f>
        <v>0</v>
      </c>
      <c r="AV89">
        <v>0.5</v>
      </c>
      <c r="AW89">
        <f>BS89</f>
        <v>0</v>
      </c>
      <c r="AX89">
        <f>I89</f>
        <v>0</v>
      </c>
      <c r="AY89">
        <f>AU89*AV89*AW89</f>
        <v>0</v>
      </c>
      <c r="AZ89">
        <f>BE89/AT89</f>
        <v>0</v>
      </c>
      <c r="BA89">
        <f>(AX89-AQ89)/AW89</f>
        <v>0</v>
      </c>
      <c r="BB89">
        <f>(AN89-AT89)/AT89</f>
        <v>0</v>
      </c>
      <c r="BC89" t="s">
        <v>266</v>
      </c>
      <c r="BD89">
        <v>0</v>
      </c>
      <c r="BE89">
        <f>AT89-BD89</f>
        <v>0</v>
      </c>
      <c r="BF89">
        <f>(AT89-AS89)/(AT89-BD89)</f>
        <v>0</v>
      </c>
      <c r="BG89">
        <f>(AN89-AT89)/(AN89-BD89)</f>
        <v>0</v>
      </c>
      <c r="BH89">
        <f>(AT89-AS89)/(AT89-AM89)</f>
        <v>0</v>
      </c>
      <c r="BI89">
        <f>(AN89-AT89)/(AN89-AM89)</f>
        <v>0</v>
      </c>
      <c r="BJ89" t="s">
        <v>266</v>
      </c>
      <c r="BK89" t="s">
        <v>266</v>
      </c>
      <c r="BL89" t="s">
        <v>266</v>
      </c>
      <c r="BM89" t="s">
        <v>266</v>
      </c>
      <c r="BN89" t="s">
        <v>266</v>
      </c>
      <c r="BO89" t="s">
        <v>266</v>
      </c>
      <c r="BP89" t="s">
        <v>266</v>
      </c>
      <c r="BQ89" t="s">
        <v>266</v>
      </c>
      <c r="BR89">
        <f>$B$11*CK89+$C$11*CL89+$F$11*CM89</f>
        <v>0</v>
      </c>
      <c r="BS89">
        <f>BR89*BT89</f>
        <v>0</v>
      </c>
      <c r="BT89">
        <f>($B$11*$D$9+$C$11*$D$9+$F$11*((CZ89+CR89)/MAX(CZ89+CR89+DA89, 0.1)*$I$9+DA89/MAX(CZ89+CR89+DA89, 0.1)*$J$9))/($B$11+$C$11+$F$11)</f>
        <v>0</v>
      </c>
      <c r="BU89">
        <f>($B$11*$K$9+$C$11*$K$9+$F$11*((CZ89+CR89)/MAX(CZ89+CR89+DA89, 0.1)*$P$9+DA89/MAX(CZ89+CR89+DA89, 0.1)*$Q$9))/($B$11+$C$11+$F$11)</f>
        <v>0</v>
      </c>
      <c r="BV89">
        <v>6</v>
      </c>
      <c r="BW89">
        <v>0.5</v>
      </c>
      <c r="BX89" t="s">
        <v>267</v>
      </c>
      <c r="BY89">
        <v>1623778061.27097</v>
      </c>
      <c r="BZ89">
        <v>377.190161290323</v>
      </c>
      <c r="CA89">
        <v>400.014903225806</v>
      </c>
      <c r="CB89">
        <v>32.4850225806452</v>
      </c>
      <c r="CC89">
        <v>13.0054096774194</v>
      </c>
      <c r="CD89">
        <v>600.013</v>
      </c>
      <c r="CE89">
        <v>74.1759129032258</v>
      </c>
      <c r="CF89">
        <v>0.0953446838709677</v>
      </c>
      <c r="CG89">
        <v>43.1309483870968</v>
      </c>
      <c r="CH89">
        <v>36.7149903225806</v>
      </c>
      <c r="CI89">
        <v>999.9</v>
      </c>
      <c r="CJ89">
        <v>10006.0277419355</v>
      </c>
      <c r="CK89">
        <v>0</v>
      </c>
      <c r="CL89">
        <v>1652.25419354839</v>
      </c>
      <c r="CM89">
        <v>1999.92129032258</v>
      </c>
      <c r="CN89">
        <v>0.979999870967742</v>
      </c>
      <c r="CO89">
        <v>0.0200001419354839</v>
      </c>
      <c r="CP89">
        <v>0</v>
      </c>
      <c r="CQ89">
        <v>681.811419354839</v>
      </c>
      <c r="CR89">
        <v>5.00005</v>
      </c>
      <c r="CS89">
        <v>19756.2516129032</v>
      </c>
      <c r="CT89">
        <v>16662.9806451613</v>
      </c>
      <c r="CU89">
        <v>56.5117741935484</v>
      </c>
      <c r="CV89">
        <v>58.387</v>
      </c>
      <c r="CW89">
        <v>56.9491612903226</v>
      </c>
      <c r="CX89">
        <v>57.8424193548387</v>
      </c>
      <c r="CY89">
        <v>58.6994838709677</v>
      </c>
      <c r="CZ89">
        <v>1955.02161290323</v>
      </c>
      <c r="DA89">
        <v>39.8996774193549</v>
      </c>
      <c r="DB89">
        <v>0</v>
      </c>
      <c r="DC89">
        <v>2.29999995231628</v>
      </c>
      <c r="DD89">
        <v>718.701730769231</v>
      </c>
      <c r="DE89">
        <v>-204.119187740379</v>
      </c>
      <c r="DF89">
        <v>-82871.8837571116</v>
      </c>
      <c r="DG89">
        <v>48008.6307692308</v>
      </c>
      <c r="DH89">
        <v>15</v>
      </c>
      <c r="DI89">
        <v>1623778047.6</v>
      </c>
      <c r="DJ89" t="s">
        <v>484</v>
      </c>
      <c r="DK89">
        <v>9</v>
      </c>
      <c r="DL89">
        <v>7.594</v>
      </c>
      <c r="DM89">
        <v>-1.071</v>
      </c>
      <c r="DN89">
        <v>400</v>
      </c>
      <c r="DO89">
        <v>13</v>
      </c>
      <c r="DP89">
        <v>0.13</v>
      </c>
      <c r="DQ89">
        <v>0.01</v>
      </c>
      <c r="DR89">
        <v>-24.8057380952381</v>
      </c>
      <c r="DS89">
        <v>-0.968843909092829</v>
      </c>
      <c r="DT89">
        <v>0.148172754632623</v>
      </c>
      <c r="DU89">
        <v>0</v>
      </c>
      <c r="DV89">
        <v>719.9242</v>
      </c>
      <c r="DW89">
        <v>-9.56213835927722</v>
      </c>
      <c r="DX89">
        <v>71.9793286301402</v>
      </c>
      <c r="DY89">
        <v>0</v>
      </c>
      <c r="DZ89">
        <v>22.1921428571429</v>
      </c>
      <c r="EA89">
        <v>6.95231729581694</v>
      </c>
      <c r="EB89">
        <v>0.754887986690065</v>
      </c>
      <c r="EC89">
        <v>0</v>
      </c>
      <c r="ED89">
        <v>0</v>
      </c>
      <c r="EE89">
        <v>3</v>
      </c>
      <c r="EF89" t="s">
        <v>276</v>
      </c>
      <c r="EG89">
        <v>100</v>
      </c>
      <c r="EH89">
        <v>100</v>
      </c>
      <c r="EI89">
        <v>7.594</v>
      </c>
      <c r="EJ89">
        <v>-1.071</v>
      </c>
      <c r="EK89">
        <v>2</v>
      </c>
      <c r="EL89">
        <v>716.163</v>
      </c>
      <c r="EM89">
        <v>320.695</v>
      </c>
      <c r="EN89">
        <v>41.8857</v>
      </c>
      <c r="EO89">
        <v>38.3628</v>
      </c>
      <c r="EP89">
        <v>30.001</v>
      </c>
      <c r="EQ89">
        <v>37.8539</v>
      </c>
      <c r="ER89">
        <v>37.8049</v>
      </c>
      <c r="ES89">
        <v>26.1712</v>
      </c>
      <c r="ET89">
        <v>-30</v>
      </c>
      <c r="EU89">
        <v>-30</v>
      </c>
      <c r="EV89">
        <v>-999.9</v>
      </c>
      <c r="EW89">
        <v>400</v>
      </c>
      <c r="EX89">
        <v>20</v>
      </c>
      <c r="EY89">
        <v>109.629</v>
      </c>
      <c r="EZ89">
        <v>97.7168</v>
      </c>
    </row>
    <row r="90" spans="1:156">
      <c r="A90">
        <v>74</v>
      </c>
      <c r="B90">
        <v>1623778431.1</v>
      </c>
      <c r="C90">
        <v>8595.5</v>
      </c>
      <c r="D90" t="s">
        <v>511</v>
      </c>
      <c r="E90" t="s">
        <v>512</v>
      </c>
      <c r="F90" t="s">
        <v>264</v>
      </c>
      <c r="G90">
        <v>1623778423.14839</v>
      </c>
      <c r="H90">
        <f>CD90*AI90*(CB90-CC90)/(100*BV90*(1000-AI90*CB90))</f>
        <v>0</v>
      </c>
      <c r="I90">
        <f>CD90*AI90*(CA90-BZ90*(1000-AI90*CC90)/(1000-AI90*CB90))/(100*BV90)</f>
        <v>0</v>
      </c>
      <c r="J90">
        <f>BZ90 - IF(AI90&gt;1, I90*BV90*100.0/(AK90*CJ90), 0)</f>
        <v>0</v>
      </c>
      <c r="K90">
        <f>((Q90-H90/2)*J90-I90)/(Q90+H90/2)</f>
        <v>0</v>
      </c>
      <c r="L90">
        <f>K90*(CE90+CF90)/1000.0</f>
        <v>0</v>
      </c>
      <c r="M90">
        <f>(BZ90 - IF(AI90&gt;1, I90*BV90*100.0/(AK90*CJ90), 0))*(CE90+CF90)/1000.0</f>
        <v>0</v>
      </c>
      <c r="N90">
        <f>2.0/((1/P90-1/O90)+SIGN(P90)*SQRT((1/P90-1/O90)*(1/P90-1/O90) + 4*BW90/((BW90+1)*(BW90+1))*(2*1/P90*1/O90-1/O90*1/O90)))</f>
        <v>0</v>
      </c>
      <c r="O90">
        <f>AF90+AE90*BV90+AD90*BV90*BV90</f>
        <v>0</v>
      </c>
      <c r="P90">
        <f>H90*(1000-(1000*0.61365*exp(17.502*T90/(240.97+T90))/(CE90+CF90)+CB90)/2)/(1000*0.61365*exp(17.502*T90/(240.97+T90))/(CE90+CF90)-CB90)</f>
        <v>0</v>
      </c>
      <c r="Q90">
        <f>1/((BW90+1)/(N90/1.6)+1/(O90/1.37)) + BW90/((BW90+1)/(N90/1.6) + BW90/(O90/1.37))</f>
        <v>0</v>
      </c>
      <c r="R90">
        <f>(BS90*BU90)</f>
        <v>0</v>
      </c>
      <c r="S90">
        <f>(CG90+(R90+2*0.95*5.67E-8*(((CG90+$B$7)+273)^4-(CG90+273)^4)-44100*H90)/(1.84*29.3*O90+8*0.95*5.67E-8*(CG90+273)^3))</f>
        <v>0</v>
      </c>
      <c r="T90">
        <f>($C$7*CH90+$D$7*CI90+$E$7*S90)</f>
        <v>0</v>
      </c>
      <c r="U90">
        <f>0.61365*exp(17.502*T90/(240.97+T90))</f>
        <v>0</v>
      </c>
      <c r="V90">
        <f>(W90/X90*100)</f>
        <v>0</v>
      </c>
      <c r="W90">
        <f>CB90*(CE90+CF90)/1000</f>
        <v>0</v>
      </c>
      <c r="X90">
        <f>0.61365*exp(17.502*CG90/(240.97+CG90))</f>
        <v>0</v>
      </c>
      <c r="Y90">
        <f>(U90-CB90*(CE90+CF90)/1000)</f>
        <v>0</v>
      </c>
      <c r="Z90">
        <f>(-H90*44100)</f>
        <v>0</v>
      </c>
      <c r="AA90">
        <f>2*29.3*O90*0.92*(CG90-T90)</f>
        <v>0</v>
      </c>
      <c r="AB90">
        <f>2*0.95*5.67E-8*(((CG90+$B$7)+273)^4-(T90+273)^4)</f>
        <v>0</v>
      </c>
      <c r="AC90">
        <f>R90+AB90+Z90+AA90</f>
        <v>0</v>
      </c>
      <c r="AD90">
        <v>-0.0307535849259328</v>
      </c>
      <c r="AE90">
        <v>0.0345235932413699</v>
      </c>
      <c r="AF90">
        <v>2.73239760068068</v>
      </c>
      <c r="AG90">
        <v>72</v>
      </c>
      <c r="AH90">
        <v>12</v>
      </c>
      <c r="AI90">
        <f>IF(AG90*$H$13&gt;=AK90,1.0,(AK90/(AK90-AG90*$H$13)))</f>
        <v>0</v>
      </c>
      <c r="AJ90">
        <f>(AI90-1)*100</f>
        <v>0</v>
      </c>
      <c r="AK90">
        <f>MAX(0,($B$13+$C$13*CJ90)/(1+$D$13*CJ90)*CE90/(CG90+273)*$E$13)</f>
        <v>0</v>
      </c>
      <c r="AL90">
        <v>0</v>
      </c>
      <c r="AM90">
        <v>0</v>
      </c>
      <c r="AN90">
        <v>0</v>
      </c>
      <c r="AO90">
        <f>AN90-AM90</f>
        <v>0</v>
      </c>
      <c r="AP90">
        <f>AO90/AN90</f>
        <v>0</v>
      </c>
      <c r="AQ90">
        <v>-1</v>
      </c>
      <c r="AR90" t="s">
        <v>513</v>
      </c>
      <c r="AS90">
        <v>765.360230769231</v>
      </c>
      <c r="AT90">
        <v>944.796</v>
      </c>
      <c r="AU90">
        <f>1-AS90/AT90</f>
        <v>0</v>
      </c>
      <c r="AV90">
        <v>0.5</v>
      </c>
      <c r="AW90">
        <f>BS90</f>
        <v>0</v>
      </c>
      <c r="AX90">
        <f>I90</f>
        <v>0</v>
      </c>
      <c r="AY90">
        <f>AU90*AV90*AW90</f>
        <v>0</v>
      </c>
      <c r="AZ90">
        <f>BE90/AT90</f>
        <v>0</v>
      </c>
      <c r="BA90">
        <f>(AX90-AQ90)/AW90</f>
        <v>0</v>
      </c>
      <c r="BB90">
        <f>(AN90-AT90)/AT90</f>
        <v>0</v>
      </c>
      <c r="BC90" t="s">
        <v>266</v>
      </c>
      <c r="BD90">
        <v>0</v>
      </c>
      <c r="BE90">
        <f>AT90-BD90</f>
        <v>0</v>
      </c>
      <c r="BF90">
        <f>(AT90-AS90)/(AT90-BD90)</f>
        <v>0</v>
      </c>
      <c r="BG90">
        <f>(AN90-AT90)/(AN90-BD90)</f>
        <v>0</v>
      </c>
      <c r="BH90">
        <f>(AT90-AS90)/(AT90-AM90)</f>
        <v>0</v>
      </c>
      <c r="BI90">
        <f>(AN90-AT90)/(AN90-AM90)</f>
        <v>0</v>
      </c>
      <c r="BJ90" t="s">
        <v>266</v>
      </c>
      <c r="BK90" t="s">
        <v>266</v>
      </c>
      <c r="BL90" t="s">
        <v>266</v>
      </c>
      <c r="BM90" t="s">
        <v>266</v>
      </c>
      <c r="BN90" t="s">
        <v>266</v>
      </c>
      <c r="BO90" t="s">
        <v>266</v>
      </c>
      <c r="BP90" t="s">
        <v>266</v>
      </c>
      <c r="BQ90" t="s">
        <v>266</v>
      </c>
      <c r="BR90">
        <f>$B$11*CK90+$C$11*CL90+$F$11*CM90</f>
        <v>0</v>
      </c>
      <c r="BS90">
        <f>BR90*BT90</f>
        <v>0</v>
      </c>
      <c r="BT90">
        <f>($B$11*$D$9+$C$11*$D$9+$F$11*((CZ90+CR90)/MAX(CZ90+CR90+DA90, 0.1)*$I$9+DA90/MAX(CZ90+CR90+DA90, 0.1)*$J$9))/($B$11+$C$11+$F$11)</f>
        <v>0</v>
      </c>
      <c r="BU90">
        <f>($B$11*$K$9+$C$11*$K$9+$F$11*((CZ90+CR90)/MAX(CZ90+CR90+DA90, 0.1)*$P$9+DA90/MAX(CZ90+CR90+DA90, 0.1)*$Q$9))/($B$11+$C$11+$F$11)</f>
        <v>0</v>
      </c>
      <c r="BV90">
        <v>6</v>
      </c>
      <c r="BW90">
        <v>0.5</v>
      </c>
      <c r="BX90" t="s">
        <v>267</v>
      </c>
      <c r="BY90">
        <v>1623778423.14839</v>
      </c>
      <c r="BZ90">
        <v>378.843225806452</v>
      </c>
      <c r="CA90">
        <v>400.002967741936</v>
      </c>
      <c r="CB90">
        <v>33.3678258064516</v>
      </c>
      <c r="CC90">
        <v>13.2608935483871</v>
      </c>
      <c r="CD90">
        <v>599.996806451613</v>
      </c>
      <c r="CE90">
        <v>74.1912806451613</v>
      </c>
      <c r="CF90">
        <v>0.0999343</v>
      </c>
      <c r="CG90">
        <v>43.6245870967742</v>
      </c>
      <c r="CH90">
        <v>38.7567580645161</v>
      </c>
      <c r="CI90">
        <v>999.9</v>
      </c>
      <c r="CJ90">
        <v>9996.29129032258</v>
      </c>
      <c r="CK90">
        <v>0</v>
      </c>
      <c r="CL90">
        <v>1743.2664516129</v>
      </c>
      <c r="CM90">
        <v>2000.0164516129</v>
      </c>
      <c r="CN90">
        <v>0.979997096774193</v>
      </c>
      <c r="CO90">
        <v>0.0200031</v>
      </c>
      <c r="CP90">
        <v>0</v>
      </c>
      <c r="CQ90">
        <v>765.437548387097</v>
      </c>
      <c r="CR90">
        <v>5.00005</v>
      </c>
      <c r="CS90">
        <v>22286.7096774194</v>
      </c>
      <c r="CT90">
        <v>16663.7741935484</v>
      </c>
      <c r="CU90">
        <v>56.629</v>
      </c>
      <c r="CV90">
        <v>58.7195161290322</v>
      </c>
      <c r="CW90">
        <v>57.312</v>
      </c>
      <c r="CX90">
        <v>57.909</v>
      </c>
      <c r="CY90">
        <v>58.945129032258</v>
      </c>
      <c r="CZ90">
        <v>1955.1064516129</v>
      </c>
      <c r="DA90">
        <v>39.91</v>
      </c>
      <c r="DB90">
        <v>0</v>
      </c>
      <c r="DC90">
        <v>344.700000047684</v>
      </c>
      <c r="DD90">
        <v>765.360230769231</v>
      </c>
      <c r="DE90">
        <v>-7.77832478951665</v>
      </c>
      <c r="DF90">
        <v>-181.630769182863</v>
      </c>
      <c r="DG90">
        <v>22285.7423076923</v>
      </c>
      <c r="DH90">
        <v>15</v>
      </c>
      <c r="DI90">
        <v>1623778395.6</v>
      </c>
      <c r="DJ90" t="s">
        <v>514</v>
      </c>
      <c r="DK90">
        <v>10</v>
      </c>
      <c r="DL90">
        <v>7.801</v>
      </c>
      <c r="DM90">
        <v>-1.065</v>
      </c>
      <c r="DN90">
        <v>400</v>
      </c>
      <c r="DO90">
        <v>13</v>
      </c>
      <c r="DP90">
        <v>0.14</v>
      </c>
      <c r="DQ90">
        <v>0.01</v>
      </c>
      <c r="DR90">
        <v>-21.1772214285714</v>
      </c>
      <c r="DS90">
        <v>0.288798324954021</v>
      </c>
      <c r="DT90">
        <v>0.0578287518524852</v>
      </c>
      <c r="DU90">
        <v>1</v>
      </c>
      <c r="DV90">
        <v>765.8826</v>
      </c>
      <c r="DW90">
        <v>-8.15308100164632</v>
      </c>
      <c r="DX90">
        <v>0.846880939515286</v>
      </c>
      <c r="DY90">
        <v>0</v>
      </c>
      <c r="DZ90">
        <v>20.1148</v>
      </c>
      <c r="EA90">
        <v>-0.125489315718186</v>
      </c>
      <c r="EB90">
        <v>0.0171476223535788</v>
      </c>
      <c r="EC90">
        <v>0</v>
      </c>
      <c r="ED90">
        <v>1</v>
      </c>
      <c r="EE90">
        <v>3</v>
      </c>
      <c r="EF90" t="s">
        <v>269</v>
      </c>
      <c r="EG90">
        <v>100</v>
      </c>
      <c r="EH90">
        <v>100</v>
      </c>
      <c r="EI90">
        <v>7.801</v>
      </c>
      <c r="EJ90">
        <v>-1.065</v>
      </c>
      <c r="EK90">
        <v>2</v>
      </c>
      <c r="EL90">
        <v>704.442</v>
      </c>
      <c r="EM90">
        <v>318.361</v>
      </c>
      <c r="EN90">
        <v>42.316</v>
      </c>
      <c r="EO90">
        <v>39.2173</v>
      </c>
      <c r="EP90">
        <v>30.002</v>
      </c>
      <c r="EQ90">
        <v>38.617</v>
      </c>
      <c r="ER90">
        <v>38.5485</v>
      </c>
      <c r="ES90">
        <v>26.1605</v>
      </c>
      <c r="ET90">
        <v>-30</v>
      </c>
      <c r="EU90">
        <v>-30</v>
      </c>
      <c r="EV90">
        <v>-999.9</v>
      </c>
      <c r="EW90">
        <v>400</v>
      </c>
      <c r="EX90">
        <v>20</v>
      </c>
      <c r="EY90">
        <v>109.337</v>
      </c>
      <c r="EZ90">
        <v>97.5012</v>
      </c>
    </row>
    <row r="91" spans="1:156">
      <c r="A91">
        <v>75</v>
      </c>
      <c r="B91">
        <v>1623778434.1</v>
      </c>
      <c r="C91">
        <v>8598.5</v>
      </c>
      <c r="D91" t="s">
        <v>515</v>
      </c>
      <c r="E91" t="s">
        <v>516</v>
      </c>
      <c r="F91" t="s">
        <v>264</v>
      </c>
      <c r="G91">
        <v>1623778423.73226</v>
      </c>
      <c r="H91">
        <f>CD91*AI91*(CB91-CC91)/(100*BV91*(1000-AI91*CB91))</f>
        <v>0</v>
      </c>
      <c r="I91">
        <f>CD91*AI91*(CA91-BZ91*(1000-AI91*CC91)/(1000-AI91*CB91))/(100*BV91)</f>
        <v>0</v>
      </c>
      <c r="J91">
        <f>BZ91 - IF(AI91&gt;1, I91*BV91*100.0/(AK91*CJ91), 0)</f>
        <v>0</v>
      </c>
      <c r="K91">
        <f>((Q91-H91/2)*J91-I91)/(Q91+H91/2)</f>
        <v>0</v>
      </c>
      <c r="L91">
        <f>K91*(CE91+CF91)/1000.0</f>
        <v>0</v>
      </c>
      <c r="M91">
        <f>(BZ91 - IF(AI91&gt;1, I91*BV91*100.0/(AK91*CJ91), 0))*(CE91+CF91)/1000.0</f>
        <v>0</v>
      </c>
      <c r="N91">
        <f>2.0/((1/P91-1/O91)+SIGN(P91)*SQRT((1/P91-1/O91)*(1/P91-1/O91) + 4*BW91/((BW91+1)*(BW91+1))*(2*1/P91*1/O91-1/O91*1/O91)))</f>
        <v>0</v>
      </c>
      <c r="O91">
        <f>AF91+AE91*BV91+AD91*BV91*BV91</f>
        <v>0</v>
      </c>
      <c r="P91">
        <f>H91*(1000-(1000*0.61365*exp(17.502*T91/(240.97+T91))/(CE91+CF91)+CB91)/2)/(1000*0.61365*exp(17.502*T91/(240.97+T91))/(CE91+CF91)-CB91)</f>
        <v>0</v>
      </c>
      <c r="Q91">
        <f>1/((BW91+1)/(N91/1.6)+1/(O91/1.37)) + BW91/((BW91+1)/(N91/1.6) + BW91/(O91/1.37))</f>
        <v>0</v>
      </c>
      <c r="R91">
        <f>(BS91*BU91)</f>
        <v>0</v>
      </c>
      <c r="S91">
        <f>(CG91+(R91+2*0.95*5.67E-8*(((CG91+$B$7)+273)^4-(CG91+273)^4)-44100*H91)/(1.84*29.3*O91+8*0.95*5.67E-8*(CG91+273)^3))</f>
        <v>0</v>
      </c>
      <c r="T91">
        <f>($C$7*CH91+$D$7*CI91+$E$7*S91)</f>
        <v>0</v>
      </c>
      <c r="U91">
        <f>0.61365*exp(17.502*T91/(240.97+T91))</f>
        <v>0</v>
      </c>
      <c r="V91">
        <f>(W91/X91*100)</f>
        <v>0</v>
      </c>
      <c r="W91">
        <f>CB91*(CE91+CF91)/1000</f>
        <v>0</v>
      </c>
      <c r="X91">
        <f>0.61365*exp(17.502*CG91/(240.97+CG91))</f>
        <v>0</v>
      </c>
      <c r="Y91">
        <f>(U91-CB91*(CE91+CF91)/1000)</f>
        <v>0</v>
      </c>
      <c r="Z91">
        <f>(-H91*44100)</f>
        <v>0</v>
      </c>
      <c r="AA91">
        <f>2*29.3*O91*0.92*(CG91-T91)</f>
        <v>0</v>
      </c>
      <c r="AB91">
        <f>2*0.95*5.67E-8*(((CG91+$B$7)+273)^4-(T91+273)^4)</f>
        <v>0</v>
      </c>
      <c r="AC91">
        <f>R91+AB91+Z91+AA91</f>
        <v>0</v>
      </c>
      <c r="AD91">
        <v>-0.0307581103574214</v>
      </c>
      <c r="AE91">
        <v>0.0345286734346654</v>
      </c>
      <c r="AF91">
        <v>2.73272429893172</v>
      </c>
      <c r="AG91">
        <v>71</v>
      </c>
      <c r="AH91">
        <v>12</v>
      </c>
      <c r="AI91">
        <f>IF(AG91*$H$13&gt;=AK91,1.0,(AK91/(AK91-AG91*$H$13)))</f>
        <v>0</v>
      </c>
      <c r="AJ91">
        <f>(AI91-1)*100</f>
        <v>0</v>
      </c>
      <c r="AK91">
        <f>MAX(0,($B$13+$C$13*CJ91)/(1+$D$13*CJ91)*CE91/(CG91+273)*$E$13)</f>
        <v>0</v>
      </c>
      <c r="AL91">
        <v>0</v>
      </c>
      <c r="AM91">
        <v>0</v>
      </c>
      <c r="AN91">
        <v>0</v>
      </c>
      <c r="AO91">
        <f>AN91-AM91</f>
        <v>0</v>
      </c>
      <c r="AP91">
        <f>AO91/AN91</f>
        <v>0</v>
      </c>
      <c r="AQ91">
        <v>-1</v>
      </c>
      <c r="AR91" t="s">
        <v>517</v>
      </c>
      <c r="AS91">
        <v>777.722692307692</v>
      </c>
      <c r="AT91">
        <v>926.426</v>
      </c>
      <c r="AU91">
        <f>1-AS91/AT91</f>
        <v>0</v>
      </c>
      <c r="AV91">
        <v>0.5</v>
      </c>
      <c r="AW91">
        <f>BS91</f>
        <v>0</v>
      </c>
      <c r="AX91">
        <f>I91</f>
        <v>0</v>
      </c>
      <c r="AY91">
        <f>AU91*AV91*AW91</f>
        <v>0</v>
      </c>
      <c r="AZ91">
        <f>BE91/AT91</f>
        <v>0</v>
      </c>
      <c r="BA91">
        <f>(AX91-AQ91)/AW91</f>
        <v>0</v>
      </c>
      <c r="BB91">
        <f>(AN91-AT91)/AT91</f>
        <v>0</v>
      </c>
      <c r="BC91" t="s">
        <v>266</v>
      </c>
      <c r="BD91">
        <v>0</v>
      </c>
      <c r="BE91">
        <f>AT91-BD91</f>
        <v>0</v>
      </c>
      <c r="BF91">
        <f>(AT91-AS91)/(AT91-BD91)</f>
        <v>0</v>
      </c>
      <c r="BG91">
        <f>(AN91-AT91)/(AN91-BD91)</f>
        <v>0</v>
      </c>
      <c r="BH91">
        <f>(AT91-AS91)/(AT91-AM91)</f>
        <v>0</v>
      </c>
      <c r="BI91">
        <f>(AN91-AT91)/(AN91-AM91)</f>
        <v>0</v>
      </c>
      <c r="BJ91" t="s">
        <v>266</v>
      </c>
      <c r="BK91" t="s">
        <v>266</v>
      </c>
      <c r="BL91" t="s">
        <v>266</v>
      </c>
      <c r="BM91" t="s">
        <v>266</v>
      </c>
      <c r="BN91" t="s">
        <v>266</v>
      </c>
      <c r="BO91" t="s">
        <v>266</v>
      </c>
      <c r="BP91" t="s">
        <v>266</v>
      </c>
      <c r="BQ91" t="s">
        <v>266</v>
      </c>
      <c r="BR91">
        <f>$B$11*CK91+$C$11*CL91+$F$11*CM91</f>
        <v>0</v>
      </c>
      <c r="BS91">
        <f>BR91*BT91</f>
        <v>0</v>
      </c>
      <c r="BT91">
        <f>($B$11*$D$9+$C$11*$D$9+$F$11*((CZ91+CR91)/MAX(CZ91+CR91+DA91, 0.1)*$I$9+DA91/MAX(CZ91+CR91+DA91, 0.1)*$J$9))/($B$11+$C$11+$F$11)</f>
        <v>0</v>
      </c>
      <c r="BU91">
        <f>($B$11*$K$9+$C$11*$K$9+$F$11*((CZ91+CR91)/MAX(CZ91+CR91+DA91, 0.1)*$P$9+DA91/MAX(CZ91+CR91+DA91, 0.1)*$Q$9))/($B$11+$C$11+$F$11)</f>
        <v>0</v>
      </c>
      <c r="BV91">
        <v>6</v>
      </c>
      <c r="BW91">
        <v>0.5</v>
      </c>
      <c r="BX91" t="s">
        <v>267</v>
      </c>
      <c r="BY91">
        <v>1623778423.73226</v>
      </c>
      <c r="BZ91">
        <v>378.846290322581</v>
      </c>
      <c r="CA91">
        <v>400.001419354839</v>
      </c>
      <c r="CB91">
        <v>33.3706677419355</v>
      </c>
      <c r="CC91">
        <v>13.2622870967742</v>
      </c>
      <c r="CD91">
        <v>599.997838709677</v>
      </c>
      <c r="CE91">
        <v>74.1912806451613</v>
      </c>
      <c r="CF91">
        <v>0.0999423129032258</v>
      </c>
      <c r="CG91">
        <v>43.6267741935484</v>
      </c>
      <c r="CH91">
        <v>38.7618387096774</v>
      </c>
      <c r="CI91">
        <v>999.9</v>
      </c>
      <c r="CJ91">
        <v>9997.76225806452</v>
      </c>
      <c r="CK91">
        <v>0</v>
      </c>
      <c r="CL91">
        <v>1743.26741935484</v>
      </c>
      <c r="CM91">
        <v>2000.00548387097</v>
      </c>
      <c r="CN91">
        <v>0.97999729032258</v>
      </c>
      <c r="CO91">
        <v>0.0200028967741935</v>
      </c>
      <c r="CP91">
        <v>0</v>
      </c>
      <c r="CQ91">
        <v>765.140193548387</v>
      </c>
      <c r="CR91">
        <v>5.00005</v>
      </c>
      <c r="CS91">
        <v>22280.3258064516</v>
      </c>
      <c r="CT91">
        <v>16663.6838709677</v>
      </c>
      <c r="CU91">
        <v>56.629</v>
      </c>
      <c r="CV91">
        <v>58.7215483870968</v>
      </c>
      <c r="CW91">
        <v>57.312</v>
      </c>
      <c r="CX91">
        <v>57.909</v>
      </c>
      <c r="CY91">
        <v>58.9471612903226</v>
      </c>
      <c r="CZ91">
        <v>1955.09612903226</v>
      </c>
      <c r="DA91">
        <v>39.9093548387097</v>
      </c>
      <c r="DB91">
        <v>0</v>
      </c>
      <c r="DC91">
        <v>2.09999990463257</v>
      </c>
      <c r="DD91">
        <v>777.722692307692</v>
      </c>
      <c r="DE91">
        <v>215.554824569501</v>
      </c>
      <c r="DF91">
        <v>115483.347550093</v>
      </c>
      <c r="DG91">
        <v>28850.4269230769</v>
      </c>
      <c r="DH91">
        <v>15</v>
      </c>
      <c r="DI91">
        <v>1623778395.6</v>
      </c>
      <c r="DJ91" t="s">
        <v>514</v>
      </c>
      <c r="DK91">
        <v>10</v>
      </c>
      <c r="DL91">
        <v>7.801</v>
      </c>
      <c r="DM91">
        <v>-1.065</v>
      </c>
      <c r="DN91">
        <v>400</v>
      </c>
      <c r="DO91">
        <v>13</v>
      </c>
      <c r="DP91">
        <v>0.14</v>
      </c>
      <c r="DQ91">
        <v>0.01</v>
      </c>
      <c r="DR91">
        <v>-21.1622761904762</v>
      </c>
      <c r="DS91">
        <v>0.250627320953995</v>
      </c>
      <c r="DT91">
        <v>0.0561619079919568</v>
      </c>
      <c r="DU91">
        <v>1</v>
      </c>
      <c r="DV91">
        <v>775.091257142857</v>
      </c>
      <c r="DW91">
        <v>138.719133907917</v>
      </c>
      <c r="DX91">
        <v>39.3999342336963</v>
      </c>
      <c r="DY91">
        <v>0</v>
      </c>
      <c r="DZ91">
        <v>20.10775</v>
      </c>
      <c r="EA91">
        <v>-0.116212999075209</v>
      </c>
      <c r="EB91">
        <v>0.0161888446306767</v>
      </c>
      <c r="EC91">
        <v>0</v>
      </c>
      <c r="ED91">
        <v>1</v>
      </c>
      <c r="EE91">
        <v>3</v>
      </c>
      <c r="EF91" t="s">
        <v>269</v>
      </c>
      <c r="EG91">
        <v>100</v>
      </c>
      <c r="EH91">
        <v>100</v>
      </c>
      <c r="EI91">
        <v>7.801</v>
      </c>
      <c r="EJ91">
        <v>-1.065</v>
      </c>
      <c r="EK91">
        <v>2</v>
      </c>
      <c r="EL91">
        <v>705.289</v>
      </c>
      <c r="EM91">
        <v>318.286</v>
      </c>
      <c r="EN91">
        <v>42.324</v>
      </c>
      <c r="EO91">
        <v>39.2311</v>
      </c>
      <c r="EP91">
        <v>30.0023</v>
      </c>
      <c r="EQ91">
        <v>38.6281</v>
      </c>
      <c r="ER91">
        <v>38.5574</v>
      </c>
      <c r="ES91">
        <v>26.1618</v>
      </c>
      <c r="ET91">
        <v>-30</v>
      </c>
      <c r="EU91">
        <v>-30</v>
      </c>
      <c r="EV91">
        <v>-999.9</v>
      </c>
      <c r="EW91">
        <v>400</v>
      </c>
      <c r="EX91">
        <v>20</v>
      </c>
      <c r="EY91">
        <v>109.334</v>
      </c>
      <c r="EZ91">
        <v>97.4981</v>
      </c>
    </row>
    <row r="92" spans="1:156">
      <c r="A92">
        <v>76</v>
      </c>
      <c r="B92">
        <v>1623778437.2</v>
      </c>
      <c r="C92">
        <v>8601.60000014305</v>
      </c>
      <c r="D92" t="s">
        <v>518</v>
      </c>
      <c r="E92" t="s">
        <v>519</v>
      </c>
      <c r="F92" t="s">
        <v>264</v>
      </c>
      <c r="G92">
        <v>1623778424.39677</v>
      </c>
      <c r="H92">
        <f>CD92*AI92*(CB92-CC92)/(100*BV92*(1000-AI92*CB92))</f>
        <v>0</v>
      </c>
      <c r="I92">
        <f>CD92*AI92*(CA92-BZ92*(1000-AI92*CC92)/(1000-AI92*CB92))/(100*BV92)</f>
        <v>0</v>
      </c>
      <c r="J92">
        <f>BZ92 - IF(AI92&gt;1, I92*BV92*100.0/(AK92*CJ92), 0)</f>
        <v>0</v>
      </c>
      <c r="K92">
        <f>((Q92-H92/2)*J92-I92)/(Q92+H92/2)</f>
        <v>0</v>
      </c>
      <c r="L92">
        <f>K92*(CE92+CF92)/1000.0</f>
        <v>0</v>
      </c>
      <c r="M92">
        <f>(BZ92 - IF(AI92&gt;1, I92*BV92*100.0/(AK92*CJ92), 0))*(CE92+CF92)/1000.0</f>
        <v>0</v>
      </c>
      <c r="N92">
        <f>2.0/((1/P92-1/O92)+SIGN(P92)*SQRT((1/P92-1/O92)*(1/P92-1/O92) + 4*BW92/((BW92+1)*(BW92+1))*(2*1/P92*1/O92-1/O92*1/O92)))</f>
        <v>0</v>
      </c>
      <c r="O92">
        <f>AF92+AE92*BV92+AD92*BV92*BV92</f>
        <v>0</v>
      </c>
      <c r="P92">
        <f>H92*(1000-(1000*0.61365*exp(17.502*T92/(240.97+T92))/(CE92+CF92)+CB92)/2)/(1000*0.61365*exp(17.502*T92/(240.97+T92))/(CE92+CF92)-CB92)</f>
        <v>0</v>
      </c>
      <c r="Q92">
        <f>1/((BW92+1)/(N92/1.6)+1/(O92/1.37)) + BW92/((BW92+1)/(N92/1.6) + BW92/(O92/1.37))</f>
        <v>0</v>
      </c>
      <c r="R92">
        <f>(BS92*BU92)</f>
        <v>0</v>
      </c>
      <c r="S92">
        <f>(CG92+(R92+2*0.95*5.67E-8*(((CG92+$B$7)+273)^4-(CG92+273)^4)-44100*H92)/(1.84*29.3*O92+8*0.95*5.67E-8*(CG92+273)^3))</f>
        <v>0</v>
      </c>
      <c r="T92">
        <f>($C$7*CH92+$D$7*CI92+$E$7*S92)</f>
        <v>0</v>
      </c>
      <c r="U92">
        <f>0.61365*exp(17.502*T92/(240.97+T92))</f>
        <v>0</v>
      </c>
      <c r="V92">
        <f>(W92/X92*100)</f>
        <v>0</v>
      </c>
      <c r="W92">
        <f>CB92*(CE92+CF92)/1000</f>
        <v>0</v>
      </c>
      <c r="X92">
        <f>0.61365*exp(17.502*CG92/(240.97+CG92))</f>
        <v>0</v>
      </c>
      <c r="Y92">
        <f>(U92-CB92*(CE92+CF92)/1000)</f>
        <v>0</v>
      </c>
      <c r="Z92">
        <f>(-H92*44100)</f>
        <v>0</v>
      </c>
      <c r="AA92">
        <f>2*29.3*O92*0.92*(CG92-T92)</f>
        <v>0</v>
      </c>
      <c r="AB92">
        <f>2*0.95*5.67E-8*(((CG92+$B$7)+273)^4-(T92+273)^4)</f>
        <v>0</v>
      </c>
      <c r="AC92">
        <f>R92+AB92+Z92+AA92</f>
        <v>0</v>
      </c>
      <c r="AD92">
        <v>-0.0307604609680775</v>
      </c>
      <c r="AE92">
        <v>0.0345313122010518</v>
      </c>
      <c r="AF92">
        <v>2.73289398885273</v>
      </c>
      <c r="AG92">
        <v>71</v>
      </c>
      <c r="AH92">
        <v>12</v>
      </c>
      <c r="AI92">
        <f>IF(AG92*$H$13&gt;=AK92,1.0,(AK92/(AK92-AG92*$H$13)))</f>
        <v>0</v>
      </c>
      <c r="AJ92">
        <f>(AI92-1)*100</f>
        <v>0</v>
      </c>
      <c r="AK92">
        <f>MAX(0,($B$13+$C$13*CJ92)/(1+$D$13*CJ92)*CE92/(CG92+273)*$E$13)</f>
        <v>0</v>
      </c>
      <c r="AL92">
        <v>0</v>
      </c>
      <c r="AM92">
        <v>0</v>
      </c>
      <c r="AN92">
        <v>0</v>
      </c>
      <c r="AO92">
        <f>AN92-AM92</f>
        <v>0</v>
      </c>
      <c r="AP92">
        <f>AO92/AN92</f>
        <v>0</v>
      </c>
      <c r="AQ92">
        <v>-1</v>
      </c>
      <c r="AR92" t="s">
        <v>520</v>
      </c>
      <c r="AS92">
        <v>788.334576923077</v>
      </c>
      <c r="AT92">
        <v>921.1</v>
      </c>
      <c r="AU92">
        <f>1-AS92/AT92</f>
        <v>0</v>
      </c>
      <c r="AV92">
        <v>0.5</v>
      </c>
      <c r="AW92">
        <f>BS92</f>
        <v>0</v>
      </c>
      <c r="AX92">
        <f>I92</f>
        <v>0</v>
      </c>
      <c r="AY92">
        <f>AU92*AV92*AW92</f>
        <v>0</v>
      </c>
      <c r="AZ92">
        <f>BE92/AT92</f>
        <v>0</v>
      </c>
      <c r="BA92">
        <f>(AX92-AQ92)/AW92</f>
        <v>0</v>
      </c>
      <c r="BB92">
        <f>(AN92-AT92)/AT92</f>
        <v>0</v>
      </c>
      <c r="BC92" t="s">
        <v>266</v>
      </c>
      <c r="BD92">
        <v>0</v>
      </c>
      <c r="BE92">
        <f>AT92-BD92</f>
        <v>0</v>
      </c>
      <c r="BF92">
        <f>(AT92-AS92)/(AT92-BD92)</f>
        <v>0</v>
      </c>
      <c r="BG92">
        <f>(AN92-AT92)/(AN92-BD92)</f>
        <v>0</v>
      </c>
      <c r="BH92">
        <f>(AT92-AS92)/(AT92-AM92)</f>
        <v>0</v>
      </c>
      <c r="BI92">
        <f>(AN92-AT92)/(AN92-AM92)</f>
        <v>0</v>
      </c>
      <c r="BJ92" t="s">
        <v>266</v>
      </c>
      <c r="BK92" t="s">
        <v>266</v>
      </c>
      <c r="BL92" t="s">
        <v>266</v>
      </c>
      <c r="BM92" t="s">
        <v>266</v>
      </c>
      <c r="BN92" t="s">
        <v>266</v>
      </c>
      <c r="BO92" t="s">
        <v>266</v>
      </c>
      <c r="BP92" t="s">
        <v>266</v>
      </c>
      <c r="BQ92" t="s">
        <v>266</v>
      </c>
      <c r="BR92">
        <f>$B$11*CK92+$C$11*CL92+$F$11*CM92</f>
        <v>0</v>
      </c>
      <c r="BS92">
        <f>BR92*BT92</f>
        <v>0</v>
      </c>
      <c r="BT92">
        <f>($B$11*$D$9+$C$11*$D$9+$F$11*((CZ92+CR92)/MAX(CZ92+CR92+DA92, 0.1)*$I$9+DA92/MAX(CZ92+CR92+DA92, 0.1)*$J$9))/($B$11+$C$11+$F$11)</f>
        <v>0</v>
      </c>
      <c r="BU92">
        <f>($B$11*$K$9+$C$11*$K$9+$F$11*((CZ92+CR92)/MAX(CZ92+CR92+DA92, 0.1)*$P$9+DA92/MAX(CZ92+CR92+DA92, 0.1)*$Q$9))/($B$11+$C$11+$F$11)</f>
        <v>0</v>
      </c>
      <c r="BV92">
        <v>6</v>
      </c>
      <c r="BW92">
        <v>0.5</v>
      </c>
      <c r="BX92" t="s">
        <v>267</v>
      </c>
      <c r="BY92">
        <v>1623778424.39677</v>
      </c>
      <c r="BZ92">
        <v>378.841193548387</v>
      </c>
      <c r="CA92">
        <v>400.001580645161</v>
      </c>
      <c r="CB92">
        <v>33.3956096774194</v>
      </c>
      <c r="CC92">
        <v>13.2639161290323</v>
      </c>
      <c r="CD92">
        <v>599.998838709677</v>
      </c>
      <c r="CE92">
        <v>74.1912580645161</v>
      </c>
      <c r="CF92">
        <v>0.0999547</v>
      </c>
      <c r="CG92">
        <v>43.6337193548387</v>
      </c>
      <c r="CH92">
        <v>38.7780225806452</v>
      </c>
      <c r="CI92">
        <v>999.9</v>
      </c>
      <c r="CJ92">
        <v>9998.52935483871</v>
      </c>
      <c r="CK92">
        <v>0</v>
      </c>
      <c r="CL92">
        <v>1743.31419354839</v>
      </c>
      <c r="CM92">
        <v>1999.96322580645</v>
      </c>
      <c r="CN92">
        <v>0.979997483870968</v>
      </c>
      <c r="CO92">
        <v>0.0200026935483871</v>
      </c>
      <c r="CP92">
        <v>0</v>
      </c>
      <c r="CQ92">
        <v>764.687451612903</v>
      </c>
      <c r="CR92">
        <v>5.00005</v>
      </c>
      <c r="CS92">
        <v>22271.5774193548</v>
      </c>
      <c r="CT92">
        <v>16663.3322580645</v>
      </c>
      <c r="CU92">
        <v>56.6350322580645</v>
      </c>
      <c r="CV92">
        <v>58.7235806451613</v>
      </c>
      <c r="CW92">
        <v>57.312</v>
      </c>
      <c r="CX92">
        <v>57.909</v>
      </c>
      <c r="CY92">
        <v>58.9491935483871</v>
      </c>
      <c r="CZ92">
        <v>1955.05516129032</v>
      </c>
      <c r="DA92">
        <v>39.908064516129</v>
      </c>
      <c r="DB92">
        <v>0</v>
      </c>
      <c r="DC92">
        <v>2.5</v>
      </c>
      <c r="DD92">
        <v>788.334576923077</v>
      </c>
      <c r="DE92">
        <v>255.976002119536</v>
      </c>
      <c r="DF92">
        <v>151234.364486729</v>
      </c>
      <c r="DG92">
        <v>35301.3538461538</v>
      </c>
      <c r="DH92">
        <v>15</v>
      </c>
      <c r="DI92">
        <v>1623778395.6</v>
      </c>
      <c r="DJ92" t="s">
        <v>514</v>
      </c>
      <c r="DK92">
        <v>10</v>
      </c>
      <c r="DL92">
        <v>7.801</v>
      </c>
      <c r="DM92">
        <v>-1.065</v>
      </c>
      <c r="DN92">
        <v>400</v>
      </c>
      <c r="DO92">
        <v>13</v>
      </c>
      <c r="DP92">
        <v>0.14</v>
      </c>
      <c r="DQ92">
        <v>0.01</v>
      </c>
      <c r="DR92">
        <v>-21.1584523809524</v>
      </c>
      <c r="DS92">
        <v>-0.0480543374462059</v>
      </c>
      <c r="DT92">
        <v>0.0674172834915398</v>
      </c>
      <c r="DU92">
        <v>1</v>
      </c>
      <c r="DV92">
        <v>782.931714285714</v>
      </c>
      <c r="DW92">
        <v>202.585947265422</v>
      </c>
      <c r="DX92">
        <v>52.5828947904824</v>
      </c>
      <c r="DY92">
        <v>0</v>
      </c>
      <c r="DZ92">
        <v>20.1648595238095</v>
      </c>
      <c r="EA92">
        <v>0.846950441360593</v>
      </c>
      <c r="EB92">
        <v>0.163285983505312</v>
      </c>
      <c r="EC92">
        <v>0</v>
      </c>
      <c r="ED92">
        <v>1</v>
      </c>
      <c r="EE92">
        <v>3</v>
      </c>
      <c r="EF92" t="s">
        <v>269</v>
      </c>
      <c r="EG92">
        <v>100</v>
      </c>
      <c r="EH92">
        <v>100</v>
      </c>
      <c r="EI92">
        <v>7.801</v>
      </c>
      <c r="EJ92">
        <v>-1.065</v>
      </c>
      <c r="EK92">
        <v>2</v>
      </c>
      <c r="EL92">
        <v>706.057</v>
      </c>
      <c r="EM92">
        <v>318.322</v>
      </c>
      <c r="EN92">
        <v>42.3317</v>
      </c>
      <c r="EO92">
        <v>39.2426</v>
      </c>
      <c r="EP92">
        <v>30.0026</v>
      </c>
      <c r="EQ92">
        <v>38.6401</v>
      </c>
      <c r="ER92">
        <v>38.5713</v>
      </c>
      <c r="ES92">
        <v>26.1591</v>
      </c>
      <c r="ET92">
        <v>-30</v>
      </c>
      <c r="EU92">
        <v>-30</v>
      </c>
      <c r="EV92">
        <v>-999.9</v>
      </c>
      <c r="EW92">
        <v>400</v>
      </c>
      <c r="EX92">
        <v>20</v>
      </c>
      <c r="EY92">
        <v>109.331</v>
      </c>
      <c r="EZ92">
        <v>97.4954</v>
      </c>
    </row>
    <row r="93" spans="1:156">
      <c r="A93">
        <v>77</v>
      </c>
      <c r="B93">
        <v>1623778440.2</v>
      </c>
      <c r="C93">
        <v>8604.60000014305</v>
      </c>
      <c r="D93" t="s">
        <v>521</v>
      </c>
      <c r="E93" t="s">
        <v>522</v>
      </c>
      <c r="F93" t="s">
        <v>264</v>
      </c>
      <c r="G93">
        <v>1623778425.14193</v>
      </c>
      <c r="H93">
        <f>CD93*AI93*(CB93-CC93)/(100*BV93*(1000-AI93*CB93))</f>
        <v>0</v>
      </c>
      <c r="I93">
        <f>CD93*AI93*(CA93-BZ93*(1000-AI93*CC93)/(1000-AI93*CB93))/(100*BV93)</f>
        <v>0</v>
      </c>
      <c r="J93">
        <f>BZ93 - IF(AI93&gt;1, I93*BV93*100.0/(AK93*CJ93), 0)</f>
        <v>0</v>
      </c>
      <c r="K93">
        <f>((Q93-H93/2)*J93-I93)/(Q93+H93/2)</f>
        <v>0</v>
      </c>
      <c r="L93">
        <f>K93*(CE93+CF93)/1000.0</f>
        <v>0</v>
      </c>
      <c r="M93">
        <f>(BZ93 - IF(AI93&gt;1, I93*BV93*100.0/(AK93*CJ93), 0))*(CE93+CF93)/1000.0</f>
        <v>0</v>
      </c>
      <c r="N93">
        <f>2.0/((1/P93-1/O93)+SIGN(P93)*SQRT((1/P93-1/O93)*(1/P93-1/O93) + 4*BW93/((BW93+1)*(BW93+1))*(2*1/P93*1/O93-1/O93*1/O93)))</f>
        <v>0</v>
      </c>
      <c r="O93">
        <f>AF93+AE93*BV93+AD93*BV93*BV93</f>
        <v>0</v>
      </c>
      <c r="P93">
        <f>H93*(1000-(1000*0.61365*exp(17.502*T93/(240.97+T93))/(CE93+CF93)+CB93)/2)/(1000*0.61365*exp(17.502*T93/(240.97+T93))/(CE93+CF93)-CB93)</f>
        <v>0</v>
      </c>
      <c r="Q93">
        <f>1/((BW93+1)/(N93/1.6)+1/(O93/1.37)) + BW93/((BW93+1)/(N93/1.6) + BW93/(O93/1.37))</f>
        <v>0</v>
      </c>
      <c r="R93">
        <f>(BS93*BU93)</f>
        <v>0</v>
      </c>
      <c r="S93">
        <f>(CG93+(R93+2*0.95*5.67E-8*(((CG93+$B$7)+273)^4-(CG93+273)^4)-44100*H93)/(1.84*29.3*O93+8*0.95*5.67E-8*(CG93+273)^3))</f>
        <v>0</v>
      </c>
      <c r="T93">
        <f>($C$7*CH93+$D$7*CI93+$E$7*S93)</f>
        <v>0</v>
      </c>
      <c r="U93">
        <f>0.61365*exp(17.502*T93/(240.97+T93))</f>
        <v>0</v>
      </c>
      <c r="V93">
        <f>(W93/X93*100)</f>
        <v>0</v>
      </c>
      <c r="W93">
        <f>CB93*(CE93+CF93)/1000</f>
        <v>0</v>
      </c>
      <c r="X93">
        <f>0.61365*exp(17.502*CG93/(240.97+CG93))</f>
        <v>0</v>
      </c>
      <c r="Y93">
        <f>(U93-CB93*(CE93+CF93)/1000)</f>
        <v>0</v>
      </c>
      <c r="Z93">
        <f>(-H93*44100)</f>
        <v>0</v>
      </c>
      <c r="AA93">
        <f>2*29.3*O93*0.92*(CG93-T93)</f>
        <v>0</v>
      </c>
      <c r="AB93">
        <f>2*0.95*5.67E-8*(((CG93+$B$7)+273)^4-(T93+273)^4)</f>
        <v>0</v>
      </c>
      <c r="AC93">
        <f>R93+AB93+Z93+AA93</f>
        <v>0</v>
      </c>
      <c r="AD93">
        <v>-0.0307583333548958</v>
      </c>
      <c r="AE93">
        <v>0.0345289237688661</v>
      </c>
      <c r="AF93">
        <v>2.7327403971881</v>
      </c>
      <c r="AG93">
        <v>71</v>
      </c>
      <c r="AH93">
        <v>12</v>
      </c>
      <c r="AI93">
        <f>IF(AG93*$H$13&gt;=AK93,1.0,(AK93/(AK93-AG93*$H$13)))</f>
        <v>0</v>
      </c>
      <c r="AJ93">
        <f>(AI93-1)*100</f>
        <v>0</v>
      </c>
      <c r="AK93">
        <f>MAX(0,($B$13+$C$13*CJ93)/(1+$D$13*CJ93)*CE93/(CG93+273)*$E$13)</f>
        <v>0</v>
      </c>
      <c r="AL93">
        <v>0</v>
      </c>
      <c r="AM93">
        <v>0</v>
      </c>
      <c r="AN93">
        <v>0</v>
      </c>
      <c r="AO93">
        <f>AN93-AM93</f>
        <v>0</v>
      </c>
      <c r="AP93">
        <f>AO93/AN93</f>
        <v>0</v>
      </c>
      <c r="AQ93">
        <v>-1</v>
      </c>
      <c r="AR93" t="s">
        <v>523</v>
      </c>
      <c r="AS93">
        <v>798.176423076923</v>
      </c>
      <c r="AT93">
        <v>917.858</v>
      </c>
      <c r="AU93">
        <f>1-AS93/AT93</f>
        <v>0</v>
      </c>
      <c r="AV93">
        <v>0.5</v>
      </c>
      <c r="AW93">
        <f>BS93</f>
        <v>0</v>
      </c>
      <c r="AX93">
        <f>I93</f>
        <v>0</v>
      </c>
      <c r="AY93">
        <f>AU93*AV93*AW93</f>
        <v>0</v>
      </c>
      <c r="AZ93">
        <f>BE93/AT93</f>
        <v>0</v>
      </c>
      <c r="BA93">
        <f>(AX93-AQ93)/AW93</f>
        <v>0</v>
      </c>
      <c r="BB93">
        <f>(AN93-AT93)/AT93</f>
        <v>0</v>
      </c>
      <c r="BC93" t="s">
        <v>266</v>
      </c>
      <c r="BD93">
        <v>0</v>
      </c>
      <c r="BE93">
        <f>AT93-BD93</f>
        <v>0</v>
      </c>
      <c r="BF93">
        <f>(AT93-AS93)/(AT93-BD93)</f>
        <v>0</v>
      </c>
      <c r="BG93">
        <f>(AN93-AT93)/(AN93-BD93)</f>
        <v>0</v>
      </c>
      <c r="BH93">
        <f>(AT93-AS93)/(AT93-AM93)</f>
        <v>0</v>
      </c>
      <c r="BI93">
        <f>(AN93-AT93)/(AN93-AM93)</f>
        <v>0</v>
      </c>
      <c r="BJ93" t="s">
        <v>266</v>
      </c>
      <c r="BK93" t="s">
        <v>266</v>
      </c>
      <c r="BL93" t="s">
        <v>266</v>
      </c>
      <c r="BM93" t="s">
        <v>266</v>
      </c>
      <c r="BN93" t="s">
        <v>266</v>
      </c>
      <c r="BO93" t="s">
        <v>266</v>
      </c>
      <c r="BP93" t="s">
        <v>266</v>
      </c>
      <c r="BQ93" t="s">
        <v>266</v>
      </c>
      <c r="BR93">
        <f>$B$11*CK93+$C$11*CL93+$F$11*CM93</f>
        <v>0</v>
      </c>
      <c r="BS93">
        <f>BR93*BT93</f>
        <v>0</v>
      </c>
      <c r="BT93">
        <f>($B$11*$D$9+$C$11*$D$9+$F$11*((CZ93+CR93)/MAX(CZ93+CR93+DA93, 0.1)*$I$9+DA93/MAX(CZ93+CR93+DA93, 0.1)*$J$9))/($B$11+$C$11+$F$11)</f>
        <v>0</v>
      </c>
      <c r="BU93">
        <f>($B$11*$K$9+$C$11*$K$9+$F$11*((CZ93+CR93)/MAX(CZ93+CR93+DA93, 0.1)*$P$9+DA93/MAX(CZ93+CR93+DA93, 0.1)*$Q$9))/($B$11+$C$11+$F$11)</f>
        <v>0</v>
      </c>
      <c r="BV93">
        <v>6</v>
      </c>
      <c r="BW93">
        <v>0.5</v>
      </c>
      <c r="BX93" t="s">
        <v>267</v>
      </c>
      <c r="BY93">
        <v>1623778425.14193</v>
      </c>
      <c r="BZ93">
        <v>378.827580645161</v>
      </c>
      <c r="CA93">
        <v>400.002129032258</v>
      </c>
      <c r="CB93">
        <v>33.4445096774194</v>
      </c>
      <c r="CC93">
        <v>13.2657838709677</v>
      </c>
      <c r="CD93">
        <v>600.000387096774</v>
      </c>
      <c r="CE93">
        <v>74.1912129032258</v>
      </c>
      <c r="CF93">
        <v>0.0999808580645161</v>
      </c>
      <c r="CG93">
        <v>43.6431870967742</v>
      </c>
      <c r="CH93">
        <v>38.8024677419355</v>
      </c>
      <c r="CI93">
        <v>999.9</v>
      </c>
      <c r="CJ93">
        <v>9997.84387096774</v>
      </c>
      <c r="CK93">
        <v>0</v>
      </c>
      <c r="CL93">
        <v>1743.40580645161</v>
      </c>
      <c r="CM93">
        <v>1999.92096774194</v>
      </c>
      <c r="CN93">
        <v>0.979997451612903</v>
      </c>
      <c r="CO93">
        <v>0.0200027193548387</v>
      </c>
      <c r="CP93">
        <v>0</v>
      </c>
      <c r="CQ93">
        <v>764.187838709677</v>
      </c>
      <c r="CR93">
        <v>5.00005</v>
      </c>
      <c r="CS93">
        <v>22262.2064516129</v>
      </c>
      <c r="CT93">
        <v>16662.9774193548</v>
      </c>
      <c r="CU93">
        <v>56.6491290322581</v>
      </c>
      <c r="CV93">
        <v>58.7235806451613</v>
      </c>
      <c r="CW93">
        <v>57.312</v>
      </c>
      <c r="CX93">
        <v>57.911</v>
      </c>
      <c r="CY93">
        <v>58.9552580645161</v>
      </c>
      <c r="CZ93">
        <v>1955.01387096774</v>
      </c>
      <c r="DA93">
        <v>39.9070967741936</v>
      </c>
      <c r="DB93">
        <v>0</v>
      </c>
      <c r="DC93">
        <v>2.30000019073486</v>
      </c>
      <c r="DD93">
        <v>798.176423076923</v>
      </c>
      <c r="DE93">
        <v>228.956468559689</v>
      </c>
      <c r="DF93">
        <v>152748.84710821</v>
      </c>
      <c r="DG93">
        <v>41707.3</v>
      </c>
      <c r="DH93">
        <v>15</v>
      </c>
      <c r="DI93">
        <v>1623778395.6</v>
      </c>
      <c r="DJ93" t="s">
        <v>514</v>
      </c>
      <c r="DK93">
        <v>10</v>
      </c>
      <c r="DL93">
        <v>7.801</v>
      </c>
      <c r="DM93">
        <v>-1.065</v>
      </c>
      <c r="DN93">
        <v>400</v>
      </c>
      <c r="DO93">
        <v>13</v>
      </c>
      <c r="DP93">
        <v>0.14</v>
      </c>
      <c r="DQ93">
        <v>0.01</v>
      </c>
      <c r="DR93">
        <v>-21.1969523809524</v>
      </c>
      <c r="DS93">
        <v>-0.896047482558565</v>
      </c>
      <c r="DT93">
        <v>0.144381535289061</v>
      </c>
      <c r="DU93">
        <v>0</v>
      </c>
      <c r="DV93">
        <v>790.244314285714</v>
      </c>
      <c r="DW93">
        <v>236.316693821549</v>
      </c>
      <c r="DX93">
        <v>61.3679921875386</v>
      </c>
      <c r="DY93">
        <v>0</v>
      </c>
      <c r="DZ93">
        <v>20.2975428571429</v>
      </c>
      <c r="EA93">
        <v>2.71379624463153</v>
      </c>
      <c r="EB93">
        <v>0.386964814533666</v>
      </c>
      <c r="EC93">
        <v>0</v>
      </c>
      <c r="ED93">
        <v>0</v>
      </c>
      <c r="EE93">
        <v>3</v>
      </c>
      <c r="EF93" t="s">
        <v>276</v>
      </c>
      <c r="EG93">
        <v>100</v>
      </c>
      <c r="EH93">
        <v>100</v>
      </c>
      <c r="EI93">
        <v>7.801</v>
      </c>
      <c r="EJ93">
        <v>-1.065</v>
      </c>
      <c r="EK93">
        <v>2</v>
      </c>
      <c r="EL93">
        <v>706.305</v>
      </c>
      <c r="EM93">
        <v>318.374</v>
      </c>
      <c r="EN93">
        <v>42.3408</v>
      </c>
      <c r="EO93">
        <v>39.2564</v>
      </c>
      <c r="EP93">
        <v>30.0024</v>
      </c>
      <c r="EQ93">
        <v>38.6512</v>
      </c>
      <c r="ER93">
        <v>38.5831</v>
      </c>
      <c r="ES93">
        <v>26.1586</v>
      </c>
      <c r="ET93">
        <v>-30</v>
      </c>
      <c r="EU93">
        <v>-30</v>
      </c>
      <c r="EV93">
        <v>-999.9</v>
      </c>
      <c r="EW93">
        <v>400</v>
      </c>
      <c r="EX93">
        <v>20</v>
      </c>
      <c r="EY93">
        <v>109.327</v>
      </c>
      <c r="EZ93">
        <v>97.4929</v>
      </c>
    </row>
    <row r="94" spans="1:156">
      <c r="A94">
        <v>78</v>
      </c>
      <c r="B94">
        <v>1623778443.2</v>
      </c>
      <c r="C94">
        <v>8607.60000014305</v>
      </c>
      <c r="D94" t="s">
        <v>524</v>
      </c>
      <c r="E94" t="s">
        <v>525</v>
      </c>
      <c r="F94" t="s">
        <v>264</v>
      </c>
      <c r="G94">
        <v>1623778425.96774</v>
      </c>
      <c r="H94">
        <f>CD94*AI94*(CB94-CC94)/(100*BV94*(1000-AI94*CB94))</f>
        <v>0</v>
      </c>
      <c r="I94">
        <f>CD94*AI94*(CA94-BZ94*(1000-AI94*CC94)/(1000-AI94*CB94))/(100*BV94)</f>
        <v>0</v>
      </c>
      <c r="J94">
        <f>BZ94 - IF(AI94&gt;1, I94*BV94*100.0/(AK94*CJ94), 0)</f>
        <v>0</v>
      </c>
      <c r="K94">
        <f>((Q94-H94/2)*J94-I94)/(Q94+H94/2)</f>
        <v>0</v>
      </c>
      <c r="L94">
        <f>K94*(CE94+CF94)/1000.0</f>
        <v>0</v>
      </c>
      <c r="M94">
        <f>(BZ94 - IF(AI94&gt;1, I94*BV94*100.0/(AK94*CJ94), 0))*(CE94+CF94)/1000.0</f>
        <v>0</v>
      </c>
      <c r="N94">
        <f>2.0/((1/P94-1/O94)+SIGN(P94)*SQRT((1/P94-1/O94)*(1/P94-1/O94) + 4*BW94/((BW94+1)*(BW94+1))*(2*1/P94*1/O94-1/O94*1/O94)))</f>
        <v>0</v>
      </c>
      <c r="O94">
        <f>AF94+AE94*BV94+AD94*BV94*BV94</f>
        <v>0</v>
      </c>
      <c r="P94">
        <f>H94*(1000-(1000*0.61365*exp(17.502*T94/(240.97+T94))/(CE94+CF94)+CB94)/2)/(1000*0.61365*exp(17.502*T94/(240.97+T94))/(CE94+CF94)-CB94)</f>
        <v>0</v>
      </c>
      <c r="Q94">
        <f>1/((BW94+1)/(N94/1.6)+1/(O94/1.37)) + BW94/((BW94+1)/(N94/1.6) + BW94/(O94/1.37))</f>
        <v>0</v>
      </c>
      <c r="R94">
        <f>(BS94*BU94)</f>
        <v>0</v>
      </c>
      <c r="S94">
        <f>(CG94+(R94+2*0.95*5.67E-8*(((CG94+$B$7)+273)^4-(CG94+273)^4)-44100*H94)/(1.84*29.3*O94+8*0.95*5.67E-8*(CG94+273)^3))</f>
        <v>0</v>
      </c>
      <c r="T94">
        <f>($C$7*CH94+$D$7*CI94+$E$7*S94)</f>
        <v>0</v>
      </c>
      <c r="U94">
        <f>0.61365*exp(17.502*T94/(240.97+T94))</f>
        <v>0</v>
      </c>
      <c r="V94">
        <f>(W94/X94*100)</f>
        <v>0</v>
      </c>
      <c r="W94">
        <f>CB94*(CE94+CF94)/1000</f>
        <v>0</v>
      </c>
      <c r="X94">
        <f>0.61365*exp(17.502*CG94/(240.97+CG94))</f>
        <v>0</v>
      </c>
      <c r="Y94">
        <f>(U94-CB94*(CE94+CF94)/1000)</f>
        <v>0</v>
      </c>
      <c r="Z94">
        <f>(-H94*44100)</f>
        <v>0</v>
      </c>
      <c r="AA94">
        <f>2*29.3*O94*0.92*(CG94-T94)</f>
        <v>0</v>
      </c>
      <c r="AB94">
        <f>2*0.95*5.67E-8*(((CG94+$B$7)+273)^4-(T94+273)^4)</f>
        <v>0</v>
      </c>
      <c r="AC94">
        <f>R94+AB94+Z94+AA94</f>
        <v>0</v>
      </c>
      <c r="AD94">
        <v>-0.030759300362498</v>
      </c>
      <c r="AE94">
        <v>0.0345300093196141</v>
      </c>
      <c r="AF94">
        <v>2.73281020544583</v>
      </c>
      <c r="AG94">
        <v>71</v>
      </c>
      <c r="AH94">
        <v>12</v>
      </c>
      <c r="AI94">
        <f>IF(AG94*$H$13&gt;=AK94,1.0,(AK94/(AK94-AG94*$H$13)))</f>
        <v>0</v>
      </c>
      <c r="AJ94">
        <f>(AI94-1)*100</f>
        <v>0</v>
      </c>
      <c r="AK94">
        <f>MAX(0,($B$13+$C$13*CJ94)/(1+$D$13*CJ94)*CE94/(CG94+273)*$E$13)</f>
        <v>0</v>
      </c>
      <c r="AL94">
        <v>0</v>
      </c>
      <c r="AM94">
        <v>0</v>
      </c>
      <c r="AN94">
        <v>0</v>
      </c>
      <c r="AO94">
        <f>AN94-AM94</f>
        <v>0</v>
      </c>
      <c r="AP94">
        <f>AO94/AN94</f>
        <v>0</v>
      </c>
      <c r="AQ94">
        <v>-1</v>
      </c>
      <c r="AR94" t="s">
        <v>526</v>
      </c>
      <c r="AS94">
        <v>807.815115384615</v>
      </c>
      <c r="AT94">
        <v>912.966</v>
      </c>
      <c r="AU94">
        <f>1-AS94/AT94</f>
        <v>0</v>
      </c>
      <c r="AV94">
        <v>0.5</v>
      </c>
      <c r="AW94">
        <f>BS94</f>
        <v>0</v>
      </c>
      <c r="AX94">
        <f>I94</f>
        <v>0</v>
      </c>
      <c r="AY94">
        <f>AU94*AV94*AW94</f>
        <v>0</v>
      </c>
      <c r="AZ94">
        <f>BE94/AT94</f>
        <v>0</v>
      </c>
      <c r="BA94">
        <f>(AX94-AQ94)/AW94</f>
        <v>0</v>
      </c>
      <c r="BB94">
        <f>(AN94-AT94)/AT94</f>
        <v>0</v>
      </c>
      <c r="BC94" t="s">
        <v>266</v>
      </c>
      <c r="BD94">
        <v>0</v>
      </c>
      <c r="BE94">
        <f>AT94-BD94</f>
        <v>0</v>
      </c>
      <c r="BF94">
        <f>(AT94-AS94)/(AT94-BD94)</f>
        <v>0</v>
      </c>
      <c r="BG94">
        <f>(AN94-AT94)/(AN94-BD94)</f>
        <v>0</v>
      </c>
      <c r="BH94">
        <f>(AT94-AS94)/(AT94-AM94)</f>
        <v>0</v>
      </c>
      <c r="BI94">
        <f>(AN94-AT94)/(AN94-AM94)</f>
        <v>0</v>
      </c>
      <c r="BJ94" t="s">
        <v>266</v>
      </c>
      <c r="BK94" t="s">
        <v>266</v>
      </c>
      <c r="BL94" t="s">
        <v>266</v>
      </c>
      <c r="BM94" t="s">
        <v>266</v>
      </c>
      <c r="BN94" t="s">
        <v>266</v>
      </c>
      <c r="BO94" t="s">
        <v>266</v>
      </c>
      <c r="BP94" t="s">
        <v>266</v>
      </c>
      <c r="BQ94" t="s">
        <v>266</v>
      </c>
      <c r="BR94">
        <f>$B$11*CK94+$C$11*CL94+$F$11*CM94</f>
        <v>0</v>
      </c>
      <c r="BS94">
        <f>BR94*BT94</f>
        <v>0</v>
      </c>
      <c r="BT94">
        <f>($B$11*$D$9+$C$11*$D$9+$F$11*((CZ94+CR94)/MAX(CZ94+CR94+DA94, 0.1)*$I$9+DA94/MAX(CZ94+CR94+DA94, 0.1)*$J$9))/($B$11+$C$11+$F$11)</f>
        <v>0</v>
      </c>
      <c r="BU94">
        <f>($B$11*$K$9+$C$11*$K$9+$F$11*((CZ94+CR94)/MAX(CZ94+CR94+DA94, 0.1)*$P$9+DA94/MAX(CZ94+CR94+DA94, 0.1)*$Q$9))/($B$11+$C$11+$F$11)</f>
        <v>0</v>
      </c>
      <c r="BV94">
        <v>6</v>
      </c>
      <c r="BW94">
        <v>0.5</v>
      </c>
      <c r="BX94" t="s">
        <v>267</v>
      </c>
      <c r="BY94">
        <v>1623778425.96774</v>
      </c>
      <c r="BZ94">
        <v>378.807709677419</v>
      </c>
      <c r="CA94">
        <v>400.000064516129</v>
      </c>
      <c r="CB94">
        <v>33.5095096774194</v>
      </c>
      <c r="CC94">
        <v>13.2677935483871</v>
      </c>
      <c r="CD94">
        <v>600.002806451613</v>
      </c>
      <c r="CE94">
        <v>74.1911516129032</v>
      </c>
      <c r="CF94">
        <v>0.099995</v>
      </c>
      <c r="CG94">
        <v>43.6543064516129</v>
      </c>
      <c r="CH94">
        <v>38.8322741935484</v>
      </c>
      <c r="CI94">
        <v>999.9</v>
      </c>
      <c r="CJ94">
        <v>9998.1664516129</v>
      </c>
      <c r="CK94">
        <v>0</v>
      </c>
      <c r="CL94">
        <v>1743.58129032258</v>
      </c>
      <c r="CM94">
        <v>1999.93548387097</v>
      </c>
      <c r="CN94">
        <v>0.979997387096774</v>
      </c>
      <c r="CO94">
        <v>0.0200027677419355</v>
      </c>
      <c r="CP94">
        <v>0</v>
      </c>
      <c r="CQ94">
        <v>763.569516129032</v>
      </c>
      <c r="CR94">
        <v>5.00005</v>
      </c>
      <c r="CS94">
        <v>22250.8096774194</v>
      </c>
      <c r="CT94">
        <v>16663.0967741935</v>
      </c>
      <c r="CU94">
        <v>56.6672580645161</v>
      </c>
      <c r="CV94">
        <v>58.7235806451613</v>
      </c>
      <c r="CW94">
        <v>57.3140322580645</v>
      </c>
      <c r="CX94">
        <v>57.9150322580645</v>
      </c>
      <c r="CY94">
        <v>58.9633225806451</v>
      </c>
      <c r="CZ94">
        <v>1955.02806451613</v>
      </c>
      <c r="DA94">
        <v>39.9074193548387</v>
      </c>
      <c r="DB94">
        <v>0</v>
      </c>
      <c r="DC94">
        <v>2.09999990463257</v>
      </c>
      <c r="DD94">
        <v>807.815115384615</v>
      </c>
      <c r="DE94">
        <v>93.106555386647</v>
      </c>
      <c r="DF94">
        <v>90584.6077960593</v>
      </c>
      <c r="DG94">
        <v>48095.8230769231</v>
      </c>
      <c r="DH94">
        <v>15</v>
      </c>
      <c r="DI94">
        <v>1623778395.6</v>
      </c>
      <c r="DJ94" t="s">
        <v>514</v>
      </c>
      <c r="DK94">
        <v>10</v>
      </c>
      <c r="DL94">
        <v>7.801</v>
      </c>
      <c r="DM94">
        <v>-1.065</v>
      </c>
      <c r="DN94">
        <v>400</v>
      </c>
      <c r="DO94">
        <v>13</v>
      </c>
      <c r="DP94">
        <v>0.14</v>
      </c>
      <c r="DQ94">
        <v>0.01</v>
      </c>
      <c r="DR94">
        <v>-21.3028333333333</v>
      </c>
      <c r="DS94">
        <v>-2.02208776853501</v>
      </c>
      <c r="DT94">
        <v>0.247464972669695</v>
      </c>
      <c r="DU94">
        <v>0</v>
      </c>
      <c r="DV94">
        <v>796.837685714286</v>
      </c>
      <c r="DW94">
        <v>186.95648800634</v>
      </c>
      <c r="DX94">
        <v>68.4858600904581</v>
      </c>
      <c r="DY94">
        <v>0</v>
      </c>
      <c r="DZ94">
        <v>20.5873738095238</v>
      </c>
      <c r="EA94">
        <v>5.84188848067739</v>
      </c>
      <c r="EB94">
        <v>0.683168257898282</v>
      </c>
      <c r="EC94">
        <v>0</v>
      </c>
      <c r="ED94">
        <v>0</v>
      </c>
      <c r="EE94">
        <v>3</v>
      </c>
      <c r="EF94" t="s">
        <v>276</v>
      </c>
      <c r="EG94">
        <v>100</v>
      </c>
      <c r="EH94">
        <v>100</v>
      </c>
      <c r="EI94">
        <v>7.801</v>
      </c>
      <c r="EJ94">
        <v>-1.065</v>
      </c>
      <c r="EK94">
        <v>2</v>
      </c>
      <c r="EL94">
        <v>706.464</v>
      </c>
      <c r="EM94">
        <v>318.234</v>
      </c>
      <c r="EN94">
        <v>42.35</v>
      </c>
      <c r="EO94">
        <v>39.2694</v>
      </c>
      <c r="EP94">
        <v>30.0022</v>
      </c>
      <c r="EQ94">
        <v>38.6623</v>
      </c>
      <c r="ER94">
        <v>38.5943</v>
      </c>
      <c r="ES94">
        <v>26.1589</v>
      </c>
      <c r="ET94">
        <v>-30</v>
      </c>
      <c r="EU94">
        <v>-30</v>
      </c>
      <c r="EV94">
        <v>-999.9</v>
      </c>
      <c r="EW94">
        <v>400</v>
      </c>
      <c r="EX94">
        <v>20</v>
      </c>
      <c r="EY94">
        <v>109.323</v>
      </c>
      <c r="EZ94">
        <v>97.4906</v>
      </c>
    </row>
    <row r="95" spans="1:156">
      <c r="A95">
        <v>79</v>
      </c>
      <c r="B95">
        <v>1623778446.2</v>
      </c>
      <c r="C95">
        <v>8610.60000014305</v>
      </c>
      <c r="D95" t="s">
        <v>527</v>
      </c>
      <c r="E95" t="s">
        <v>528</v>
      </c>
      <c r="F95" t="s">
        <v>264</v>
      </c>
      <c r="G95">
        <v>1623778426.87097</v>
      </c>
      <c r="H95">
        <f>CD95*AI95*(CB95-CC95)/(100*BV95*(1000-AI95*CB95))</f>
        <v>0</v>
      </c>
      <c r="I95">
        <f>CD95*AI95*(CA95-BZ95*(1000-AI95*CC95)/(1000-AI95*CB95))/(100*BV95)</f>
        <v>0</v>
      </c>
      <c r="J95">
        <f>BZ95 - IF(AI95&gt;1, I95*BV95*100.0/(AK95*CJ95), 0)</f>
        <v>0</v>
      </c>
      <c r="K95">
        <f>((Q95-H95/2)*J95-I95)/(Q95+H95/2)</f>
        <v>0</v>
      </c>
      <c r="L95">
        <f>K95*(CE95+CF95)/1000.0</f>
        <v>0</v>
      </c>
      <c r="M95">
        <f>(BZ95 - IF(AI95&gt;1, I95*BV95*100.0/(AK95*CJ95), 0))*(CE95+CF95)/1000.0</f>
        <v>0</v>
      </c>
      <c r="N95">
        <f>2.0/((1/P95-1/O95)+SIGN(P95)*SQRT((1/P95-1/O95)*(1/P95-1/O95) + 4*BW95/((BW95+1)*(BW95+1))*(2*1/P95*1/O95-1/O95*1/O95)))</f>
        <v>0</v>
      </c>
      <c r="O95">
        <f>AF95+AE95*BV95+AD95*BV95*BV95</f>
        <v>0</v>
      </c>
      <c r="P95">
        <f>H95*(1000-(1000*0.61365*exp(17.502*T95/(240.97+T95))/(CE95+CF95)+CB95)/2)/(1000*0.61365*exp(17.502*T95/(240.97+T95))/(CE95+CF95)-CB95)</f>
        <v>0</v>
      </c>
      <c r="Q95">
        <f>1/((BW95+1)/(N95/1.6)+1/(O95/1.37)) + BW95/((BW95+1)/(N95/1.6) + BW95/(O95/1.37))</f>
        <v>0</v>
      </c>
      <c r="R95">
        <f>(BS95*BU95)</f>
        <v>0</v>
      </c>
      <c r="S95">
        <f>(CG95+(R95+2*0.95*5.67E-8*(((CG95+$B$7)+273)^4-(CG95+273)^4)-44100*H95)/(1.84*29.3*O95+8*0.95*5.67E-8*(CG95+273)^3))</f>
        <v>0</v>
      </c>
      <c r="T95">
        <f>($C$7*CH95+$D$7*CI95+$E$7*S95)</f>
        <v>0</v>
      </c>
      <c r="U95">
        <f>0.61365*exp(17.502*T95/(240.97+T95))</f>
        <v>0</v>
      </c>
      <c r="V95">
        <f>(W95/X95*100)</f>
        <v>0</v>
      </c>
      <c r="W95">
        <f>CB95*(CE95+CF95)/1000</f>
        <v>0</v>
      </c>
      <c r="X95">
        <f>0.61365*exp(17.502*CG95/(240.97+CG95))</f>
        <v>0</v>
      </c>
      <c r="Y95">
        <f>(U95-CB95*(CE95+CF95)/1000)</f>
        <v>0</v>
      </c>
      <c r="Z95">
        <f>(-H95*44100)</f>
        <v>0</v>
      </c>
      <c r="AA95">
        <f>2*29.3*O95*0.92*(CG95-T95)</f>
        <v>0</v>
      </c>
      <c r="AB95">
        <f>2*0.95*5.67E-8*(((CG95+$B$7)+273)^4-(T95+273)^4)</f>
        <v>0</v>
      </c>
      <c r="AC95">
        <f>R95+AB95+Z95+AA95</f>
        <v>0</v>
      </c>
      <c r="AD95">
        <v>-0.030764855957775</v>
      </c>
      <c r="AE95">
        <v>0.0345362459620094</v>
      </c>
      <c r="AF95">
        <v>2.73321125370149</v>
      </c>
      <c r="AG95">
        <v>71</v>
      </c>
      <c r="AH95">
        <v>12</v>
      </c>
      <c r="AI95">
        <f>IF(AG95*$H$13&gt;=AK95,1.0,(AK95/(AK95-AG95*$H$13)))</f>
        <v>0</v>
      </c>
      <c r="AJ95">
        <f>(AI95-1)*100</f>
        <v>0</v>
      </c>
      <c r="AK95">
        <f>MAX(0,($B$13+$C$13*CJ95)/(1+$D$13*CJ95)*CE95/(CG95+273)*$E$13)</f>
        <v>0</v>
      </c>
      <c r="AL95">
        <v>0</v>
      </c>
      <c r="AM95">
        <v>0</v>
      </c>
      <c r="AN95">
        <v>0</v>
      </c>
      <c r="AO95">
        <f>AN95-AM95</f>
        <v>0</v>
      </c>
      <c r="AP95">
        <f>AO95/AN95</f>
        <v>0</v>
      </c>
      <c r="AQ95">
        <v>-1</v>
      </c>
      <c r="AR95" t="s">
        <v>529</v>
      </c>
      <c r="AS95">
        <v>816.440615384615</v>
      </c>
      <c r="AT95">
        <v>910.084</v>
      </c>
      <c r="AU95">
        <f>1-AS95/AT95</f>
        <v>0</v>
      </c>
      <c r="AV95">
        <v>0.5</v>
      </c>
      <c r="AW95">
        <f>BS95</f>
        <v>0</v>
      </c>
      <c r="AX95">
        <f>I95</f>
        <v>0</v>
      </c>
      <c r="AY95">
        <f>AU95*AV95*AW95</f>
        <v>0</v>
      </c>
      <c r="AZ95">
        <f>BE95/AT95</f>
        <v>0</v>
      </c>
      <c r="BA95">
        <f>(AX95-AQ95)/AW95</f>
        <v>0</v>
      </c>
      <c r="BB95">
        <f>(AN95-AT95)/AT95</f>
        <v>0</v>
      </c>
      <c r="BC95" t="s">
        <v>266</v>
      </c>
      <c r="BD95">
        <v>0</v>
      </c>
      <c r="BE95">
        <f>AT95-BD95</f>
        <v>0</v>
      </c>
      <c r="BF95">
        <f>(AT95-AS95)/(AT95-BD95)</f>
        <v>0</v>
      </c>
      <c r="BG95">
        <f>(AN95-AT95)/(AN95-BD95)</f>
        <v>0</v>
      </c>
      <c r="BH95">
        <f>(AT95-AS95)/(AT95-AM95)</f>
        <v>0</v>
      </c>
      <c r="BI95">
        <f>(AN95-AT95)/(AN95-AM95)</f>
        <v>0</v>
      </c>
      <c r="BJ95" t="s">
        <v>266</v>
      </c>
      <c r="BK95" t="s">
        <v>266</v>
      </c>
      <c r="BL95" t="s">
        <v>266</v>
      </c>
      <c r="BM95" t="s">
        <v>266</v>
      </c>
      <c r="BN95" t="s">
        <v>266</v>
      </c>
      <c r="BO95" t="s">
        <v>266</v>
      </c>
      <c r="BP95" t="s">
        <v>266</v>
      </c>
      <c r="BQ95" t="s">
        <v>266</v>
      </c>
      <c r="BR95">
        <f>$B$11*CK95+$C$11*CL95+$F$11*CM95</f>
        <v>0</v>
      </c>
      <c r="BS95">
        <f>BR95*BT95</f>
        <v>0</v>
      </c>
      <c r="BT95">
        <f>($B$11*$D$9+$C$11*$D$9+$F$11*((CZ95+CR95)/MAX(CZ95+CR95+DA95, 0.1)*$I$9+DA95/MAX(CZ95+CR95+DA95, 0.1)*$J$9))/($B$11+$C$11+$F$11)</f>
        <v>0</v>
      </c>
      <c r="BU95">
        <f>($B$11*$K$9+$C$11*$K$9+$F$11*((CZ95+CR95)/MAX(CZ95+CR95+DA95, 0.1)*$P$9+DA95/MAX(CZ95+CR95+DA95, 0.1)*$Q$9))/($B$11+$C$11+$F$11)</f>
        <v>0</v>
      </c>
      <c r="BV95">
        <v>6</v>
      </c>
      <c r="BW95">
        <v>0.5</v>
      </c>
      <c r="BX95" t="s">
        <v>267</v>
      </c>
      <c r="BY95">
        <v>1623778426.87097</v>
      </c>
      <c r="BZ95">
        <v>378.785258064516</v>
      </c>
      <c r="CA95">
        <v>399.997129032258</v>
      </c>
      <c r="CB95">
        <v>33.585535483871</v>
      </c>
      <c r="CC95">
        <v>13.2699870967742</v>
      </c>
      <c r="CD95">
        <v>600.003225806452</v>
      </c>
      <c r="CE95">
        <v>74.1910870967742</v>
      </c>
      <c r="CF95">
        <v>0.0999929193548387</v>
      </c>
      <c r="CG95">
        <v>43.6677387096774</v>
      </c>
      <c r="CH95">
        <v>38.8654774193548</v>
      </c>
      <c r="CI95">
        <v>999.9</v>
      </c>
      <c r="CJ95">
        <v>9999.98096774194</v>
      </c>
      <c r="CK95">
        <v>0</v>
      </c>
      <c r="CL95">
        <v>1743.78548387097</v>
      </c>
      <c r="CM95">
        <v>1999.94225806452</v>
      </c>
      <c r="CN95">
        <v>0.979997451612903</v>
      </c>
      <c r="CO95">
        <v>0.0200027161290323</v>
      </c>
      <c r="CP95">
        <v>0</v>
      </c>
      <c r="CQ95">
        <v>762.896451612903</v>
      </c>
      <c r="CR95">
        <v>5.00005</v>
      </c>
      <c r="CS95">
        <v>22238.8032258065</v>
      </c>
      <c r="CT95">
        <v>16663.1548387097</v>
      </c>
      <c r="CU95">
        <v>56.6894193548387</v>
      </c>
      <c r="CV95">
        <v>58.7256129032258</v>
      </c>
      <c r="CW95">
        <v>57.316064516129</v>
      </c>
      <c r="CX95">
        <v>57.917064516129</v>
      </c>
      <c r="CY95">
        <v>58.9713870967742</v>
      </c>
      <c r="CZ95">
        <v>1955.03483870968</v>
      </c>
      <c r="DA95">
        <v>39.9074193548387</v>
      </c>
      <c r="DB95">
        <v>0</v>
      </c>
      <c r="DC95">
        <v>2.5</v>
      </c>
      <c r="DD95">
        <v>816.440615384615</v>
      </c>
      <c r="DE95">
        <v>-262.868482990232</v>
      </c>
      <c r="DF95">
        <v>-96216.8430601511</v>
      </c>
      <c r="DG95">
        <v>54439.6461538462</v>
      </c>
      <c r="DH95">
        <v>15</v>
      </c>
      <c r="DI95">
        <v>1623778395.6</v>
      </c>
      <c r="DJ95" t="s">
        <v>514</v>
      </c>
      <c r="DK95">
        <v>10</v>
      </c>
      <c r="DL95">
        <v>7.801</v>
      </c>
      <c r="DM95">
        <v>-1.065</v>
      </c>
      <c r="DN95">
        <v>400</v>
      </c>
      <c r="DO95">
        <v>13</v>
      </c>
      <c r="DP95">
        <v>0.14</v>
      </c>
      <c r="DQ95">
        <v>0.01</v>
      </c>
      <c r="DR95">
        <v>-21.38695</v>
      </c>
      <c r="DS95">
        <v>-2.47950343818819</v>
      </c>
      <c r="DT95">
        <v>0.283278933923372</v>
      </c>
      <c r="DU95">
        <v>0</v>
      </c>
      <c r="DV95">
        <v>804.2416</v>
      </c>
      <c r="DW95">
        <v>176.983104703746</v>
      </c>
      <c r="DX95">
        <v>73.3158932671101</v>
      </c>
      <c r="DY95">
        <v>0</v>
      </c>
      <c r="DZ95">
        <v>20.8469428571429</v>
      </c>
      <c r="EA95">
        <v>7.74586811262831</v>
      </c>
      <c r="EB95">
        <v>0.842461766023174</v>
      </c>
      <c r="EC95">
        <v>0</v>
      </c>
      <c r="ED95">
        <v>0</v>
      </c>
      <c r="EE95">
        <v>3</v>
      </c>
      <c r="EF95" t="s">
        <v>276</v>
      </c>
      <c r="EG95">
        <v>100</v>
      </c>
      <c r="EH95">
        <v>100</v>
      </c>
      <c r="EI95">
        <v>7.801</v>
      </c>
      <c r="EJ95">
        <v>-1.065</v>
      </c>
      <c r="EK95">
        <v>2</v>
      </c>
      <c r="EL95">
        <v>706.535</v>
      </c>
      <c r="EM95">
        <v>318.199</v>
      </c>
      <c r="EN95">
        <v>42.3593</v>
      </c>
      <c r="EO95">
        <v>39.2813</v>
      </c>
      <c r="EP95">
        <v>30.0021</v>
      </c>
      <c r="EQ95">
        <v>38.6735</v>
      </c>
      <c r="ER95">
        <v>38.6063</v>
      </c>
      <c r="ES95">
        <v>26.1584</v>
      </c>
      <c r="ET95">
        <v>-30</v>
      </c>
      <c r="EU95">
        <v>-30</v>
      </c>
      <c r="EV95">
        <v>-999.9</v>
      </c>
      <c r="EW95">
        <v>400</v>
      </c>
      <c r="EX95">
        <v>20</v>
      </c>
      <c r="EY95">
        <v>109.318</v>
      </c>
      <c r="EZ95">
        <v>97.4878</v>
      </c>
    </row>
    <row r="96" spans="1:156">
      <c r="A96">
        <v>80</v>
      </c>
      <c r="B96">
        <v>1623778449.2</v>
      </c>
      <c r="C96">
        <v>8613.60000014305</v>
      </c>
      <c r="D96" t="s">
        <v>530</v>
      </c>
      <c r="E96" t="s">
        <v>531</v>
      </c>
      <c r="F96" t="s">
        <v>264</v>
      </c>
      <c r="G96">
        <v>1623778427.85484</v>
      </c>
      <c r="H96">
        <f>CD96*AI96*(CB96-CC96)/(100*BV96*(1000-AI96*CB96))</f>
        <v>0</v>
      </c>
      <c r="I96">
        <f>CD96*AI96*(CA96-BZ96*(1000-AI96*CC96)/(1000-AI96*CB96))/(100*BV96)</f>
        <v>0</v>
      </c>
      <c r="J96">
        <f>BZ96 - IF(AI96&gt;1, I96*BV96*100.0/(AK96*CJ96), 0)</f>
        <v>0</v>
      </c>
      <c r="K96">
        <f>((Q96-H96/2)*J96-I96)/(Q96+H96/2)</f>
        <v>0</v>
      </c>
      <c r="L96">
        <f>K96*(CE96+CF96)/1000.0</f>
        <v>0</v>
      </c>
      <c r="M96">
        <f>(BZ96 - IF(AI96&gt;1, I96*BV96*100.0/(AK96*CJ96), 0))*(CE96+CF96)/1000.0</f>
        <v>0</v>
      </c>
      <c r="N96">
        <f>2.0/((1/P96-1/O96)+SIGN(P96)*SQRT((1/P96-1/O96)*(1/P96-1/O96) + 4*BW96/((BW96+1)*(BW96+1))*(2*1/P96*1/O96-1/O96*1/O96)))</f>
        <v>0</v>
      </c>
      <c r="O96">
        <f>AF96+AE96*BV96+AD96*BV96*BV96</f>
        <v>0</v>
      </c>
      <c r="P96">
        <f>H96*(1000-(1000*0.61365*exp(17.502*T96/(240.97+T96))/(CE96+CF96)+CB96)/2)/(1000*0.61365*exp(17.502*T96/(240.97+T96))/(CE96+CF96)-CB96)</f>
        <v>0</v>
      </c>
      <c r="Q96">
        <f>1/((BW96+1)/(N96/1.6)+1/(O96/1.37)) + BW96/((BW96+1)/(N96/1.6) + BW96/(O96/1.37))</f>
        <v>0</v>
      </c>
      <c r="R96">
        <f>(BS96*BU96)</f>
        <v>0</v>
      </c>
      <c r="S96">
        <f>(CG96+(R96+2*0.95*5.67E-8*(((CG96+$B$7)+273)^4-(CG96+273)^4)-44100*H96)/(1.84*29.3*O96+8*0.95*5.67E-8*(CG96+273)^3))</f>
        <v>0</v>
      </c>
      <c r="T96">
        <f>($C$7*CH96+$D$7*CI96+$E$7*S96)</f>
        <v>0</v>
      </c>
      <c r="U96">
        <f>0.61365*exp(17.502*T96/(240.97+T96))</f>
        <v>0</v>
      </c>
      <c r="V96">
        <f>(W96/X96*100)</f>
        <v>0</v>
      </c>
      <c r="W96">
        <f>CB96*(CE96+CF96)/1000</f>
        <v>0</v>
      </c>
      <c r="X96">
        <f>0.61365*exp(17.502*CG96/(240.97+CG96))</f>
        <v>0</v>
      </c>
      <c r="Y96">
        <f>(U96-CB96*(CE96+CF96)/1000)</f>
        <v>0</v>
      </c>
      <c r="Z96">
        <f>(-H96*44100)</f>
        <v>0</v>
      </c>
      <c r="AA96">
        <f>2*29.3*O96*0.92*(CG96-T96)</f>
        <v>0</v>
      </c>
      <c r="AB96">
        <f>2*0.95*5.67E-8*(((CG96+$B$7)+273)^4-(T96+273)^4)</f>
        <v>0</v>
      </c>
      <c r="AC96">
        <f>R96+AB96+Z96+AA96</f>
        <v>0</v>
      </c>
      <c r="AD96">
        <v>-0.0307630473435044</v>
      </c>
      <c r="AE96">
        <v>0.0345342156340473</v>
      </c>
      <c r="AF96">
        <v>2.73308069502607</v>
      </c>
      <c r="AG96">
        <v>71</v>
      </c>
      <c r="AH96">
        <v>12</v>
      </c>
      <c r="AI96">
        <f>IF(AG96*$H$13&gt;=AK96,1.0,(AK96/(AK96-AG96*$H$13)))</f>
        <v>0</v>
      </c>
      <c r="AJ96">
        <f>(AI96-1)*100</f>
        <v>0</v>
      </c>
      <c r="AK96">
        <f>MAX(0,($B$13+$C$13*CJ96)/(1+$D$13*CJ96)*CE96/(CG96+273)*$E$13)</f>
        <v>0</v>
      </c>
      <c r="AL96">
        <v>0</v>
      </c>
      <c r="AM96">
        <v>0</v>
      </c>
      <c r="AN96">
        <v>0</v>
      </c>
      <c r="AO96">
        <f>AN96-AM96</f>
        <v>0</v>
      </c>
      <c r="AP96">
        <f>AO96/AN96</f>
        <v>0</v>
      </c>
      <c r="AQ96">
        <v>-1</v>
      </c>
      <c r="AR96" t="s">
        <v>532</v>
      </c>
      <c r="AS96">
        <v>812.5385</v>
      </c>
      <c r="AT96">
        <v>907.51</v>
      </c>
      <c r="AU96">
        <f>1-AS96/AT96</f>
        <v>0</v>
      </c>
      <c r="AV96">
        <v>0.5</v>
      </c>
      <c r="AW96">
        <f>BS96</f>
        <v>0</v>
      </c>
      <c r="AX96">
        <f>I96</f>
        <v>0</v>
      </c>
      <c r="AY96">
        <f>AU96*AV96*AW96</f>
        <v>0</v>
      </c>
      <c r="AZ96">
        <f>BE96/AT96</f>
        <v>0</v>
      </c>
      <c r="BA96">
        <f>(AX96-AQ96)/AW96</f>
        <v>0</v>
      </c>
      <c r="BB96">
        <f>(AN96-AT96)/AT96</f>
        <v>0</v>
      </c>
      <c r="BC96" t="s">
        <v>266</v>
      </c>
      <c r="BD96">
        <v>0</v>
      </c>
      <c r="BE96">
        <f>AT96-BD96</f>
        <v>0</v>
      </c>
      <c r="BF96">
        <f>(AT96-AS96)/(AT96-BD96)</f>
        <v>0</v>
      </c>
      <c r="BG96">
        <f>(AN96-AT96)/(AN96-BD96)</f>
        <v>0</v>
      </c>
      <c r="BH96">
        <f>(AT96-AS96)/(AT96-AM96)</f>
        <v>0</v>
      </c>
      <c r="BI96">
        <f>(AN96-AT96)/(AN96-AM96)</f>
        <v>0</v>
      </c>
      <c r="BJ96" t="s">
        <v>266</v>
      </c>
      <c r="BK96" t="s">
        <v>266</v>
      </c>
      <c r="BL96" t="s">
        <v>266</v>
      </c>
      <c r="BM96" t="s">
        <v>266</v>
      </c>
      <c r="BN96" t="s">
        <v>266</v>
      </c>
      <c r="BO96" t="s">
        <v>266</v>
      </c>
      <c r="BP96" t="s">
        <v>266</v>
      </c>
      <c r="BQ96" t="s">
        <v>266</v>
      </c>
      <c r="BR96">
        <f>$B$11*CK96+$C$11*CL96+$F$11*CM96</f>
        <v>0</v>
      </c>
      <c r="BS96">
        <f>BR96*BT96</f>
        <v>0</v>
      </c>
      <c r="BT96">
        <f>($B$11*$D$9+$C$11*$D$9+$F$11*((CZ96+CR96)/MAX(CZ96+CR96+DA96, 0.1)*$I$9+DA96/MAX(CZ96+CR96+DA96, 0.1)*$J$9))/($B$11+$C$11+$F$11)</f>
        <v>0</v>
      </c>
      <c r="BU96">
        <f>($B$11*$K$9+$C$11*$K$9+$F$11*((CZ96+CR96)/MAX(CZ96+CR96+DA96, 0.1)*$P$9+DA96/MAX(CZ96+CR96+DA96, 0.1)*$Q$9))/($B$11+$C$11+$F$11)</f>
        <v>0</v>
      </c>
      <c r="BV96">
        <v>6</v>
      </c>
      <c r="BW96">
        <v>0.5</v>
      </c>
      <c r="BX96" t="s">
        <v>267</v>
      </c>
      <c r="BY96">
        <v>1623778427.85484</v>
      </c>
      <c r="BZ96">
        <v>378.763032258064</v>
      </c>
      <c r="CA96">
        <v>399.996</v>
      </c>
      <c r="CB96">
        <v>33.6680161290322</v>
      </c>
      <c r="CC96">
        <v>13.2723806451613</v>
      </c>
      <c r="CD96">
        <v>600.005290322581</v>
      </c>
      <c r="CE96">
        <v>74.191064516129</v>
      </c>
      <c r="CF96">
        <v>0.100010348387097</v>
      </c>
      <c r="CG96">
        <v>43.6829096774194</v>
      </c>
      <c r="CH96">
        <v>38.9021935483871</v>
      </c>
      <c r="CI96">
        <v>999.9</v>
      </c>
      <c r="CJ96">
        <v>9999.39612903226</v>
      </c>
      <c r="CK96">
        <v>0</v>
      </c>
      <c r="CL96">
        <v>1743.98225806452</v>
      </c>
      <c r="CM96">
        <v>1999.90838709677</v>
      </c>
      <c r="CN96">
        <v>0.979997419354839</v>
      </c>
      <c r="CO96">
        <v>0.0200027677419355</v>
      </c>
      <c r="CP96">
        <v>0</v>
      </c>
      <c r="CQ96">
        <v>762.194774193548</v>
      </c>
      <c r="CR96">
        <v>5.00005</v>
      </c>
      <c r="CS96">
        <v>22226.3322580645</v>
      </c>
      <c r="CT96">
        <v>16662.8709677419</v>
      </c>
      <c r="CU96">
        <v>56.7156129032258</v>
      </c>
      <c r="CV96">
        <v>58.7276451612903</v>
      </c>
      <c r="CW96">
        <v>57.3180967741935</v>
      </c>
      <c r="CX96">
        <v>57.9190967741935</v>
      </c>
      <c r="CY96">
        <v>58.9814516129032</v>
      </c>
      <c r="CZ96">
        <v>1955.00161290323</v>
      </c>
      <c r="DA96">
        <v>39.9067741935484</v>
      </c>
      <c r="DB96">
        <v>0</v>
      </c>
      <c r="DC96">
        <v>2.29999995231628</v>
      </c>
      <c r="DD96">
        <v>812.5385</v>
      </c>
      <c r="DE96">
        <v>-194.029435021244</v>
      </c>
      <c r="DF96">
        <v>-69640.6637653724</v>
      </c>
      <c r="DG96">
        <v>54192.35</v>
      </c>
      <c r="DH96">
        <v>15</v>
      </c>
      <c r="DI96">
        <v>1623778395.6</v>
      </c>
      <c r="DJ96" t="s">
        <v>514</v>
      </c>
      <c r="DK96">
        <v>10</v>
      </c>
      <c r="DL96">
        <v>7.801</v>
      </c>
      <c r="DM96">
        <v>-1.065</v>
      </c>
      <c r="DN96">
        <v>400</v>
      </c>
      <c r="DO96">
        <v>13</v>
      </c>
      <c r="DP96">
        <v>0.14</v>
      </c>
      <c r="DQ96">
        <v>0.01</v>
      </c>
      <c r="DR96">
        <v>-21.4841142857143</v>
      </c>
      <c r="DS96">
        <v>-2.73057270431697</v>
      </c>
      <c r="DT96">
        <v>0.300590475700134</v>
      </c>
      <c r="DU96">
        <v>0</v>
      </c>
      <c r="DV96">
        <v>810.561057142857</v>
      </c>
      <c r="DW96">
        <v>85.6444052447088</v>
      </c>
      <c r="DX96">
        <v>77.4161278372344</v>
      </c>
      <c r="DY96">
        <v>0</v>
      </c>
      <c r="DZ96">
        <v>21.1904904761905</v>
      </c>
      <c r="EA96">
        <v>9.20535128233718</v>
      </c>
      <c r="EB96">
        <v>0.956461534040849</v>
      </c>
      <c r="EC96">
        <v>0</v>
      </c>
      <c r="ED96">
        <v>0</v>
      </c>
      <c r="EE96">
        <v>3</v>
      </c>
      <c r="EF96" t="s">
        <v>276</v>
      </c>
      <c r="EG96">
        <v>100</v>
      </c>
      <c r="EH96">
        <v>100</v>
      </c>
      <c r="EI96">
        <v>7.801</v>
      </c>
      <c r="EJ96">
        <v>-1.065</v>
      </c>
      <c r="EK96">
        <v>2</v>
      </c>
      <c r="EL96">
        <v>706.36</v>
      </c>
      <c r="EM96">
        <v>318.232</v>
      </c>
      <c r="EN96">
        <v>42.3686</v>
      </c>
      <c r="EO96">
        <v>39.2957</v>
      </c>
      <c r="EP96">
        <v>30.002</v>
      </c>
      <c r="EQ96">
        <v>38.6846</v>
      </c>
      <c r="ER96">
        <v>38.6166</v>
      </c>
      <c r="ES96">
        <v>26.1582</v>
      </c>
      <c r="ET96">
        <v>-30</v>
      </c>
      <c r="EU96">
        <v>-30</v>
      </c>
      <c r="EV96">
        <v>-999.9</v>
      </c>
      <c r="EW96">
        <v>400</v>
      </c>
      <c r="EX96">
        <v>20</v>
      </c>
      <c r="EY96">
        <v>109.314</v>
      </c>
      <c r="EZ96">
        <v>97.4851</v>
      </c>
    </row>
    <row r="97" spans="1:156">
      <c r="A97">
        <v>81</v>
      </c>
      <c r="B97">
        <v>1623778452.2</v>
      </c>
      <c r="C97">
        <v>8616.60000014305</v>
      </c>
      <c r="D97" t="s">
        <v>533</v>
      </c>
      <c r="E97" t="s">
        <v>534</v>
      </c>
      <c r="F97" t="s">
        <v>264</v>
      </c>
      <c r="G97">
        <v>1623778428.92258</v>
      </c>
      <c r="H97">
        <f>CD97*AI97*(CB97-CC97)/(100*BV97*(1000-AI97*CB97))</f>
        <v>0</v>
      </c>
      <c r="I97">
        <f>CD97*AI97*(CA97-BZ97*(1000-AI97*CC97)/(1000-AI97*CB97))/(100*BV97)</f>
        <v>0</v>
      </c>
      <c r="J97">
        <f>BZ97 - IF(AI97&gt;1, I97*BV97*100.0/(AK97*CJ97), 0)</f>
        <v>0</v>
      </c>
      <c r="K97">
        <f>((Q97-H97/2)*J97-I97)/(Q97+H97/2)</f>
        <v>0</v>
      </c>
      <c r="L97">
        <f>K97*(CE97+CF97)/1000.0</f>
        <v>0</v>
      </c>
      <c r="M97">
        <f>(BZ97 - IF(AI97&gt;1, I97*BV97*100.0/(AK97*CJ97), 0))*(CE97+CF97)/1000.0</f>
        <v>0</v>
      </c>
      <c r="N97">
        <f>2.0/((1/P97-1/O97)+SIGN(P97)*SQRT((1/P97-1/O97)*(1/P97-1/O97) + 4*BW97/((BW97+1)*(BW97+1))*(2*1/P97*1/O97-1/O97*1/O97)))</f>
        <v>0</v>
      </c>
      <c r="O97">
        <f>AF97+AE97*BV97+AD97*BV97*BV97</f>
        <v>0</v>
      </c>
      <c r="P97">
        <f>H97*(1000-(1000*0.61365*exp(17.502*T97/(240.97+T97))/(CE97+CF97)+CB97)/2)/(1000*0.61365*exp(17.502*T97/(240.97+T97))/(CE97+CF97)-CB97)</f>
        <v>0</v>
      </c>
      <c r="Q97">
        <f>1/((BW97+1)/(N97/1.6)+1/(O97/1.37)) + BW97/((BW97+1)/(N97/1.6) + BW97/(O97/1.37))</f>
        <v>0</v>
      </c>
      <c r="R97">
        <f>(BS97*BU97)</f>
        <v>0</v>
      </c>
      <c r="S97">
        <f>(CG97+(R97+2*0.95*5.67E-8*(((CG97+$B$7)+273)^4-(CG97+273)^4)-44100*H97)/(1.84*29.3*O97+8*0.95*5.67E-8*(CG97+273)^3))</f>
        <v>0</v>
      </c>
      <c r="T97">
        <f>($C$7*CH97+$D$7*CI97+$E$7*S97)</f>
        <v>0</v>
      </c>
      <c r="U97">
        <f>0.61365*exp(17.502*T97/(240.97+T97))</f>
        <v>0</v>
      </c>
      <c r="V97">
        <f>(W97/X97*100)</f>
        <v>0</v>
      </c>
      <c r="W97">
        <f>CB97*(CE97+CF97)/1000</f>
        <v>0</v>
      </c>
      <c r="X97">
        <f>0.61365*exp(17.502*CG97/(240.97+CG97))</f>
        <v>0</v>
      </c>
      <c r="Y97">
        <f>(U97-CB97*(CE97+CF97)/1000)</f>
        <v>0</v>
      </c>
      <c r="Z97">
        <f>(-H97*44100)</f>
        <v>0</v>
      </c>
      <c r="AA97">
        <f>2*29.3*O97*0.92*(CG97-T97)</f>
        <v>0</v>
      </c>
      <c r="AB97">
        <f>2*0.95*5.67E-8*(((CG97+$B$7)+273)^4-(T97+273)^4)</f>
        <v>0</v>
      </c>
      <c r="AC97">
        <f>R97+AB97+Z97+AA97</f>
        <v>0</v>
      </c>
      <c r="AD97">
        <v>-0.030766631475324</v>
      </c>
      <c r="AE97">
        <v>0.034538239136002</v>
      </c>
      <c r="AF97">
        <v>2.73333942145527</v>
      </c>
      <c r="AG97">
        <v>71</v>
      </c>
      <c r="AH97">
        <v>12</v>
      </c>
      <c r="AI97">
        <f>IF(AG97*$H$13&gt;=AK97,1.0,(AK97/(AK97-AG97*$H$13)))</f>
        <v>0</v>
      </c>
      <c r="AJ97">
        <f>(AI97-1)*100</f>
        <v>0</v>
      </c>
      <c r="AK97">
        <f>MAX(0,($B$13+$C$13*CJ97)/(1+$D$13*CJ97)*CE97/(CG97+273)*$E$13)</f>
        <v>0</v>
      </c>
      <c r="AL97">
        <v>0</v>
      </c>
      <c r="AM97">
        <v>0</v>
      </c>
      <c r="AN97">
        <v>0</v>
      </c>
      <c r="AO97">
        <f>AN97-AM97</f>
        <v>0</v>
      </c>
      <c r="AP97">
        <f>AO97/AN97</f>
        <v>0</v>
      </c>
      <c r="AQ97">
        <v>-1</v>
      </c>
      <c r="AR97" t="s">
        <v>535</v>
      </c>
      <c r="AS97">
        <v>809.660846153846</v>
      </c>
      <c r="AT97">
        <v>904.999</v>
      </c>
      <c r="AU97">
        <f>1-AS97/AT97</f>
        <v>0</v>
      </c>
      <c r="AV97">
        <v>0.5</v>
      </c>
      <c r="AW97">
        <f>BS97</f>
        <v>0</v>
      </c>
      <c r="AX97">
        <f>I97</f>
        <v>0</v>
      </c>
      <c r="AY97">
        <f>AU97*AV97*AW97</f>
        <v>0</v>
      </c>
      <c r="AZ97">
        <f>BE97/AT97</f>
        <v>0</v>
      </c>
      <c r="BA97">
        <f>(AX97-AQ97)/AW97</f>
        <v>0</v>
      </c>
      <c r="BB97">
        <f>(AN97-AT97)/AT97</f>
        <v>0</v>
      </c>
      <c r="BC97" t="s">
        <v>266</v>
      </c>
      <c r="BD97">
        <v>0</v>
      </c>
      <c r="BE97">
        <f>AT97-BD97</f>
        <v>0</v>
      </c>
      <c r="BF97">
        <f>(AT97-AS97)/(AT97-BD97)</f>
        <v>0</v>
      </c>
      <c r="BG97">
        <f>(AN97-AT97)/(AN97-BD97)</f>
        <v>0</v>
      </c>
      <c r="BH97">
        <f>(AT97-AS97)/(AT97-AM97)</f>
        <v>0</v>
      </c>
      <c r="BI97">
        <f>(AN97-AT97)/(AN97-AM97)</f>
        <v>0</v>
      </c>
      <c r="BJ97" t="s">
        <v>266</v>
      </c>
      <c r="BK97" t="s">
        <v>266</v>
      </c>
      <c r="BL97" t="s">
        <v>266</v>
      </c>
      <c r="BM97" t="s">
        <v>266</v>
      </c>
      <c r="BN97" t="s">
        <v>266</v>
      </c>
      <c r="BO97" t="s">
        <v>266</v>
      </c>
      <c r="BP97" t="s">
        <v>266</v>
      </c>
      <c r="BQ97" t="s">
        <v>266</v>
      </c>
      <c r="BR97">
        <f>$B$11*CK97+$C$11*CL97+$F$11*CM97</f>
        <v>0</v>
      </c>
      <c r="BS97">
        <f>BR97*BT97</f>
        <v>0</v>
      </c>
      <c r="BT97">
        <f>($B$11*$D$9+$C$11*$D$9+$F$11*((CZ97+CR97)/MAX(CZ97+CR97+DA97, 0.1)*$I$9+DA97/MAX(CZ97+CR97+DA97, 0.1)*$J$9))/($B$11+$C$11+$F$11)</f>
        <v>0</v>
      </c>
      <c r="BU97">
        <f>($B$11*$K$9+$C$11*$K$9+$F$11*((CZ97+CR97)/MAX(CZ97+CR97+DA97, 0.1)*$P$9+DA97/MAX(CZ97+CR97+DA97, 0.1)*$Q$9))/($B$11+$C$11+$F$11)</f>
        <v>0</v>
      </c>
      <c r="BV97">
        <v>6</v>
      </c>
      <c r="BW97">
        <v>0.5</v>
      </c>
      <c r="BX97" t="s">
        <v>267</v>
      </c>
      <c r="BY97">
        <v>1623778428.92258</v>
      </c>
      <c r="BZ97">
        <v>378.74335483871</v>
      </c>
      <c r="CA97">
        <v>399.994967741936</v>
      </c>
      <c r="CB97">
        <v>33.7533225806452</v>
      </c>
      <c r="CC97">
        <v>13.2749548387097</v>
      </c>
      <c r="CD97">
        <v>600.006967741935</v>
      </c>
      <c r="CE97">
        <v>74.1910322580645</v>
      </c>
      <c r="CF97">
        <v>0.100012767741936</v>
      </c>
      <c r="CG97">
        <v>43.6987612903226</v>
      </c>
      <c r="CH97">
        <v>38.9406677419355</v>
      </c>
      <c r="CI97">
        <v>999.9</v>
      </c>
      <c r="CJ97">
        <v>10000.565483871</v>
      </c>
      <c r="CK97">
        <v>0</v>
      </c>
      <c r="CL97">
        <v>1744.15290322581</v>
      </c>
      <c r="CM97">
        <v>1999.93064516129</v>
      </c>
      <c r="CN97">
        <v>0.979997774193548</v>
      </c>
      <c r="CO97">
        <v>0.0200024161290322</v>
      </c>
      <c r="CP97">
        <v>0</v>
      </c>
      <c r="CQ97">
        <v>761.418032258064</v>
      </c>
      <c r="CR97">
        <v>5.00005</v>
      </c>
      <c r="CS97">
        <v>22212.2709677419</v>
      </c>
      <c r="CT97">
        <v>16663.0612903226</v>
      </c>
      <c r="CU97">
        <v>56.7438387096774</v>
      </c>
      <c r="CV97">
        <v>58.7276451612903</v>
      </c>
      <c r="CW97">
        <v>57.320129032258</v>
      </c>
      <c r="CX97">
        <v>57.9251290322581</v>
      </c>
      <c r="CY97">
        <v>58.9955806451613</v>
      </c>
      <c r="CZ97">
        <v>1955.02419354839</v>
      </c>
      <c r="DA97">
        <v>39.9064516129032</v>
      </c>
      <c r="DB97">
        <v>0</v>
      </c>
      <c r="DC97">
        <v>2.09999990463257</v>
      </c>
      <c r="DD97">
        <v>809.660846153846</v>
      </c>
      <c r="DE97">
        <v>-128.916331601914</v>
      </c>
      <c r="DF97">
        <v>-44160.5784955694</v>
      </c>
      <c r="DG97">
        <v>54027.1961538462</v>
      </c>
      <c r="DH97">
        <v>15</v>
      </c>
      <c r="DI97">
        <v>1623778395.6</v>
      </c>
      <c r="DJ97" t="s">
        <v>514</v>
      </c>
      <c r="DK97">
        <v>10</v>
      </c>
      <c r="DL97">
        <v>7.801</v>
      </c>
      <c r="DM97">
        <v>-1.065</v>
      </c>
      <c r="DN97">
        <v>400</v>
      </c>
      <c r="DO97">
        <v>13</v>
      </c>
      <c r="DP97">
        <v>0.14</v>
      </c>
      <c r="DQ97">
        <v>0.01</v>
      </c>
      <c r="DR97">
        <v>-21.570280952381</v>
      </c>
      <c r="DS97">
        <v>-2.58678232698617</v>
      </c>
      <c r="DT97">
        <v>0.292494445399514</v>
      </c>
      <c r="DU97">
        <v>0</v>
      </c>
      <c r="DV97">
        <v>816.213371428571</v>
      </c>
      <c r="DW97">
        <v>-110.130268321976</v>
      </c>
      <c r="DX97">
        <v>81.2179794447671</v>
      </c>
      <c r="DY97">
        <v>0</v>
      </c>
      <c r="DZ97">
        <v>21.558619047619</v>
      </c>
      <c r="EA97">
        <v>9.22546585479592</v>
      </c>
      <c r="EB97">
        <v>0.95797081231958</v>
      </c>
      <c r="EC97">
        <v>0</v>
      </c>
      <c r="ED97">
        <v>0</v>
      </c>
      <c r="EE97">
        <v>3</v>
      </c>
      <c r="EF97" t="s">
        <v>276</v>
      </c>
      <c r="EG97">
        <v>100</v>
      </c>
      <c r="EH97">
        <v>100</v>
      </c>
      <c r="EI97">
        <v>7.801</v>
      </c>
      <c r="EJ97">
        <v>-1.065</v>
      </c>
      <c r="EK97">
        <v>2</v>
      </c>
      <c r="EL97">
        <v>706.475</v>
      </c>
      <c r="EM97">
        <v>318.193</v>
      </c>
      <c r="EN97">
        <v>42.3773</v>
      </c>
      <c r="EO97">
        <v>39.3077</v>
      </c>
      <c r="EP97">
        <v>30.0021</v>
      </c>
      <c r="EQ97">
        <v>38.6958</v>
      </c>
      <c r="ER97">
        <v>38.6277</v>
      </c>
      <c r="ES97">
        <v>26.158</v>
      </c>
      <c r="ET97">
        <v>-30</v>
      </c>
      <c r="EU97">
        <v>-30</v>
      </c>
      <c r="EV97">
        <v>-999.9</v>
      </c>
      <c r="EW97">
        <v>400</v>
      </c>
      <c r="EX97">
        <v>20</v>
      </c>
      <c r="EY97">
        <v>109.31</v>
      </c>
      <c r="EZ97">
        <v>97.4829</v>
      </c>
    </row>
    <row r="98" spans="1:156">
      <c r="A98">
        <v>82</v>
      </c>
      <c r="B98">
        <v>1623778455.2</v>
      </c>
      <c r="C98">
        <v>8619.60000014305</v>
      </c>
      <c r="D98" t="s">
        <v>536</v>
      </c>
      <c r="E98" t="s">
        <v>537</v>
      </c>
      <c r="F98" t="s">
        <v>264</v>
      </c>
      <c r="G98">
        <v>1623778430.07097</v>
      </c>
      <c r="H98">
        <f>CD98*AI98*(CB98-CC98)/(100*BV98*(1000-AI98*CB98))</f>
        <v>0</v>
      </c>
      <c r="I98">
        <f>CD98*AI98*(CA98-BZ98*(1000-AI98*CC98)/(1000-AI98*CB98))/(100*BV98)</f>
        <v>0</v>
      </c>
      <c r="J98">
        <f>BZ98 - IF(AI98&gt;1, I98*BV98*100.0/(AK98*CJ98), 0)</f>
        <v>0</v>
      </c>
      <c r="K98">
        <f>((Q98-H98/2)*J98-I98)/(Q98+H98/2)</f>
        <v>0</v>
      </c>
      <c r="L98">
        <f>K98*(CE98+CF98)/1000.0</f>
        <v>0</v>
      </c>
      <c r="M98">
        <f>(BZ98 - IF(AI98&gt;1, I98*BV98*100.0/(AK98*CJ98), 0))*(CE98+CF98)/1000.0</f>
        <v>0</v>
      </c>
      <c r="N98">
        <f>2.0/((1/P98-1/O98)+SIGN(P98)*SQRT((1/P98-1/O98)*(1/P98-1/O98) + 4*BW98/((BW98+1)*(BW98+1))*(2*1/P98*1/O98-1/O98*1/O98)))</f>
        <v>0</v>
      </c>
      <c r="O98">
        <f>AF98+AE98*BV98+AD98*BV98*BV98</f>
        <v>0</v>
      </c>
      <c r="P98">
        <f>H98*(1000-(1000*0.61365*exp(17.502*T98/(240.97+T98))/(CE98+CF98)+CB98)/2)/(1000*0.61365*exp(17.502*T98/(240.97+T98))/(CE98+CF98)-CB98)</f>
        <v>0</v>
      </c>
      <c r="Q98">
        <f>1/((BW98+1)/(N98/1.6)+1/(O98/1.37)) + BW98/((BW98+1)/(N98/1.6) + BW98/(O98/1.37))</f>
        <v>0</v>
      </c>
      <c r="R98">
        <f>(BS98*BU98)</f>
        <v>0</v>
      </c>
      <c r="S98">
        <f>(CG98+(R98+2*0.95*5.67E-8*(((CG98+$B$7)+273)^4-(CG98+273)^4)-44100*H98)/(1.84*29.3*O98+8*0.95*5.67E-8*(CG98+273)^3))</f>
        <v>0</v>
      </c>
      <c r="T98">
        <f>($C$7*CH98+$D$7*CI98+$E$7*S98)</f>
        <v>0</v>
      </c>
      <c r="U98">
        <f>0.61365*exp(17.502*T98/(240.97+T98))</f>
        <v>0</v>
      </c>
      <c r="V98">
        <f>(W98/X98*100)</f>
        <v>0</v>
      </c>
      <c r="W98">
        <f>CB98*(CE98+CF98)/1000</f>
        <v>0</v>
      </c>
      <c r="X98">
        <f>0.61365*exp(17.502*CG98/(240.97+CG98))</f>
        <v>0</v>
      </c>
      <c r="Y98">
        <f>(U98-CB98*(CE98+CF98)/1000)</f>
        <v>0</v>
      </c>
      <c r="Z98">
        <f>(-H98*44100)</f>
        <v>0</v>
      </c>
      <c r="AA98">
        <f>2*29.3*O98*0.92*(CG98-T98)</f>
        <v>0</v>
      </c>
      <c r="AB98">
        <f>2*0.95*5.67E-8*(((CG98+$B$7)+273)^4-(T98+273)^4)</f>
        <v>0</v>
      </c>
      <c r="AC98">
        <f>R98+AB98+Z98+AA98</f>
        <v>0</v>
      </c>
      <c r="AD98">
        <v>-0.0307683548250801</v>
      </c>
      <c r="AE98">
        <v>0.034540173747077</v>
      </c>
      <c r="AF98">
        <v>2.73346382174589</v>
      </c>
      <c r="AG98">
        <v>71</v>
      </c>
      <c r="AH98">
        <v>12</v>
      </c>
      <c r="AI98">
        <f>IF(AG98*$H$13&gt;=AK98,1.0,(AK98/(AK98-AG98*$H$13)))</f>
        <v>0</v>
      </c>
      <c r="AJ98">
        <f>(AI98-1)*100</f>
        <v>0</v>
      </c>
      <c r="AK98">
        <f>MAX(0,($B$13+$C$13*CJ98)/(1+$D$13*CJ98)*CE98/(CG98+273)*$E$13)</f>
        <v>0</v>
      </c>
      <c r="AL98">
        <v>0</v>
      </c>
      <c r="AM98">
        <v>0</v>
      </c>
      <c r="AN98">
        <v>0</v>
      </c>
      <c r="AO98">
        <f>AN98-AM98</f>
        <v>0</v>
      </c>
      <c r="AP98">
        <f>AO98/AN98</f>
        <v>0</v>
      </c>
      <c r="AQ98">
        <v>-1</v>
      </c>
      <c r="AR98" t="s">
        <v>538</v>
      </c>
      <c r="AS98">
        <v>807.480692307692</v>
      </c>
      <c r="AT98">
        <v>901.628</v>
      </c>
      <c r="AU98">
        <f>1-AS98/AT98</f>
        <v>0</v>
      </c>
      <c r="AV98">
        <v>0.5</v>
      </c>
      <c r="AW98">
        <f>BS98</f>
        <v>0</v>
      </c>
      <c r="AX98">
        <f>I98</f>
        <v>0</v>
      </c>
      <c r="AY98">
        <f>AU98*AV98*AW98</f>
        <v>0</v>
      </c>
      <c r="AZ98">
        <f>BE98/AT98</f>
        <v>0</v>
      </c>
      <c r="BA98">
        <f>(AX98-AQ98)/AW98</f>
        <v>0</v>
      </c>
      <c r="BB98">
        <f>(AN98-AT98)/AT98</f>
        <v>0</v>
      </c>
      <c r="BC98" t="s">
        <v>266</v>
      </c>
      <c r="BD98">
        <v>0</v>
      </c>
      <c r="BE98">
        <f>AT98-BD98</f>
        <v>0</v>
      </c>
      <c r="BF98">
        <f>(AT98-AS98)/(AT98-BD98)</f>
        <v>0</v>
      </c>
      <c r="BG98">
        <f>(AN98-AT98)/(AN98-BD98)</f>
        <v>0</v>
      </c>
      <c r="BH98">
        <f>(AT98-AS98)/(AT98-AM98)</f>
        <v>0</v>
      </c>
      <c r="BI98">
        <f>(AN98-AT98)/(AN98-AM98)</f>
        <v>0</v>
      </c>
      <c r="BJ98" t="s">
        <v>266</v>
      </c>
      <c r="BK98" t="s">
        <v>266</v>
      </c>
      <c r="BL98" t="s">
        <v>266</v>
      </c>
      <c r="BM98" t="s">
        <v>266</v>
      </c>
      <c r="BN98" t="s">
        <v>266</v>
      </c>
      <c r="BO98" t="s">
        <v>266</v>
      </c>
      <c r="BP98" t="s">
        <v>266</v>
      </c>
      <c r="BQ98" t="s">
        <v>266</v>
      </c>
      <c r="BR98">
        <f>$B$11*CK98+$C$11*CL98+$F$11*CM98</f>
        <v>0</v>
      </c>
      <c r="BS98">
        <f>BR98*BT98</f>
        <v>0</v>
      </c>
      <c r="BT98">
        <f>($B$11*$D$9+$C$11*$D$9+$F$11*((CZ98+CR98)/MAX(CZ98+CR98+DA98, 0.1)*$I$9+DA98/MAX(CZ98+CR98+DA98, 0.1)*$J$9))/($B$11+$C$11+$F$11)</f>
        <v>0</v>
      </c>
      <c r="BU98">
        <f>($B$11*$K$9+$C$11*$K$9+$F$11*((CZ98+CR98)/MAX(CZ98+CR98+DA98, 0.1)*$P$9+DA98/MAX(CZ98+CR98+DA98, 0.1)*$Q$9))/($B$11+$C$11+$F$11)</f>
        <v>0</v>
      </c>
      <c r="BV98">
        <v>6</v>
      </c>
      <c r="BW98">
        <v>0.5</v>
      </c>
      <c r="BX98" t="s">
        <v>267</v>
      </c>
      <c r="BY98">
        <v>1623778430.07097</v>
      </c>
      <c r="BZ98">
        <v>378.722225806452</v>
      </c>
      <c r="CA98">
        <v>399.994290322581</v>
      </c>
      <c r="CB98">
        <v>33.8414612903226</v>
      </c>
      <c r="CC98">
        <v>13.2776774193548</v>
      </c>
      <c r="CD98">
        <v>600.008548387097</v>
      </c>
      <c r="CE98">
        <v>74.191</v>
      </c>
      <c r="CF98">
        <v>0.100015619354839</v>
      </c>
      <c r="CG98">
        <v>43.7147290322581</v>
      </c>
      <c r="CH98">
        <v>38.9803258064516</v>
      </c>
      <c r="CI98">
        <v>999.9</v>
      </c>
      <c r="CJ98">
        <v>10001.13</v>
      </c>
      <c r="CK98">
        <v>0</v>
      </c>
      <c r="CL98">
        <v>1744.33806451613</v>
      </c>
      <c r="CM98">
        <v>1999.94096774194</v>
      </c>
      <c r="CN98">
        <v>0.979998</v>
      </c>
      <c r="CO98">
        <v>0.020002164516129</v>
      </c>
      <c r="CP98">
        <v>0</v>
      </c>
      <c r="CQ98">
        <v>760.622</v>
      </c>
      <c r="CR98">
        <v>5.00005</v>
      </c>
      <c r="CS98">
        <v>22197.7709677419</v>
      </c>
      <c r="CT98">
        <v>16663.1451612903</v>
      </c>
      <c r="CU98">
        <v>56.7760967741935</v>
      </c>
      <c r="CV98">
        <v>58.7276451612903</v>
      </c>
      <c r="CW98">
        <v>57.3221612903226</v>
      </c>
      <c r="CX98">
        <v>57.9311612903226</v>
      </c>
      <c r="CY98">
        <v>59.0137419354839</v>
      </c>
      <c r="CZ98">
        <v>1955.03483870968</v>
      </c>
      <c r="DA98">
        <v>39.9061290322581</v>
      </c>
      <c r="DB98">
        <v>0</v>
      </c>
      <c r="DC98">
        <v>2.5</v>
      </c>
      <c r="DD98">
        <v>807.480692307692</v>
      </c>
      <c r="DE98">
        <v>-217.224771939237</v>
      </c>
      <c r="DF98">
        <v>-92442.9749959796</v>
      </c>
      <c r="DG98">
        <v>53889.9692307692</v>
      </c>
      <c r="DH98">
        <v>15</v>
      </c>
      <c r="DI98">
        <v>1623778395.6</v>
      </c>
      <c r="DJ98" t="s">
        <v>514</v>
      </c>
      <c r="DK98">
        <v>10</v>
      </c>
      <c r="DL98">
        <v>7.801</v>
      </c>
      <c r="DM98">
        <v>-1.065</v>
      </c>
      <c r="DN98">
        <v>400</v>
      </c>
      <c r="DO98">
        <v>13</v>
      </c>
      <c r="DP98">
        <v>0.14</v>
      </c>
      <c r="DQ98">
        <v>0.01</v>
      </c>
      <c r="DR98">
        <v>-21.6698023809524</v>
      </c>
      <c r="DS98">
        <v>-1.84801122921667</v>
      </c>
      <c r="DT98">
        <v>0.234046099944205</v>
      </c>
      <c r="DU98">
        <v>0</v>
      </c>
      <c r="DV98">
        <v>813.083685714286</v>
      </c>
      <c r="DW98">
        <v>-69.8834888870968</v>
      </c>
      <c r="DX98">
        <v>79.6073613063413</v>
      </c>
      <c r="DY98">
        <v>0</v>
      </c>
      <c r="DZ98">
        <v>21.9357380952381</v>
      </c>
      <c r="EA98">
        <v>7.59697574157002</v>
      </c>
      <c r="EB98">
        <v>0.815411290889854</v>
      </c>
      <c r="EC98">
        <v>0</v>
      </c>
      <c r="ED98">
        <v>0</v>
      </c>
      <c r="EE98">
        <v>3</v>
      </c>
      <c r="EF98" t="s">
        <v>276</v>
      </c>
      <c r="EG98">
        <v>100</v>
      </c>
      <c r="EH98">
        <v>100</v>
      </c>
      <c r="EI98">
        <v>7.801</v>
      </c>
      <c r="EJ98">
        <v>-1.065</v>
      </c>
      <c r="EK98">
        <v>2</v>
      </c>
      <c r="EL98">
        <v>706.635</v>
      </c>
      <c r="EM98">
        <v>318.141</v>
      </c>
      <c r="EN98">
        <v>42.3852</v>
      </c>
      <c r="EO98">
        <v>39.3206</v>
      </c>
      <c r="EP98">
        <v>30.002</v>
      </c>
      <c r="EQ98">
        <v>38.7092</v>
      </c>
      <c r="ER98">
        <v>38.6388</v>
      </c>
      <c r="ES98">
        <v>26.1588</v>
      </c>
      <c r="ET98">
        <v>-30</v>
      </c>
      <c r="EU98">
        <v>-30</v>
      </c>
      <c r="EV98">
        <v>-999.9</v>
      </c>
      <c r="EW98">
        <v>400</v>
      </c>
      <c r="EX98">
        <v>20</v>
      </c>
      <c r="EY98">
        <v>109.306</v>
      </c>
      <c r="EZ98">
        <v>97.4802</v>
      </c>
    </row>
    <row r="99" spans="1:156">
      <c r="A99">
        <v>83</v>
      </c>
      <c r="B99">
        <v>1623778458.2</v>
      </c>
      <c r="C99">
        <v>8622.60000014305</v>
      </c>
      <c r="D99" t="s">
        <v>539</v>
      </c>
      <c r="E99" t="s">
        <v>540</v>
      </c>
      <c r="F99" t="s">
        <v>264</v>
      </c>
      <c r="G99">
        <v>1623778431.30323</v>
      </c>
      <c r="H99">
        <f>CD99*AI99*(CB99-CC99)/(100*BV99*(1000-AI99*CB99))</f>
        <v>0</v>
      </c>
      <c r="I99">
        <f>CD99*AI99*(CA99-BZ99*(1000-AI99*CC99)/(1000-AI99*CB99))/(100*BV99)</f>
        <v>0</v>
      </c>
      <c r="J99">
        <f>BZ99 - IF(AI99&gt;1, I99*BV99*100.0/(AK99*CJ99), 0)</f>
        <v>0</v>
      </c>
      <c r="K99">
        <f>((Q99-H99/2)*J99-I99)/(Q99+H99/2)</f>
        <v>0</v>
      </c>
      <c r="L99">
        <f>K99*(CE99+CF99)/1000.0</f>
        <v>0</v>
      </c>
      <c r="M99">
        <f>(BZ99 - IF(AI99&gt;1, I99*BV99*100.0/(AK99*CJ99), 0))*(CE99+CF99)/1000.0</f>
        <v>0</v>
      </c>
      <c r="N99">
        <f>2.0/((1/P99-1/O99)+SIGN(P99)*SQRT((1/P99-1/O99)*(1/P99-1/O99) + 4*BW99/((BW99+1)*(BW99+1))*(2*1/P99*1/O99-1/O99*1/O99)))</f>
        <v>0</v>
      </c>
      <c r="O99">
        <f>AF99+AE99*BV99+AD99*BV99*BV99</f>
        <v>0</v>
      </c>
      <c r="P99">
        <f>H99*(1000-(1000*0.61365*exp(17.502*T99/(240.97+T99))/(CE99+CF99)+CB99)/2)/(1000*0.61365*exp(17.502*T99/(240.97+T99))/(CE99+CF99)-CB99)</f>
        <v>0</v>
      </c>
      <c r="Q99">
        <f>1/((BW99+1)/(N99/1.6)+1/(O99/1.37)) + BW99/((BW99+1)/(N99/1.6) + BW99/(O99/1.37))</f>
        <v>0</v>
      </c>
      <c r="R99">
        <f>(BS99*BU99)</f>
        <v>0</v>
      </c>
      <c r="S99">
        <f>(CG99+(R99+2*0.95*5.67E-8*(((CG99+$B$7)+273)^4-(CG99+273)^4)-44100*H99)/(1.84*29.3*O99+8*0.95*5.67E-8*(CG99+273)^3))</f>
        <v>0</v>
      </c>
      <c r="T99">
        <f>($C$7*CH99+$D$7*CI99+$E$7*S99)</f>
        <v>0</v>
      </c>
      <c r="U99">
        <f>0.61365*exp(17.502*T99/(240.97+T99))</f>
        <v>0</v>
      </c>
      <c r="V99">
        <f>(W99/X99*100)</f>
        <v>0</v>
      </c>
      <c r="W99">
        <f>CB99*(CE99+CF99)/1000</f>
        <v>0</v>
      </c>
      <c r="X99">
        <f>0.61365*exp(17.502*CG99/(240.97+CG99))</f>
        <v>0</v>
      </c>
      <c r="Y99">
        <f>(U99-CB99*(CE99+CF99)/1000)</f>
        <v>0</v>
      </c>
      <c r="Z99">
        <f>(-H99*44100)</f>
        <v>0</v>
      </c>
      <c r="AA99">
        <f>2*29.3*O99*0.92*(CG99-T99)</f>
        <v>0</v>
      </c>
      <c r="AB99">
        <f>2*0.95*5.67E-8*(((CG99+$B$7)+273)^4-(T99+273)^4)</f>
        <v>0</v>
      </c>
      <c r="AC99">
        <f>R99+AB99+Z99+AA99</f>
        <v>0</v>
      </c>
      <c r="AD99">
        <v>-0.0307682026794537</v>
      </c>
      <c r="AE99">
        <v>0.0345400029502827</v>
      </c>
      <c r="AF99">
        <v>2.73345283915466</v>
      </c>
      <c r="AG99">
        <v>71</v>
      </c>
      <c r="AH99">
        <v>12</v>
      </c>
      <c r="AI99">
        <f>IF(AG99*$H$13&gt;=AK99,1.0,(AK99/(AK99-AG99*$H$13)))</f>
        <v>0</v>
      </c>
      <c r="AJ99">
        <f>(AI99-1)*100</f>
        <v>0</v>
      </c>
      <c r="AK99">
        <f>MAX(0,($B$13+$C$13*CJ99)/(1+$D$13*CJ99)*CE99/(CG99+273)*$E$13)</f>
        <v>0</v>
      </c>
      <c r="AL99">
        <v>0</v>
      </c>
      <c r="AM99">
        <v>0</v>
      </c>
      <c r="AN99">
        <v>0</v>
      </c>
      <c r="AO99">
        <f>AN99-AM99</f>
        <v>0</v>
      </c>
      <c r="AP99">
        <f>AO99/AN99</f>
        <v>0</v>
      </c>
      <c r="AQ99">
        <v>-1</v>
      </c>
      <c r="AR99" t="s">
        <v>541</v>
      </c>
      <c r="AS99">
        <v>805.316961538462</v>
      </c>
      <c r="AT99">
        <v>899.902</v>
      </c>
      <c r="AU99">
        <f>1-AS99/AT99</f>
        <v>0</v>
      </c>
      <c r="AV99">
        <v>0.5</v>
      </c>
      <c r="AW99">
        <f>BS99</f>
        <v>0</v>
      </c>
      <c r="AX99">
        <f>I99</f>
        <v>0</v>
      </c>
      <c r="AY99">
        <f>AU99*AV99*AW99</f>
        <v>0</v>
      </c>
      <c r="AZ99">
        <f>BE99/AT99</f>
        <v>0</v>
      </c>
      <c r="BA99">
        <f>(AX99-AQ99)/AW99</f>
        <v>0</v>
      </c>
      <c r="BB99">
        <f>(AN99-AT99)/AT99</f>
        <v>0</v>
      </c>
      <c r="BC99" t="s">
        <v>266</v>
      </c>
      <c r="BD99">
        <v>0</v>
      </c>
      <c r="BE99">
        <f>AT99-BD99</f>
        <v>0</v>
      </c>
      <c r="BF99">
        <f>(AT99-AS99)/(AT99-BD99)</f>
        <v>0</v>
      </c>
      <c r="BG99">
        <f>(AN99-AT99)/(AN99-BD99)</f>
        <v>0</v>
      </c>
      <c r="BH99">
        <f>(AT99-AS99)/(AT99-AM99)</f>
        <v>0</v>
      </c>
      <c r="BI99">
        <f>(AN99-AT99)/(AN99-AM99)</f>
        <v>0</v>
      </c>
      <c r="BJ99" t="s">
        <v>266</v>
      </c>
      <c r="BK99" t="s">
        <v>266</v>
      </c>
      <c r="BL99" t="s">
        <v>266</v>
      </c>
      <c r="BM99" t="s">
        <v>266</v>
      </c>
      <c r="BN99" t="s">
        <v>266</v>
      </c>
      <c r="BO99" t="s">
        <v>266</v>
      </c>
      <c r="BP99" t="s">
        <v>266</v>
      </c>
      <c r="BQ99" t="s">
        <v>266</v>
      </c>
      <c r="BR99">
        <f>$B$11*CK99+$C$11*CL99+$F$11*CM99</f>
        <v>0</v>
      </c>
      <c r="BS99">
        <f>BR99*BT99</f>
        <v>0</v>
      </c>
      <c r="BT99">
        <f>($B$11*$D$9+$C$11*$D$9+$F$11*((CZ99+CR99)/MAX(CZ99+CR99+DA99, 0.1)*$I$9+DA99/MAX(CZ99+CR99+DA99, 0.1)*$J$9))/($B$11+$C$11+$F$11)</f>
        <v>0</v>
      </c>
      <c r="BU99">
        <f>($B$11*$K$9+$C$11*$K$9+$F$11*((CZ99+CR99)/MAX(CZ99+CR99+DA99, 0.1)*$P$9+DA99/MAX(CZ99+CR99+DA99, 0.1)*$Q$9))/($B$11+$C$11+$F$11)</f>
        <v>0</v>
      </c>
      <c r="BV99">
        <v>6</v>
      </c>
      <c r="BW99">
        <v>0.5</v>
      </c>
      <c r="BX99" t="s">
        <v>267</v>
      </c>
      <c r="BY99">
        <v>1623778431.30323</v>
      </c>
      <c r="BZ99">
        <v>378.70635483871</v>
      </c>
      <c r="CA99">
        <v>399.992580645161</v>
      </c>
      <c r="CB99">
        <v>33.9316870967742</v>
      </c>
      <c r="CC99">
        <v>13.2806032258065</v>
      </c>
      <c r="CD99">
        <v>600.010161290323</v>
      </c>
      <c r="CE99">
        <v>74.1909322580645</v>
      </c>
      <c r="CF99">
        <v>0.100023261290323</v>
      </c>
      <c r="CG99">
        <v>43.7317935483871</v>
      </c>
      <c r="CH99">
        <v>39.0207451612903</v>
      </c>
      <c r="CI99">
        <v>999.9</v>
      </c>
      <c r="CJ99">
        <v>10001.0896774194</v>
      </c>
      <c r="CK99">
        <v>0</v>
      </c>
      <c r="CL99">
        <v>1744.52548387097</v>
      </c>
      <c r="CM99">
        <v>1999.93419354839</v>
      </c>
      <c r="CN99">
        <v>0.979998225806452</v>
      </c>
      <c r="CO99">
        <v>0.0200019129032258</v>
      </c>
      <c r="CP99">
        <v>0</v>
      </c>
      <c r="CQ99">
        <v>759.821967741935</v>
      </c>
      <c r="CR99">
        <v>5.00005</v>
      </c>
      <c r="CS99">
        <v>22183.4258064516</v>
      </c>
      <c r="CT99">
        <v>16663.0903225806</v>
      </c>
      <c r="CU99">
        <v>56.8103548387097</v>
      </c>
      <c r="CV99">
        <v>58.7316774193548</v>
      </c>
      <c r="CW99">
        <v>57.3261935483871</v>
      </c>
      <c r="CX99">
        <v>57.9371935483871</v>
      </c>
      <c r="CY99">
        <v>59.0339032258064</v>
      </c>
      <c r="CZ99">
        <v>1955.02870967742</v>
      </c>
      <c r="DA99">
        <v>39.9054838709677</v>
      </c>
      <c r="DB99">
        <v>0</v>
      </c>
      <c r="DC99">
        <v>2.29999995231628</v>
      </c>
      <c r="DD99">
        <v>805.316961538462</v>
      </c>
      <c r="DE99">
        <v>-169.130270544626</v>
      </c>
      <c r="DF99">
        <v>-68091.5083236596</v>
      </c>
      <c r="DG99">
        <v>53750.4307692308</v>
      </c>
      <c r="DH99">
        <v>15</v>
      </c>
      <c r="DI99">
        <v>1623778395.6</v>
      </c>
      <c r="DJ99" t="s">
        <v>514</v>
      </c>
      <c r="DK99">
        <v>10</v>
      </c>
      <c r="DL99">
        <v>7.801</v>
      </c>
      <c r="DM99">
        <v>-1.065</v>
      </c>
      <c r="DN99">
        <v>400</v>
      </c>
      <c r="DO99">
        <v>13</v>
      </c>
      <c r="DP99">
        <v>0.14</v>
      </c>
      <c r="DQ99">
        <v>0.01</v>
      </c>
      <c r="DR99">
        <v>-21.7527166666667</v>
      </c>
      <c r="DS99">
        <v>-0.571237364332499</v>
      </c>
      <c r="DT99">
        <v>0.11197266230279</v>
      </c>
      <c r="DU99">
        <v>0</v>
      </c>
      <c r="DV99">
        <v>810.371857142857</v>
      </c>
      <c r="DW99">
        <v>-36.0789040083643</v>
      </c>
      <c r="DX99">
        <v>78.7691505183317</v>
      </c>
      <c r="DY99">
        <v>0</v>
      </c>
      <c r="DZ99">
        <v>22.2801547619048</v>
      </c>
      <c r="EA99">
        <v>5.12296681984152</v>
      </c>
      <c r="EB99">
        <v>0.562659491548579</v>
      </c>
      <c r="EC99">
        <v>0</v>
      </c>
      <c r="ED99">
        <v>0</v>
      </c>
      <c r="EE99">
        <v>3</v>
      </c>
      <c r="EF99" t="s">
        <v>276</v>
      </c>
      <c r="EG99">
        <v>100</v>
      </c>
      <c r="EH99">
        <v>100</v>
      </c>
      <c r="EI99">
        <v>7.801</v>
      </c>
      <c r="EJ99">
        <v>-1.065</v>
      </c>
      <c r="EK99">
        <v>2</v>
      </c>
      <c r="EL99">
        <v>706.721</v>
      </c>
      <c r="EM99">
        <v>318.152</v>
      </c>
      <c r="EN99">
        <v>42.3944</v>
      </c>
      <c r="EO99">
        <v>39.3345</v>
      </c>
      <c r="EP99">
        <v>30.0019</v>
      </c>
      <c r="EQ99">
        <v>38.7218</v>
      </c>
      <c r="ER99">
        <v>38.65</v>
      </c>
      <c r="ES99">
        <v>26.1592</v>
      </c>
      <c r="ET99">
        <v>-30</v>
      </c>
      <c r="EU99">
        <v>-30</v>
      </c>
      <c r="EV99">
        <v>-999.9</v>
      </c>
      <c r="EW99">
        <v>400</v>
      </c>
      <c r="EX99">
        <v>20</v>
      </c>
      <c r="EY99">
        <v>109.303</v>
      </c>
      <c r="EZ99">
        <v>97.4781</v>
      </c>
    </row>
    <row r="100" spans="1:156">
      <c r="A100">
        <v>84</v>
      </c>
      <c r="B100">
        <v>1623779568.7</v>
      </c>
      <c r="C100">
        <v>9733.10000014305</v>
      </c>
      <c r="D100" t="s">
        <v>544</v>
      </c>
      <c r="E100" t="s">
        <v>545</v>
      </c>
      <c r="F100" t="s">
        <v>264</v>
      </c>
      <c r="G100">
        <v>1623779560.76774</v>
      </c>
      <c r="H100">
        <f>CD100*AI100*(CB100-CC100)/(100*BV100*(1000-AI100*CB100))</f>
        <v>0</v>
      </c>
      <c r="I100">
        <f>CD100*AI100*(CA100-BZ100*(1000-AI100*CC100)/(1000-AI100*CB100))/(100*BV100)</f>
        <v>0</v>
      </c>
      <c r="J100">
        <f>BZ100 - IF(AI100&gt;1, I100*BV100*100.0/(AK100*CJ100), 0)</f>
        <v>0</v>
      </c>
      <c r="K100">
        <f>((Q100-H100/2)*J100-I100)/(Q100+H100/2)</f>
        <v>0</v>
      </c>
      <c r="L100">
        <f>K100*(CE100+CF100)/1000.0</f>
        <v>0</v>
      </c>
      <c r="M100">
        <f>(BZ100 - IF(AI100&gt;1, I100*BV100*100.0/(AK100*CJ100), 0))*(CE100+CF100)/1000.0</f>
        <v>0</v>
      </c>
      <c r="N100">
        <f>2.0/((1/P100-1/O100)+SIGN(P100)*SQRT((1/P100-1/O100)*(1/P100-1/O100) + 4*BW100/((BW100+1)*(BW100+1))*(2*1/P100*1/O100-1/O100*1/O100)))</f>
        <v>0</v>
      </c>
      <c r="O100">
        <f>AF100+AE100*BV100+AD100*BV100*BV100</f>
        <v>0</v>
      </c>
      <c r="P100">
        <f>H100*(1000-(1000*0.61365*exp(17.502*T100/(240.97+T100))/(CE100+CF100)+CB100)/2)/(1000*0.61365*exp(17.502*T100/(240.97+T100))/(CE100+CF100)-CB100)</f>
        <v>0</v>
      </c>
      <c r="Q100">
        <f>1/((BW100+1)/(N100/1.6)+1/(O100/1.37)) + BW100/((BW100+1)/(N100/1.6) + BW100/(O100/1.37))</f>
        <v>0</v>
      </c>
      <c r="R100">
        <f>(BS100*BU100)</f>
        <v>0</v>
      </c>
      <c r="S100">
        <f>(CG100+(R100+2*0.95*5.67E-8*(((CG100+$B$7)+273)^4-(CG100+273)^4)-44100*H100)/(1.84*29.3*O100+8*0.95*5.67E-8*(CG100+273)^3))</f>
        <v>0</v>
      </c>
      <c r="T100">
        <f>($C$7*CH100+$D$7*CI100+$E$7*S100)</f>
        <v>0</v>
      </c>
      <c r="U100">
        <f>0.61365*exp(17.502*T100/(240.97+T100))</f>
        <v>0</v>
      </c>
      <c r="V100">
        <f>(W100/X100*100)</f>
        <v>0</v>
      </c>
      <c r="W100">
        <f>CB100*(CE100+CF100)/1000</f>
        <v>0</v>
      </c>
      <c r="X100">
        <f>0.61365*exp(17.502*CG100/(240.97+CG100))</f>
        <v>0</v>
      </c>
      <c r="Y100">
        <f>(U100-CB100*(CE100+CF100)/1000)</f>
        <v>0</v>
      </c>
      <c r="Z100">
        <f>(-H100*44100)</f>
        <v>0</v>
      </c>
      <c r="AA100">
        <f>2*29.3*O100*0.92*(CG100-T100)</f>
        <v>0</v>
      </c>
      <c r="AB100">
        <f>2*0.95*5.67E-8*(((CG100+$B$7)+273)^4-(T100+273)^4)</f>
        <v>0</v>
      </c>
      <c r="AC100">
        <f>R100+AB100+Z100+AA100</f>
        <v>0</v>
      </c>
      <c r="AD100">
        <v>-0.0307251540473318</v>
      </c>
      <c r="AE100">
        <v>0.0344916770894586</v>
      </c>
      <c r="AF100">
        <v>2.73034486960024</v>
      </c>
      <c r="AG100">
        <v>66</v>
      </c>
      <c r="AH100">
        <v>11</v>
      </c>
      <c r="AI100">
        <f>IF(AG100*$H$13&gt;=AK100,1.0,(AK100/(AK100-AG100*$H$13)))</f>
        <v>0</v>
      </c>
      <c r="AJ100">
        <f>(AI100-1)*100</f>
        <v>0</v>
      </c>
      <c r="AK100">
        <f>MAX(0,($B$13+$C$13*CJ100)/(1+$D$13*CJ100)*CE100/(CG100+273)*$E$13)</f>
        <v>0</v>
      </c>
      <c r="AL100">
        <v>0</v>
      </c>
      <c r="AM100">
        <v>0</v>
      </c>
      <c r="AN100">
        <v>0</v>
      </c>
      <c r="AO100">
        <f>AN100-AM100</f>
        <v>0</v>
      </c>
      <c r="AP100">
        <f>AO100/AN100</f>
        <v>0</v>
      </c>
      <c r="AQ100">
        <v>-1</v>
      </c>
      <c r="AR100" t="s">
        <v>546</v>
      </c>
      <c r="AS100">
        <v>655.728923076923</v>
      </c>
      <c r="AT100">
        <v>839.876</v>
      </c>
      <c r="AU100">
        <f>1-AS100/AT100</f>
        <v>0</v>
      </c>
      <c r="AV100">
        <v>0.5</v>
      </c>
      <c r="AW100">
        <f>BS100</f>
        <v>0</v>
      </c>
      <c r="AX100">
        <f>I100</f>
        <v>0</v>
      </c>
      <c r="AY100">
        <f>AU100*AV100*AW100</f>
        <v>0</v>
      </c>
      <c r="AZ100">
        <f>BE100/AT100</f>
        <v>0</v>
      </c>
      <c r="BA100">
        <f>(AX100-AQ100)/AW100</f>
        <v>0</v>
      </c>
      <c r="BB100">
        <f>(AN100-AT100)/AT100</f>
        <v>0</v>
      </c>
      <c r="BC100" t="s">
        <v>266</v>
      </c>
      <c r="BD100">
        <v>0</v>
      </c>
      <c r="BE100">
        <f>AT100-BD100</f>
        <v>0</v>
      </c>
      <c r="BF100">
        <f>(AT100-AS100)/(AT100-BD100)</f>
        <v>0</v>
      </c>
      <c r="BG100">
        <f>(AN100-AT100)/(AN100-BD100)</f>
        <v>0</v>
      </c>
      <c r="BH100">
        <f>(AT100-AS100)/(AT100-AM100)</f>
        <v>0</v>
      </c>
      <c r="BI100">
        <f>(AN100-AT100)/(AN100-AM100)</f>
        <v>0</v>
      </c>
      <c r="BJ100" t="s">
        <v>266</v>
      </c>
      <c r="BK100" t="s">
        <v>266</v>
      </c>
      <c r="BL100" t="s">
        <v>266</v>
      </c>
      <c r="BM100" t="s">
        <v>266</v>
      </c>
      <c r="BN100" t="s">
        <v>266</v>
      </c>
      <c r="BO100" t="s">
        <v>266</v>
      </c>
      <c r="BP100" t="s">
        <v>266</v>
      </c>
      <c r="BQ100" t="s">
        <v>266</v>
      </c>
      <c r="BR100">
        <f>$B$11*CK100+$C$11*CL100+$F$11*CM100</f>
        <v>0</v>
      </c>
      <c r="BS100">
        <f>BR100*BT100</f>
        <v>0</v>
      </c>
      <c r="BT100">
        <f>($B$11*$D$9+$C$11*$D$9+$F$11*((CZ100+CR100)/MAX(CZ100+CR100+DA100, 0.1)*$I$9+DA100/MAX(CZ100+CR100+DA100, 0.1)*$J$9))/($B$11+$C$11+$F$11)</f>
        <v>0</v>
      </c>
      <c r="BU100">
        <f>($B$11*$K$9+$C$11*$K$9+$F$11*((CZ100+CR100)/MAX(CZ100+CR100+DA100, 0.1)*$P$9+DA100/MAX(CZ100+CR100+DA100, 0.1)*$Q$9))/($B$11+$C$11+$F$11)</f>
        <v>0</v>
      </c>
      <c r="BV100">
        <v>6</v>
      </c>
      <c r="BW100">
        <v>0.5</v>
      </c>
      <c r="BX100" t="s">
        <v>267</v>
      </c>
      <c r="BY100">
        <v>1623779560.76774</v>
      </c>
      <c r="BZ100">
        <v>376.581838709677</v>
      </c>
      <c r="CA100">
        <v>400.013580645161</v>
      </c>
      <c r="CB100">
        <v>36.6895548387097</v>
      </c>
      <c r="CC100">
        <v>19.2171451612903</v>
      </c>
      <c r="CD100">
        <v>599.997677419355</v>
      </c>
      <c r="CE100">
        <v>74.1871709677419</v>
      </c>
      <c r="CF100">
        <v>0.100052712903226</v>
      </c>
      <c r="CG100">
        <v>42.1669193548387</v>
      </c>
      <c r="CH100">
        <v>36.8098387096774</v>
      </c>
      <c r="CI100">
        <v>999.9</v>
      </c>
      <c r="CJ100">
        <v>9987.60322580645</v>
      </c>
      <c r="CK100">
        <v>0</v>
      </c>
      <c r="CL100">
        <v>1922.6164516129</v>
      </c>
      <c r="CM100">
        <v>1999.99290322581</v>
      </c>
      <c r="CN100">
        <v>0.97999535483871</v>
      </c>
      <c r="CO100">
        <v>0.0200044096774194</v>
      </c>
      <c r="CP100">
        <v>0</v>
      </c>
      <c r="CQ100">
        <v>655.730096774193</v>
      </c>
      <c r="CR100">
        <v>5.00005</v>
      </c>
      <c r="CS100">
        <v>17302.7258064516</v>
      </c>
      <c r="CT100">
        <v>16663.5580645161</v>
      </c>
      <c r="CU100">
        <v>55.548</v>
      </c>
      <c r="CV100">
        <v>57.812</v>
      </c>
      <c r="CW100">
        <v>56.375</v>
      </c>
      <c r="CX100">
        <v>56.562</v>
      </c>
      <c r="CY100">
        <v>57.683</v>
      </c>
      <c r="CZ100">
        <v>1955.08129032258</v>
      </c>
      <c r="DA100">
        <v>39.9048387096774</v>
      </c>
      <c r="DB100">
        <v>0</v>
      </c>
      <c r="DC100">
        <v>1109.5</v>
      </c>
      <c r="DD100">
        <v>655.728923076923</v>
      </c>
      <c r="DE100">
        <v>-1.39111111491984</v>
      </c>
      <c r="DF100">
        <v>-83.6615387484606</v>
      </c>
      <c r="DG100">
        <v>17302.4192307692</v>
      </c>
      <c r="DH100">
        <v>15</v>
      </c>
      <c r="DI100">
        <v>1623779497.7</v>
      </c>
      <c r="DJ100" t="s">
        <v>547</v>
      </c>
      <c r="DK100">
        <v>11</v>
      </c>
      <c r="DL100">
        <v>7.728</v>
      </c>
      <c r="DM100">
        <v>-1.067</v>
      </c>
      <c r="DN100">
        <v>400</v>
      </c>
      <c r="DO100">
        <v>19</v>
      </c>
      <c r="DP100">
        <v>0.09</v>
      </c>
      <c r="DQ100">
        <v>0.01</v>
      </c>
      <c r="DR100">
        <v>-23.4448619047619</v>
      </c>
      <c r="DS100">
        <v>0.272501148913205</v>
      </c>
      <c r="DT100">
        <v>0.0457972600156745</v>
      </c>
      <c r="DU100">
        <v>1</v>
      </c>
      <c r="DV100">
        <v>655.841885714286</v>
      </c>
      <c r="DW100">
        <v>-2.00157008812796</v>
      </c>
      <c r="DX100">
        <v>0.267122847226144</v>
      </c>
      <c r="DY100">
        <v>0</v>
      </c>
      <c r="DZ100">
        <v>17.4872547619048</v>
      </c>
      <c r="EA100">
        <v>-0.30853943367574</v>
      </c>
      <c r="EB100">
        <v>0.0319543364847621</v>
      </c>
      <c r="EC100">
        <v>0</v>
      </c>
      <c r="ED100">
        <v>1</v>
      </c>
      <c r="EE100">
        <v>3</v>
      </c>
      <c r="EF100" t="s">
        <v>269</v>
      </c>
      <c r="EG100">
        <v>100</v>
      </c>
      <c r="EH100">
        <v>100</v>
      </c>
      <c r="EI100">
        <v>7.728</v>
      </c>
      <c r="EJ100">
        <v>-1.067</v>
      </c>
      <c r="EK100">
        <v>2</v>
      </c>
      <c r="EL100">
        <v>715.323</v>
      </c>
      <c r="EM100">
        <v>315.535</v>
      </c>
      <c r="EN100">
        <v>41.4627</v>
      </c>
      <c r="EO100">
        <v>39.4769</v>
      </c>
      <c r="EP100">
        <v>30</v>
      </c>
      <c r="EQ100">
        <v>39.0209</v>
      </c>
      <c r="ER100">
        <v>38.9633</v>
      </c>
      <c r="ES100">
        <v>26.1339</v>
      </c>
      <c r="ET100">
        <v>-30</v>
      </c>
      <c r="EU100">
        <v>-30</v>
      </c>
      <c r="EV100">
        <v>-999.9</v>
      </c>
      <c r="EW100">
        <v>400</v>
      </c>
      <c r="EX100">
        <v>20</v>
      </c>
      <c r="EY100">
        <v>109.227</v>
      </c>
      <c r="EZ100">
        <v>97.489</v>
      </c>
    </row>
    <row r="101" spans="1:156">
      <c r="A101">
        <v>85</v>
      </c>
      <c r="B101">
        <v>1623779571.8</v>
      </c>
      <c r="C101">
        <v>9736.20000004768</v>
      </c>
      <c r="D101" t="s">
        <v>548</v>
      </c>
      <c r="E101" t="s">
        <v>549</v>
      </c>
      <c r="F101" t="s">
        <v>264</v>
      </c>
      <c r="G101">
        <v>1623779561.34839</v>
      </c>
      <c r="H101">
        <f>CD101*AI101*(CB101-CC101)/(100*BV101*(1000-AI101*CB101))</f>
        <v>0</v>
      </c>
      <c r="I101">
        <f>CD101*AI101*(CA101-BZ101*(1000-AI101*CC101)/(1000-AI101*CB101))/(100*BV101)</f>
        <v>0</v>
      </c>
      <c r="J101">
        <f>BZ101 - IF(AI101&gt;1, I101*BV101*100.0/(AK101*CJ101), 0)</f>
        <v>0</v>
      </c>
      <c r="K101">
        <f>((Q101-H101/2)*J101-I101)/(Q101+H101/2)</f>
        <v>0</v>
      </c>
      <c r="L101">
        <f>K101*(CE101+CF101)/1000.0</f>
        <v>0</v>
      </c>
      <c r="M101">
        <f>(BZ101 - IF(AI101&gt;1, I101*BV101*100.0/(AK101*CJ101), 0))*(CE101+CF101)/1000.0</f>
        <v>0</v>
      </c>
      <c r="N101">
        <f>2.0/((1/P101-1/O101)+SIGN(P101)*SQRT((1/P101-1/O101)*(1/P101-1/O101) + 4*BW101/((BW101+1)*(BW101+1))*(2*1/P101*1/O101-1/O101*1/O101)))</f>
        <v>0</v>
      </c>
      <c r="O101">
        <f>AF101+AE101*BV101+AD101*BV101*BV101</f>
        <v>0</v>
      </c>
      <c r="P101">
        <f>H101*(1000-(1000*0.61365*exp(17.502*T101/(240.97+T101))/(CE101+CF101)+CB101)/2)/(1000*0.61365*exp(17.502*T101/(240.97+T101))/(CE101+CF101)-CB101)</f>
        <v>0</v>
      </c>
      <c r="Q101">
        <f>1/((BW101+1)/(N101/1.6)+1/(O101/1.37)) + BW101/((BW101+1)/(N101/1.6) + BW101/(O101/1.37))</f>
        <v>0</v>
      </c>
      <c r="R101">
        <f>(BS101*BU101)</f>
        <v>0</v>
      </c>
      <c r="S101">
        <f>(CG101+(R101+2*0.95*5.67E-8*(((CG101+$B$7)+273)^4-(CG101+273)^4)-44100*H101)/(1.84*29.3*O101+8*0.95*5.67E-8*(CG101+273)^3))</f>
        <v>0</v>
      </c>
      <c r="T101">
        <f>($C$7*CH101+$D$7*CI101+$E$7*S101)</f>
        <v>0</v>
      </c>
      <c r="U101">
        <f>0.61365*exp(17.502*T101/(240.97+T101))</f>
        <v>0</v>
      </c>
      <c r="V101">
        <f>(W101/X101*100)</f>
        <v>0</v>
      </c>
      <c r="W101">
        <f>CB101*(CE101+CF101)/1000</f>
        <v>0</v>
      </c>
      <c r="X101">
        <f>0.61365*exp(17.502*CG101/(240.97+CG101))</f>
        <v>0</v>
      </c>
      <c r="Y101">
        <f>(U101-CB101*(CE101+CF101)/1000)</f>
        <v>0</v>
      </c>
      <c r="Z101">
        <f>(-H101*44100)</f>
        <v>0</v>
      </c>
      <c r="AA101">
        <f>2*29.3*O101*0.92*(CG101-T101)</f>
        <v>0</v>
      </c>
      <c r="AB101">
        <f>2*0.95*5.67E-8*(((CG101+$B$7)+273)^4-(T101+273)^4)</f>
        <v>0</v>
      </c>
      <c r="AC101">
        <f>R101+AB101+Z101+AA101</f>
        <v>0</v>
      </c>
      <c r="AD101">
        <v>-0.0307263296165756</v>
      </c>
      <c r="AE101">
        <v>0.0344929967689202</v>
      </c>
      <c r="AF101">
        <v>2.73042975547751</v>
      </c>
      <c r="AG101">
        <v>65</v>
      </c>
      <c r="AH101">
        <v>11</v>
      </c>
      <c r="AI101">
        <f>IF(AG101*$H$13&gt;=AK101,1.0,(AK101/(AK101-AG101*$H$13)))</f>
        <v>0</v>
      </c>
      <c r="AJ101">
        <f>(AI101-1)*100</f>
        <v>0</v>
      </c>
      <c r="AK101">
        <f>MAX(0,($B$13+$C$13*CJ101)/(1+$D$13*CJ101)*CE101/(CG101+273)*$E$13)</f>
        <v>0</v>
      </c>
      <c r="AL101">
        <v>0</v>
      </c>
      <c r="AM101">
        <v>0</v>
      </c>
      <c r="AN101">
        <v>0</v>
      </c>
      <c r="AO101">
        <f>AN101-AM101</f>
        <v>0</v>
      </c>
      <c r="AP101">
        <f>AO101/AN101</f>
        <v>0</v>
      </c>
      <c r="AQ101">
        <v>-1</v>
      </c>
      <c r="AR101" t="s">
        <v>550</v>
      </c>
      <c r="AS101">
        <v>666.273038461538</v>
      </c>
      <c r="AT101">
        <v>795.199</v>
      </c>
      <c r="AU101">
        <f>1-AS101/AT101</f>
        <v>0</v>
      </c>
      <c r="AV101">
        <v>0.5</v>
      </c>
      <c r="AW101">
        <f>BS101</f>
        <v>0</v>
      </c>
      <c r="AX101">
        <f>I101</f>
        <v>0</v>
      </c>
      <c r="AY101">
        <f>AU101*AV101*AW101</f>
        <v>0</v>
      </c>
      <c r="AZ101">
        <f>BE101/AT101</f>
        <v>0</v>
      </c>
      <c r="BA101">
        <f>(AX101-AQ101)/AW101</f>
        <v>0</v>
      </c>
      <c r="BB101">
        <f>(AN101-AT101)/AT101</f>
        <v>0</v>
      </c>
      <c r="BC101" t="s">
        <v>266</v>
      </c>
      <c r="BD101">
        <v>0</v>
      </c>
      <c r="BE101">
        <f>AT101-BD101</f>
        <v>0</v>
      </c>
      <c r="BF101">
        <f>(AT101-AS101)/(AT101-BD101)</f>
        <v>0</v>
      </c>
      <c r="BG101">
        <f>(AN101-AT101)/(AN101-BD101)</f>
        <v>0</v>
      </c>
      <c r="BH101">
        <f>(AT101-AS101)/(AT101-AM101)</f>
        <v>0</v>
      </c>
      <c r="BI101">
        <f>(AN101-AT101)/(AN101-AM101)</f>
        <v>0</v>
      </c>
      <c r="BJ101" t="s">
        <v>266</v>
      </c>
      <c r="BK101" t="s">
        <v>266</v>
      </c>
      <c r="BL101" t="s">
        <v>266</v>
      </c>
      <c r="BM101" t="s">
        <v>266</v>
      </c>
      <c r="BN101" t="s">
        <v>266</v>
      </c>
      <c r="BO101" t="s">
        <v>266</v>
      </c>
      <c r="BP101" t="s">
        <v>266</v>
      </c>
      <c r="BQ101" t="s">
        <v>266</v>
      </c>
      <c r="BR101">
        <f>$B$11*CK101+$C$11*CL101+$F$11*CM101</f>
        <v>0</v>
      </c>
      <c r="BS101">
        <f>BR101*BT101</f>
        <v>0</v>
      </c>
      <c r="BT101">
        <f>($B$11*$D$9+$C$11*$D$9+$F$11*((CZ101+CR101)/MAX(CZ101+CR101+DA101, 0.1)*$I$9+DA101/MAX(CZ101+CR101+DA101, 0.1)*$J$9))/($B$11+$C$11+$F$11)</f>
        <v>0</v>
      </c>
      <c r="BU101">
        <f>($B$11*$K$9+$C$11*$K$9+$F$11*((CZ101+CR101)/MAX(CZ101+CR101+DA101, 0.1)*$P$9+DA101/MAX(CZ101+CR101+DA101, 0.1)*$Q$9))/($B$11+$C$11+$F$11)</f>
        <v>0</v>
      </c>
      <c r="BV101">
        <v>6</v>
      </c>
      <c r="BW101">
        <v>0.5</v>
      </c>
      <c r="BX101" t="s">
        <v>267</v>
      </c>
      <c r="BY101">
        <v>1623779561.34839</v>
      </c>
      <c r="BZ101">
        <v>376.579258064516</v>
      </c>
      <c r="CA101">
        <v>400.013516129032</v>
      </c>
      <c r="CB101">
        <v>36.6906064516129</v>
      </c>
      <c r="CC101">
        <v>19.2187387096774</v>
      </c>
      <c r="CD101">
        <v>599.998516129032</v>
      </c>
      <c r="CE101">
        <v>74.1871580645161</v>
      </c>
      <c r="CF101">
        <v>0.100046729032258</v>
      </c>
      <c r="CG101">
        <v>42.1681741935484</v>
      </c>
      <c r="CH101">
        <v>36.8200483870968</v>
      </c>
      <c r="CI101">
        <v>999.9</v>
      </c>
      <c r="CJ101">
        <v>9987.9870967742</v>
      </c>
      <c r="CK101">
        <v>0</v>
      </c>
      <c r="CL101">
        <v>1922.66580645161</v>
      </c>
      <c r="CM101">
        <v>1999.96451612903</v>
      </c>
      <c r="CN101">
        <v>0.979995483870968</v>
      </c>
      <c r="CO101">
        <v>0.0200043096774194</v>
      </c>
      <c r="CP101">
        <v>0</v>
      </c>
      <c r="CQ101">
        <v>655.055935483871</v>
      </c>
      <c r="CR101">
        <v>5.00005</v>
      </c>
      <c r="CS101">
        <v>17289.6806451613</v>
      </c>
      <c r="CT101">
        <v>16663.3225806452</v>
      </c>
      <c r="CU101">
        <v>55.548</v>
      </c>
      <c r="CV101">
        <v>57.812</v>
      </c>
      <c r="CW101">
        <v>56.375</v>
      </c>
      <c r="CX101">
        <v>56.562</v>
      </c>
      <c r="CY101">
        <v>57.683</v>
      </c>
      <c r="CZ101">
        <v>1955.05387096774</v>
      </c>
      <c r="DA101">
        <v>39.9041935483871</v>
      </c>
      <c r="DB101">
        <v>0</v>
      </c>
      <c r="DC101">
        <v>2.39999985694885</v>
      </c>
      <c r="DD101">
        <v>666.273038461538</v>
      </c>
      <c r="DE101">
        <v>159.609896723373</v>
      </c>
      <c r="DF101">
        <v>92500.1817232154</v>
      </c>
      <c r="DG101">
        <v>23042.0384615385</v>
      </c>
      <c r="DH101">
        <v>15</v>
      </c>
      <c r="DI101">
        <v>1623779497.7</v>
      </c>
      <c r="DJ101" t="s">
        <v>547</v>
      </c>
      <c r="DK101">
        <v>11</v>
      </c>
      <c r="DL101">
        <v>7.728</v>
      </c>
      <c r="DM101">
        <v>-1.067</v>
      </c>
      <c r="DN101">
        <v>400</v>
      </c>
      <c r="DO101">
        <v>19</v>
      </c>
      <c r="DP101">
        <v>0.09</v>
      </c>
      <c r="DQ101">
        <v>0.01</v>
      </c>
      <c r="DR101">
        <v>-23.4365261904762</v>
      </c>
      <c r="DS101">
        <v>0.165792879257161</v>
      </c>
      <c r="DT101">
        <v>0.0408791951947836</v>
      </c>
      <c r="DU101">
        <v>1</v>
      </c>
      <c r="DV101">
        <v>664.847571428571</v>
      </c>
      <c r="DW101">
        <v>136.368177090021</v>
      </c>
      <c r="DX101">
        <v>37.9872724281517</v>
      </c>
      <c r="DY101">
        <v>0</v>
      </c>
      <c r="DZ101">
        <v>17.4729571428571</v>
      </c>
      <c r="EA101">
        <v>-0.310601868438981</v>
      </c>
      <c r="EB101">
        <v>0.0323981270979633</v>
      </c>
      <c r="EC101">
        <v>0</v>
      </c>
      <c r="ED101">
        <v>1</v>
      </c>
      <c r="EE101">
        <v>3</v>
      </c>
      <c r="EF101" t="s">
        <v>269</v>
      </c>
      <c r="EG101">
        <v>100</v>
      </c>
      <c r="EH101">
        <v>100</v>
      </c>
      <c r="EI101">
        <v>7.728</v>
      </c>
      <c r="EJ101">
        <v>-1.067</v>
      </c>
      <c r="EK101">
        <v>2</v>
      </c>
      <c r="EL101">
        <v>716.158</v>
      </c>
      <c r="EM101">
        <v>315.607</v>
      </c>
      <c r="EN101">
        <v>41.4625</v>
      </c>
      <c r="EO101">
        <v>39.4769</v>
      </c>
      <c r="EP101">
        <v>30.0005</v>
      </c>
      <c r="EQ101">
        <v>39.021</v>
      </c>
      <c r="ER101">
        <v>38.9655</v>
      </c>
      <c r="ES101">
        <v>26.1359</v>
      </c>
      <c r="ET101">
        <v>-30</v>
      </c>
      <c r="EU101">
        <v>-30</v>
      </c>
      <c r="EV101">
        <v>-999.9</v>
      </c>
      <c r="EW101">
        <v>400</v>
      </c>
      <c r="EX101">
        <v>20</v>
      </c>
      <c r="EY101">
        <v>109.227</v>
      </c>
      <c r="EZ101">
        <v>97.4876</v>
      </c>
    </row>
    <row r="102" spans="1:156">
      <c r="A102">
        <v>86</v>
      </c>
      <c r="B102">
        <v>1623779574.7</v>
      </c>
      <c r="C102">
        <v>9739.10000014305</v>
      </c>
      <c r="D102" t="s">
        <v>551</v>
      </c>
      <c r="E102" t="s">
        <v>552</v>
      </c>
      <c r="F102" t="s">
        <v>264</v>
      </c>
      <c r="G102">
        <v>1623779562.00968</v>
      </c>
      <c r="H102">
        <f>CD102*AI102*(CB102-CC102)/(100*BV102*(1000-AI102*CB102))</f>
        <v>0</v>
      </c>
      <c r="I102">
        <f>CD102*AI102*(CA102-BZ102*(1000-AI102*CC102)/(1000-AI102*CB102))/(100*BV102)</f>
        <v>0</v>
      </c>
      <c r="J102">
        <f>BZ102 - IF(AI102&gt;1, I102*BV102*100.0/(AK102*CJ102), 0)</f>
        <v>0</v>
      </c>
      <c r="K102">
        <f>((Q102-H102/2)*J102-I102)/(Q102+H102/2)</f>
        <v>0</v>
      </c>
      <c r="L102">
        <f>K102*(CE102+CF102)/1000.0</f>
        <v>0</v>
      </c>
      <c r="M102">
        <f>(BZ102 - IF(AI102&gt;1, I102*BV102*100.0/(AK102*CJ102), 0))*(CE102+CF102)/1000.0</f>
        <v>0</v>
      </c>
      <c r="N102">
        <f>2.0/((1/P102-1/O102)+SIGN(P102)*SQRT((1/P102-1/O102)*(1/P102-1/O102) + 4*BW102/((BW102+1)*(BW102+1))*(2*1/P102*1/O102-1/O102*1/O102)))</f>
        <v>0</v>
      </c>
      <c r="O102">
        <f>AF102+AE102*BV102+AD102*BV102*BV102</f>
        <v>0</v>
      </c>
      <c r="P102">
        <f>H102*(1000-(1000*0.61365*exp(17.502*T102/(240.97+T102))/(CE102+CF102)+CB102)/2)/(1000*0.61365*exp(17.502*T102/(240.97+T102))/(CE102+CF102)-CB102)</f>
        <v>0</v>
      </c>
      <c r="Q102">
        <f>1/((BW102+1)/(N102/1.6)+1/(O102/1.37)) + BW102/((BW102+1)/(N102/1.6) + BW102/(O102/1.37))</f>
        <v>0</v>
      </c>
      <c r="R102">
        <f>(BS102*BU102)</f>
        <v>0</v>
      </c>
      <c r="S102">
        <f>(CG102+(R102+2*0.95*5.67E-8*(((CG102+$B$7)+273)^4-(CG102+273)^4)-44100*H102)/(1.84*29.3*O102+8*0.95*5.67E-8*(CG102+273)^3))</f>
        <v>0</v>
      </c>
      <c r="T102">
        <f>($C$7*CH102+$D$7*CI102+$E$7*S102)</f>
        <v>0</v>
      </c>
      <c r="U102">
        <f>0.61365*exp(17.502*T102/(240.97+T102))</f>
        <v>0</v>
      </c>
      <c r="V102">
        <f>(W102/X102*100)</f>
        <v>0</v>
      </c>
      <c r="W102">
        <f>CB102*(CE102+CF102)/1000</f>
        <v>0</v>
      </c>
      <c r="X102">
        <f>0.61365*exp(17.502*CG102/(240.97+CG102))</f>
        <v>0</v>
      </c>
      <c r="Y102">
        <f>(U102-CB102*(CE102+CF102)/1000)</f>
        <v>0</v>
      </c>
      <c r="Z102">
        <f>(-H102*44100)</f>
        <v>0</v>
      </c>
      <c r="AA102">
        <f>2*29.3*O102*0.92*(CG102-T102)</f>
        <v>0</v>
      </c>
      <c r="AB102">
        <f>2*0.95*5.67E-8*(((CG102+$B$7)+273)^4-(T102+273)^4)</f>
        <v>0</v>
      </c>
      <c r="AC102">
        <f>R102+AB102+Z102+AA102</f>
        <v>0</v>
      </c>
      <c r="AD102">
        <v>-0.0307234127533996</v>
      </c>
      <c r="AE102">
        <v>0.0344897223344739</v>
      </c>
      <c r="AF102">
        <v>2.73021913228687</v>
      </c>
      <c r="AG102">
        <v>65</v>
      </c>
      <c r="AH102">
        <v>11</v>
      </c>
      <c r="AI102">
        <f>IF(AG102*$H$13&gt;=AK102,1.0,(AK102/(AK102-AG102*$H$13)))</f>
        <v>0</v>
      </c>
      <c r="AJ102">
        <f>(AI102-1)*100</f>
        <v>0</v>
      </c>
      <c r="AK102">
        <f>MAX(0,($B$13+$C$13*CJ102)/(1+$D$13*CJ102)*CE102/(CG102+273)*$E$13)</f>
        <v>0</v>
      </c>
      <c r="AL102">
        <v>0</v>
      </c>
      <c r="AM102">
        <v>0</v>
      </c>
      <c r="AN102">
        <v>0</v>
      </c>
      <c r="AO102">
        <f>AN102-AM102</f>
        <v>0</v>
      </c>
      <c r="AP102">
        <f>AO102/AN102</f>
        <v>0</v>
      </c>
      <c r="AQ102">
        <v>-1</v>
      </c>
      <c r="AR102" t="s">
        <v>553</v>
      </c>
      <c r="AS102">
        <v>673.280115384615</v>
      </c>
      <c r="AT102">
        <v>787.221</v>
      </c>
      <c r="AU102">
        <f>1-AS102/AT102</f>
        <v>0</v>
      </c>
      <c r="AV102">
        <v>0.5</v>
      </c>
      <c r="AW102">
        <f>BS102</f>
        <v>0</v>
      </c>
      <c r="AX102">
        <f>I102</f>
        <v>0</v>
      </c>
      <c r="AY102">
        <f>AU102*AV102*AW102</f>
        <v>0</v>
      </c>
      <c r="AZ102">
        <f>BE102/AT102</f>
        <v>0</v>
      </c>
      <c r="BA102">
        <f>(AX102-AQ102)/AW102</f>
        <v>0</v>
      </c>
      <c r="BB102">
        <f>(AN102-AT102)/AT102</f>
        <v>0</v>
      </c>
      <c r="BC102" t="s">
        <v>266</v>
      </c>
      <c r="BD102">
        <v>0</v>
      </c>
      <c r="BE102">
        <f>AT102-BD102</f>
        <v>0</v>
      </c>
      <c r="BF102">
        <f>(AT102-AS102)/(AT102-BD102)</f>
        <v>0</v>
      </c>
      <c r="BG102">
        <f>(AN102-AT102)/(AN102-BD102)</f>
        <v>0</v>
      </c>
      <c r="BH102">
        <f>(AT102-AS102)/(AT102-AM102)</f>
        <v>0</v>
      </c>
      <c r="BI102">
        <f>(AN102-AT102)/(AN102-AM102)</f>
        <v>0</v>
      </c>
      <c r="BJ102" t="s">
        <v>266</v>
      </c>
      <c r="BK102" t="s">
        <v>266</v>
      </c>
      <c r="BL102" t="s">
        <v>266</v>
      </c>
      <c r="BM102" t="s">
        <v>266</v>
      </c>
      <c r="BN102" t="s">
        <v>266</v>
      </c>
      <c r="BO102" t="s">
        <v>266</v>
      </c>
      <c r="BP102" t="s">
        <v>266</v>
      </c>
      <c r="BQ102" t="s">
        <v>266</v>
      </c>
      <c r="BR102">
        <f>$B$11*CK102+$C$11*CL102+$F$11*CM102</f>
        <v>0</v>
      </c>
      <c r="BS102">
        <f>BR102*BT102</f>
        <v>0</v>
      </c>
      <c r="BT102">
        <f>($B$11*$D$9+$C$11*$D$9+$F$11*((CZ102+CR102)/MAX(CZ102+CR102+DA102, 0.1)*$I$9+DA102/MAX(CZ102+CR102+DA102, 0.1)*$J$9))/($B$11+$C$11+$F$11)</f>
        <v>0</v>
      </c>
      <c r="BU102">
        <f>($B$11*$K$9+$C$11*$K$9+$F$11*((CZ102+CR102)/MAX(CZ102+CR102+DA102, 0.1)*$P$9+DA102/MAX(CZ102+CR102+DA102, 0.1)*$Q$9))/($B$11+$C$11+$F$11)</f>
        <v>0</v>
      </c>
      <c r="BV102">
        <v>6</v>
      </c>
      <c r="BW102">
        <v>0.5</v>
      </c>
      <c r="BX102" t="s">
        <v>267</v>
      </c>
      <c r="BY102">
        <v>1623779562.00968</v>
      </c>
      <c r="BZ102">
        <v>376.567064516129</v>
      </c>
      <c r="CA102">
        <v>400.011580645161</v>
      </c>
      <c r="CB102">
        <v>36.7141870967742</v>
      </c>
      <c r="CC102">
        <v>19.2205967741935</v>
      </c>
      <c r="CD102">
        <v>599.998483870968</v>
      </c>
      <c r="CE102">
        <v>74.187164516129</v>
      </c>
      <c r="CF102">
        <v>0.10005685483871</v>
      </c>
      <c r="CG102">
        <v>42.1735774193548</v>
      </c>
      <c r="CH102">
        <v>36.8584419354839</v>
      </c>
      <c r="CI102">
        <v>999.9</v>
      </c>
      <c r="CJ102">
        <v>9987.03806451613</v>
      </c>
      <c r="CK102">
        <v>0</v>
      </c>
      <c r="CL102">
        <v>1922.7364516129</v>
      </c>
      <c r="CM102">
        <v>1999.91032258065</v>
      </c>
      <c r="CN102">
        <v>0.979995709677419</v>
      </c>
      <c r="CO102">
        <v>0.0200041096774194</v>
      </c>
      <c r="CP102">
        <v>0</v>
      </c>
      <c r="CQ102">
        <v>654.230064516129</v>
      </c>
      <c r="CR102">
        <v>5.00005</v>
      </c>
      <c r="CS102">
        <v>17272.8225806452</v>
      </c>
      <c r="CT102">
        <v>16662.8709677419</v>
      </c>
      <c r="CU102">
        <v>55.5520322580645</v>
      </c>
      <c r="CV102">
        <v>57.812</v>
      </c>
      <c r="CW102">
        <v>56.375</v>
      </c>
      <c r="CX102">
        <v>56.5640322580645</v>
      </c>
      <c r="CY102">
        <v>57.6850322580645</v>
      </c>
      <c r="CZ102">
        <v>1955.00129032258</v>
      </c>
      <c r="DA102">
        <v>39.9029032258065</v>
      </c>
      <c r="DB102">
        <v>0</v>
      </c>
      <c r="DC102">
        <v>2.29999995231628</v>
      </c>
      <c r="DD102">
        <v>673.280115384615</v>
      </c>
      <c r="DE102">
        <v>188.274884225386</v>
      </c>
      <c r="DF102">
        <v>140525.517645224</v>
      </c>
      <c r="DG102">
        <v>28498.3615384615</v>
      </c>
      <c r="DH102">
        <v>15</v>
      </c>
      <c r="DI102">
        <v>1623779497.7</v>
      </c>
      <c r="DJ102" t="s">
        <v>547</v>
      </c>
      <c r="DK102">
        <v>11</v>
      </c>
      <c r="DL102">
        <v>7.728</v>
      </c>
      <c r="DM102">
        <v>-1.067</v>
      </c>
      <c r="DN102">
        <v>400</v>
      </c>
      <c r="DO102">
        <v>19</v>
      </c>
      <c r="DP102">
        <v>0.09</v>
      </c>
      <c r="DQ102">
        <v>0.01</v>
      </c>
      <c r="DR102">
        <v>-23.4534666666667</v>
      </c>
      <c r="DS102">
        <v>-0.241667948861891</v>
      </c>
      <c r="DT102">
        <v>0.0719502594941101</v>
      </c>
      <c r="DU102">
        <v>1</v>
      </c>
      <c r="DV102">
        <v>670.281457142857</v>
      </c>
      <c r="DW102">
        <v>186.614264434188</v>
      </c>
      <c r="DX102">
        <v>47.7718158555217</v>
      </c>
      <c r="DY102">
        <v>0</v>
      </c>
      <c r="DZ102">
        <v>17.5024857142857</v>
      </c>
      <c r="EA102">
        <v>0.394385658898236</v>
      </c>
      <c r="EB102">
        <v>0.117286293137021</v>
      </c>
      <c r="EC102">
        <v>0</v>
      </c>
      <c r="ED102">
        <v>1</v>
      </c>
      <c r="EE102">
        <v>3</v>
      </c>
      <c r="EF102" t="s">
        <v>269</v>
      </c>
      <c r="EG102">
        <v>100</v>
      </c>
      <c r="EH102">
        <v>100</v>
      </c>
      <c r="EI102">
        <v>7.728</v>
      </c>
      <c r="EJ102">
        <v>-1.067</v>
      </c>
      <c r="EK102">
        <v>2</v>
      </c>
      <c r="EL102">
        <v>716.794</v>
      </c>
      <c r="EM102">
        <v>315.643</v>
      </c>
      <c r="EN102">
        <v>41.4625</v>
      </c>
      <c r="EO102">
        <v>39.4769</v>
      </c>
      <c r="EP102">
        <v>30.0008</v>
      </c>
      <c r="EQ102">
        <v>39.0237</v>
      </c>
      <c r="ER102">
        <v>38.9681</v>
      </c>
      <c r="ES102">
        <v>26.1351</v>
      </c>
      <c r="ET102">
        <v>-30</v>
      </c>
      <c r="EU102">
        <v>-30</v>
      </c>
      <c r="EV102">
        <v>-999.9</v>
      </c>
      <c r="EW102">
        <v>400</v>
      </c>
      <c r="EX102">
        <v>20</v>
      </c>
      <c r="EY102">
        <v>109.227</v>
      </c>
      <c r="EZ102">
        <v>97.487</v>
      </c>
    </row>
    <row r="103" spans="1:156">
      <c r="A103">
        <v>87</v>
      </c>
      <c r="B103">
        <v>1623779577.8</v>
      </c>
      <c r="C103">
        <v>9742.20000004768</v>
      </c>
      <c r="D103" t="s">
        <v>554</v>
      </c>
      <c r="E103" t="s">
        <v>555</v>
      </c>
      <c r="F103" t="s">
        <v>264</v>
      </c>
      <c r="G103">
        <v>1623779562.75484</v>
      </c>
      <c r="H103">
        <f>CD103*AI103*(CB103-CC103)/(100*BV103*(1000-AI103*CB103))</f>
        <v>0</v>
      </c>
      <c r="I103">
        <f>CD103*AI103*(CA103-BZ103*(1000-AI103*CC103)/(1000-AI103*CB103))/(100*BV103)</f>
        <v>0</v>
      </c>
      <c r="J103">
        <f>BZ103 - IF(AI103&gt;1, I103*BV103*100.0/(AK103*CJ103), 0)</f>
        <v>0</v>
      </c>
      <c r="K103">
        <f>((Q103-H103/2)*J103-I103)/(Q103+H103/2)</f>
        <v>0</v>
      </c>
      <c r="L103">
        <f>K103*(CE103+CF103)/1000.0</f>
        <v>0</v>
      </c>
      <c r="M103">
        <f>(BZ103 - IF(AI103&gt;1, I103*BV103*100.0/(AK103*CJ103), 0))*(CE103+CF103)/1000.0</f>
        <v>0</v>
      </c>
      <c r="N103">
        <f>2.0/((1/P103-1/O103)+SIGN(P103)*SQRT((1/P103-1/O103)*(1/P103-1/O103) + 4*BW103/((BW103+1)*(BW103+1))*(2*1/P103*1/O103-1/O103*1/O103)))</f>
        <v>0</v>
      </c>
      <c r="O103">
        <f>AF103+AE103*BV103+AD103*BV103*BV103</f>
        <v>0</v>
      </c>
      <c r="P103">
        <f>H103*(1000-(1000*0.61365*exp(17.502*T103/(240.97+T103))/(CE103+CF103)+CB103)/2)/(1000*0.61365*exp(17.502*T103/(240.97+T103))/(CE103+CF103)-CB103)</f>
        <v>0</v>
      </c>
      <c r="Q103">
        <f>1/((BW103+1)/(N103/1.6)+1/(O103/1.37)) + BW103/((BW103+1)/(N103/1.6) + BW103/(O103/1.37))</f>
        <v>0</v>
      </c>
      <c r="R103">
        <f>(BS103*BU103)</f>
        <v>0</v>
      </c>
      <c r="S103">
        <f>(CG103+(R103+2*0.95*5.67E-8*(((CG103+$B$7)+273)^4-(CG103+273)^4)-44100*H103)/(1.84*29.3*O103+8*0.95*5.67E-8*(CG103+273)^3))</f>
        <v>0</v>
      </c>
      <c r="T103">
        <f>($C$7*CH103+$D$7*CI103+$E$7*S103)</f>
        <v>0</v>
      </c>
      <c r="U103">
        <f>0.61365*exp(17.502*T103/(240.97+T103))</f>
        <v>0</v>
      </c>
      <c r="V103">
        <f>(W103/X103*100)</f>
        <v>0</v>
      </c>
      <c r="W103">
        <f>CB103*(CE103+CF103)/1000</f>
        <v>0</v>
      </c>
      <c r="X103">
        <f>0.61365*exp(17.502*CG103/(240.97+CG103))</f>
        <v>0</v>
      </c>
      <c r="Y103">
        <f>(U103-CB103*(CE103+CF103)/1000)</f>
        <v>0</v>
      </c>
      <c r="Z103">
        <f>(-H103*44100)</f>
        <v>0</v>
      </c>
      <c r="AA103">
        <f>2*29.3*O103*0.92*(CG103-T103)</f>
        <v>0</v>
      </c>
      <c r="AB103">
        <f>2*0.95*5.67E-8*(((CG103+$B$7)+273)^4-(T103+273)^4)</f>
        <v>0</v>
      </c>
      <c r="AC103">
        <f>R103+AB103+Z103+AA103</f>
        <v>0</v>
      </c>
      <c r="AD103">
        <v>-0.0307256488934257</v>
      </c>
      <c r="AE103">
        <v>0.0344922325975498</v>
      </c>
      <c r="AF103">
        <v>2.73038060169751</v>
      </c>
      <c r="AG103">
        <v>65</v>
      </c>
      <c r="AH103">
        <v>11</v>
      </c>
      <c r="AI103">
        <f>IF(AG103*$H$13&gt;=AK103,1.0,(AK103/(AK103-AG103*$H$13)))</f>
        <v>0</v>
      </c>
      <c r="AJ103">
        <f>(AI103-1)*100</f>
        <v>0</v>
      </c>
      <c r="AK103">
        <f>MAX(0,($B$13+$C$13*CJ103)/(1+$D$13*CJ103)*CE103/(CG103+273)*$E$13)</f>
        <v>0</v>
      </c>
      <c r="AL103">
        <v>0</v>
      </c>
      <c r="AM103">
        <v>0</v>
      </c>
      <c r="AN103">
        <v>0</v>
      </c>
      <c r="AO103">
        <f>AN103-AM103</f>
        <v>0</v>
      </c>
      <c r="AP103">
        <f>AO103/AN103</f>
        <v>0</v>
      </c>
      <c r="AQ103">
        <v>-1</v>
      </c>
      <c r="AR103" t="s">
        <v>556</v>
      </c>
      <c r="AS103">
        <v>678.679807692308</v>
      </c>
      <c r="AT103">
        <v>784.923</v>
      </c>
      <c r="AU103">
        <f>1-AS103/AT103</f>
        <v>0</v>
      </c>
      <c r="AV103">
        <v>0.5</v>
      </c>
      <c r="AW103">
        <f>BS103</f>
        <v>0</v>
      </c>
      <c r="AX103">
        <f>I103</f>
        <v>0</v>
      </c>
      <c r="AY103">
        <f>AU103*AV103*AW103</f>
        <v>0</v>
      </c>
      <c r="AZ103">
        <f>BE103/AT103</f>
        <v>0</v>
      </c>
      <c r="BA103">
        <f>(AX103-AQ103)/AW103</f>
        <v>0</v>
      </c>
      <c r="BB103">
        <f>(AN103-AT103)/AT103</f>
        <v>0</v>
      </c>
      <c r="BC103" t="s">
        <v>266</v>
      </c>
      <c r="BD103">
        <v>0</v>
      </c>
      <c r="BE103">
        <f>AT103-BD103</f>
        <v>0</v>
      </c>
      <c r="BF103">
        <f>(AT103-AS103)/(AT103-BD103)</f>
        <v>0</v>
      </c>
      <c r="BG103">
        <f>(AN103-AT103)/(AN103-BD103)</f>
        <v>0</v>
      </c>
      <c r="BH103">
        <f>(AT103-AS103)/(AT103-AM103)</f>
        <v>0</v>
      </c>
      <c r="BI103">
        <f>(AN103-AT103)/(AN103-AM103)</f>
        <v>0</v>
      </c>
      <c r="BJ103" t="s">
        <v>266</v>
      </c>
      <c r="BK103" t="s">
        <v>266</v>
      </c>
      <c r="BL103" t="s">
        <v>266</v>
      </c>
      <c r="BM103" t="s">
        <v>266</v>
      </c>
      <c r="BN103" t="s">
        <v>266</v>
      </c>
      <c r="BO103" t="s">
        <v>266</v>
      </c>
      <c r="BP103" t="s">
        <v>266</v>
      </c>
      <c r="BQ103" t="s">
        <v>266</v>
      </c>
      <c r="BR103">
        <f>$B$11*CK103+$C$11*CL103+$F$11*CM103</f>
        <v>0</v>
      </c>
      <c r="BS103">
        <f>BR103*BT103</f>
        <v>0</v>
      </c>
      <c r="BT103">
        <f>($B$11*$D$9+$C$11*$D$9+$F$11*((CZ103+CR103)/MAX(CZ103+CR103+DA103, 0.1)*$I$9+DA103/MAX(CZ103+CR103+DA103, 0.1)*$J$9))/($B$11+$C$11+$F$11)</f>
        <v>0</v>
      </c>
      <c r="BU103">
        <f>($B$11*$K$9+$C$11*$K$9+$F$11*((CZ103+CR103)/MAX(CZ103+CR103+DA103, 0.1)*$P$9+DA103/MAX(CZ103+CR103+DA103, 0.1)*$Q$9))/($B$11+$C$11+$F$11)</f>
        <v>0</v>
      </c>
      <c r="BV103">
        <v>6</v>
      </c>
      <c r="BW103">
        <v>0.5</v>
      </c>
      <c r="BX103" t="s">
        <v>267</v>
      </c>
      <c r="BY103">
        <v>1623779562.75484</v>
      </c>
      <c r="BZ103">
        <v>376.547935483871</v>
      </c>
      <c r="CA103">
        <v>400.009709677419</v>
      </c>
      <c r="CB103">
        <v>36.763635483871</v>
      </c>
      <c r="CC103">
        <v>19.2226</v>
      </c>
      <c r="CD103">
        <v>600.000225806452</v>
      </c>
      <c r="CE103">
        <v>74.1871677419355</v>
      </c>
      <c r="CF103">
        <v>0.100057274193548</v>
      </c>
      <c r="CG103">
        <v>42.1819387096774</v>
      </c>
      <c r="CH103">
        <v>36.9156096774194</v>
      </c>
      <c r="CI103">
        <v>999.9</v>
      </c>
      <c r="CJ103">
        <v>9987.76451612903</v>
      </c>
      <c r="CK103">
        <v>0</v>
      </c>
      <c r="CL103">
        <v>1922.79258064516</v>
      </c>
      <c r="CM103">
        <v>1999.92451612903</v>
      </c>
      <c r="CN103">
        <v>0.979995548387097</v>
      </c>
      <c r="CO103">
        <v>0.0200042612903226</v>
      </c>
      <c r="CP103">
        <v>0</v>
      </c>
      <c r="CQ103">
        <v>653.300903225806</v>
      </c>
      <c r="CR103">
        <v>5.00005</v>
      </c>
      <c r="CS103">
        <v>17254.2806451613</v>
      </c>
      <c r="CT103">
        <v>16662.9870967742</v>
      </c>
      <c r="CU103">
        <v>55.562129032258</v>
      </c>
      <c r="CV103">
        <v>57.812</v>
      </c>
      <c r="CW103">
        <v>56.375</v>
      </c>
      <c r="CX103">
        <v>56.566064516129</v>
      </c>
      <c r="CY103">
        <v>57.687064516129</v>
      </c>
      <c r="CZ103">
        <v>1955.01483870968</v>
      </c>
      <c r="DA103">
        <v>39.9035483870968</v>
      </c>
      <c r="DB103">
        <v>0</v>
      </c>
      <c r="DC103">
        <v>2.70000004768372</v>
      </c>
      <c r="DD103">
        <v>678.679807692308</v>
      </c>
      <c r="DE103">
        <v>75.8034451745211</v>
      </c>
      <c r="DF103">
        <v>109670.23344127</v>
      </c>
      <c r="DG103">
        <v>33902.4576923077</v>
      </c>
      <c r="DH103">
        <v>15</v>
      </c>
      <c r="DI103">
        <v>1623779497.7</v>
      </c>
      <c r="DJ103" t="s">
        <v>547</v>
      </c>
      <c r="DK103">
        <v>11</v>
      </c>
      <c r="DL103">
        <v>7.728</v>
      </c>
      <c r="DM103">
        <v>-1.067</v>
      </c>
      <c r="DN103">
        <v>400</v>
      </c>
      <c r="DO103">
        <v>19</v>
      </c>
      <c r="DP103">
        <v>0.09</v>
      </c>
      <c r="DQ103">
        <v>0.01</v>
      </c>
      <c r="DR103">
        <v>-23.5214476190476</v>
      </c>
      <c r="DS103">
        <v>-1.3057062891855</v>
      </c>
      <c r="DT103">
        <v>0.17559063761528</v>
      </c>
      <c r="DU103">
        <v>0</v>
      </c>
      <c r="DV103">
        <v>673.554285714286</v>
      </c>
      <c r="DW103">
        <v>139.647249135947</v>
      </c>
      <c r="DX103">
        <v>56.0690878937107</v>
      </c>
      <c r="DY103">
        <v>0</v>
      </c>
      <c r="DZ103">
        <v>17.6850333333333</v>
      </c>
      <c r="EA103">
        <v>3.0274518522204</v>
      </c>
      <c r="EB103">
        <v>0.434259356160231</v>
      </c>
      <c r="EC103">
        <v>0</v>
      </c>
      <c r="ED103">
        <v>0</v>
      </c>
      <c r="EE103">
        <v>3</v>
      </c>
      <c r="EF103" t="s">
        <v>276</v>
      </c>
      <c r="EG103">
        <v>100</v>
      </c>
      <c r="EH103">
        <v>100</v>
      </c>
      <c r="EI103">
        <v>7.728</v>
      </c>
      <c r="EJ103">
        <v>-1.067</v>
      </c>
      <c r="EK103">
        <v>2</v>
      </c>
      <c r="EL103">
        <v>717.008</v>
      </c>
      <c r="EM103">
        <v>315.584</v>
      </c>
      <c r="EN103">
        <v>41.4623</v>
      </c>
      <c r="EO103">
        <v>39.4769</v>
      </c>
      <c r="EP103">
        <v>30.0007</v>
      </c>
      <c r="EQ103">
        <v>39.0248</v>
      </c>
      <c r="ER103">
        <v>38.9718</v>
      </c>
      <c r="ES103">
        <v>26.136</v>
      </c>
      <c r="ET103">
        <v>-30</v>
      </c>
      <c r="EU103">
        <v>-30</v>
      </c>
      <c r="EV103">
        <v>-999.9</v>
      </c>
      <c r="EW103">
        <v>400</v>
      </c>
      <c r="EX103">
        <v>20</v>
      </c>
      <c r="EY103">
        <v>109.227</v>
      </c>
      <c r="EZ103">
        <v>97.4881</v>
      </c>
    </row>
    <row r="104" spans="1:156">
      <c r="A104">
        <v>88</v>
      </c>
      <c r="B104">
        <v>1623779580.8</v>
      </c>
      <c r="C104">
        <v>9745.20000004768</v>
      </c>
      <c r="D104" t="s">
        <v>557</v>
      </c>
      <c r="E104" t="s">
        <v>558</v>
      </c>
      <c r="F104" t="s">
        <v>264</v>
      </c>
      <c r="G104">
        <v>1623779563.58065</v>
      </c>
      <c r="H104">
        <f>CD104*AI104*(CB104-CC104)/(100*BV104*(1000-AI104*CB104))</f>
        <v>0</v>
      </c>
      <c r="I104">
        <f>CD104*AI104*(CA104-BZ104*(1000-AI104*CC104)/(1000-AI104*CB104))/(100*BV104)</f>
        <v>0</v>
      </c>
      <c r="J104">
        <f>BZ104 - IF(AI104&gt;1, I104*BV104*100.0/(AK104*CJ104), 0)</f>
        <v>0</v>
      </c>
      <c r="K104">
        <f>((Q104-H104/2)*J104-I104)/(Q104+H104/2)</f>
        <v>0</v>
      </c>
      <c r="L104">
        <f>K104*(CE104+CF104)/1000.0</f>
        <v>0</v>
      </c>
      <c r="M104">
        <f>(BZ104 - IF(AI104&gt;1, I104*BV104*100.0/(AK104*CJ104), 0))*(CE104+CF104)/1000.0</f>
        <v>0</v>
      </c>
      <c r="N104">
        <f>2.0/((1/P104-1/O104)+SIGN(P104)*SQRT((1/P104-1/O104)*(1/P104-1/O104) + 4*BW104/((BW104+1)*(BW104+1))*(2*1/P104*1/O104-1/O104*1/O104)))</f>
        <v>0</v>
      </c>
      <c r="O104">
        <f>AF104+AE104*BV104+AD104*BV104*BV104</f>
        <v>0</v>
      </c>
      <c r="P104">
        <f>H104*(1000-(1000*0.61365*exp(17.502*T104/(240.97+T104))/(CE104+CF104)+CB104)/2)/(1000*0.61365*exp(17.502*T104/(240.97+T104))/(CE104+CF104)-CB104)</f>
        <v>0</v>
      </c>
      <c r="Q104">
        <f>1/((BW104+1)/(N104/1.6)+1/(O104/1.37)) + BW104/((BW104+1)/(N104/1.6) + BW104/(O104/1.37))</f>
        <v>0</v>
      </c>
      <c r="R104">
        <f>(BS104*BU104)</f>
        <v>0</v>
      </c>
      <c r="S104">
        <f>(CG104+(R104+2*0.95*5.67E-8*(((CG104+$B$7)+273)^4-(CG104+273)^4)-44100*H104)/(1.84*29.3*O104+8*0.95*5.67E-8*(CG104+273)^3))</f>
        <v>0</v>
      </c>
      <c r="T104">
        <f>($C$7*CH104+$D$7*CI104+$E$7*S104)</f>
        <v>0</v>
      </c>
      <c r="U104">
        <f>0.61365*exp(17.502*T104/(240.97+T104))</f>
        <v>0</v>
      </c>
      <c r="V104">
        <f>(W104/X104*100)</f>
        <v>0</v>
      </c>
      <c r="W104">
        <f>CB104*(CE104+CF104)/1000</f>
        <v>0</v>
      </c>
      <c r="X104">
        <f>0.61365*exp(17.502*CG104/(240.97+CG104))</f>
        <v>0</v>
      </c>
      <c r="Y104">
        <f>(U104-CB104*(CE104+CF104)/1000)</f>
        <v>0</v>
      </c>
      <c r="Z104">
        <f>(-H104*44100)</f>
        <v>0</v>
      </c>
      <c r="AA104">
        <f>2*29.3*O104*0.92*(CG104-T104)</f>
        <v>0</v>
      </c>
      <c r="AB104">
        <f>2*0.95*5.67E-8*(((CG104+$B$7)+273)^4-(T104+273)^4)</f>
        <v>0</v>
      </c>
      <c r="AC104">
        <f>R104+AB104+Z104+AA104</f>
        <v>0</v>
      </c>
      <c r="AD104">
        <v>-0.0307257729389469</v>
      </c>
      <c r="AE104">
        <v>0.0344923718495144</v>
      </c>
      <c r="AF104">
        <v>2.73038955881803</v>
      </c>
      <c r="AG104">
        <v>64</v>
      </c>
      <c r="AH104">
        <v>11</v>
      </c>
      <c r="AI104">
        <f>IF(AG104*$H$13&gt;=AK104,1.0,(AK104/(AK104-AG104*$H$13)))</f>
        <v>0</v>
      </c>
      <c r="AJ104">
        <f>(AI104-1)*100</f>
        <v>0</v>
      </c>
      <c r="AK104">
        <f>MAX(0,($B$13+$C$13*CJ104)/(1+$D$13*CJ104)*CE104/(CG104+273)*$E$13)</f>
        <v>0</v>
      </c>
      <c r="AL104">
        <v>0</v>
      </c>
      <c r="AM104">
        <v>0</v>
      </c>
      <c r="AN104">
        <v>0</v>
      </c>
      <c r="AO104">
        <f>AN104-AM104</f>
        <v>0</v>
      </c>
      <c r="AP104">
        <f>AO104/AN104</f>
        <v>0</v>
      </c>
      <c r="AQ104">
        <v>-1</v>
      </c>
      <c r="AR104" t="s">
        <v>559</v>
      </c>
      <c r="AS104">
        <v>685.069730769231</v>
      </c>
      <c r="AT104">
        <v>781.155</v>
      </c>
      <c r="AU104">
        <f>1-AS104/AT104</f>
        <v>0</v>
      </c>
      <c r="AV104">
        <v>0.5</v>
      </c>
      <c r="AW104">
        <f>BS104</f>
        <v>0</v>
      </c>
      <c r="AX104">
        <f>I104</f>
        <v>0</v>
      </c>
      <c r="AY104">
        <f>AU104*AV104*AW104</f>
        <v>0</v>
      </c>
      <c r="AZ104">
        <f>BE104/AT104</f>
        <v>0</v>
      </c>
      <c r="BA104">
        <f>(AX104-AQ104)/AW104</f>
        <v>0</v>
      </c>
      <c r="BB104">
        <f>(AN104-AT104)/AT104</f>
        <v>0</v>
      </c>
      <c r="BC104" t="s">
        <v>266</v>
      </c>
      <c r="BD104">
        <v>0</v>
      </c>
      <c r="BE104">
        <f>AT104-BD104</f>
        <v>0</v>
      </c>
      <c r="BF104">
        <f>(AT104-AS104)/(AT104-BD104)</f>
        <v>0</v>
      </c>
      <c r="BG104">
        <f>(AN104-AT104)/(AN104-BD104)</f>
        <v>0</v>
      </c>
      <c r="BH104">
        <f>(AT104-AS104)/(AT104-AM104)</f>
        <v>0</v>
      </c>
      <c r="BI104">
        <f>(AN104-AT104)/(AN104-AM104)</f>
        <v>0</v>
      </c>
      <c r="BJ104" t="s">
        <v>266</v>
      </c>
      <c r="BK104" t="s">
        <v>266</v>
      </c>
      <c r="BL104" t="s">
        <v>266</v>
      </c>
      <c r="BM104" t="s">
        <v>266</v>
      </c>
      <c r="BN104" t="s">
        <v>266</v>
      </c>
      <c r="BO104" t="s">
        <v>266</v>
      </c>
      <c r="BP104" t="s">
        <v>266</v>
      </c>
      <c r="BQ104" t="s">
        <v>266</v>
      </c>
      <c r="BR104">
        <f>$B$11*CK104+$C$11*CL104+$F$11*CM104</f>
        <v>0</v>
      </c>
      <c r="BS104">
        <f>BR104*BT104</f>
        <v>0</v>
      </c>
      <c r="BT104">
        <f>($B$11*$D$9+$C$11*$D$9+$F$11*((CZ104+CR104)/MAX(CZ104+CR104+DA104, 0.1)*$I$9+DA104/MAX(CZ104+CR104+DA104, 0.1)*$J$9))/($B$11+$C$11+$F$11)</f>
        <v>0</v>
      </c>
      <c r="BU104">
        <f>($B$11*$K$9+$C$11*$K$9+$F$11*((CZ104+CR104)/MAX(CZ104+CR104+DA104, 0.1)*$P$9+DA104/MAX(CZ104+CR104+DA104, 0.1)*$Q$9))/($B$11+$C$11+$F$11)</f>
        <v>0</v>
      </c>
      <c r="BV104">
        <v>6</v>
      </c>
      <c r="BW104">
        <v>0.5</v>
      </c>
      <c r="BX104" t="s">
        <v>267</v>
      </c>
      <c r="BY104">
        <v>1623779563.58065</v>
      </c>
      <c r="BZ104">
        <v>376.527032258064</v>
      </c>
      <c r="CA104">
        <v>400.008774193548</v>
      </c>
      <c r="CB104">
        <v>36.8310290322581</v>
      </c>
      <c r="CC104">
        <v>19.2248709677419</v>
      </c>
      <c r="CD104">
        <v>600.000967741935</v>
      </c>
      <c r="CE104">
        <v>74.1871677419355</v>
      </c>
      <c r="CF104">
        <v>0.100058435483871</v>
      </c>
      <c r="CG104">
        <v>42.1922225806452</v>
      </c>
      <c r="CH104">
        <v>36.9842838709678</v>
      </c>
      <c r="CI104">
        <v>999.9</v>
      </c>
      <c r="CJ104">
        <v>9987.80483870968</v>
      </c>
      <c r="CK104">
        <v>0</v>
      </c>
      <c r="CL104">
        <v>1922.82709677419</v>
      </c>
      <c r="CM104">
        <v>1999.91774193548</v>
      </c>
      <c r="CN104">
        <v>0.979995935483871</v>
      </c>
      <c r="CO104">
        <v>0.0200038870967742</v>
      </c>
      <c r="CP104">
        <v>0</v>
      </c>
      <c r="CQ104">
        <v>652.294677419355</v>
      </c>
      <c r="CR104">
        <v>5.00005</v>
      </c>
      <c r="CS104">
        <v>17236.2387096774</v>
      </c>
      <c r="CT104">
        <v>16662.9322580645</v>
      </c>
      <c r="CU104">
        <v>55.5782580645161</v>
      </c>
      <c r="CV104">
        <v>57.812</v>
      </c>
      <c r="CW104">
        <v>56.375</v>
      </c>
      <c r="CX104">
        <v>56.5680967741935</v>
      </c>
      <c r="CY104">
        <v>57.693129032258</v>
      </c>
      <c r="CZ104">
        <v>1955.00903225806</v>
      </c>
      <c r="DA104">
        <v>39.9029032258065</v>
      </c>
      <c r="DB104">
        <v>0</v>
      </c>
      <c r="DC104">
        <v>2.5</v>
      </c>
      <c r="DD104">
        <v>685.069730769231</v>
      </c>
      <c r="DE104">
        <v>-54.1720056749868</v>
      </c>
      <c r="DF104">
        <v>43412.9175918645</v>
      </c>
      <c r="DG104">
        <v>39322.6230769231</v>
      </c>
      <c r="DH104">
        <v>15</v>
      </c>
      <c r="DI104">
        <v>1623779497.7</v>
      </c>
      <c r="DJ104" t="s">
        <v>547</v>
      </c>
      <c r="DK104">
        <v>11</v>
      </c>
      <c r="DL104">
        <v>7.728</v>
      </c>
      <c r="DM104">
        <v>-1.067</v>
      </c>
      <c r="DN104">
        <v>400</v>
      </c>
      <c r="DO104">
        <v>19</v>
      </c>
      <c r="DP104">
        <v>0.09</v>
      </c>
      <c r="DQ104">
        <v>0.01</v>
      </c>
      <c r="DR104">
        <v>-23.5889023809524</v>
      </c>
      <c r="DS104">
        <v>-2.11730811612826</v>
      </c>
      <c r="DT104">
        <v>0.239811359880353</v>
      </c>
      <c r="DU104">
        <v>0</v>
      </c>
      <c r="DV104">
        <v>679.241</v>
      </c>
      <c r="DW104">
        <v>160.953723985657</v>
      </c>
      <c r="DX104">
        <v>61.7437325189483</v>
      </c>
      <c r="DY104">
        <v>0</v>
      </c>
      <c r="DZ104">
        <v>17.8970738095238</v>
      </c>
      <c r="EA104">
        <v>5.43739284914891</v>
      </c>
      <c r="EB104">
        <v>0.662355687448225</v>
      </c>
      <c r="EC104">
        <v>0</v>
      </c>
      <c r="ED104">
        <v>0</v>
      </c>
      <c r="EE104">
        <v>3</v>
      </c>
      <c r="EF104" t="s">
        <v>276</v>
      </c>
      <c r="EG104">
        <v>100</v>
      </c>
      <c r="EH104">
        <v>100</v>
      </c>
      <c r="EI104">
        <v>7.728</v>
      </c>
      <c r="EJ104">
        <v>-1.067</v>
      </c>
      <c r="EK104">
        <v>2</v>
      </c>
      <c r="EL104">
        <v>717.419</v>
      </c>
      <c r="EM104">
        <v>315.64</v>
      </c>
      <c r="EN104">
        <v>41.4623</v>
      </c>
      <c r="EO104">
        <v>39.4797</v>
      </c>
      <c r="EP104">
        <v>30.0006</v>
      </c>
      <c r="EQ104">
        <v>39.0275</v>
      </c>
      <c r="ER104">
        <v>38.973</v>
      </c>
      <c r="ES104">
        <v>26.1333</v>
      </c>
      <c r="ET104">
        <v>-30</v>
      </c>
      <c r="EU104">
        <v>-30</v>
      </c>
      <c r="EV104">
        <v>-999.9</v>
      </c>
      <c r="EW104">
        <v>400</v>
      </c>
      <c r="EX104">
        <v>20</v>
      </c>
      <c r="EY104">
        <v>109.227</v>
      </c>
      <c r="EZ104">
        <v>97.4871</v>
      </c>
    </row>
    <row r="105" spans="1:156">
      <c r="A105">
        <v>89</v>
      </c>
      <c r="B105">
        <v>1623779583.8</v>
      </c>
      <c r="C105">
        <v>9748.20000004768</v>
      </c>
      <c r="D105" t="s">
        <v>560</v>
      </c>
      <c r="E105" t="s">
        <v>561</v>
      </c>
      <c r="F105" t="s">
        <v>264</v>
      </c>
      <c r="G105">
        <v>1623779564.4871</v>
      </c>
      <c r="H105">
        <f>CD105*AI105*(CB105-CC105)/(100*BV105*(1000-AI105*CB105))</f>
        <v>0</v>
      </c>
      <c r="I105">
        <f>CD105*AI105*(CA105-BZ105*(1000-AI105*CC105)/(1000-AI105*CB105))/(100*BV105)</f>
        <v>0</v>
      </c>
      <c r="J105">
        <f>BZ105 - IF(AI105&gt;1, I105*BV105*100.0/(AK105*CJ105), 0)</f>
        <v>0</v>
      </c>
      <c r="K105">
        <f>((Q105-H105/2)*J105-I105)/(Q105+H105/2)</f>
        <v>0</v>
      </c>
      <c r="L105">
        <f>K105*(CE105+CF105)/1000.0</f>
        <v>0</v>
      </c>
      <c r="M105">
        <f>(BZ105 - IF(AI105&gt;1, I105*BV105*100.0/(AK105*CJ105), 0))*(CE105+CF105)/1000.0</f>
        <v>0</v>
      </c>
      <c r="N105">
        <f>2.0/((1/P105-1/O105)+SIGN(P105)*SQRT((1/P105-1/O105)*(1/P105-1/O105) + 4*BW105/((BW105+1)*(BW105+1))*(2*1/P105*1/O105-1/O105*1/O105)))</f>
        <v>0</v>
      </c>
      <c r="O105">
        <f>AF105+AE105*BV105+AD105*BV105*BV105</f>
        <v>0</v>
      </c>
      <c r="P105">
        <f>H105*(1000-(1000*0.61365*exp(17.502*T105/(240.97+T105))/(CE105+CF105)+CB105)/2)/(1000*0.61365*exp(17.502*T105/(240.97+T105))/(CE105+CF105)-CB105)</f>
        <v>0</v>
      </c>
      <c r="Q105">
        <f>1/((BW105+1)/(N105/1.6)+1/(O105/1.37)) + BW105/((BW105+1)/(N105/1.6) + BW105/(O105/1.37))</f>
        <v>0</v>
      </c>
      <c r="R105">
        <f>(BS105*BU105)</f>
        <v>0</v>
      </c>
      <c r="S105">
        <f>(CG105+(R105+2*0.95*5.67E-8*(((CG105+$B$7)+273)^4-(CG105+273)^4)-44100*H105)/(1.84*29.3*O105+8*0.95*5.67E-8*(CG105+273)^3))</f>
        <v>0</v>
      </c>
      <c r="T105">
        <f>($C$7*CH105+$D$7*CI105+$E$7*S105)</f>
        <v>0</v>
      </c>
      <c r="U105">
        <f>0.61365*exp(17.502*T105/(240.97+T105))</f>
        <v>0</v>
      </c>
      <c r="V105">
        <f>(W105/X105*100)</f>
        <v>0</v>
      </c>
      <c r="W105">
        <f>CB105*(CE105+CF105)/1000</f>
        <v>0</v>
      </c>
      <c r="X105">
        <f>0.61365*exp(17.502*CG105/(240.97+CG105))</f>
        <v>0</v>
      </c>
      <c r="Y105">
        <f>(U105-CB105*(CE105+CF105)/1000)</f>
        <v>0</v>
      </c>
      <c r="Z105">
        <f>(-H105*44100)</f>
        <v>0</v>
      </c>
      <c r="AA105">
        <f>2*29.3*O105*0.92*(CG105-T105)</f>
        <v>0</v>
      </c>
      <c r="AB105">
        <f>2*0.95*5.67E-8*(((CG105+$B$7)+273)^4-(T105+273)^4)</f>
        <v>0</v>
      </c>
      <c r="AC105">
        <f>R105+AB105+Z105+AA105</f>
        <v>0</v>
      </c>
      <c r="AD105">
        <v>-0.0307322023086504</v>
      </c>
      <c r="AE105">
        <v>0.0344995893802502</v>
      </c>
      <c r="AF105">
        <v>2.73085380121627</v>
      </c>
      <c r="AG105">
        <v>64</v>
      </c>
      <c r="AH105">
        <v>11</v>
      </c>
      <c r="AI105">
        <f>IF(AG105*$H$13&gt;=AK105,1.0,(AK105/(AK105-AG105*$H$13)))</f>
        <v>0</v>
      </c>
      <c r="AJ105">
        <f>(AI105-1)*100</f>
        <v>0</v>
      </c>
      <c r="AK105">
        <f>MAX(0,($B$13+$C$13*CJ105)/(1+$D$13*CJ105)*CE105/(CG105+273)*$E$13)</f>
        <v>0</v>
      </c>
      <c r="AL105">
        <v>0</v>
      </c>
      <c r="AM105">
        <v>0</v>
      </c>
      <c r="AN105">
        <v>0</v>
      </c>
      <c r="AO105">
        <f>AN105-AM105</f>
        <v>0</v>
      </c>
      <c r="AP105">
        <f>AO105/AN105</f>
        <v>0</v>
      </c>
      <c r="AQ105">
        <v>-1</v>
      </c>
      <c r="AR105" t="s">
        <v>562</v>
      </c>
      <c r="AS105">
        <v>690.364307692308</v>
      </c>
      <c r="AT105">
        <v>778.478</v>
      </c>
      <c r="AU105">
        <f>1-AS105/AT105</f>
        <v>0</v>
      </c>
      <c r="AV105">
        <v>0.5</v>
      </c>
      <c r="AW105">
        <f>BS105</f>
        <v>0</v>
      </c>
      <c r="AX105">
        <f>I105</f>
        <v>0</v>
      </c>
      <c r="AY105">
        <f>AU105*AV105*AW105</f>
        <v>0</v>
      </c>
      <c r="AZ105">
        <f>BE105/AT105</f>
        <v>0</v>
      </c>
      <c r="BA105">
        <f>(AX105-AQ105)/AW105</f>
        <v>0</v>
      </c>
      <c r="BB105">
        <f>(AN105-AT105)/AT105</f>
        <v>0</v>
      </c>
      <c r="BC105" t="s">
        <v>266</v>
      </c>
      <c r="BD105">
        <v>0</v>
      </c>
      <c r="BE105">
        <f>AT105-BD105</f>
        <v>0</v>
      </c>
      <c r="BF105">
        <f>(AT105-AS105)/(AT105-BD105)</f>
        <v>0</v>
      </c>
      <c r="BG105">
        <f>(AN105-AT105)/(AN105-BD105)</f>
        <v>0</v>
      </c>
      <c r="BH105">
        <f>(AT105-AS105)/(AT105-AM105)</f>
        <v>0</v>
      </c>
      <c r="BI105">
        <f>(AN105-AT105)/(AN105-AM105)</f>
        <v>0</v>
      </c>
      <c r="BJ105" t="s">
        <v>266</v>
      </c>
      <c r="BK105" t="s">
        <v>266</v>
      </c>
      <c r="BL105" t="s">
        <v>266</v>
      </c>
      <c r="BM105" t="s">
        <v>266</v>
      </c>
      <c r="BN105" t="s">
        <v>266</v>
      </c>
      <c r="BO105" t="s">
        <v>266</v>
      </c>
      <c r="BP105" t="s">
        <v>266</v>
      </c>
      <c r="BQ105" t="s">
        <v>266</v>
      </c>
      <c r="BR105">
        <f>$B$11*CK105+$C$11*CL105+$F$11*CM105</f>
        <v>0</v>
      </c>
      <c r="BS105">
        <f>BR105*BT105</f>
        <v>0</v>
      </c>
      <c r="BT105">
        <f>($B$11*$D$9+$C$11*$D$9+$F$11*((CZ105+CR105)/MAX(CZ105+CR105+DA105, 0.1)*$I$9+DA105/MAX(CZ105+CR105+DA105, 0.1)*$J$9))/($B$11+$C$11+$F$11)</f>
        <v>0</v>
      </c>
      <c r="BU105">
        <f>($B$11*$K$9+$C$11*$K$9+$F$11*((CZ105+CR105)/MAX(CZ105+CR105+DA105, 0.1)*$P$9+DA105/MAX(CZ105+CR105+DA105, 0.1)*$Q$9))/($B$11+$C$11+$F$11)</f>
        <v>0</v>
      </c>
      <c r="BV105">
        <v>6</v>
      </c>
      <c r="BW105">
        <v>0.5</v>
      </c>
      <c r="BX105" t="s">
        <v>267</v>
      </c>
      <c r="BY105">
        <v>1623779564.4871</v>
      </c>
      <c r="BZ105">
        <v>376.507967741935</v>
      </c>
      <c r="CA105">
        <v>400.008709677419</v>
      </c>
      <c r="CB105">
        <v>36.9097032258065</v>
      </c>
      <c r="CC105">
        <v>19.2275193548387</v>
      </c>
      <c r="CD105">
        <v>600.001</v>
      </c>
      <c r="CE105">
        <v>74.1871290322581</v>
      </c>
      <c r="CF105">
        <v>0.10003814516129</v>
      </c>
      <c r="CG105">
        <v>42.203935483871</v>
      </c>
      <c r="CH105">
        <v>37.0606774193548</v>
      </c>
      <c r="CI105">
        <v>999.9</v>
      </c>
      <c r="CJ105">
        <v>9989.9</v>
      </c>
      <c r="CK105">
        <v>0</v>
      </c>
      <c r="CL105">
        <v>1922.88516129032</v>
      </c>
      <c r="CM105">
        <v>1999.90935483871</v>
      </c>
      <c r="CN105">
        <v>0.979995483870968</v>
      </c>
      <c r="CO105">
        <v>0.0200043290322581</v>
      </c>
      <c r="CP105">
        <v>0</v>
      </c>
      <c r="CQ105">
        <v>651.242096774193</v>
      </c>
      <c r="CR105">
        <v>5.00005</v>
      </c>
      <c r="CS105">
        <v>17217.3516129032</v>
      </c>
      <c r="CT105">
        <v>16662.8612903226</v>
      </c>
      <c r="CU105">
        <v>55.5984193548387</v>
      </c>
      <c r="CV105">
        <v>57.8140322580645</v>
      </c>
      <c r="CW105">
        <v>56.375</v>
      </c>
      <c r="CX105">
        <v>56.570129032258</v>
      </c>
      <c r="CY105">
        <v>57.7011935483871</v>
      </c>
      <c r="CZ105">
        <v>1954.99967741936</v>
      </c>
      <c r="DA105">
        <v>39.903870967742</v>
      </c>
      <c r="DB105">
        <v>0</v>
      </c>
      <c r="DC105">
        <v>2.20000004768372</v>
      </c>
      <c r="DD105">
        <v>690.364307692308</v>
      </c>
      <c r="DE105">
        <v>-240.9949323595</v>
      </c>
      <c r="DF105">
        <v>-64380.1154825782</v>
      </c>
      <c r="DG105">
        <v>44673.8923076923</v>
      </c>
      <c r="DH105">
        <v>15</v>
      </c>
      <c r="DI105">
        <v>1623779497.7</v>
      </c>
      <c r="DJ105" t="s">
        <v>547</v>
      </c>
      <c r="DK105">
        <v>11</v>
      </c>
      <c r="DL105">
        <v>7.728</v>
      </c>
      <c r="DM105">
        <v>-1.067</v>
      </c>
      <c r="DN105">
        <v>400</v>
      </c>
      <c r="DO105">
        <v>19</v>
      </c>
      <c r="DP105">
        <v>0.09</v>
      </c>
      <c r="DQ105">
        <v>0.01</v>
      </c>
      <c r="DR105">
        <v>-23.6898023809524</v>
      </c>
      <c r="DS105">
        <v>-2.70406089964027</v>
      </c>
      <c r="DT105">
        <v>0.286433426560997</v>
      </c>
      <c r="DU105">
        <v>0</v>
      </c>
      <c r="DV105">
        <v>682.325914285714</v>
      </c>
      <c r="DW105">
        <v>72.3487674976917</v>
      </c>
      <c r="DX105">
        <v>67.0695173909116</v>
      </c>
      <c r="DY105">
        <v>0</v>
      </c>
      <c r="DZ105">
        <v>18.2098142857143</v>
      </c>
      <c r="EA105">
        <v>8.02440284656039</v>
      </c>
      <c r="EB105">
        <v>0.877059344674938</v>
      </c>
      <c r="EC105">
        <v>0</v>
      </c>
      <c r="ED105">
        <v>0</v>
      </c>
      <c r="EE105">
        <v>3</v>
      </c>
      <c r="EF105" t="s">
        <v>276</v>
      </c>
      <c r="EG105">
        <v>100</v>
      </c>
      <c r="EH105">
        <v>100</v>
      </c>
      <c r="EI105">
        <v>7.728</v>
      </c>
      <c r="EJ105">
        <v>-1.067</v>
      </c>
      <c r="EK105">
        <v>2</v>
      </c>
      <c r="EL105">
        <v>717.371</v>
      </c>
      <c r="EM105">
        <v>315.625</v>
      </c>
      <c r="EN105">
        <v>41.4622</v>
      </c>
      <c r="EO105">
        <v>39.4807</v>
      </c>
      <c r="EP105">
        <v>30.0006</v>
      </c>
      <c r="EQ105">
        <v>39.0294</v>
      </c>
      <c r="ER105">
        <v>38.9756</v>
      </c>
      <c r="ES105">
        <v>26.1327</v>
      </c>
      <c r="ET105">
        <v>-30</v>
      </c>
      <c r="EU105">
        <v>-30</v>
      </c>
      <c r="EV105">
        <v>-999.9</v>
      </c>
      <c r="EW105">
        <v>400</v>
      </c>
      <c r="EX105">
        <v>20</v>
      </c>
      <c r="EY105">
        <v>109.226</v>
      </c>
      <c r="EZ105">
        <v>97.4861</v>
      </c>
    </row>
    <row r="106" spans="1:156">
      <c r="A106">
        <v>90</v>
      </c>
      <c r="B106">
        <v>1623779586.7</v>
      </c>
      <c r="C106">
        <v>9751.10000014305</v>
      </c>
      <c r="D106" t="s">
        <v>563</v>
      </c>
      <c r="E106" t="s">
        <v>564</v>
      </c>
      <c r="F106" t="s">
        <v>264</v>
      </c>
      <c r="G106">
        <v>1623779565.47097</v>
      </c>
      <c r="H106">
        <f>CD106*AI106*(CB106-CC106)/(100*BV106*(1000-AI106*CB106))</f>
        <v>0</v>
      </c>
      <c r="I106">
        <f>CD106*AI106*(CA106-BZ106*(1000-AI106*CC106)/(1000-AI106*CB106))/(100*BV106)</f>
        <v>0</v>
      </c>
      <c r="J106">
        <f>BZ106 - IF(AI106&gt;1, I106*BV106*100.0/(AK106*CJ106), 0)</f>
        <v>0</v>
      </c>
      <c r="K106">
        <f>((Q106-H106/2)*J106-I106)/(Q106+H106/2)</f>
        <v>0</v>
      </c>
      <c r="L106">
        <f>K106*(CE106+CF106)/1000.0</f>
        <v>0</v>
      </c>
      <c r="M106">
        <f>(BZ106 - IF(AI106&gt;1, I106*BV106*100.0/(AK106*CJ106), 0))*(CE106+CF106)/1000.0</f>
        <v>0</v>
      </c>
      <c r="N106">
        <f>2.0/((1/P106-1/O106)+SIGN(P106)*SQRT((1/P106-1/O106)*(1/P106-1/O106) + 4*BW106/((BW106+1)*(BW106+1))*(2*1/P106*1/O106-1/O106*1/O106)))</f>
        <v>0</v>
      </c>
      <c r="O106">
        <f>AF106+AE106*BV106+AD106*BV106*BV106</f>
        <v>0</v>
      </c>
      <c r="P106">
        <f>H106*(1000-(1000*0.61365*exp(17.502*T106/(240.97+T106))/(CE106+CF106)+CB106)/2)/(1000*0.61365*exp(17.502*T106/(240.97+T106))/(CE106+CF106)-CB106)</f>
        <v>0</v>
      </c>
      <c r="Q106">
        <f>1/((BW106+1)/(N106/1.6)+1/(O106/1.37)) + BW106/((BW106+1)/(N106/1.6) + BW106/(O106/1.37))</f>
        <v>0</v>
      </c>
      <c r="R106">
        <f>(BS106*BU106)</f>
        <v>0</v>
      </c>
      <c r="S106">
        <f>(CG106+(R106+2*0.95*5.67E-8*(((CG106+$B$7)+273)^4-(CG106+273)^4)-44100*H106)/(1.84*29.3*O106+8*0.95*5.67E-8*(CG106+273)^3))</f>
        <v>0</v>
      </c>
      <c r="T106">
        <f>($C$7*CH106+$D$7*CI106+$E$7*S106)</f>
        <v>0</v>
      </c>
      <c r="U106">
        <f>0.61365*exp(17.502*T106/(240.97+T106))</f>
        <v>0</v>
      </c>
      <c r="V106">
        <f>(W106/X106*100)</f>
        <v>0</v>
      </c>
      <c r="W106">
        <f>CB106*(CE106+CF106)/1000</f>
        <v>0</v>
      </c>
      <c r="X106">
        <f>0.61365*exp(17.502*CG106/(240.97+CG106))</f>
        <v>0</v>
      </c>
      <c r="Y106">
        <f>(U106-CB106*(CE106+CF106)/1000)</f>
        <v>0</v>
      </c>
      <c r="Z106">
        <f>(-H106*44100)</f>
        <v>0</v>
      </c>
      <c r="AA106">
        <f>2*29.3*O106*0.92*(CG106-T106)</f>
        <v>0</v>
      </c>
      <c r="AB106">
        <f>2*0.95*5.67E-8*(((CG106+$B$7)+273)^4-(T106+273)^4)</f>
        <v>0</v>
      </c>
      <c r="AC106">
        <f>R106+AB106+Z106+AA106</f>
        <v>0</v>
      </c>
      <c r="AD106">
        <v>-0.0307355940081861</v>
      </c>
      <c r="AE106">
        <v>0.0345033968601082</v>
      </c>
      <c r="AF106">
        <v>2.73109869479447</v>
      </c>
      <c r="AG106">
        <v>64</v>
      </c>
      <c r="AH106">
        <v>11</v>
      </c>
      <c r="AI106">
        <f>IF(AG106*$H$13&gt;=AK106,1.0,(AK106/(AK106-AG106*$H$13)))</f>
        <v>0</v>
      </c>
      <c r="AJ106">
        <f>(AI106-1)*100</f>
        <v>0</v>
      </c>
      <c r="AK106">
        <f>MAX(0,($B$13+$C$13*CJ106)/(1+$D$13*CJ106)*CE106/(CG106+273)*$E$13)</f>
        <v>0</v>
      </c>
      <c r="AL106">
        <v>0</v>
      </c>
      <c r="AM106">
        <v>0</v>
      </c>
      <c r="AN106">
        <v>0</v>
      </c>
      <c r="AO106">
        <f>AN106-AM106</f>
        <v>0</v>
      </c>
      <c r="AP106">
        <f>AO106/AN106</f>
        <v>0</v>
      </c>
      <c r="AQ106">
        <v>-1</v>
      </c>
      <c r="AR106" t="s">
        <v>565</v>
      </c>
      <c r="AS106">
        <v>685.115384615385</v>
      </c>
      <c r="AT106">
        <v>775.03</v>
      </c>
      <c r="AU106">
        <f>1-AS106/AT106</f>
        <v>0</v>
      </c>
      <c r="AV106">
        <v>0.5</v>
      </c>
      <c r="AW106">
        <f>BS106</f>
        <v>0</v>
      </c>
      <c r="AX106">
        <f>I106</f>
        <v>0</v>
      </c>
      <c r="AY106">
        <f>AU106*AV106*AW106</f>
        <v>0</v>
      </c>
      <c r="AZ106">
        <f>BE106/AT106</f>
        <v>0</v>
      </c>
      <c r="BA106">
        <f>(AX106-AQ106)/AW106</f>
        <v>0</v>
      </c>
      <c r="BB106">
        <f>(AN106-AT106)/AT106</f>
        <v>0</v>
      </c>
      <c r="BC106" t="s">
        <v>266</v>
      </c>
      <c r="BD106">
        <v>0</v>
      </c>
      <c r="BE106">
        <f>AT106-BD106</f>
        <v>0</v>
      </c>
      <c r="BF106">
        <f>(AT106-AS106)/(AT106-BD106)</f>
        <v>0</v>
      </c>
      <c r="BG106">
        <f>(AN106-AT106)/(AN106-BD106)</f>
        <v>0</v>
      </c>
      <c r="BH106">
        <f>(AT106-AS106)/(AT106-AM106)</f>
        <v>0</v>
      </c>
      <c r="BI106">
        <f>(AN106-AT106)/(AN106-AM106)</f>
        <v>0</v>
      </c>
      <c r="BJ106" t="s">
        <v>266</v>
      </c>
      <c r="BK106" t="s">
        <v>266</v>
      </c>
      <c r="BL106" t="s">
        <v>266</v>
      </c>
      <c r="BM106" t="s">
        <v>266</v>
      </c>
      <c r="BN106" t="s">
        <v>266</v>
      </c>
      <c r="BO106" t="s">
        <v>266</v>
      </c>
      <c r="BP106" t="s">
        <v>266</v>
      </c>
      <c r="BQ106" t="s">
        <v>266</v>
      </c>
      <c r="BR106">
        <f>$B$11*CK106+$C$11*CL106+$F$11*CM106</f>
        <v>0</v>
      </c>
      <c r="BS106">
        <f>BR106*BT106</f>
        <v>0</v>
      </c>
      <c r="BT106">
        <f>($B$11*$D$9+$C$11*$D$9+$F$11*((CZ106+CR106)/MAX(CZ106+CR106+DA106, 0.1)*$I$9+DA106/MAX(CZ106+CR106+DA106, 0.1)*$J$9))/($B$11+$C$11+$F$11)</f>
        <v>0</v>
      </c>
      <c r="BU106">
        <f>($B$11*$K$9+$C$11*$K$9+$F$11*((CZ106+CR106)/MAX(CZ106+CR106+DA106, 0.1)*$P$9+DA106/MAX(CZ106+CR106+DA106, 0.1)*$Q$9))/($B$11+$C$11+$F$11)</f>
        <v>0</v>
      </c>
      <c r="BV106">
        <v>6</v>
      </c>
      <c r="BW106">
        <v>0.5</v>
      </c>
      <c r="BX106" t="s">
        <v>267</v>
      </c>
      <c r="BY106">
        <v>1623779565.47097</v>
      </c>
      <c r="BZ106">
        <v>376.487161290323</v>
      </c>
      <c r="CA106">
        <v>400.009096774194</v>
      </c>
      <c r="CB106">
        <v>36.9952870967742</v>
      </c>
      <c r="CC106">
        <v>19.230364516129</v>
      </c>
      <c r="CD106">
        <v>600.001612903226</v>
      </c>
      <c r="CE106">
        <v>74.1870806451613</v>
      </c>
      <c r="CF106">
        <v>0.100030209677419</v>
      </c>
      <c r="CG106">
        <v>42.2166483870968</v>
      </c>
      <c r="CH106">
        <v>37.1411225806452</v>
      </c>
      <c r="CI106">
        <v>999.9</v>
      </c>
      <c r="CJ106">
        <v>9991.00903225807</v>
      </c>
      <c r="CK106">
        <v>0</v>
      </c>
      <c r="CL106">
        <v>1922.89322580645</v>
      </c>
      <c r="CM106">
        <v>1999.94225806452</v>
      </c>
      <c r="CN106">
        <v>0.979995193548387</v>
      </c>
      <c r="CO106">
        <v>0.0200045967741935</v>
      </c>
      <c r="CP106">
        <v>0</v>
      </c>
      <c r="CQ106">
        <v>650.161129032258</v>
      </c>
      <c r="CR106">
        <v>5.00005</v>
      </c>
      <c r="CS106">
        <v>17196.7677419355</v>
      </c>
      <c r="CT106">
        <v>16663.1387096774</v>
      </c>
      <c r="CU106">
        <v>55.6226129032258</v>
      </c>
      <c r="CV106">
        <v>57.8140322580645</v>
      </c>
      <c r="CW106">
        <v>56.375</v>
      </c>
      <c r="CX106">
        <v>56.5741612903226</v>
      </c>
      <c r="CY106">
        <v>57.7112903225806</v>
      </c>
      <c r="CZ106">
        <v>1955.03129032258</v>
      </c>
      <c r="DA106">
        <v>39.9051612903226</v>
      </c>
      <c r="DB106">
        <v>0</v>
      </c>
      <c r="DC106">
        <v>2.09999990463257</v>
      </c>
      <c r="DD106">
        <v>685.115384615385</v>
      </c>
      <c r="DE106">
        <v>-127.876174963752</v>
      </c>
      <c r="DF106">
        <v>-39114.8955503391</v>
      </c>
      <c r="DG106">
        <v>44283.3769230769</v>
      </c>
      <c r="DH106">
        <v>15</v>
      </c>
      <c r="DI106">
        <v>1623779497.7</v>
      </c>
      <c r="DJ106" t="s">
        <v>547</v>
      </c>
      <c r="DK106">
        <v>11</v>
      </c>
      <c r="DL106">
        <v>7.728</v>
      </c>
      <c r="DM106">
        <v>-1.067</v>
      </c>
      <c r="DN106">
        <v>400</v>
      </c>
      <c r="DO106">
        <v>19</v>
      </c>
      <c r="DP106">
        <v>0.09</v>
      </c>
      <c r="DQ106">
        <v>0.01</v>
      </c>
      <c r="DR106">
        <v>-23.7971785714286</v>
      </c>
      <c r="DS106">
        <v>-2.71399526666083</v>
      </c>
      <c r="DT106">
        <v>0.287376253729293</v>
      </c>
      <c r="DU106">
        <v>0</v>
      </c>
      <c r="DV106">
        <v>686.339771428571</v>
      </c>
      <c r="DW106">
        <v>-2.49044786166425</v>
      </c>
      <c r="DX106">
        <v>71.4891088800388</v>
      </c>
      <c r="DY106">
        <v>0</v>
      </c>
      <c r="DZ106">
        <v>18.56575</v>
      </c>
      <c r="EA106">
        <v>9.60255884027095</v>
      </c>
      <c r="EB106">
        <v>0.998594970386368</v>
      </c>
      <c r="EC106">
        <v>0</v>
      </c>
      <c r="ED106">
        <v>0</v>
      </c>
      <c r="EE106">
        <v>3</v>
      </c>
      <c r="EF106" t="s">
        <v>276</v>
      </c>
      <c r="EG106">
        <v>100</v>
      </c>
      <c r="EH106">
        <v>100</v>
      </c>
      <c r="EI106">
        <v>7.728</v>
      </c>
      <c r="EJ106">
        <v>-1.067</v>
      </c>
      <c r="EK106">
        <v>2</v>
      </c>
      <c r="EL106">
        <v>717.49</v>
      </c>
      <c r="EM106">
        <v>315.619</v>
      </c>
      <c r="EN106">
        <v>41.4625</v>
      </c>
      <c r="EO106">
        <v>39.4807</v>
      </c>
      <c r="EP106">
        <v>30.0005</v>
      </c>
      <c r="EQ106">
        <v>39.0322</v>
      </c>
      <c r="ER106">
        <v>38.9768</v>
      </c>
      <c r="ES106">
        <v>26.1328</v>
      </c>
      <c r="ET106">
        <v>-30</v>
      </c>
      <c r="EU106">
        <v>-30</v>
      </c>
      <c r="EV106">
        <v>-999.9</v>
      </c>
      <c r="EW106">
        <v>400</v>
      </c>
      <c r="EX106">
        <v>20</v>
      </c>
      <c r="EY106">
        <v>109.226</v>
      </c>
      <c r="EZ106">
        <v>97.4858</v>
      </c>
    </row>
    <row r="107" spans="1:156">
      <c r="A107">
        <v>91</v>
      </c>
      <c r="B107">
        <v>1623779589.8</v>
      </c>
      <c r="C107">
        <v>9754.20000004768</v>
      </c>
      <c r="D107" t="s">
        <v>566</v>
      </c>
      <c r="E107" t="s">
        <v>567</v>
      </c>
      <c r="F107" t="s">
        <v>264</v>
      </c>
      <c r="G107">
        <v>1623779566.53548</v>
      </c>
      <c r="H107">
        <f>CD107*AI107*(CB107-CC107)/(100*BV107*(1000-AI107*CB107))</f>
        <v>0</v>
      </c>
      <c r="I107">
        <f>CD107*AI107*(CA107-BZ107*(1000-AI107*CC107)/(1000-AI107*CB107))/(100*BV107)</f>
        <v>0</v>
      </c>
      <c r="J107">
        <f>BZ107 - IF(AI107&gt;1, I107*BV107*100.0/(AK107*CJ107), 0)</f>
        <v>0</v>
      </c>
      <c r="K107">
        <f>((Q107-H107/2)*J107-I107)/(Q107+H107/2)</f>
        <v>0</v>
      </c>
      <c r="L107">
        <f>K107*(CE107+CF107)/1000.0</f>
        <v>0</v>
      </c>
      <c r="M107">
        <f>(BZ107 - IF(AI107&gt;1, I107*BV107*100.0/(AK107*CJ107), 0))*(CE107+CF107)/1000.0</f>
        <v>0</v>
      </c>
      <c r="N107">
        <f>2.0/((1/P107-1/O107)+SIGN(P107)*SQRT((1/P107-1/O107)*(1/P107-1/O107) + 4*BW107/((BW107+1)*(BW107+1))*(2*1/P107*1/O107-1/O107*1/O107)))</f>
        <v>0</v>
      </c>
      <c r="O107">
        <f>AF107+AE107*BV107+AD107*BV107*BV107</f>
        <v>0</v>
      </c>
      <c r="P107">
        <f>H107*(1000-(1000*0.61365*exp(17.502*T107/(240.97+T107))/(CE107+CF107)+CB107)/2)/(1000*0.61365*exp(17.502*T107/(240.97+T107))/(CE107+CF107)-CB107)</f>
        <v>0</v>
      </c>
      <c r="Q107">
        <f>1/((BW107+1)/(N107/1.6)+1/(O107/1.37)) + BW107/((BW107+1)/(N107/1.6) + BW107/(O107/1.37))</f>
        <v>0</v>
      </c>
      <c r="R107">
        <f>(BS107*BU107)</f>
        <v>0</v>
      </c>
      <c r="S107">
        <f>(CG107+(R107+2*0.95*5.67E-8*(((CG107+$B$7)+273)^4-(CG107+273)^4)-44100*H107)/(1.84*29.3*O107+8*0.95*5.67E-8*(CG107+273)^3))</f>
        <v>0</v>
      </c>
      <c r="T107">
        <f>($C$7*CH107+$D$7*CI107+$E$7*S107)</f>
        <v>0</v>
      </c>
      <c r="U107">
        <f>0.61365*exp(17.502*T107/(240.97+T107))</f>
        <v>0</v>
      </c>
      <c r="V107">
        <f>(W107/X107*100)</f>
        <v>0</v>
      </c>
      <c r="W107">
        <f>CB107*(CE107+CF107)/1000</f>
        <v>0</v>
      </c>
      <c r="X107">
        <f>0.61365*exp(17.502*CG107/(240.97+CG107))</f>
        <v>0</v>
      </c>
      <c r="Y107">
        <f>(U107-CB107*(CE107+CF107)/1000)</f>
        <v>0</v>
      </c>
      <c r="Z107">
        <f>(-H107*44100)</f>
        <v>0</v>
      </c>
      <c r="AA107">
        <f>2*29.3*O107*0.92*(CG107-T107)</f>
        <v>0</v>
      </c>
      <c r="AB107">
        <f>2*0.95*5.67E-8*(((CG107+$B$7)+273)^4-(T107+273)^4)</f>
        <v>0</v>
      </c>
      <c r="AC107">
        <f>R107+AB107+Z107+AA107</f>
        <v>0</v>
      </c>
      <c r="AD107">
        <v>-0.0307405357732738</v>
      </c>
      <c r="AE107">
        <v>0.0345089444243417</v>
      </c>
      <c r="AF107">
        <v>2.73145549757087</v>
      </c>
      <c r="AG107">
        <v>64</v>
      </c>
      <c r="AH107">
        <v>11</v>
      </c>
      <c r="AI107">
        <f>IF(AG107*$H$13&gt;=AK107,1.0,(AK107/(AK107-AG107*$H$13)))</f>
        <v>0</v>
      </c>
      <c r="AJ107">
        <f>(AI107-1)*100</f>
        <v>0</v>
      </c>
      <c r="AK107">
        <f>MAX(0,($B$13+$C$13*CJ107)/(1+$D$13*CJ107)*CE107/(CG107+273)*$E$13)</f>
        <v>0</v>
      </c>
      <c r="AL107">
        <v>0</v>
      </c>
      <c r="AM107">
        <v>0</v>
      </c>
      <c r="AN107">
        <v>0</v>
      </c>
      <c r="AO107">
        <f>AN107-AM107</f>
        <v>0</v>
      </c>
      <c r="AP107">
        <f>AO107/AN107</f>
        <v>0</v>
      </c>
      <c r="AQ107">
        <v>-1</v>
      </c>
      <c r="AR107" t="s">
        <v>568</v>
      </c>
      <c r="AS107">
        <v>682.881307692308</v>
      </c>
      <c r="AT107">
        <v>772.018</v>
      </c>
      <c r="AU107">
        <f>1-AS107/AT107</f>
        <v>0</v>
      </c>
      <c r="AV107">
        <v>0.5</v>
      </c>
      <c r="AW107">
        <f>BS107</f>
        <v>0</v>
      </c>
      <c r="AX107">
        <f>I107</f>
        <v>0</v>
      </c>
      <c r="AY107">
        <f>AU107*AV107*AW107</f>
        <v>0</v>
      </c>
      <c r="AZ107">
        <f>BE107/AT107</f>
        <v>0</v>
      </c>
      <c r="BA107">
        <f>(AX107-AQ107)/AW107</f>
        <v>0</v>
      </c>
      <c r="BB107">
        <f>(AN107-AT107)/AT107</f>
        <v>0</v>
      </c>
      <c r="BC107" t="s">
        <v>266</v>
      </c>
      <c r="BD107">
        <v>0</v>
      </c>
      <c r="BE107">
        <f>AT107-BD107</f>
        <v>0</v>
      </c>
      <c r="BF107">
        <f>(AT107-AS107)/(AT107-BD107)</f>
        <v>0</v>
      </c>
      <c r="BG107">
        <f>(AN107-AT107)/(AN107-BD107)</f>
        <v>0</v>
      </c>
      <c r="BH107">
        <f>(AT107-AS107)/(AT107-AM107)</f>
        <v>0</v>
      </c>
      <c r="BI107">
        <f>(AN107-AT107)/(AN107-AM107)</f>
        <v>0</v>
      </c>
      <c r="BJ107" t="s">
        <v>266</v>
      </c>
      <c r="BK107" t="s">
        <v>266</v>
      </c>
      <c r="BL107" t="s">
        <v>266</v>
      </c>
      <c r="BM107" t="s">
        <v>266</v>
      </c>
      <c r="BN107" t="s">
        <v>266</v>
      </c>
      <c r="BO107" t="s">
        <v>266</v>
      </c>
      <c r="BP107" t="s">
        <v>266</v>
      </c>
      <c r="BQ107" t="s">
        <v>266</v>
      </c>
      <c r="BR107">
        <f>$B$11*CK107+$C$11*CL107+$F$11*CM107</f>
        <v>0</v>
      </c>
      <c r="BS107">
        <f>BR107*BT107</f>
        <v>0</v>
      </c>
      <c r="BT107">
        <f>($B$11*$D$9+$C$11*$D$9+$F$11*((CZ107+CR107)/MAX(CZ107+CR107+DA107, 0.1)*$I$9+DA107/MAX(CZ107+CR107+DA107, 0.1)*$J$9))/($B$11+$C$11+$F$11)</f>
        <v>0</v>
      </c>
      <c r="BU107">
        <f>($B$11*$K$9+$C$11*$K$9+$F$11*((CZ107+CR107)/MAX(CZ107+CR107+DA107, 0.1)*$P$9+DA107/MAX(CZ107+CR107+DA107, 0.1)*$Q$9))/($B$11+$C$11+$F$11)</f>
        <v>0</v>
      </c>
      <c r="BV107">
        <v>6</v>
      </c>
      <c r="BW107">
        <v>0.5</v>
      </c>
      <c r="BX107" t="s">
        <v>267</v>
      </c>
      <c r="BY107">
        <v>1623779566.53548</v>
      </c>
      <c r="BZ107">
        <v>376.469096774193</v>
      </c>
      <c r="CA107">
        <v>400.006548387097</v>
      </c>
      <c r="CB107">
        <v>37.0852258064516</v>
      </c>
      <c r="CC107">
        <v>19.2334774193548</v>
      </c>
      <c r="CD107">
        <v>600.001580645161</v>
      </c>
      <c r="CE107">
        <v>74.1870322580645</v>
      </c>
      <c r="CF107">
        <v>0.100024661290323</v>
      </c>
      <c r="CG107">
        <v>42.2302935483871</v>
      </c>
      <c r="CH107">
        <v>37.2244870967742</v>
      </c>
      <c r="CI107">
        <v>999.9</v>
      </c>
      <c r="CJ107">
        <v>9992.62193548387</v>
      </c>
      <c r="CK107">
        <v>0</v>
      </c>
      <c r="CL107">
        <v>1922.81258064516</v>
      </c>
      <c r="CM107">
        <v>1999.96096774194</v>
      </c>
      <c r="CN107">
        <v>0.979995451612903</v>
      </c>
      <c r="CO107">
        <v>0.0200043451612903</v>
      </c>
      <c r="CP107">
        <v>0</v>
      </c>
      <c r="CQ107">
        <v>649.025709677419</v>
      </c>
      <c r="CR107">
        <v>5.00005</v>
      </c>
      <c r="CS107">
        <v>17175.1709677419</v>
      </c>
      <c r="CT107">
        <v>16663.2935483871</v>
      </c>
      <c r="CU107">
        <v>55.6528387096774</v>
      </c>
      <c r="CV107">
        <v>57.8140322580645</v>
      </c>
      <c r="CW107">
        <v>56.377</v>
      </c>
      <c r="CX107">
        <v>56.5781935483871</v>
      </c>
      <c r="CY107">
        <v>57.7254193548387</v>
      </c>
      <c r="CZ107">
        <v>1955.05032258065</v>
      </c>
      <c r="DA107">
        <v>39.9051612903226</v>
      </c>
      <c r="DB107">
        <v>0</v>
      </c>
      <c r="DC107">
        <v>2.5</v>
      </c>
      <c r="DD107">
        <v>682.881307692308</v>
      </c>
      <c r="DE107">
        <v>-196.083494078435</v>
      </c>
      <c r="DF107">
        <v>-78256.4529769914</v>
      </c>
      <c r="DG107">
        <v>44155.4538461538</v>
      </c>
      <c r="DH107">
        <v>15</v>
      </c>
      <c r="DI107">
        <v>1623779497.7</v>
      </c>
      <c r="DJ107" t="s">
        <v>547</v>
      </c>
      <c r="DK107">
        <v>11</v>
      </c>
      <c r="DL107">
        <v>7.728</v>
      </c>
      <c r="DM107">
        <v>-1.067</v>
      </c>
      <c r="DN107">
        <v>400</v>
      </c>
      <c r="DO107">
        <v>19</v>
      </c>
      <c r="DP107">
        <v>0.09</v>
      </c>
      <c r="DQ107">
        <v>0.01</v>
      </c>
      <c r="DR107">
        <v>-23.8841166666667</v>
      </c>
      <c r="DS107">
        <v>-2.25042570025803</v>
      </c>
      <c r="DT107">
        <v>0.259599713768889</v>
      </c>
      <c r="DU107">
        <v>0</v>
      </c>
      <c r="DV107">
        <v>690.241714285714</v>
      </c>
      <c r="DW107">
        <v>-96.5791116242052</v>
      </c>
      <c r="DX107">
        <v>75.2735512258253</v>
      </c>
      <c r="DY107">
        <v>0</v>
      </c>
      <c r="DZ107">
        <v>18.9485523809524</v>
      </c>
      <c r="EA107">
        <v>9.74172490278777</v>
      </c>
      <c r="EB107">
        <v>1.00747985357101</v>
      </c>
      <c r="EC107">
        <v>0</v>
      </c>
      <c r="ED107">
        <v>0</v>
      </c>
      <c r="EE107">
        <v>3</v>
      </c>
      <c r="EF107" t="s">
        <v>276</v>
      </c>
      <c r="EG107">
        <v>100</v>
      </c>
      <c r="EH107">
        <v>100</v>
      </c>
      <c r="EI107">
        <v>7.728</v>
      </c>
      <c r="EJ107">
        <v>-1.067</v>
      </c>
      <c r="EK107">
        <v>2</v>
      </c>
      <c r="EL107">
        <v>717.69</v>
      </c>
      <c r="EM107">
        <v>315.529</v>
      </c>
      <c r="EN107">
        <v>41.4626</v>
      </c>
      <c r="EO107">
        <v>39.4807</v>
      </c>
      <c r="EP107">
        <v>30.0006</v>
      </c>
      <c r="EQ107">
        <v>39.0341</v>
      </c>
      <c r="ER107">
        <v>38.9794</v>
      </c>
      <c r="ES107">
        <v>26.1331</v>
      </c>
      <c r="ET107">
        <v>-30</v>
      </c>
      <c r="EU107">
        <v>-30</v>
      </c>
      <c r="EV107">
        <v>-999.9</v>
      </c>
      <c r="EW107">
        <v>400</v>
      </c>
      <c r="EX107">
        <v>20</v>
      </c>
      <c r="EY107">
        <v>109.227</v>
      </c>
      <c r="EZ107">
        <v>97.4867</v>
      </c>
    </row>
    <row r="108" spans="1:156">
      <c r="A108">
        <v>92</v>
      </c>
      <c r="B108">
        <v>1623779592.7</v>
      </c>
      <c r="C108">
        <v>9757.10000014305</v>
      </c>
      <c r="D108" t="s">
        <v>569</v>
      </c>
      <c r="E108" t="s">
        <v>570</v>
      </c>
      <c r="F108" t="s">
        <v>264</v>
      </c>
      <c r="G108">
        <v>1623779567.68387</v>
      </c>
      <c r="H108">
        <f>CD108*AI108*(CB108-CC108)/(100*BV108*(1000-AI108*CB108))</f>
        <v>0</v>
      </c>
      <c r="I108">
        <f>CD108*AI108*(CA108-BZ108*(1000-AI108*CC108)/(1000-AI108*CB108))/(100*BV108)</f>
        <v>0</v>
      </c>
      <c r="J108">
        <f>BZ108 - IF(AI108&gt;1, I108*BV108*100.0/(AK108*CJ108), 0)</f>
        <v>0</v>
      </c>
      <c r="K108">
        <f>((Q108-H108/2)*J108-I108)/(Q108+H108/2)</f>
        <v>0</v>
      </c>
      <c r="L108">
        <f>K108*(CE108+CF108)/1000.0</f>
        <v>0</v>
      </c>
      <c r="M108">
        <f>(BZ108 - IF(AI108&gt;1, I108*BV108*100.0/(AK108*CJ108), 0))*(CE108+CF108)/1000.0</f>
        <v>0</v>
      </c>
      <c r="N108">
        <f>2.0/((1/P108-1/O108)+SIGN(P108)*SQRT((1/P108-1/O108)*(1/P108-1/O108) + 4*BW108/((BW108+1)*(BW108+1))*(2*1/P108*1/O108-1/O108*1/O108)))</f>
        <v>0</v>
      </c>
      <c r="O108">
        <f>AF108+AE108*BV108+AD108*BV108*BV108</f>
        <v>0</v>
      </c>
      <c r="P108">
        <f>H108*(1000-(1000*0.61365*exp(17.502*T108/(240.97+T108))/(CE108+CF108)+CB108)/2)/(1000*0.61365*exp(17.502*T108/(240.97+T108))/(CE108+CF108)-CB108)</f>
        <v>0</v>
      </c>
      <c r="Q108">
        <f>1/((BW108+1)/(N108/1.6)+1/(O108/1.37)) + BW108/((BW108+1)/(N108/1.6) + BW108/(O108/1.37))</f>
        <v>0</v>
      </c>
      <c r="R108">
        <f>(BS108*BU108)</f>
        <v>0</v>
      </c>
      <c r="S108">
        <f>(CG108+(R108+2*0.95*5.67E-8*(((CG108+$B$7)+273)^4-(CG108+273)^4)-44100*H108)/(1.84*29.3*O108+8*0.95*5.67E-8*(CG108+273)^3))</f>
        <v>0</v>
      </c>
      <c r="T108">
        <f>($C$7*CH108+$D$7*CI108+$E$7*S108)</f>
        <v>0</v>
      </c>
      <c r="U108">
        <f>0.61365*exp(17.502*T108/(240.97+T108))</f>
        <v>0</v>
      </c>
      <c r="V108">
        <f>(W108/X108*100)</f>
        <v>0</v>
      </c>
      <c r="W108">
        <f>CB108*(CE108+CF108)/1000</f>
        <v>0</v>
      </c>
      <c r="X108">
        <f>0.61365*exp(17.502*CG108/(240.97+CG108))</f>
        <v>0</v>
      </c>
      <c r="Y108">
        <f>(U108-CB108*(CE108+CF108)/1000)</f>
        <v>0</v>
      </c>
      <c r="Z108">
        <f>(-H108*44100)</f>
        <v>0</v>
      </c>
      <c r="AA108">
        <f>2*29.3*O108*0.92*(CG108-T108)</f>
        <v>0</v>
      </c>
      <c r="AB108">
        <f>2*0.95*5.67E-8*(((CG108+$B$7)+273)^4-(T108+273)^4)</f>
        <v>0</v>
      </c>
      <c r="AC108">
        <f>R108+AB108+Z108+AA108</f>
        <v>0</v>
      </c>
      <c r="AD108">
        <v>-0.0307430206894787</v>
      </c>
      <c r="AE108">
        <v>0.0345117339604722</v>
      </c>
      <c r="AF108">
        <v>2.73163490709388</v>
      </c>
      <c r="AG108">
        <v>64</v>
      </c>
      <c r="AH108">
        <v>11</v>
      </c>
      <c r="AI108">
        <f>IF(AG108*$H$13&gt;=AK108,1.0,(AK108/(AK108-AG108*$H$13)))</f>
        <v>0</v>
      </c>
      <c r="AJ108">
        <f>(AI108-1)*100</f>
        <v>0</v>
      </c>
      <c r="AK108">
        <f>MAX(0,($B$13+$C$13*CJ108)/(1+$D$13*CJ108)*CE108/(CG108+273)*$E$13)</f>
        <v>0</v>
      </c>
      <c r="AL108">
        <v>0</v>
      </c>
      <c r="AM108">
        <v>0</v>
      </c>
      <c r="AN108">
        <v>0</v>
      </c>
      <c r="AO108">
        <f>AN108-AM108</f>
        <v>0</v>
      </c>
      <c r="AP108">
        <f>AO108/AN108</f>
        <v>0</v>
      </c>
      <c r="AQ108">
        <v>-1</v>
      </c>
      <c r="AR108" t="s">
        <v>571</v>
      </c>
      <c r="AS108">
        <v>680.857615384615</v>
      </c>
      <c r="AT108">
        <v>769.275</v>
      </c>
      <c r="AU108">
        <f>1-AS108/AT108</f>
        <v>0</v>
      </c>
      <c r="AV108">
        <v>0.5</v>
      </c>
      <c r="AW108">
        <f>BS108</f>
        <v>0</v>
      </c>
      <c r="AX108">
        <f>I108</f>
        <v>0</v>
      </c>
      <c r="AY108">
        <f>AU108*AV108*AW108</f>
        <v>0</v>
      </c>
      <c r="AZ108">
        <f>BE108/AT108</f>
        <v>0</v>
      </c>
      <c r="BA108">
        <f>(AX108-AQ108)/AW108</f>
        <v>0</v>
      </c>
      <c r="BB108">
        <f>(AN108-AT108)/AT108</f>
        <v>0</v>
      </c>
      <c r="BC108" t="s">
        <v>266</v>
      </c>
      <c r="BD108">
        <v>0</v>
      </c>
      <c r="BE108">
        <f>AT108-BD108</f>
        <v>0</v>
      </c>
      <c r="BF108">
        <f>(AT108-AS108)/(AT108-BD108)</f>
        <v>0</v>
      </c>
      <c r="BG108">
        <f>(AN108-AT108)/(AN108-BD108)</f>
        <v>0</v>
      </c>
      <c r="BH108">
        <f>(AT108-AS108)/(AT108-AM108)</f>
        <v>0</v>
      </c>
      <c r="BI108">
        <f>(AN108-AT108)/(AN108-AM108)</f>
        <v>0</v>
      </c>
      <c r="BJ108" t="s">
        <v>266</v>
      </c>
      <c r="BK108" t="s">
        <v>266</v>
      </c>
      <c r="BL108" t="s">
        <v>266</v>
      </c>
      <c r="BM108" t="s">
        <v>266</v>
      </c>
      <c r="BN108" t="s">
        <v>266</v>
      </c>
      <c r="BO108" t="s">
        <v>266</v>
      </c>
      <c r="BP108" t="s">
        <v>266</v>
      </c>
      <c r="BQ108" t="s">
        <v>266</v>
      </c>
      <c r="BR108">
        <f>$B$11*CK108+$C$11*CL108+$F$11*CM108</f>
        <v>0</v>
      </c>
      <c r="BS108">
        <f>BR108*BT108</f>
        <v>0</v>
      </c>
      <c r="BT108">
        <f>($B$11*$D$9+$C$11*$D$9+$F$11*((CZ108+CR108)/MAX(CZ108+CR108+DA108, 0.1)*$I$9+DA108/MAX(CZ108+CR108+DA108, 0.1)*$J$9))/($B$11+$C$11+$F$11)</f>
        <v>0</v>
      </c>
      <c r="BU108">
        <f>($B$11*$K$9+$C$11*$K$9+$F$11*((CZ108+CR108)/MAX(CZ108+CR108+DA108, 0.1)*$P$9+DA108/MAX(CZ108+CR108+DA108, 0.1)*$Q$9))/($B$11+$C$11+$F$11)</f>
        <v>0</v>
      </c>
      <c r="BV108">
        <v>6</v>
      </c>
      <c r="BW108">
        <v>0.5</v>
      </c>
      <c r="BX108" t="s">
        <v>267</v>
      </c>
      <c r="BY108">
        <v>1623779567.68387</v>
      </c>
      <c r="BZ108">
        <v>376.453677419355</v>
      </c>
      <c r="CA108">
        <v>400.00635483871</v>
      </c>
      <c r="CB108">
        <v>37.1784096774194</v>
      </c>
      <c r="CC108">
        <v>19.2368612903226</v>
      </c>
      <c r="CD108">
        <v>600.004741935484</v>
      </c>
      <c r="CE108">
        <v>74.1870419354839</v>
      </c>
      <c r="CF108">
        <v>0.100027629032258</v>
      </c>
      <c r="CG108">
        <v>42.2449225806452</v>
      </c>
      <c r="CH108">
        <v>37.3097967741936</v>
      </c>
      <c r="CI108">
        <v>999.9</v>
      </c>
      <c r="CJ108">
        <v>9993.42838709678</v>
      </c>
      <c r="CK108">
        <v>0</v>
      </c>
      <c r="CL108">
        <v>1922.67677419355</v>
      </c>
      <c r="CM108">
        <v>1999.97096774194</v>
      </c>
      <c r="CN108">
        <v>0.979995806451613</v>
      </c>
      <c r="CO108">
        <v>0.0200039935483871</v>
      </c>
      <c r="CP108">
        <v>0</v>
      </c>
      <c r="CQ108">
        <v>647.856516129032</v>
      </c>
      <c r="CR108">
        <v>5.00005</v>
      </c>
      <c r="CS108">
        <v>17153.5677419355</v>
      </c>
      <c r="CT108">
        <v>16663.3774193548</v>
      </c>
      <c r="CU108">
        <v>55.6850967741935</v>
      </c>
      <c r="CV108">
        <v>57.816064516129</v>
      </c>
      <c r="CW108">
        <v>56.379</v>
      </c>
      <c r="CX108">
        <v>56.5822258064516</v>
      </c>
      <c r="CY108">
        <v>57.7415483870968</v>
      </c>
      <c r="CZ108">
        <v>1955.06096774194</v>
      </c>
      <c r="DA108">
        <v>39.9048387096774</v>
      </c>
      <c r="DB108">
        <v>0</v>
      </c>
      <c r="DC108">
        <v>2.29999995231628</v>
      </c>
      <c r="DD108">
        <v>680.857615384615</v>
      </c>
      <c r="DE108">
        <v>-165.148649134912</v>
      </c>
      <c r="DF108">
        <v>-59849.3340429679</v>
      </c>
      <c r="DG108">
        <v>44021.8307692308</v>
      </c>
      <c r="DH108">
        <v>15</v>
      </c>
      <c r="DI108">
        <v>1623779497.7</v>
      </c>
      <c r="DJ108" t="s">
        <v>547</v>
      </c>
      <c r="DK108">
        <v>11</v>
      </c>
      <c r="DL108">
        <v>7.728</v>
      </c>
      <c r="DM108">
        <v>-1.067</v>
      </c>
      <c r="DN108">
        <v>400</v>
      </c>
      <c r="DO108">
        <v>19</v>
      </c>
      <c r="DP108">
        <v>0.09</v>
      </c>
      <c r="DQ108">
        <v>0.01</v>
      </c>
      <c r="DR108">
        <v>-23.9612119047619</v>
      </c>
      <c r="DS108">
        <v>-1.16655734418882</v>
      </c>
      <c r="DT108">
        <v>0.182688592969386</v>
      </c>
      <c r="DU108">
        <v>0</v>
      </c>
      <c r="DV108">
        <v>685.671771428571</v>
      </c>
      <c r="DW108">
        <v>-36.0634306919219</v>
      </c>
      <c r="DX108">
        <v>71.7178894694187</v>
      </c>
      <c r="DY108">
        <v>0</v>
      </c>
      <c r="DZ108">
        <v>19.3501047619048</v>
      </c>
      <c r="EA108">
        <v>8.1517875732951</v>
      </c>
      <c r="EB108">
        <v>0.868981015725666</v>
      </c>
      <c r="EC108">
        <v>0</v>
      </c>
      <c r="ED108">
        <v>0</v>
      </c>
      <c r="EE108">
        <v>3</v>
      </c>
      <c r="EF108" t="s">
        <v>276</v>
      </c>
      <c r="EG108">
        <v>100</v>
      </c>
      <c r="EH108">
        <v>100</v>
      </c>
      <c r="EI108">
        <v>7.728</v>
      </c>
      <c r="EJ108">
        <v>-1.067</v>
      </c>
      <c r="EK108">
        <v>2</v>
      </c>
      <c r="EL108">
        <v>717.757</v>
      </c>
      <c r="EM108">
        <v>315.522</v>
      </c>
      <c r="EN108">
        <v>41.4627</v>
      </c>
      <c r="EO108">
        <v>39.4816</v>
      </c>
      <c r="EP108">
        <v>30.0005</v>
      </c>
      <c r="EQ108">
        <v>39.036</v>
      </c>
      <c r="ER108">
        <v>38.9806</v>
      </c>
      <c r="ES108">
        <v>26.1337</v>
      </c>
      <c r="ET108">
        <v>-30</v>
      </c>
      <c r="EU108">
        <v>-30</v>
      </c>
      <c r="EV108">
        <v>-999.9</v>
      </c>
      <c r="EW108">
        <v>400</v>
      </c>
      <c r="EX108">
        <v>20</v>
      </c>
      <c r="EY108">
        <v>109.225</v>
      </c>
      <c r="EZ108">
        <v>97.4855</v>
      </c>
    </row>
    <row r="109" spans="1:156">
      <c r="A109">
        <v>93</v>
      </c>
      <c r="B109">
        <v>1623779595.7</v>
      </c>
      <c r="C109">
        <v>9760.10000014305</v>
      </c>
      <c r="D109" t="s">
        <v>572</v>
      </c>
      <c r="E109" t="s">
        <v>573</v>
      </c>
      <c r="F109" t="s">
        <v>264</v>
      </c>
      <c r="G109">
        <v>1623779568.9129</v>
      </c>
      <c r="H109">
        <f>CD109*AI109*(CB109-CC109)/(100*BV109*(1000-AI109*CB109))</f>
        <v>0</v>
      </c>
      <c r="I109">
        <f>CD109*AI109*(CA109-BZ109*(1000-AI109*CC109)/(1000-AI109*CB109))/(100*BV109)</f>
        <v>0</v>
      </c>
      <c r="J109">
        <f>BZ109 - IF(AI109&gt;1, I109*BV109*100.0/(AK109*CJ109), 0)</f>
        <v>0</v>
      </c>
      <c r="K109">
        <f>((Q109-H109/2)*J109-I109)/(Q109+H109/2)</f>
        <v>0</v>
      </c>
      <c r="L109">
        <f>K109*(CE109+CF109)/1000.0</f>
        <v>0</v>
      </c>
      <c r="M109">
        <f>(BZ109 - IF(AI109&gt;1, I109*BV109*100.0/(AK109*CJ109), 0))*(CE109+CF109)/1000.0</f>
        <v>0</v>
      </c>
      <c r="N109">
        <f>2.0/((1/P109-1/O109)+SIGN(P109)*SQRT((1/P109-1/O109)*(1/P109-1/O109) + 4*BW109/((BW109+1)*(BW109+1))*(2*1/P109*1/O109-1/O109*1/O109)))</f>
        <v>0</v>
      </c>
      <c r="O109">
        <f>AF109+AE109*BV109+AD109*BV109*BV109</f>
        <v>0</v>
      </c>
      <c r="P109">
        <f>H109*(1000-(1000*0.61365*exp(17.502*T109/(240.97+T109))/(CE109+CF109)+CB109)/2)/(1000*0.61365*exp(17.502*T109/(240.97+T109))/(CE109+CF109)-CB109)</f>
        <v>0</v>
      </c>
      <c r="Q109">
        <f>1/((BW109+1)/(N109/1.6)+1/(O109/1.37)) + BW109/((BW109+1)/(N109/1.6) + BW109/(O109/1.37))</f>
        <v>0</v>
      </c>
      <c r="R109">
        <f>(BS109*BU109)</f>
        <v>0</v>
      </c>
      <c r="S109">
        <f>(CG109+(R109+2*0.95*5.67E-8*(((CG109+$B$7)+273)^4-(CG109+273)^4)-44100*H109)/(1.84*29.3*O109+8*0.95*5.67E-8*(CG109+273)^3))</f>
        <v>0</v>
      </c>
      <c r="T109">
        <f>($C$7*CH109+$D$7*CI109+$E$7*S109)</f>
        <v>0</v>
      </c>
      <c r="U109">
        <f>0.61365*exp(17.502*T109/(240.97+T109))</f>
        <v>0</v>
      </c>
      <c r="V109">
        <f>(W109/X109*100)</f>
        <v>0</v>
      </c>
      <c r="W109">
        <f>CB109*(CE109+CF109)/1000</f>
        <v>0</v>
      </c>
      <c r="X109">
        <f>0.61365*exp(17.502*CG109/(240.97+CG109))</f>
        <v>0</v>
      </c>
      <c r="Y109">
        <f>(U109-CB109*(CE109+CF109)/1000)</f>
        <v>0</v>
      </c>
      <c r="Z109">
        <f>(-H109*44100)</f>
        <v>0</v>
      </c>
      <c r="AA109">
        <f>2*29.3*O109*0.92*(CG109-T109)</f>
        <v>0</v>
      </c>
      <c r="AB109">
        <f>2*0.95*5.67E-8*(((CG109+$B$7)+273)^4-(T109+273)^4)</f>
        <v>0</v>
      </c>
      <c r="AC109">
        <f>R109+AB109+Z109+AA109</f>
        <v>0</v>
      </c>
      <c r="AD109">
        <v>-0.0307451307966256</v>
      </c>
      <c r="AE109">
        <v>0.0345141027406002</v>
      </c>
      <c r="AF109">
        <v>2.73178725293003</v>
      </c>
      <c r="AG109">
        <v>64</v>
      </c>
      <c r="AH109">
        <v>11</v>
      </c>
      <c r="AI109">
        <f>IF(AG109*$H$13&gt;=AK109,1.0,(AK109/(AK109-AG109*$H$13)))</f>
        <v>0</v>
      </c>
      <c r="AJ109">
        <f>(AI109-1)*100</f>
        <v>0</v>
      </c>
      <c r="AK109">
        <f>MAX(0,($B$13+$C$13*CJ109)/(1+$D$13*CJ109)*CE109/(CG109+273)*$E$13)</f>
        <v>0</v>
      </c>
      <c r="AL109">
        <v>0</v>
      </c>
      <c r="AM109">
        <v>0</v>
      </c>
      <c r="AN109">
        <v>0</v>
      </c>
      <c r="AO109">
        <f>AN109-AM109</f>
        <v>0</v>
      </c>
      <c r="AP109">
        <f>AO109/AN109</f>
        <v>0</v>
      </c>
      <c r="AQ109">
        <v>-1</v>
      </c>
      <c r="AR109" t="s">
        <v>574</v>
      </c>
      <c r="AS109">
        <v>678.701346153846</v>
      </c>
      <c r="AT109">
        <v>766.263</v>
      </c>
      <c r="AU109">
        <f>1-AS109/AT109</f>
        <v>0</v>
      </c>
      <c r="AV109">
        <v>0.5</v>
      </c>
      <c r="AW109">
        <f>BS109</f>
        <v>0</v>
      </c>
      <c r="AX109">
        <f>I109</f>
        <v>0</v>
      </c>
      <c r="AY109">
        <f>AU109*AV109*AW109</f>
        <v>0</v>
      </c>
      <c r="AZ109">
        <f>BE109/AT109</f>
        <v>0</v>
      </c>
      <c r="BA109">
        <f>(AX109-AQ109)/AW109</f>
        <v>0</v>
      </c>
      <c r="BB109">
        <f>(AN109-AT109)/AT109</f>
        <v>0</v>
      </c>
      <c r="BC109" t="s">
        <v>266</v>
      </c>
      <c r="BD109">
        <v>0</v>
      </c>
      <c r="BE109">
        <f>AT109-BD109</f>
        <v>0</v>
      </c>
      <c r="BF109">
        <f>(AT109-AS109)/(AT109-BD109)</f>
        <v>0</v>
      </c>
      <c r="BG109">
        <f>(AN109-AT109)/(AN109-BD109)</f>
        <v>0</v>
      </c>
      <c r="BH109">
        <f>(AT109-AS109)/(AT109-AM109)</f>
        <v>0</v>
      </c>
      <c r="BI109">
        <f>(AN109-AT109)/(AN109-AM109)</f>
        <v>0</v>
      </c>
      <c r="BJ109" t="s">
        <v>266</v>
      </c>
      <c r="BK109" t="s">
        <v>266</v>
      </c>
      <c r="BL109" t="s">
        <v>266</v>
      </c>
      <c r="BM109" t="s">
        <v>266</v>
      </c>
      <c r="BN109" t="s">
        <v>266</v>
      </c>
      <c r="BO109" t="s">
        <v>266</v>
      </c>
      <c r="BP109" t="s">
        <v>266</v>
      </c>
      <c r="BQ109" t="s">
        <v>266</v>
      </c>
      <c r="BR109">
        <f>$B$11*CK109+$C$11*CL109+$F$11*CM109</f>
        <v>0</v>
      </c>
      <c r="BS109">
        <f>BR109*BT109</f>
        <v>0</v>
      </c>
      <c r="BT109">
        <f>($B$11*$D$9+$C$11*$D$9+$F$11*((CZ109+CR109)/MAX(CZ109+CR109+DA109, 0.1)*$I$9+DA109/MAX(CZ109+CR109+DA109, 0.1)*$J$9))/($B$11+$C$11+$F$11)</f>
        <v>0</v>
      </c>
      <c r="BU109">
        <f>($B$11*$K$9+$C$11*$K$9+$F$11*((CZ109+CR109)/MAX(CZ109+CR109+DA109, 0.1)*$P$9+DA109/MAX(CZ109+CR109+DA109, 0.1)*$Q$9))/($B$11+$C$11+$F$11)</f>
        <v>0</v>
      </c>
      <c r="BV109">
        <v>6</v>
      </c>
      <c r="BW109">
        <v>0.5</v>
      </c>
      <c r="BX109" t="s">
        <v>267</v>
      </c>
      <c r="BY109">
        <v>1623779568.9129</v>
      </c>
      <c r="BZ109">
        <v>376.437096774194</v>
      </c>
      <c r="CA109">
        <v>400.005290322581</v>
      </c>
      <c r="CB109">
        <v>37.2739161290323</v>
      </c>
      <c r="CC109">
        <v>19.2404741935484</v>
      </c>
      <c r="CD109">
        <v>600.005838709677</v>
      </c>
      <c r="CE109">
        <v>74.1870451612903</v>
      </c>
      <c r="CF109">
        <v>0.100023112903226</v>
      </c>
      <c r="CG109">
        <v>42.2604548387097</v>
      </c>
      <c r="CH109">
        <v>37.3968709677419</v>
      </c>
      <c r="CI109">
        <v>999.9</v>
      </c>
      <c r="CJ109">
        <v>9994.11387096774</v>
      </c>
      <c r="CK109">
        <v>0</v>
      </c>
      <c r="CL109">
        <v>1922.49806451613</v>
      </c>
      <c r="CM109">
        <v>1999.97709677419</v>
      </c>
      <c r="CN109">
        <v>0.979996064516129</v>
      </c>
      <c r="CO109">
        <v>0.0200037419354839</v>
      </c>
      <c r="CP109">
        <v>0</v>
      </c>
      <c r="CQ109">
        <v>646.648612903226</v>
      </c>
      <c r="CR109">
        <v>5.00005</v>
      </c>
      <c r="CS109">
        <v>17131.4129032258</v>
      </c>
      <c r="CT109">
        <v>16663.4322580645</v>
      </c>
      <c r="CU109">
        <v>55.7173548387097</v>
      </c>
      <c r="CV109">
        <v>57.8180967741935</v>
      </c>
      <c r="CW109">
        <v>56.381</v>
      </c>
      <c r="CX109">
        <v>56.5862580645161</v>
      </c>
      <c r="CY109">
        <v>57.7597096774193</v>
      </c>
      <c r="CZ109">
        <v>1955.06774193548</v>
      </c>
      <c r="DA109">
        <v>39.9045161290323</v>
      </c>
      <c r="DB109">
        <v>0</v>
      </c>
      <c r="DC109">
        <v>2</v>
      </c>
      <c r="DD109">
        <v>678.701346153846</v>
      </c>
      <c r="DE109">
        <v>-107.492060105032</v>
      </c>
      <c r="DF109">
        <v>-36729.3529781122</v>
      </c>
      <c r="DG109">
        <v>43880.5153846154</v>
      </c>
      <c r="DH109">
        <v>15</v>
      </c>
      <c r="DI109">
        <v>1623779497.7</v>
      </c>
      <c r="DJ109" t="s">
        <v>547</v>
      </c>
      <c r="DK109">
        <v>11</v>
      </c>
      <c r="DL109">
        <v>7.728</v>
      </c>
      <c r="DM109">
        <v>-1.067</v>
      </c>
      <c r="DN109">
        <v>400</v>
      </c>
      <c r="DO109">
        <v>19</v>
      </c>
      <c r="DP109">
        <v>0.09</v>
      </c>
      <c r="DQ109">
        <v>0.01</v>
      </c>
      <c r="DR109">
        <v>-24.0144166666667</v>
      </c>
      <c r="DS109">
        <v>0.116100174135615</v>
      </c>
      <c r="DT109">
        <v>0.0927474371784718</v>
      </c>
      <c r="DU109">
        <v>1</v>
      </c>
      <c r="DV109">
        <v>678.4974</v>
      </c>
      <c r="DW109">
        <v>-50.7517474388895</v>
      </c>
      <c r="DX109">
        <v>69.7340336663731</v>
      </c>
      <c r="DY109">
        <v>0</v>
      </c>
      <c r="DZ109">
        <v>19.7702261904762</v>
      </c>
      <c r="EA109">
        <v>5.18156573724135</v>
      </c>
      <c r="EB109">
        <v>0.564636510154784</v>
      </c>
      <c r="EC109">
        <v>0</v>
      </c>
      <c r="ED109">
        <v>1</v>
      </c>
      <c r="EE109">
        <v>3</v>
      </c>
      <c r="EF109" t="s">
        <v>269</v>
      </c>
      <c r="EG109">
        <v>100</v>
      </c>
      <c r="EH109">
        <v>100</v>
      </c>
      <c r="EI109">
        <v>7.728</v>
      </c>
      <c r="EJ109">
        <v>-1.067</v>
      </c>
      <c r="EK109">
        <v>2</v>
      </c>
      <c r="EL109">
        <v>717.742</v>
      </c>
      <c r="EM109">
        <v>315.57</v>
      </c>
      <c r="EN109">
        <v>41.4628</v>
      </c>
      <c r="EO109">
        <v>39.4845</v>
      </c>
      <c r="EP109">
        <v>30.0004</v>
      </c>
      <c r="EQ109">
        <v>39.0369</v>
      </c>
      <c r="ER109">
        <v>38.9831</v>
      </c>
      <c r="ES109">
        <v>26.1332</v>
      </c>
      <c r="ET109">
        <v>-30</v>
      </c>
      <c r="EU109">
        <v>-30</v>
      </c>
      <c r="EV109">
        <v>-999.9</v>
      </c>
      <c r="EW109">
        <v>400</v>
      </c>
      <c r="EX109">
        <v>20</v>
      </c>
      <c r="EY109">
        <v>109.225</v>
      </c>
      <c r="EZ109">
        <v>97.4854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5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  <row r="15" spans="1:2">
      <c r="A15" t="s">
        <v>25</v>
      </c>
      <c r="B15" t="s">
        <v>26</v>
      </c>
    </row>
    <row r="16" spans="1:2">
      <c r="A16" t="s">
        <v>295</v>
      </c>
      <c r="B16" t="s">
        <v>296</v>
      </c>
    </row>
    <row r="17" spans="1:2">
      <c r="A17" t="s">
        <v>325</v>
      </c>
      <c r="B17" t="s">
        <v>326</v>
      </c>
    </row>
    <row r="18" spans="1:2">
      <c r="A18" t="s">
        <v>356</v>
      </c>
      <c r="B18" t="s">
        <v>357</v>
      </c>
    </row>
    <row r="19" spans="1:2">
      <c r="A19" t="s">
        <v>386</v>
      </c>
      <c r="B19" t="s">
        <v>387</v>
      </c>
    </row>
    <row r="20" spans="1:2">
      <c r="A20" t="s">
        <v>416</v>
      </c>
      <c r="B20" t="s">
        <v>417</v>
      </c>
    </row>
    <row r="21" spans="1:2">
      <c r="A21" t="s">
        <v>449</v>
      </c>
      <c r="B21" t="s">
        <v>450</v>
      </c>
    </row>
    <row r="22" spans="1:2">
      <c r="A22" t="s">
        <v>449</v>
      </c>
      <c r="B22" t="s">
        <v>450</v>
      </c>
    </row>
    <row r="23" spans="1:2">
      <c r="A23" t="s">
        <v>479</v>
      </c>
      <c r="B23" t="s">
        <v>480</v>
      </c>
    </row>
    <row r="24" spans="1:2">
      <c r="A24" t="s">
        <v>509</v>
      </c>
      <c r="B24" t="s">
        <v>510</v>
      </c>
    </row>
    <row r="25" spans="1:2">
      <c r="A25" t="s">
        <v>542</v>
      </c>
      <c r="B25" t="s">
        <v>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2021-06-15T12:54:40Z</dcterms:created>
  <dcterms:modified xsi:type="dcterms:W3CDTF">2021-06-15T12:54:40Z</dcterms:modified>
</cp:coreProperties>
</file>