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<sst xmlns="http://schemas.openxmlformats.org/spreadsheetml/2006/main" count="3167" uniqueCount="691">
  <si>
    <t>File opened</t>
  </si>
  <si>
    <t>2021-06-16 09:48:41</t>
  </si>
  <si>
    <t>Console s/n</t>
  </si>
  <si>
    <t>68C-901352</t>
  </si>
  <si>
    <t>Console ver</t>
  </si>
  <si>
    <t>Bluestem v.1.3.4</t>
  </si>
  <si>
    <t>Scripts ver</t>
  </si>
  <si>
    <t>2018.05  1.3.4, Mar 2018</t>
  </si>
  <si>
    <t>Head s/n</t>
  </si>
  <si>
    <t>68H-581348</t>
  </si>
  <si>
    <t>Head ver</t>
  </si>
  <si>
    <t>1.3.0</t>
  </si>
  <si>
    <t>Head cal</t>
  </si>
  <si>
    <t>{"h2oaspan2": "0", "co2aspan2b": "0.174856", "h2obspan2b": "0.0670951", "h2oaspan1": "1.00244", "flowmeterzero": "1.01", "tbzero": "0.0380535", "co2bspan2b": "0.174583", "h2obspanconc2": "0", "co2aspanconc1": "993.2", "co2bspan2": "0", "co2bspan2a": "0.176379", "co2bspan1": "0.989818", "ssa_ref": "33579.6", "flowazero": "0.21437", "h2oazero": "1.05601", "h2obzero": "1.07726", "h2oaspan2b": "0.0674668", "tazero": "0.142506", "ssb_ref": "33513.6", "co2aspan1": "0.989639", "h2obspanconc1": "12.25", "co2azero": "0.893886", "h2oaspanconc2": "0", "h2oaspanconc1": "12.25", "co2bzero": "0.971603", "h2obspan2": "0", "oxygen": "21", "h2oaspan2a": "0.0673025", "co2bspanconc2": "0", "co2aspan2a": "0.176687", "chamberpressurezero": "2.54967", "h2obspan2a": "0.0673262", "co2aspanconc2": "0", "flowbzero": "0.22602", "h2obspan1": "0.996568", "co2bspanconc1": "993.2", "co2aspan2": "0"}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</si>
  <si>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</si>
  <si>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</si>
  <si>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</si>
  <si>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</si>
  <si>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</si>
  <si>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</si>
  <si>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</si>
  <si>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</si>
  <si>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</si>
  <si>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09:48:41</t>
  </si>
  <si>
    <t>Stability Definition:	ΔCO2 (Meas2): Slp&lt;0.5	ΔH2O (Meas2): Slp&lt;0.1	F (FlrLS): Slp&lt;1</t>
  </si>
  <si>
    <t>09:49:01</t>
  </si>
  <si>
    <t>veratrum1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</si>
  <si>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</si>
  <si>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</si>
  <si>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</si>
  <si>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</si>
  <si>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</si>
  <si>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</si>
  <si>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</si>
  <si>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</si>
  <si>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</si>
  <si>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</si>
  <si>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</si>
  <si>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</si>
  <si>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</si>
  <si>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</si>
  <si>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</si>
  <si>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</si>
  <si>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</si>
  <si>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</si>
  <si>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</si>
  <si>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</si>
  <si>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</si>
  <si>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</si>
  <si>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</si>
  <si>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</si>
  <si>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</si>
  <si>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</si>
  <si>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</si>
  <si>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</si>
  <si>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</si>
  <si>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</si>
  <si>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</si>
  <si>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</si>
  <si>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</si>
  <si>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</si>
  <si>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</si>
  <si>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</si>
  <si>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</si>
  <si>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</si>
  <si>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</si>
  <si>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</si>
  <si>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</si>
  <si>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</si>
  <si>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</si>
  <si>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3.40973 113.396 487.438 828.684 1138.78 1417.05 1410.4 1405.68</t>
  </si>
  <si>
    <t>Fs_true</t>
  </si>
  <si>
    <t>0.241571 114.697 401.039 600.811 801.275 1070.58 1071.17 1071.31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</si>
  <si>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</si>
  <si>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</si>
  <si>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</si>
  <si>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</si>
  <si>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</si>
  <si>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</si>
  <si>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</si>
  <si>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</si>
  <si>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</si>
  <si>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</si>
  <si>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</si>
  <si>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</si>
  <si>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</si>
  <si>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</si>
  <si>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</si>
  <si>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</si>
  <si>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</si>
  <si>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</si>
  <si>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</si>
  <si>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rep name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</si>
  <si>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</si>
  <si>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</si>
  <si>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</si>
  <si>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</si>
  <si>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</si>
  <si>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</si>
  <si>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</si>
  <si>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</si>
  <si>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</si>
  <si>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</si>
  <si>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</si>
  <si>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</si>
  <si>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</si>
  <si>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</si>
  <si>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</si>
  <si>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</si>
  <si>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</si>
  <si>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</si>
  <si>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</si>
  <si>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</si>
  <si>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</si>
  <si>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</si>
  <si>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</si>
  <si>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</si>
  <si>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</si>
  <si>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</si>
  <si>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</si>
  <si>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</si>
  <si>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</si>
  <si>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</si>
  <si>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</si>
  <si>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</si>
  <si>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</si>
  <si>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</si>
  <si>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</si>
  <si>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</si>
  <si>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</si>
  <si>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</si>
  <si>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</si>
  <si>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</si>
  <si>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</si>
  <si>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</si>
  <si>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</si>
  <si>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</si>
  <si>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</si>
  <si>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</si>
  <si>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</si>
  <si>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</si>
  <si>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</si>
  <si>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</si>
  <si>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</si>
  <si>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</si>
  <si>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</si>
  <si>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</si>
  <si>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</si>
  <si>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</si>
  <si>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</si>
  <si>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</si>
  <si>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</si>
  <si>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</si>
  <si>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</si>
  <si>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</si>
  <si>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</si>
  <si>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</si>
  <si>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</si>
  <si>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</si>
  <si>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</si>
  <si>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</si>
  <si>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</si>
  <si>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</si>
  <si>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</si>
  <si>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</si>
  <si>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</si>
  <si>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</si>
  <si>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</si>
  <si>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</si>
  <si>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</si>
  <si>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</si>
  <si>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</si>
  <si>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</si>
  <si>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</si>
  <si>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</si>
  <si>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</si>
  <si>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</si>
  <si>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</si>
  <si>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</si>
  <si>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</si>
  <si>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</si>
  <si>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</si>
  <si>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</si>
  <si>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</si>
  <si>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</si>
  <si>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</si>
  <si>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</si>
  <si>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</si>
  <si>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</si>
  <si>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</si>
  <si>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</si>
  <si>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</si>
  <si>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</si>
  <si>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</si>
  <si>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</si>
  <si>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</si>
  <si>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</si>
  <si>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</si>
  <si>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</si>
  <si>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</si>
  <si>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</si>
  <si>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</si>
  <si>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</si>
  <si>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</si>
  <si>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</si>
  <si>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</si>
  <si>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</si>
  <si>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</si>
  <si>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</si>
  <si>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</si>
  <si>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</si>
  <si>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</si>
  <si>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</si>
  <si>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</si>
  <si>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</si>
  <si>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</si>
  <si>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</si>
  <si>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</si>
  <si>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</si>
  <si>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</si>
  <si>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</si>
  <si>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</si>
  <si>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</si>
  <si>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</si>
  <si>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</si>
  <si>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</si>
  <si>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</si>
  <si>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</si>
  <si>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</si>
  <si>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</si>
  <si>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</si>
  <si>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</si>
  <si>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</si>
  <si>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</si>
  <si>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</si>
  <si>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</si>
  <si>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</si>
  <si>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</si>
  <si>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</si>
  <si>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</si>
  <si>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</si>
  <si>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</si>
  <si>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</si>
  <si>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</si>
  <si>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</si>
  <si>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</si>
  <si>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</si>
  <si>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</si>
  <si>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</si>
  <si>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</si>
  <si>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</si>
  <si>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</si>
  <si>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</si>
  <si>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</si>
  <si>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</si>
  <si>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</si>
  <si>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</si>
  <si>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</si>
  <si>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</si>
  <si>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</si>
  <si>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</si>
  <si>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</si>
  <si>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20210616 10:02:32</t>
  </si>
  <si>
    <t>10:02:32</t>
  </si>
  <si>
    <t>default</t>
  </si>
  <si>
    <t>RECT-6938-20210616-10_02_33</t>
  </si>
  <si>
    <t>-</t>
  </si>
  <si>
    <t>0: Broadleaf</t>
  </si>
  <si>
    <t>10:01:44</t>
  </si>
  <si>
    <t>2/3</t>
  </si>
  <si>
    <t>20210616 10:02:35</t>
  </si>
  <si>
    <t>10:02:35</t>
  </si>
  <si>
    <t>RECT-6939-20210616-10_02_36</t>
  </si>
  <si>
    <t>20210616 10:02:38</t>
  </si>
  <si>
    <t>10:02:38</t>
  </si>
  <si>
    <t>RECT-6940-20210616-10_02_40</t>
  </si>
  <si>
    <t>1/3</t>
  </si>
  <si>
    <t>20210616 10:02:41</t>
  </si>
  <si>
    <t>10:02:41</t>
  </si>
  <si>
    <t>RECT-6941-20210616-10_02_43</t>
  </si>
  <si>
    <t>0/3</t>
  </si>
  <si>
    <t>20210616 10:02:44</t>
  </si>
  <si>
    <t>10:02:44</t>
  </si>
  <si>
    <t>RECT-6942-20210616-10_02_46</t>
  </si>
  <si>
    <t>20210616 10:02:47</t>
  </si>
  <si>
    <t>10:02:47</t>
  </si>
  <si>
    <t>RECT-6943-20210616-10_02_49</t>
  </si>
  <si>
    <t>20210616 10:02:50</t>
  </si>
  <si>
    <t>10:02:50</t>
  </si>
  <si>
    <t>RECT-6944-20210616-10_02_52</t>
  </si>
  <si>
    <t>20210616 10:02:53</t>
  </si>
  <si>
    <t>10:02:53</t>
  </si>
  <si>
    <t>RECT-6945-20210616-10_02_55</t>
  </si>
  <si>
    <t>20210616 10:02:56</t>
  </si>
  <si>
    <t>10:02:56</t>
  </si>
  <si>
    <t>RECT-6946-20210616-10_02_58</t>
  </si>
  <si>
    <t>10:06:37</t>
  </si>
  <si>
    <t>delphinium1</t>
  </si>
  <si>
    <t>20210616 10:10:44</t>
  </si>
  <si>
    <t>10:10:44</t>
  </si>
  <si>
    <t>RECT-6947-20210616-10_10_45</t>
  </si>
  <si>
    <t>10:10:04</t>
  </si>
  <si>
    <t>20210616 10:10:47</t>
  </si>
  <si>
    <t>10:10:47</t>
  </si>
  <si>
    <t>RECT-6948-20210616-10_10_48</t>
  </si>
  <si>
    <t>20210616 10:10:50</t>
  </si>
  <si>
    <t>10:10:50</t>
  </si>
  <si>
    <t>RECT-6949-20210616-10_10_51</t>
  </si>
  <si>
    <t>20210616 10:10:53</t>
  </si>
  <si>
    <t>10:10:53</t>
  </si>
  <si>
    <t>RECT-6950-20210616-10_10_55</t>
  </si>
  <si>
    <t>20210616 10:10:56</t>
  </si>
  <si>
    <t>10:10:56</t>
  </si>
  <si>
    <t>RECT-6951-20210616-10_10_58</t>
  </si>
  <si>
    <t>20210616 10:11:00</t>
  </si>
  <si>
    <t>10:11:00</t>
  </si>
  <si>
    <t>RECT-6952-20210616-10_11_01</t>
  </si>
  <si>
    <t>20210616 10:11:03</t>
  </si>
  <si>
    <t>10:11:03</t>
  </si>
  <si>
    <t>RECT-6953-20210616-10_11_04</t>
  </si>
  <si>
    <t>20210616 10:11:06</t>
  </si>
  <si>
    <t>10:11:06</t>
  </si>
  <si>
    <t>RECT-6954-20210616-10_11_08</t>
  </si>
  <si>
    <t>20210616 10:11:09</t>
  </si>
  <si>
    <t>10:11:09</t>
  </si>
  <si>
    <t>RECT-6955-20210616-10_11_11</t>
  </si>
  <si>
    <t>10:13:24</t>
  </si>
  <si>
    <t>maple1</t>
  </si>
  <si>
    <t>20210616 10:17:14</t>
  </si>
  <si>
    <t>10:17:14</t>
  </si>
  <si>
    <t>RECT-6956-20210616-10_17_15</t>
  </si>
  <si>
    <t>10:16:25</t>
  </si>
  <si>
    <t>20210616 10:17:17</t>
  </si>
  <si>
    <t>10:17:17</t>
  </si>
  <si>
    <t>RECT-6957-20210616-10_17_18</t>
  </si>
  <si>
    <t>20210616 10:17:20</t>
  </si>
  <si>
    <t>10:17:20</t>
  </si>
  <si>
    <t>RECT-6958-20210616-10_17_21</t>
  </si>
  <si>
    <t>20210616 10:17:23</t>
  </si>
  <si>
    <t>10:17:23</t>
  </si>
  <si>
    <t>RECT-6959-20210616-10_17_24</t>
  </si>
  <si>
    <t>20210616 10:17:26</t>
  </si>
  <si>
    <t>10:17:26</t>
  </si>
  <si>
    <t>RECT-6960-20210616-10_17_27</t>
  </si>
  <si>
    <t>20210616 10:17:29</t>
  </si>
  <si>
    <t>10:17:29</t>
  </si>
  <si>
    <t>RECT-6961-20210616-10_17_30</t>
  </si>
  <si>
    <t>20210616 10:17:32</t>
  </si>
  <si>
    <t>10:17:32</t>
  </si>
  <si>
    <t>RECT-6962-20210616-10_17_33</t>
  </si>
  <si>
    <t>20210616 10:17:35</t>
  </si>
  <si>
    <t>10:17:35</t>
  </si>
  <si>
    <t>RECT-6963-20210616-10_17_36</t>
  </si>
  <si>
    <t>20210616 10:17:38</t>
  </si>
  <si>
    <t>10:17:38</t>
  </si>
  <si>
    <t>RECT-6964-20210616-10_17_39</t>
  </si>
  <si>
    <t>20210616 10:17:41</t>
  </si>
  <si>
    <t>10:17:41</t>
  </si>
  <si>
    <t>RECT-6965-20210616-10_17_42</t>
  </si>
  <si>
    <t>10:19:48</t>
  </si>
  <si>
    <t>veratrum2</t>
  </si>
  <si>
    <t>20210616 10:31:43</t>
  </si>
  <si>
    <t>10:31:43</t>
  </si>
  <si>
    <t>RECT-6966-20210616-10_31_44</t>
  </si>
  <si>
    <t>10:31:26</t>
  </si>
  <si>
    <t>20210616 10:31:46</t>
  </si>
  <si>
    <t>10:31:46</t>
  </si>
  <si>
    <t>RECT-6967-20210616-10_31_48</t>
  </si>
  <si>
    <t>20210616 10:31:49</t>
  </si>
  <si>
    <t>10:31:49</t>
  </si>
  <si>
    <t>RECT-6968-20210616-10_31_51</t>
  </si>
  <si>
    <t>20210616 10:31:52</t>
  </si>
  <si>
    <t>10:31:52</t>
  </si>
  <si>
    <t>RECT-6969-20210616-10_31_54</t>
  </si>
  <si>
    <t>20210616 10:31:55</t>
  </si>
  <si>
    <t>10:31:55</t>
  </si>
  <si>
    <t>RECT-6970-20210616-10_31_56</t>
  </si>
  <si>
    <t>20210616 10:31:58</t>
  </si>
  <si>
    <t>10:31:58</t>
  </si>
  <si>
    <t>RECT-6971-20210616-10_32_00</t>
  </si>
  <si>
    <t>20210616 10:32:01</t>
  </si>
  <si>
    <t>10:32:01</t>
  </si>
  <si>
    <t>RECT-6972-20210616-10_32_03</t>
  </si>
  <si>
    <t>20210616 10:32:04</t>
  </si>
  <si>
    <t>10:32:04</t>
  </si>
  <si>
    <t>RECT-6973-20210616-10_32_06</t>
  </si>
  <si>
    <t>20210616 10:32:07</t>
  </si>
  <si>
    <t>10:32:07</t>
  </si>
  <si>
    <t>RECT-6974-20210616-10_32_09</t>
  </si>
  <si>
    <t>10:32:35</t>
  </si>
  <si>
    <t>delphinium2</t>
  </si>
  <si>
    <t>20210616 10:39:10</t>
  </si>
  <si>
    <t>10:39:10</t>
  </si>
  <si>
    <t>RECT-6975-20210616-10_39_11</t>
  </si>
  <si>
    <t>10:39:32</t>
  </si>
  <si>
    <t>20210616 10:39:33</t>
  </si>
  <si>
    <t>10:39:33</t>
  </si>
  <si>
    <t>RECT-6976-20210616-10_39_34</t>
  </si>
  <si>
    <t>10:40:06</t>
  </si>
  <si>
    <t>20210616 10:40:07</t>
  </si>
  <si>
    <t>10:40:07</t>
  </si>
  <si>
    <t>RECT-6977-20210616-10_40_08</t>
  </si>
  <si>
    <t>10:40:39</t>
  </si>
  <si>
    <t>10:42:24</t>
  </si>
  <si>
    <t>maple2</t>
  </si>
  <si>
    <t>20210616 10:50:16</t>
  </si>
  <si>
    <t>10:50:16</t>
  </si>
  <si>
    <t>RECT-6978-20210616-10_50_18</t>
  </si>
  <si>
    <t>10:49:56</t>
  </si>
  <si>
    <t>20210616 10:50:19</t>
  </si>
  <si>
    <t>10:50:19</t>
  </si>
  <si>
    <t>RECT-6979-20210616-10_50_21</t>
  </si>
  <si>
    <t>20210616 10:50:22</t>
  </si>
  <si>
    <t>10:50:22</t>
  </si>
  <si>
    <t>RECT-6980-20210616-10_50_24</t>
  </si>
  <si>
    <t>20210616 10:50:25</t>
  </si>
  <si>
    <t>10:50:25</t>
  </si>
  <si>
    <t>RECT-6981-20210616-10_50_27</t>
  </si>
  <si>
    <t>20210616 10:50:28</t>
  </si>
  <si>
    <t>10:50:28</t>
  </si>
  <si>
    <t>RECT-6982-20210616-10_50_30</t>
  </si>
  <si>
    <t>20210616 10:50:32</t>
  </si>
  <si>
    <t>10:50:32</t>
  </si>
  <si>
    <t>RECT-6983-20210616-10_50_33</t>
  </si>
  <si>
    <t>20210616 10:50:35</t>
  </si>
  <si>
    <t>10:50:35</t>
  </si>
  <si>
    <t>RECT-6984-20210616-10_50_36</t>
  </si>
  <si>
    <t>20210616 10:50:38</t>
  </si>
  <si>
    <t>10:50:38</t>
  </si>
  <si>
    <t>RECT-6985-20210616-10_50_39</t>
  </si>
  <si>
    <t>20210616 10:50:41</t>
  </si>
  <si>
    <t>10:50:41</t>
  </si>
  <si>
    <t>RECT-6986-20210616-10_50_42</t>
  </si>
  <si>
    <t>10:52:32</t>
  </si>
  <si>
    <t>veratrum3</t>
  </si>
  <si>
    <t>20210616 10:57:00</t>
  </si>
  <si>
    <t>10:57:00</t>
  </si>
  <si>
    <t>RECT-6987-20210616-10_57_02</t>
  </si>
  <si>
    <t>10:56:42</t>
  </si>
  <si>
    <t>20210616 10:57:03</t>
  </si>
  <si>
    <t>10:57:03</t>
  </si>
  <si>
    <t>RECT-6988-20210616-10_57_05</t>
  </si>
  <si>
    <t>20210616 10:57:06</t>
  </si>
  <si>
    <t>10:57:06</t>
  </si>
  <si>
    <t>RECT-6989-20210616-10_57_08</t>
  </si>
  <si>
    <t>20210616 10:57:09</t>
  </si>
  <si>
    <t>10:57:09</t>
  </si>
  <si>
    <t>RECT-6990-20210616-10_57_11</t>
  </si>
  <si>
    <t>20210616 10:57:12</t>
  </si>
  <si>
    <t>10:57:12</t>
  </si>
  <si>
    <t>RECT-6991-20210616-10_57_14</t>
  </si>
  <si>
    <t>20210616 10:57:15</t>
  </si>
  <si>
    <t>10:57:15</t>
  </si>
  <si>
    <t>RECT-6992-20210616-10_57_17</t>
  </si>
  <si>
    <t>20210616 10:57:19</t>
  </si>
  <si>
    <t>10:57:19</t>
  </si>
  <si>
    <t>RECT-6993-20210616-10_57_20</t>
  </si>
  <si>
    <t>20210616 10:57:22</t>
  </si>
  <si>
    <t>10:57:22</t>
  </si>
  <si>
    <t>RECT-6994-20210616-10_57_23</t>
  </si>
  <si>
    <t>20210616 10:57:25</t>
  </si>
  <si>
    <t>10:57:25</t>
  </si>
  <si>
    <t>RECT-6995-20210616-10_57_27</t>
  </si>
  <si>
    <t>10:57:54</t>
  </si>
  <si>
    <t>delphinium3</t>
  </si>
  <si>
    <t>20210616 11:03:18</t>
  </si>
  <si>
    <t>11:03:18</t>
  </si>
  <si>
    <t>RECT-6996-20210616-11_03_19</t>
  </si>
  <si>
    <t>11:02:50</t>
  </si>
  <si>
    <t>20210616 11:03:21</t>
  </si>
  <si>
    <t>11:03:21</t>
  </si>
  <si>
    <t>RECT-6997-20210616-11_03_22</t>
  </si>
  <si>
    <t>20210616 11:03:24</t>
  </si>
  <si>
    <t>11:03:24</t>
  </si>
  <si>
    <t>RECT-6998-20210616-11_03_25</t>
  </si>
  <si>
    <t>20210616 11:03:27</t>
  </si>
  <si>
    <t>11:03:27</t>
  </si>
  <si>
    <t>RECT-6999-20210616-11_03_28</t>
  </si>
  <si>
    <t>20210616 11:03:30</t>
  </si>
  <si>
    <t>11:03:30</t>
  </si>
  <si>
    <t>RECT-7000-20210616-11_03_31</t>
  </si>
  <si>
    <t>20210616 11:03:33</t>
  </si>
  <si>
    <t>11:03:33</t>
  </si>
  <si>
    <t>RECT-7001-20210616-11_03_34</t>
  </si>
  <si>
    <t>20210616 11:03:36</t>
  </si>
  <si>
    <t>11:03:36</t>
  </si>
  <si>
    <t>RECT-7002-20210616-11_03_37</t>
  </si>
  <si>
    <t>20210616 11:03:39</t>
  </si>
  <si>
    <t>11:03:39</t>
  </si>
  <si>
    <t>RECT-7003-20210616-11_03_41</t>
  </si>
  <si>
    <t>20210616 11:03:42</t>
  </si>
  <si>
    <t>11:03:42</t>
  </si>
  <si>
    <t>RECT-7004-20210616-11_03_44</t>
  </si>
  <si>
    <t>11:05:20</t>
  </si>
  <si>
    <t>maple3</t>
  </si>
  <si>
    <t>20210616 11:09:10</t>
  </si>
  <si>
    <t>11:09:10</t>
  </si>
  <si>
    <t>RECT-7005-20210616-11_09_12</t>
  </si>
  <si>
    <t>11:08:51</t>
  </si>
  <si>
    <t>20210616 11:09:13</t>
  </si>
  <si>
    <t>11:09:13</t>
  </si>
  <si>
    <t>RECT-7006-20210616-11_09_15</t>
  </si>
  <si>
    <t>20210616 11:09:16</t>
  </si>
  <si>
    <t>11:09:16</t>
  </si>
  <si>
    <t>RECT-7007-20210616-11_09_18</t>
  </si>
  <si>
    <t>20210616 11:09:19</t>
  </si>
  <si>
    <t>11:09:19</t>
  </si>
  <si>
    <t>RECT-7008-20210616-11_09_21</t>
  </si>
  <si>
    <t>20210616 11:09:22</t>
  </si>
  <si>
    <t>11:09:22</t>
  </si>
  <si>
    <t>RECT-7009-20210616-11_09_24</t>
  </si>
  <si>
    <t>20210616 11:09:25</t>
  </si>
  <si>
    <t>11:09:25</t>
  </si>
  <si>
    <t>RECT-7010-20210616-11_09_27</t>
  </si>
  <si>
    <t>20210616 11:09:28</t>
  </si>
  <si>
    <t>11:09:28</t>
  </si>
  <si>
    <t>RECT-7011-20210616-11_09_30</t>
  </si>
  <si>
    <t>20210616 11:09:31</t>
  </si>
  <si>
    <t>11:09:31</t>
  </si>
  <si>
    <t>RECT-7012-20210616-11_09_33</t>
  </si>
  <si>
    <t>20210616 11:09:34</t>
  </si>
  <si>
    <t>11:09:34</t>
  </si>
  <si>
    <t>RECT-7013-20210616-11_09_36</t>
  </si>
  <si>
    <t>20210616 11:09:37</t>
  </si>
  <si>
    <t>11:09:37</t>
  </si>
  <si>
    <t>RECT-7014-20210616-11_09_39</t>
  </si>
  <si>
    <t>11:10:22</t>
  </si>
  <si>
    <t>veratrum4</t>
  </si>
  <si>
    <t>20210616 11:15:44</t>
  </si>
  <si>
    <t>11:15:44</t>
  </si>
  <si>
    <t>RECT-7015-20210616-11_15_45</t>
  </si>
  <si>
    <t>11:15:25</t>
  </si>
  <si>
    <t>20210616 11:15:47</t>
  </si>
  <si>
    <t>11:15:47</t>
  </si>
  <si>
    <t>RECT-7016-20210616-11_15_48</t>
  </si>
  <si>
    <t>20210616 11:15:50</t>
  </si>
  <si>
    <t>11:15:50</t>
  </si>
  <si>
    <t>RECT-7017-20210616-11_15_51</t>
  </si>
  <si>
    <t>20210616 11:15:53</t>
  </si>
  <si>
    <t>11:15:53</t>
  </si>
  <si>
    <t>RECT-7018-20210616-11_15_55</t>
  </si>
  <si>
    <t>20210616 11:15:56</t>
  </si>
  <si>
    <t>11:15:56</t>
  </si>
  <si>
    <t>RECT-7019-20210616-11_15_58</t>
  </si>
  <si>
    <t>20210616 11:15:59</t>
  </si>
  <si>
    <t>11:15:59</t>
  </si>
  <si>
    <t>RECT-7020-20210616-11_16_01</t>
  </si>
  <si>
    <t>20210616 11:16:02</t>
  </si>
  <si>
    <t>11:16:02</t>
  </si>
  <si>
    <t>RECT-7021-20210616-11_16_04</t>
  </si>
  <si>
    <t>20210616 11:16:05</t>
  </si>
  <si>
    <t>11:16:05</t>
  </si>
  <si>
    <t>RECT-7022-20210616-11_16_07</t>
  </si>
  <si>
    <t>20210616 11:16:09</t>
  </si>
  <si>
    <t>11:16:09</t>
  </si>
  <si>
    <t>RECT-7023-20210616-11_16_10</t>
  </si>
  <si>
    <t>20210616 11:21:13</t>
  </si>
  <si>
    <t>11:21:13</t>
  </si>
  <si>
    <t>RECT-7024-20210616-11_21_14</t>
  </si>
  <si>
    <t>11:21:41</t>
  </si>
  <si>
    <t>20210616 11:21:41</t>
  </si>
  <si>
    <t>RECT-7025-20210616-11_21_43</t>
  </si>
  <si>
    <t>11:22:14</t>
  </si>
  <si>
    <t>11:22:26</t>
  </si>
  <si>
    <t>previous couplewere delphinium4</t>
  </si>
  <si>
    <t>11:22:49</t>
  </si>
  <si>
    <t>maple4</t>
  </si>
  <si>
    <t>20210616 11:28:10</t>
  </si>
  <si>
    <t>11:28:10</t>
  </si>
  <si>
    <t>RECT-7026-20210616-11_28_11</t>
  </si>
  <si>
    <t>11:27:38</t>
  </si>
  <si>
    <t>20210616 11:28:13</t>
  </si>
  <si>
    <t>11:28:13</t>
  </si>
  <si>
    <t>RECT-7027-20210616-11_28_14</t>
  </si>
  <si>
    <t>20210616 11:28:16</t>
  </si>
  <si>
    <t>11:28:16</t>
  </si>
  <si>
    <t>RECT-7028-20210616-11_28_17</t>
  </si>
  <si>
    <t>20210616 11:28:19</t>
  </si>
  <si>
    <t>11:28:19</t>
  </si>
  <si>
    <t>RECT-7029-20210616-11_28_20</t>
  </si>
  <si>
    <t>20210616 11:28:22</t>
  </si>
  <si>
    <t>11:28:22</t>
  </si>
  <si>
    <t>RECT-7030-20210616-11_28_23</t>
  </si>
  <si>
    <t>20210616 11:28:25</t>
  </si>
  <si>
    <t>11:28:25</t>
  </si>
  <si>
    <t>RECT-7031-20210616-11_28_26</t>
  </si>
  <si>
    <t>20210616 11:28:28</t>
  </si>
  <si>
    <t>11:28:28</t>
  </si>
  <si>
    <t>RECT-7032-20210616-11_28_29</t>
  </si>
  <si>
    <t>20210616 11:28:31</t>
  </si>
  <si>
    <t>11:28:31</t>
  </si>
  <si>
    <t>RECT-7033-20210616-11_28_32</t>
  </si>
  <si>
    <t>20210616 11:28:34</t>
  </si>
  <si>
    <t>11:28:34</t>
  </si>
  <si>
    <t>RECT-7034-20210616-11_28_35</t>
  </si>
  <si>
    <t>20210616 11:28:37</t>
  </si>
  <si>
    <t>11:28:37</t>
  </si>
  <si>
    <t>RECT-7035-20210616-11_28_38</t>
  </si>
  <si>
    <t>11:29:29</t>
  </si>
  <si>
    <t>veratrum5</t>
  </si>
  <si>
    <t>20210616 11:35:31</t>
  </si>
  <si>
    <t>11:35:31</t>
  </si>
  <si>
    <t>RECT-7036-20210616-11_35_32</t>
  </si>
  <si>
    <t>11:35:00</t>
  </si>
  <si>
    <t>20210616 11:35:34</t>
  </si>
  <si>
    <t>11:35:34</t>
  </si>
  <si>
    <t>RECT-7037-20210616-11_35_35</t>
  </si>
  <si>
    <t>20210616 11:35:37</t>
  </si>
  <si>
    <t>11:35:37</t>
  </si>
  <si>
    <t>RECT-7038-20210616-11_35_38</t>
  </si>
  <si>
    <t>20210616 11:35:40</t>
  </si>
  <si>
    <t>11:35:40</t>
  </si>
  <si>
    <t>RECT-7039-20210616-11_35_41</t>
  </si>
  <si>
    <t>20210616 11:35:43</t>
  </si>
  <si>
    <t>11:35:43</t>
  </si>
  <si>
    <t>RECT-7040-20210616-11_35_44</t>
  </si>
  <si>
    <t>20210616 11:35:46</t>
  </si>
  <si>
    <t>11:35:46</t>
  </si>
  <si>
    <t>RECT-7041-20210616-11_35_47</t>
  </si>
  <si>
    <t>20210616 11:35:49</t>
  </si>
  <si>
    <t>11:35:49</t>
  </si>
  <si>
    <t>RECT-7042-20210616-11_35_50</t>
  </si>
  <si>
    <t>20210616 11:35:52</t>
  </si>
  <si>
    <t>11:35:52</t>
  </si>
  <si>
    <t>RECT-7043-20210616-11_35_53</t>
  </si>
  <si>
    <t>20210616 11:35:55</t>
  </si>
  <si>
    <t>11:35:55</t>
  </si>
  <si>
    <t>RECT-7044-20210616-11_35_56</t>
  </si>
  <si>
    <t>20210616 11:35:58</t>
  </si>
  <si>
    <t>11:35:58</t>
  </si>
  <si>
    <t>RECT-7045-20210616-11_35_59</t>
  </si>
  <si>
    <t>11:37:16</t>
  </si>
  <si>
    <t>delphinium5</t>
  </si>
  <si>
    <t>20210616 11:41:04</t>
  </si>
  <si>
    <t>11:41:04</t>
  </si>
  <si>
    <t>RECT-7046-20210616-11_41_06</t>
  </si>
  <si>
    <t>11:40:51</t>
  </si>
  <si>
    <t>20210616 11:41:08</t>
  </si>
  <si>
    <t>11:41:08</t>
  </si>
  <si>
    <t>RECT-7047-20210616-11_41_09</t>
  </si>
  <si>
    <t>20210616 11:41:11</t>
  </si>
  <si>
    <t>11:41:11</t>
  </si>
  <si>
    <t>RECT-7048-20210616-11_41_12</t>
  </si>
  <si>
    <t>20210616 11:41:14</t>
  </si>
  <si>
    <t>11:41:14</t>
  </si>
  <si>
    <t>RECT-7049-20210616-11_41_15</t>
  </si>
  <si>
    <t>20210616 11:41:17</t>
  </si>
  <si>
    <t>11:41:17</t>
  </si>
  <si>
    <t>RECT-7050-20210616-11_41_18</t>
  </si>
  <si>
    <t>20210616 11:41:20</t>
  </si>
  <si>
    <t>11:41:20</t>
  </si>
  <si>
    <t>RECT-7051-20210616-11_41_22</t>
  </si>
  <si>
    <t>20210616 11:41:23</t>
  </si>
  <si>
    <t>11:41:23</t>
  </si>
  <si>
    <t>RECT-7052-20210616-11_41_25</t>
  </si>
  <si>
    <t>20210616 11:41:26</t>
  </si>
  <si>
    <t>11:41:26</t>
  </si>
  <si>
    <t>RECT-7053-20210616-11_41_28</t>
  </si>
  <si>
    <t>20210616 11:41:29</t>
  </si>
  <si>
    <t>11:41:29</t>
  </si>
  <si>
    <t>RECT-7054-20210616-11_41_31</t>
  </si>
  <si>
    <t>11:41:45</t>
  </si>
  <si>
    <t>maple5</t>
  </si>
  <si>
    <t>20210616 11:46:04</t>
  </si>
  <si>
    <t>11:46:04</t>
  </si>
  <si>
    <t>RECT-7055-20210616-11_46_06</t>
  </si>
  <si>
    <t>11:45:47</t>
  </si>
  <si>
    <t>20210616 11:46:07</t>
  </si>
  <si>
    <t>11:46:07</t>
  </si>
  <si>
    <t>RECT-7056-20210616-11_46_09</t>
  </si>
  <si>
    <t>20210616 11:46:10</t>
  </si>
  <si>
    <t>11:46:10</t>
  </si>
  <si>
    <t>RECT-7057-20210616-11_46_12</t>
  </si>
  <si>
    <t>20210616 11:46:13</t>
  </si>
  <si>
    <t>11:46:13</t>
  </si>
  <si>
    <t>RECT-7058-20210616-11_46_15</t>
  </si>
  <si>
    <t>20210616 11:46:16</t>
  </si>
  <si>
    <t>11:46:16</t>
  </si>
  <si>
    <t>RECT-7059-20210616-11_46_18</t>
  </si>
  <si>
    <t>20210616 11:46:20</t>
  </si>
  <si>
    <t>11:46:20</t>
  </si>
  <si>
    <t>RECT-7060-20210616-11_46_22</t>
  </si>
  <si>
    <t>20210616 11:46:23</t>
  </si>
  <si>
    <t>11:46:23</t>
  </si>
  <si>
    <t>RECT-7061-20210616-11_46_25</t>
  </si>
  <si>
    <t>20210616 11:46:26</t>
  </si>
  <si>
    <t>11:46:26</t>
  </si>
  <si>
    <t>RECT-7062-20210616-11_46_28</t>
  </si>
  <si>
    <t>20210616 11:46:29</t>
  </si>
  <si>
    <t>11:46:29</t>
  </si>
  <si>
    <t>RECT-7063-20210616-11_46_31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</si>
</sst>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Z142"/>
  <sheetViews>
    <sheetView tabSelected="1" workbookViewId="0"/>
  </sheetViews>
  <sheetFormatPr defaultRowHeight="15"/>
  <sheetData>
    <row r="2" spans="1:156">
      <c r="A2" t="s">
        <v>27</v>
      </c>
      <c r="B2" t="s">
        <v>28</v>
      </c>
      <c r="C2" t="s">
        <v>29</v>
      </c>
      <c r="D2" t="s">
        <v>30</v>
      </c>
    </row>
    <row r="3" spans="1:156">
      <c r="B3">
        <v>4</v>
      </c>
      <c r="C3">
        <v>21</v>
      </c>
      <c r="D3" t="s">
        <v>31</v>
      </c>
    </row>
    <row r="4" spans="1:156">
      <c r="A4" t="s">
        <v>32</v>
      </c>
      <c r="B4" t="s">
        <v>33</v>
      </c>
    </row>
    <row r="5" spans="1:156">
      <c r="B5">
        <v>2</v>
      </c>
    </row>
    <row r="6" spans="1:156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56">
      <c r="B7">
        <v>0</v>
      </c>
      <c r="C7">
        <v>1</v>
      </c>
      <c r="D7">
        <v>0</v>
      </c>
      <c r="E7">
        <v>0</v>
      </c>
    </row>
    <row r="8" spans="1:156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56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56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56">
      <c r="B11">
        <v>0</v>
      </c>
      <c r="C11">
        <v>0</v>
      </c>
      <c r="D11">
        <v>0</v>
      </c>
      <c r="E11">
        <v>0</v>
      </c>
      <c r="F11">
        <v>1</v>
      </c>
    </row>
    <row r="12" spans="1:156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56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56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80</v>
      </c>
      <c r="BS14" t="s">
        <v>80</v>
      </c>
      <c r="BT14" t="s">
        <v>80</v>
      </c>
      <c r="BU14" t="s">
        <v>80</v>
      </c>
      <c r="BV14" t="s">
        <v>32</v>
      </c>
      <c r="BW14" t="s">
        <v>32</v>
      </c>
      <c r="BX14" t="s">
        <v>32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86</v>
      </c>
      <c r="EH14" t="s">
        <v>86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</row>
    <row r="15" spans="1:156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77</v>
      </c>
      <c r="AH15" t="s">
        <v>119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131</v>
      </c>
      <c r="AU15" t="s">
        <v>132</v>
      </c>
      <c r="AV15" t="s">
        <v>133</v>
      </c>
      <c r="AW15" t="s">
        <v>134</v>
      </c>
      <c r="AX15" t="s">
        <v>135</v>
      </c>
      <c r="AY15" t="s">
        <v>136</v>
      </c>
      <c r="AZ15" t="s">
        <v>137</v>
      </c>
      <c r="BA15" t="s">
        <v>138</v>
      </c>
      <c r="BB15" t="s">
        <v>139</v>
      </c>
      <c r="BC15" t="s">
        <v>140</v>
      </c>
      <c r="BD15" t="s">
        <v>141</v>
      </c>
      <c r="BE15" t="s">
        <v>142</v>
      </c>
      <c r="BF15" t="s">
        <v>143</v>
      </c>
      <c r="BG15" t="s">
        <v>144</v>
      </c>
      <c r="BH15" t="s">
        <v>145</v>
      </c>
      <c r="BI15" t="s">
        <v>146</v>
      </c>
      <c r="BJ15" t="s">
        <v>147</v>
      </c>
      <c r="BK15" t="s">
        <v>148</v>
      </c>
      <c r="BL15" t="s">
        <v>149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93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88</v>
      </c>
      <c r="DJ15" t="s">
        <v>91</v>
      </c>
      <c r="DK15" t="s">
        <v>197</v>
      </c>
      <c r="DL15" t="s">
        <v>198</v>
      </c>
      <c r="DM15" t="s">
        <v>199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</row>
    <row r="16" spans="1:156">
      <c r="B16" t="s">
        <v>239</v>
      </c>
      <c r="C16" t="s">
        <v>239</v>
      </c>
      <c r="G16" t="s">
        <v>239</v>
      </c>
      <c r="H16" t="s">
        <v>240</v>
      </c>
      <c r="I16" t="s">
        <v>241</v>
      </c>
      <c r="J16" t="s">
        <v>242</v>
      </c>
      <c r="K16" t="s">
        <v>242</v>
      </c>
      <c r="L16" t="s">
        <v>167</v>
      </c>
      <c r="M16" t="s">
        <v>167</v>
      </c>
      <c r="N16" t="s">
        <v>240</v>
      </c>
      <c r="O16" t="s">
        <v>240</v>
      </c>
      <c r="P16" t="s">
        <v>240</v>
      </c>
      <c r="Q16" t="s">
        <v>240</v>
      </c>
      <c r="R16" t="s">
        <v>243</v>
      </c>
      <c r="S16" t="s">
        <v>244</v>
      </c>
      <c r="T16" t="s">
        <v>244</v>
      </c>
      <c r="U16" t="s">
        <v>245</v>
      </c>
      <c r="V16" t="s">
        <v>246</v>
      </c>
      <c r="W16" t="s">
        <v>245</v>
      </c>
      <c r="X16" t="s">
        <v>245</v>
      </c>
      <c r="Y16" t="s">
        <v>245</v>
      </c>
      <c r="Z16" t="s">
        <v>243</v>
      </c>
      <c r="AA16" t="s">
        <v>243</v>
      </c>
      <c r="AB16" t="s">
        <v>243</v>
      </c>
      <c r="AC16" t="s">
        <v>243</v>
      </c>
      <c r="AG16" t="s">
        <v>247</v>
      </c>
      <c r="AH16" t="s">
        <v>246</v>
      </c>
      <c r="AJ16" t="s">
        <v>246</v>
      </c>
      <c r="AK16" t="s">
        <v>247</v>
      </c>
      <c r="AQ16" t="s">
        <v>241</v>
      </c>
      <c r="AW16" t="s">
        <v>241</v>
      </c>
      <c r="AX16" t="s">
        <v>241</v>
      </c>
      <c r="AY16" t="s">
        <v>241</v>
      </c>
      <c r="BA16" t="s">
        <v>248</v>
      </c>
      <c r="BK16" t="s">
        <v>249</v>
      </c>
      <c r="BL16" t="s">
        <v>249</v>
      </c>
      <c r="BM16" t="s">
        <v>249</v>
      </c>
      <c r="BN16" t="s">
        <v>241</v>
      </c>
      <c r="BP16" t="s">
        <v>250</v>
      </c>
      <c r="BR16" t="s">
        <v>241</v>
      </c>
      <c r="BS16" t="s">
        <v>241</v>
      </c>
      <c r="BU16" t="s">
        <v>251</v>
      </c>
      <c r="BV16" t="s">
        <v>252</v>
      </c>
      <c r="BY16" t="s">
        <v>239</v>
      </c>
      <c r="BZ16" t="s">
        <v>242</v>
      </c>
      <c r="CA16" t="s">
        <v>242</v>
      </c>
      <c r="CB16" t="s">
        <v>253</v>
      </c>
      <c r="CC16" t="s">
        <v>253</v>
      </c>
      <c r="CD16" t="s">
        <v>247</v>
      </c>
      <c r="CE16" t="s">
        <v>245</v>
      </c>
      <c r="CF16" t="s">
        <v>245</v>
      </c>
      <c r="CG16" t="s">
        <v>244</v>
      </c>
      <c r="CH16" t="s">
        <v>244</v>
      </c>
      <c r="CI16" t="s">
        <v>244</v>
      </c>
      <c r="CJ16" t="s">
        <v>254</v>
      </c>
      <c r="CK16" t="s">
        <v>241</v>
      </c>
      <c r="CL16" t="s">
        <v>241</v>
      </c>
      <c r="CM16" t="s">
        <v>241</v>
      </c>
      <c r="CR16" t="s">
        <v>241</v>
      </c>
      <c r="CU16" t="s">
        <v>244</v>
      </c>
      <c r="CV16" t="s">
        <v>244</v>
      </c>
      <c r="CW16" t="s">
        <v>244</v>
      </c>
      <c r="CX16" t="s">
        <v>244</v>
      </c>
      <c r="CY16" t="s">
        <v>244</v>
      </c>
      <c r="CZ16" t="s">
        <v>241</v>
      </c>
      <c r="DA16" t="s">
        <v>241</v>
      </c>
      <c r="DB16" t="s">
        <v>241</v>
      </c>
      <c r="DC16" t="s">
        <v>239</v>
      </c>
      <c r="DE16" t="s">
        <v>255</v>
      </c>
      <c r="DF16" t="s">
        <v>255</v>
      </c>
      <c r="DH16" t="s">
        <v>239</v>
      </c>
      <c r="DI16" t="s">
        <v>256</v>
      </c>
      <c r="DL16" t="s">
        <v>257</v>
      </c>
      <c r="DM16" t="s">
        <v>258</v>
      </c>
      <c r="DN16" t="s">
        <v>257</v>
      </c>
      <c r="DO16" t="s">
        <v>258</v>
      </c>
      <c r="DP16" t="s">
        <v>246</v>
      </c>
      <c r="DQ16" t="s">
        <v>246</v>
      </c>
      <c r="DR16" t="s">
        <v>242</v>
      </c>
      <c r="DS16" t="s">
        <v>259</v>
      </c>
      <c r="DT16" t="s">
        <v>242</v>
      </c>
      <c r="DW16" t="s">
        <v>260</v>
      </c>
      <c r="DZ16" t="s">
        <v>253</v>
      </c>
      <c r="EA16" t="s">
        <v>261</v>
      </c>
      <c r="EB16" t="s">
        <v>253</v>
      </c>
      <c r="EG16" t="s">
        <v>246</v>
      </c>
      <c r="EH16" t="s">
        <v>246</v>
      </c>
      <c r="EI16" t="s">
        <v>257</v>
      </c>
      <c r="EJ16" t="s">
        <v>258</v>
      </c>
      <c r="EL16" t="s">
        <v>247</v>
      </c>
      <c r="EM16" t="s">
        <v>247</v>
      </c>
      <c r="EN16" t="s">
        <v>244</v>
      </c>
      <c r="EO16" t="s">
        <v>244</v>
      </c>
      <c r="EP16" t="s">
        <v>244</v>
      </c>
      <c r="EQ16" t="s">
        <v>244</v>
      </c>
      <c r="ER16" t="s">
        <v>244</v>
      </c>
      <c r="ES16" t="s">
        <v>246</v>
      </c>
      <c r="ET16" t="s">
        <v>246</v>
      </c>
      <c r="EU16" t="s">
        <v>246</v>
      </c>
      <c r="EV16" t="s">
        <v>244</v>
      </c>
      <c r="EW16" t="s">
        <v>242</v>
      </c>
      <c r="EX16" t="s">
        <v>253</v>
      </c>
      <c r="EY16" t="s">
        <v>246</v>
      </c>
      <c r="EZ16" t="s">
        <v>246</v>
      </c>
    </row>
    <row r="17" spans="1:156">
      <c r="A17">
        <v>1</v>
      </c>
      <c r="B17">
        <v>1623855752.1</v>
      </c>
      <c r="C17">
        <v>0</v>
      </c>
      <c r="D17" t="s">
        <v>262</v>
      </c>
      <c r="E17" t="s">
        <v>263</v>
      </c>
      <c r="F17" t="s">
        <v>264</v>
      </c>
      <c r="G17">
        <v>1623855744.1</v>
      </c>
      <c r="H17">
        <f>CD17*AI17*(CB17-CC17)/(100*BV17*(1000-AI17*CB17))</f>
        <v>0</v>
      </c>
      <c r="I17">
        <f>CD17*AI17*(CA17-BZ17*(1000-AI17*CC17)/(1000-AI17*CB17))/(100*BV17)</f>
        <v>0</v>
      </c>
      <c r="J17">
        <f>BZ17 - IF(AI17&gt;1, I17*BV17*100.0/(AK17*CJ17), 0)</f>
        <v>0</v>
      </c>
      <c r="K17">
        <f>((Q17-H17/2)*J17-I17)/(Q17+H17/2)</f>
        <v>0</v>
      </c>
      <c r="L17">
        <f>K17*(CE17+CF17)/1000.0</f>
        <v>0</v>
      </c>
      <c r="M17">
        <f>(BZ17 - IF(AI17&gt;1, I17*BV17*100.0/(AK17*CJ17), 0))*(CE17+CF17)/1000.0</f>
        <v>0</v>
      </c>
      <c r="N17">
        <f>2.0/((1/P17-1/O17)+SIGN(P17)*SQRT((1/P17-1/O17)*(1/P17-1/O17) + 4*BW17/((BW17+1)*(BW17+1))*(2*1/P17*1/O17-1/O17*1/O17)))</f>
        <v>0</v>
      </c>
      <c r="O17">
        <f>AF17+AE17*BV17+AD17*BV17*BV17</f>
        <v>0</v>
      </c>
      <c r="P17">
        <f>H17*(1000-(1000*0.61365*exp(17.502*T17/(240.97+T17))/(CE17+CF17)+CB17)/2)/(1000*0.61365*exp(17.502*T17/(240.97+T17))/(CE17+CF17)-CB17)</f>
        <v>0</v>
      </c>
      <c r="Q17">
        <f>1/((BW17+1)/(N17/1.6)+1/(O17/1.37)) + BW17/((BW17+1)/(N17/1.6) + BW17/(O17/1.37))</f>
        <v>0</v>
      </c>
      <c r="R17">
        <f>(BS17*BU17)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CB17*(CE17+CF17)/1000</f>
        <v>0</v>
      </c>
      <c r="X17">
        <f>0.61365*exp(17.502*CG17/(240.97+CG17))</f>
        <v>0</v>
      </c>
      <c r="Y17">
        <f>(U17-CB17*(CE17+CF17)/1000)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-0.0300544067175117</v>
      </c>
      <c r="AE17">
        <v>0.0337387044510421</v>
      </c>
      <c r="AF17">
        <v>2.68178638450205</v>
      </c>
      <c r="AG17">
        <v>75</v>
      </c>
      <c r="AH17">
        <v>12</v>
      </c>
      <c r="AI17">
        <f>IF(AG17*$H$13&gt;=AK17,1.0,(AK17/(AK17-AG17*$H$13)))</f>
        <v>0</v>
      </c>
      <c r="AJ17">
        <f>(AI17-1)*100</f>
        <v>0</v>
      </c>
      <c r="AK17">
        <f>MAX(0,($B$13+$C$13*CJ17)/(1+$D$13*CJ17)*CE17/(CG17+273)*$E$13)</f>
        <v>0</v>
      </c>
      <c r="AL17">
        <v>0</v>
      </c>
      <c r="AM17">
        <v>0</v>
      </c>
      <c r="AN17">
        <v>0</v>
      </c>
      <c r="AO17">
        <f>AN17-AM17</f>
        <v>0</v>
      </c>
      <c r="AP17">
        <f>AO17/AN17</f>
        <v>0</v>
      </c>
      <c r="AQ17">
        <v>-1</v>
      </c>
      <c r="AR17" t="s">
        <v>265</v>
      </c>
      <c r="AS17">
        <v>765.677846153846</v>
      </c>
      <c r="AT17">
        <v>865.619</v>
      </c>
      <c r="AU17">
        <f>1-AS17/AT17</f>
        <v>0</v>
      </c>
      <c r="AV17">
        <v>0.5</v>
      </c>
      <c r="AW17">
        <f>BS17</f>
        <v>0</v>
      </c>
      <c r="AX17">
        <f>I17</f>
        <v>0</v>
      </c>
      <c r="AY17">
        <f>AU17*AV17*AW17</f>
        <v>0</v>
      </c>
      <c r="AZ17">
        <f>BE17/AT17</f>
        <v>0</v>
      </c>
      <c r="BA17">
        <f>(AX17-AQ17)/AW17</f>
        <v>0</v>
      </c>
      <c r="BB17">
        <f>(AN17-AT17)/AT17</f>
        <v>0</v>
      </c>
      <c r="BC17" t="s">
        <v>266</v>
      </c>
      <c r="BD17">
        <v>0</v>
      </c>
      <c r="BE17">
        <f>AT17-BD17</f>
        <v>0</v>
      </c>
      <c r="BF17">
        <f>(AT17-AS17)/(AT17-BD17)</f>
        <v>0</v>
      </c>
      <c r="BG17">
        <f>(AN17-AT17)/(AN17-BD17)</f>
        <v>0</v>
      </c>
      <c r="BH17">
        <f>(AT17-AS17)/(AT17-AM17)</f>
        <v>0</v>
      </c>
      <c r="BI17">
        <f>(AN17-AT17)/(AN17-AM17)</f>
        <v>0</v>
      </c>
      <c r="BJ17" t="s">
        <v>266</v>
      </c>
      <c r="BK17" t="s">
        <v>266</v>
      </c>
      <c r="BL17" t="s">
        <v>266</v>
      </c>
      <c r="BM17" t="s">
        <v>266</v>
      </c>
      <c r="BN17" t="s">
        <v>266</v>
      </c>
      <c r="BO17" t="s">
        <v>266</v>
      </c>
      <c r="BP17" t="s">
        <v>266</v>
      </c>
      <c r="BQ17" t="s">
        <v>266</v>
      </c>
      <c r="BR17">
        <f>$B$11*CK17+$C$11*CL17+$F$11*CM17</f>
        <v>0</v>
      </c>
      <c r="BS17">
        <f>BR17*BT17</f>
        <v>0</v>
      </c>
      <c r="BT17">
        <f>($B$11*$D$9+$C$11*$D$9+$F$11*((CZ17+CR17)/MAX(CZ17+CR17+DA17, 0.1)*$I$9+DA17/MAX(CZ17+CR17+DA17, 0.1)*$J$9))/($B$11+$C$11+$F$11)</f>
        <v>0</v>
      </c>
      <c r="BU17">
        <f>($B$11*$K$9+$C$11*$K$9+$F$11*((CZ17+CR17)/MAX(CZ17+CR17+DA17, 0.1)*$P$9+DA17/MAX(CZ17+CR17+DA17, 0.1)*$Q$9))/($B$11+$C$11+$F$11)</f>
        <v>0</v>
      </c>
      <c r="BV17">
        <v>6</v>
      </c>
      <c r="BW17">
        <v>0.5</v>
      </c>
      <c r="BX17" t="s">
        <v>267</v>
      </c>
      <c r="BY17">
        <v>1623855744.1</v>
      </c>
      <c r="BZ17">
        <v>386.628032258064</v>
      </c>
      <c r="CA17">
        <v>400.003064516129</v>
      </c>
      <c r="CB17">
        <v>12.8438387096774</v>
      </c>
      <c r="CC17">
        <v>7.63669483870968</v>
      </c>
      <c r="CD17">
        <v>600.001225806452</v>
      </c>
      <c r="CE17">
        <v>72.4890741935484</v>
      </c>
      <c r="CF17">
        <v>0.0999681838709677</v>
      </c>
      <c r="CG17">
        <v>24.8597161290323</v>
      </c>
      <c r="CH17">
        <v>24.1813806451613</v>
      </c>
      <c r="CI17">
        <v>999.9</v>
      </c>
      <c r="CJ17">
        <v>9998.42580645161</v>
      </c>
      <c r="CK17">
        <v>0</v>
      </c>
      <c r="CL17">
        <v>1503.28387096774</v>
      </c>
      <c r="CM17">
        <v>1999.96870967742</v>
      </c>
      <c r="CN17">
        <v>0.979997451612903</v>
      </c>
      <c r="CO17">
        <v>0.0200023516129032</v>
      </c>
      <c r="CP17">
        <v>0</v>
      </c>
      <c r="CQ17">
        <v>765.792</v>
      </c>
      <c r="CR17">
        <v>5.00005</v>
      </c>
      <c r="CS17">
        <v>17257.864516129</v>
      </c>
      <c r="CT17">
        <v>16663.3677419355</v>
      </c>
      <c r="CU17">
        <v>40.8969677419355</v>
      </c>
      <c r="CV17">
        <v>42.1973225806451</v>
      </c>
      <c r="CW17">
        <v>41.2678387096774</v>
      </c>
      <c r="CX17">
        <v>42.399</v>
      </c>
      <c r="CY17">
        <v>42.6106451612903</v>
      </c>
      <c r="CZ17">
        <v>1955.06677419355</v>
      </c>
      <c r="DA17">
        <v>39.9012903225807</v>
      </c>
      <c r="DB17">
        <v>0</v>
      </c>
      <c r="DC17">
        <v>1623945659.6</v>
      </c>
      <c r="DD17">
        <v>765.677846153846</v>
      </c>
      <c r="DE17">
        <v>-19.2788376177403</v>
      </c>
      <c r="DF17">
        <v>-1226.60171692189</v>
      </c>
      <c r="DG17">
        <v>17249.55</v>
      </c>
      <c r="DH17">
        <v>15</v>
      </c>
      <c r="DI17">
        <v>1623855704.6</v>
      </c>
      <c r="DJ17" t="s">
        <v>268</v>
      </c>
      <c r="DK17">
        <v>2</v>
      </c>
      <c r="DL17">
        <v>6.738</v>
      </c>
      <c r="DM17">
        <v>-1.058</v>
      </c>
      <c r="DN17">
        <v>400</v>
      </c>
      <c r="DO17">
        <v>7</v>
      </c>
      <c r="DP17">
        <v>0.42</v>
      </c>
      <c r="DQ17">
        <v>0.04</v>
      </c>
      <c r="DR17">
        <v>-13.3548511627907</v>
      </c>
      <c r="DS17">
        <v>-0.206424645122321</v>
      </c>
      <c r="DT17">
        <v>0.0741436612169098</v>
      </c>
      <c r="DU17">
        <v>1</v>
      </c>
      <c r="DV17">
        <v>766.924472222222</v>
      </c>
      <c r="DW17">
        <v>-20.4057234444998</v>
      </c>
      <c r="DX17">
        <v>2.13545909045483</v>
      </c>
      <c r="DY17">
        <v>0</v>
      </c>
      <c r="DZ17">
        <v>5.20375</v>
      </c>
      <c r="EA17">
        <v>0.0560716399879199</v>
      </c>
      <c r="EB17">
        <v>0.00591728410360622</v>
      </c>
      <c r="EC17">
        <v>1</v>
      </c>
      <c r="ED17">
        <v>2</v>
      </c>
      <c r="EE17">
        <v>3</v>
      </c>
      <c r="EF17" t="s">
        <v>269</v>
      </c>
      <c r="EG17">
        <v>100</v>
      </c>
      <c r="EH17">
        <v>100</v>
      </c>
      <c r="EI17">
        <v>6.738</v>
      </c>
      <c r="EJ17">
        <v>-1.058</v>
      </c>
      <c r="EK17">
        <v>2</v>
      </c>
      <c r="EL17">
        <v>698.859</v>
      </c>
      <c r="EM17">
        <v>394.115</v>
      </c>
      <c r="EN17">
        <v>23.0205</v>
      </c>
      <c r="EO17">
        <v>24.1183</v>
      </c>
      <c r="EP17">
        <v>30.0016</v>
      </c>
      <c r="EQ17">
        <v>23.6995</v>
      </c>
      <c r="ER17">
        <v>23.6426</v>
      </c>
      <c r="ES17">
        <v>25.3414</v>
      </c>
      <c r="ET17">
        <v>-30</v>
      </c>
      <c r="EU17">
        <v>-30</v>
      </c>
      <c r="EV17">
        <v>-999.9</v>
      </c>
      <c r="EW17">
        <v>400</v>
      </c>
      <c r="EX17">
        <v>20</v>
      </c>
      <c r="EY17">
        <v>112.983</v>
      </c>
      <c r="EZ17">
        <v>99.7585</v>
      </c>
    </row>
    <row r="18" spans="1:156">
      <c r="A18">
        <v>2</v>
      </c>
      <c r="B18">
        <v>1623855755.1</v>
      </c>
      <c r="C18">
        <v>3</v>
      </c>
      <c r="D18" t="s">
        <v>270</v>
      </c>
      <c r="E18" t="s">
        <v>271</v>
      </c>
      <c r="F18" t="s">
        <v>264</v>
      </c>
      <c r="G18">
        <v>1623855744.69355</v>
      </c>
      <c r="H18">
        <f>CD18*AI18*(CB18-CC18)/(100*BV18*(1000-AI18*CB18))</f>
        <v>0</v>
      </c>
      <c r="I18">
        <f>CD18*AI18*(CA18-BZ18*(1000-AI18*CC18)/(1000-AI18*CB18))/(100*BV18)</f>
        <v>0</v>
      </c>
      <c r="J18">
        <f>BZ18 - IF(AI18&gt;1, I18*BV18*100.0/(AK18*CJ18), 0)</f>
        <v>0</v>
      </c>
      <c r="K18">
        <f>((Q18-H18/2)*J18-I18)/(Q18+H18/2)</f>
        <v>0</v>
      </c>
      <c r="L18">
        <f>K18*(CE18+CF18)/1000.0</f>
        <v>0</v>
      </c>
      <c r="M18">
        <f>(BZ18 - IF(AI18&gt;1, I18*BV18*100.0/(AK18*CJ18), 0))*(CE18+CF18)/1000.0</f>
        <v>0</v>
      </c>
      <c r="N18">
        <f>2.0/((1/P18-1/O18)+SIGN(P18)*SQRT((1/P18-1/O18)*(1/P18-1/O18) + 4*BW18/((BW18+1)*(BW18+1))*(2*1/P18*1/O18-1/O18*1/O18)))</f>
        <v>0</v>
      </c>
      <c r="O18">
        <f>AF18+AE18*BV18+AD18*BV18*BV18</f>
        <v>0</v>
      </c>
      <c r="P18">
        <f>H18*(1000-(1000*0.61365*exp(17.502*T18/(240.97+T18))/(CE18+CF18)+CB18)/2)/(1000*0.61365*exp(17.502*T18/(240.97+T18))/(CE18+CF18)-CB18)</f>
        <v>0</v>
      </c>
      <c r="Q18">
        <f>1/((BW18+1)/(N18/1.6)+1/(O18/1.37)) + BW18/((BW18+1)/(N18/1.6) + BW18/(O18/1.37))</f>
        <v>0</v>
      </c>
      <c r="R18">
        <f>(BS18*BU18)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CB18*(CE18+CF18)/1000</f>
        <v>0</v>
      </c>
      <c r="X18">
        <f>0.61365*exp(17.502*CG18/(240.97+CG18))</f>
        <v>0</v>
      </c>
      <c r="Y18">
        <f>(U18-CB18*(CE18+CF18)/1000)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-0.030058400669558</v>
      </c>
      <c r="AE18">
        <v>0.0337431880121035</v>
      </c>
      <c r="AF18">
        <v>2.68207626334729</v>
      </c>
      <c r="AG18">
        <v>75</v>
      </c>
      <c r="AH18">
        <v>12</v>
      </c>
      <c r="AI18">
        <f>IF(AG18*$H$13&gt;=AK18,1.0,(AK18/(AK18-AG18*$H$13)))</f>
        <v>0</v>
      </c>
      <c r="AJ18">
        <f>(AI18-1)*100</f>
        <v>0</v>
      </c>
      <c r="AK18">
        <f>MAX(0,($B$13+$C$13*CJ18)/(1+$D$13*CJ18)*CE18/(CG18+273)*$E$13)</f>
        <v>0</v>
      </c>
      <c r="AL18">
        <v>0</v>
      </c>
      <c r="AM18">
        <v>0</v>
      </c>
      <c r="AN18">
        <v>0</v>
      </c>
      <c r="AO18">
        <f>AN18-AM18</f>
        <v>0</v>
      </c>
      <c r="AP18">
        <f>AO18/AN18</f>
        <v>0</v>
      </c>
      <c r="AQ18">
        <v>-1</v>
      </c>
      <c r="AR18" t="s">
        <v>272</v>
      </c>
      <c r="AS18">
        <v>772.435230769231</v>
      </c>
      <c r="AT18">
        <v>860.59</v>
      </c>
      <c r="AU18">
        <f>1-AS18/AT18</f>
        <v>0</v>
      </c>
      <c r="AV18">
        <v>0.5</v>
      </c>
      <c r="AW18">
        <f>BS18</f>
        <v>0</v>
      </c>
      <c r="AX18">
        <f>I18</f>
        <v>0</v>
      </c>
      <c r="AY18">
        <f>AU18*AV18*AW18</f>
        <v>0</v>
      </c>
      <c r="AZ18">
        <f>BE18/AT18</f>
        <v>0</v>
      </c>
      <c r="BA18">
        <f>(AX18-AQ18)/AW18</f>
        <v>0</v>
      </c>
      <c r="BB18">
        <f>(AN18-AT18)/AT18</f>
        <v>0</v>
      </c>
      <c r="BC18" t="s">
        <v>266</v>
      </c>
      <c r="BD18">
        <v>0</v>
      </c>
      <c r="BE18">
        <f>AT18-BD18</f>
        <v>0</v>
      </c>
      <c r="BF18">
        <f>(AT18-AS18)/(AT18-BD18)</f>
        <v>0</v>
      </c>
      <c r="BG18">
        <f>(AN18-AT18)/(AN18-BD18)</f>
        <v>0</v>
      </c>
      <c r="BH18">
        <f>(AT18-AS18)/(AT18-AM18)</f>
        <v>0</v>
      </c>
      <c r="BI18">
        <f>(AN18-AT18)/(AN18-AM18)</f>
        <v>0</v>
      </c>
      <c r="BJ18" t="s">
        <v>266</v>
      </c>
      <c r="BK18" t="s">
        <v>266</v>
      </c>
      <c r="BL18" t="s">
        <v>266</v>
      </c>
      <c r="BM18" t="s">
        <v>266</v>
      </c>
      <c r="BN18" t="s">
        <v>266</v>
      </c>
      <c r="BO18" t="s">
        <v>266</v>
      </c>
      <c r="BP18" t="s">
        <v>266</v>
      </c>
      <c r="BQ18" t="s">
        <v>266</v>
      </c>
      <c r="BR18">
        <f>$B$11*CK18+$C$11*CL18+$F$11*CM18</f>
        <v>0</v>
      </c>
      <c r="BS18">
        <f>BR18*BT18</f>
        <v>0</v>
      </c>
      <c r="BT18">
        <f>($B$11*$D$9+$C$11*$D$9+$F$11*((CZ18+CR18)/MAX(CZ18+CR18+DA18, 0.1)*$I$9+DA18/MAX(CZ18+CR18+DA18, 0.1)*$J$9))/($B$11+$C$11+$F$11)</f>
        <v>0</v>
      </c>
      <c r="BU18">
        <f>($B$11*$K$9+$C$11*$K$9+$F$11*((CZ18+CR18)/MAX(CZ18+CR18+DA18, 0.1)*$P$9+DA18/MAX(CZ18+CR18+DA18, 0.1)*$Q$9))/($B$11+$C$11+$F$11)</f>
        <v>0</v>
      </c>
      <c r="BV18">
        <v>6</v>
      </c>
      <c r="BW18">
        <v>0.5</v>
      </c>
      <c r="BX18" t="s">
        <v>267</v>
      </c>
      <c r="BY18">
        <v>1623855744.69355</v>
      </c>
      <c r="BZ18">
        <v>386.627612903226</v>
      </c>
      <c r="CA18">
        <v>400.005290322581</v>
      </c>
      <c r="CB18">
        <v>12.8476838709677</v>
      </c>
      <c r="CC18">
        <v>7.63948774193548</v>
      </c>
      <c r="CD18">
        <v>600.001451612903</v>
      </c>
      <c r="CE18">
        <v>72.4890483870968</v>
      </c>
      <c r="CF18">
        <v>0.0999565096774194</v>
      </c>
      <c r="CG18">
        <v>24.8642709677419</v>
      </c>
      <c r="CH18">
        <v>24.1901451612903</v>
      </c>
      <c r="CI18">
        <v>999.9</v>
      </c>
      <c r="CJ18">
        <v>9999.75806451613</v>
      </c>
      <c r="CK18">
        <v>0</v>
      </c>
      <c r="CL18">
        <v>1503.34838709677</v>
      </c>
      <c r="CM18">
        <v>1999.9664516129</v>
      </c>
      <c r="CN18">
        <v>0.979997548387097</v>
      </c>
      <c r="CO18">
        <v>0.0200022483870968</v>
      </c>
      <c r="CP18">
        <v>0</v>
      </c>
      <c r="CQ18">
        <v>765.563677419355</v>
      </c>
      <c r="CR18">
        <v>5.00005</v>
      </c>
      <c r="CS18">
        <v>17248.9774193548</v>
      </c>
      <c r="CT18">
        <v>16663.3483870968</v>
      </c>
      <c r="CU18">
        <v>40.9030322580645</v>
      </c>
      <c r="CV18">
        <v>42.2033548387097</v>
      </c>
      <c r="CW18">
        <v>41.2739032258064</v>
      </c>
      <c r="CX18">
        <v>42.4030322580645</v>
      </c>
      <c r="CY18">
        <v>42.6146774193548</v>
      </c>
      <c r="CZ18">
        <v>1955.06483870968</v>
      </c>
      <c r="DA18">
        <v>39.9012903225807</v>
      </c>
      <c r="DB18">
        <v>0</v>
      </c>
      <c r="DC18">
        <v>2</v>
      </c>
      <c r="DD18">
        <v>772.435230769231</v>
      </c>
      <c r="DE18">
        <v>117.4252295331</v>
      </c>
      <c r="DF18">
        <v>101394.72333019</v>
      </c>
      <c r="DG18">
        <v>23041.7923076923</v>
      </c>
      <c r="DH18">
        <v>15</v>
      </c>
      <c r="DI18">
        <v>1623855704.6</v>
      </c>
      <c r="DJ18" t="s">
        <v>268</v>
      </c>
      <c r="DK18">
        <v>2</v>
      </c>
      <c r="DL18">
        <v>6.738</v>
      </c>
      <c r="DM18">
        <v>-1.058</v>
      </c>
      <c r="DN18">
        <v>400</v>
      </c>
      <c r="DO18">
        <v>7</v>
      </c>
      <c r="DP18">
        <v>0.42</v>
      </c>
      <c r="DQ18">
        <v>0.04</v>
      </c>
      <c r="DR18">
        <v>-13.3553720930233</v>
      </c>
      <c r="DS18">
        <v>-0.0858538205980009</v>
      </c>
      <c r="DT18">
        <v>0.0743740493801475</v>
      </c>
      <c r="DU18">
        <v>1</v>
      </c>
      <c r="DV18">
        <v>771.53675</v>
      </c>
      <c r="DW18">
        <v>63.3129760079658</v>
      </c>
      <c r="DX18">
        <v>22.5754175861156</v>
      </c>
      <c r="DY18">
        <v>0</v>
      </c>
      <c r="DZ18">
        <v>5.20672093023256</v>
      </c>
      <c r="EA18">
        <v>0.065260646330409</v>
      </c>
      <c r="EB18">
        <v>0.00686342033315394</v>
      </c>
      <c r="EC18">
        <v>1</v>
      </c>
      <c r="ED18">
        <v>2</v>
      </c>
      <c r="EE18">
        <v>3</v>
      </c>
      <c r="EF18" t="s">
        <v>269</v>
      </c>
      <c r="EG18">
        <v>100</v>
      </c>
      <c r="EH18">
        <v>100</v>
      </c>
      <c r="EI18">
        <v>6.738</v>
      </c>
      <c r="EJ18">
        <v>-1.058</v>
      </c>
      <c r="EK18">
        <v>2</v>
      </c>
      <c r="EL18">
        <v>699.263</v>
      </c>
      <c r="EM18">
        <v>394.095</v>
      </c>
      <c r="EN18">
        <v>23.0356</v>
      </c>
      <c r="EO18">
        <v>24.1325</v>
      </c>
      <c r="EP18">
        <v>30.0015</v>
      </c>
      <c r="EQ18">
        <v>23.7143</v>
      </c>
      <c r="ER18">
        <v>23.6581</v>
      </c>
      <c r="ES18">
        <v>25.3353</v>
      </c>
      <c r="ET18">
        <v>-30</v>
      </c>
      <c r="EU18">
        <v>-30</v>
      </c>
      <c r="EV18">
        <v>-999.9</v>
      </c>
      <c r="EW18">
        <v>400</v>
      </c>
      <c r="EX18">
        <v>20</v>
      </c>
      <c r="EY18">
        <v>112.98</v>
      </c>
      <c r="EZ18">
        <v>99.7575</v>
      </c>
    </row>
    <row r="19" spans="1:156">
      <c r="A19">
        <v>3</v>
      </c>
      <c r="B19">
        <v>1623855758.6</v>
      </c>
      <c r="C19">
        <v>6.5</v>
      </c>
      <c r="D19" t="s">
        <v>273</v>
      </c>
      <c r="E19" t="s">
        <v>274</v>
      </c>
      <c r="F19" t="s">
        <v>264</v>
      </c>
      <c r="G19">
        <v>1623855746.02258</v>
      </c>
      <c r="H19">
        <f>CD19*AI19*(CB19-CC19)/(100*BV19*(1000-AI19*CB19))</f>
        <v>0</v>
      </c>
      <c r="I19">
        <f>CD19*AI19*(CA19-BZ19*(1000-AI19*CC19)/(1000-AI19*CB19))/(100*BV19)</f>
        <v>0</v>
      </c>
      <c r="J19">
        <f>BZ19 - IF(AI19&gt;1, I19*BV19*100.0/(AK19*CJ19), 0)</f>
        <v>0</v>
      </c>
      <c r="K19">
        <f>((Q19-H19/2)*J19-I19)/(Q19+H19/2)</f>
        <v>0</v>
      </c>
      <c r="L19">
        <f>K19*(CE19+CF19)/1000.0</f>
        <v>0</v>
      </c>
      <c r="M19">
        <f>(BZ19 - IF(AI19&gt;1, I19*BV19*100.0/(AK19*CJ19), 0))*(CE19+CF19)/1000.0</f>
        <v>0</v>
      </c>
      <c r="N19">
        <f>2.0/((1/P19-1/O19)+SIGN(P19)*SQRT((1/P19-1/O19)*(1/P19-1/O19) + 4*BW19/((BW19+1)*(BW19+1))*(2*1/P19*1/O19-1/O19*1/O19)))</f>
        <v>0</v>
      </c>
      <c r="O19">
        <f>AF19+AE19*BV19+AD19*BV19*BV19</f>
        <v>0</v>
      </c>
      <c r="P19">
        <f>H19*(1000-(1000*0.61365*exp(17.502*T19/(240.97+T19))/(CE19+CF19)+CB19)/2)/(1000*0.61365*exp(17.502*T19/(240.97+T19))/(CE19+CF19)-CB19)</f>
        <v>0</v>
      </c>
      <c r="Q19">
        <f>1/((BW19+1)/(N19/1.6)+1/(O19/1.37)) + BW19/((BW19+1)/(N19/1.6) + BW19/(O19/1.37))</f>
        <v>0</v>
      </c>
      <c r="R19">
        <f>(BS19*BU19)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CB19*(CE19+CF19)/1000</f>
        <v>0</v>
      </c>
      <c r="X19">
        <f>0.61365*exp(17.502*CG19/(240.97+CG19))</f>
        <v>0</v>
      </c>
      <c r="Y19">
        <f>(U19-CB19*(CE19+CF19)/1000)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-0.0300583551905803</v>
      </c>
      <c r="AE19">
        <v>0.0337431369579668</v>
      </c>
      <c r="AF19">
        <v>2.68207296255786</v>
      </c>
      <c r="AG19">
        <v>75</v>
      </c>
      <c r="AH19">
        <v>12</v>
      </c>
      <c r="AI19">
        <f>IF(AG19*$H$13&gt;=AK19,1.0,(AK19/(AK19-AG19*$H$13)))</f>
        <v>0</v>
      </c>
      <c r="AJ19">
        <f>(AI19-1)*100</f>
        <v>0</v>
      </c>
      <c r="AK19">
        <f>MAX(0,($B$13+$C$13*CJ19)/(1+$D$13*CJ19)*CE19/(CG19+273)*$E$13)</f>
        <v>0</v>
      </c>
      <c r="AL19">
        <v>0</v>
      </c>
      <c r="AM19">
        <v>0</v>
      </c>
      <c r="AN19">
        <v>0</v>
      </c>
      <c r="AO19">
        <f>AN19-AM19</f>
        <v>0</v>
      </c>
      <c r="AP19">
        <f>AO19/AN19</f>
        <v>0</v>
      </c>
      <c r="AQ19">
        <v>-1</v>
      </c>
      <c r="AR19" t="s">
        <v>275</v>
      </c>
      <c r="AS19">
        <v>777.900961538461</v>
      </c>
      <c r="AT19">
        <v>854.72</v>
      </c>
      <c r="AU19">
        <f>1-AS19/AT19</f>
        <v>0</v>
      </c>
      <c r="AV19">
        <v>0.5</v>
      </c>
      <c r="AW19">
        <f>BS19</f>
        <v>0</v>
      </c>
      <c r="AX19">
        <f>I19</f>
        <v>0</v>
      </c>
      <c r="AY19">
        <f>AU19*AV19*AW19</f>
        <v>0</v>
      </c>
      <c r="AZ19">
        <f>BE19/AT19</f>
        <v>0</v>
      </c>
      <c r="BA19">
        <f>(AX19-AQ19)/AW19</f>
        <v>0</v>
      </c>
      <c r="BB19">
        <f>(AN19-AT19)/AT19</f>
        <v>0</v>
      </c>
      <c r="BC19" t="s">
        <v>266</v>
      </c>
      <c r="BD19">
        <v>0</v>
      </c>
      <c r="BE19">
        <f>AT19-BD19</f>
        <v>0</v>
      </c>
      <c r="BF19">
        <f>(AT19-AS19)/(AT19-BD19)</f>
        <v>0</v>
      </c>
      <c r="BG19">
        <f>(AN19-AT19)/(AN19-BD19)</f>
        <v>0</v>
      </c>
      <c r="BH19">
        <f>(AT19-AS19)/(AT19-AM19)</f>
        <v>0</v>
      </c>
      <c r="BI19">
        <f>(AN19-AT19)/(AN19-AM19)</f>
        <v>0</v>
      </c>
      <c r="BJ19" t="s">
        <v>266</v>
      </c>
      <c r="BK19" t="s">
        <v>266</v>
      </c>
      <c r="BL19" t="s">
        <v>266</v>
      </c>
      <c r="BM19" t="s">
        <v>266</v>
      </c>
      <c r="BN19" t="s">
        <v>266</v>
      </c>
      <c r="BO19" t="s">
        <v>266</v>
      </c>
      <c r="BP19" t="s">
        <v>266</v>
      </c>
      <c r="BQ19" t="s">
        <v>266</v>
      </c>
      <c r="BR19">
        <f>$B$11*CK19+$C$11*CL19+$F$11*CM19</f>
        <v>0</v>
      </c>
      <c r="BS19">
        <f>BR19*BT19</f>
        <v>0</v>
      </c>
      <c r="BT19">
        <f>($B$11*$D$9+$C$11*$D$9+$F$11*((CZ19+CR19)/MAX(CZ19+CR19+DA19, 0.1)*$I$9+DA19/MAX(CZ19+CR19+DA19, 0.1)*$J$9))/($B$11+$C$11+$F$11)</f>
        <v>0</v>
      </c>
      <c r="BU19">
        <f>($B$11*$K$9+$C$11*$K$9+$F$11*((CZ19+CR19)/MAX(CZ19+CR19+DA19, 0.1)*$P$9+DA19/MAX(CZ19+CR19+DA19, 0.1)*$Q$9))/($B$11+$C$11+$F$11)</f>
        <v>0</v>
      </c>
      <c r="BV19">
        <v>6</v>
      </c>
      <c r="BW19">
        <v>0.5</v>
      </c>
      <c r="BX19" t="s">
        <v>267</v>
      </c>
      <c r="BY19">
        <v>1623855746.02258</v>
      </c>
      <c r="BZ19">
        <v>386.621935483871</v>
      </c>
      <c r="CA19">
        <v>400.017322580645</v>
      </c>
      <c r="CB19">
        <v>12.8676290322581</v>
      </c>
      <c r="CC19">
        <v>7.64580161290323</v>
      </c>
      <c r="CD19">
        <v>600.002903225806</v>
      </c>
      <c r="CE19">
        <v>72.4889387096774</v>
      </c>
      <c r="CF19">
        <v>0.0999673935483871</v>
      </c>
      <c r="CG19">
        <v>24.8837774193548</v>
      </c>
      <c r="CH19">
        <v>24.2571774193548</v>
      </c>
      <c r="CI19">
        <v>999.9</v>
      </c>
      <c r="CJ19">
        <v>9999.75806451613</v>
      </c>
      <c r="CK19">
        <v>0</v>
      </c>
      <c r="CL19">
        <v>1503.4535483871</v>
      </c>
      <c r="CM19">
        <v>1999.92193548387</v>
      </c>
      <c r="CN19">
        <v>0.979998096774193</v>
      </c>
      <c r="CO19">
        <v>0.0200017387096774</v>
      </c>
      <c r="CP19">
        <v>0</v>
      </c>
      <c r="CQ19">
        <v>764.882387096774</v>
      </c>
      <c r="CR19">
        <v>5.00005</v>
      </c>
      <c r="CS19">
        <v>17226.5064516129</v>
      </c>
      <c r="CT19">
        <v>16662.9806451613</v>
      </c>
      <c r="CU19">
        <v>40.9272258064516</v>
      </c>
      <c r="CV19">
        <v>42.2194838709677</v>
      </c>
      <c r="CW19">
        <v>41.2860322580645</v>
      </c>
      <c r="CX19">
        <v>42.4110967741935</v>
      </c>
      <c r="CY19">
        <v>42.6268064516129</v>
      </c>
      <c r="CZ19">
        <v>1955.02225806452</v>
      </c>
      <c r="DA19">
        <v>39.8996774193549</v>
      </c>
      <c r="DB19">
        <v>0</v>
      </c>
      <c r="DC19">
        <v>2.90000009536743</v>
      </c>
      <c r="DD19">
        <v>777.900961538461</v>
      </c>
      <c r="DE19">
        <v>129.02108702887</v>
      </c>
      <c r="DF19">
        <v>123003.615204245</v>
      </c>
      <c r="DG19">
        <v>28769.9884615385</v>
      </c>
      <c r="DH19">
        <v>15</v>
      </c>
      <c r="DI19">
        <v>1623855704.6</v>
      </c>
      <c r="DJ19" t="s">
        <v>268</v>
      </c>
      <c r="DK19">
        <v>2</v>
      </c>
      <c r="DL19">
        <v>6.738</v>
      </c>
      <c r="DM19">
        <v>-1.058</v>
      </c>
      <c r="DN19">
        <v>400</v>
      </c>
      <c r="DO19">
        <v>7</v>
      </c>
      <c r="DP19">
        <v>0.42</v>
      </c>
      <c r="DQ19">
        <v>0.04</v>
      </c>
      <c r="DR19">
        <v>-13.3871581395349</v>
      </c>
      <c r="DS19">
        <v>-0.195569919984505</v>
      </c>
      <c r="DT19">
        <v>0.0855387039626416</v>
      </c>
      <c r="DU19">
        <v>1</v>
      </c>
      <c r="DV19">
        <v>775.729805555555</v>
      </c>
      <c r="DW19">
        <v>119.949410981336</v>
      </c>
      <c r="DX19">
        <v>30.3593707415569</v>
      </c>
      <c r="DY19">
        <v>0</v>
      </c>
      <c r="DZ19">
        <v>5.2194376744186</v>
      </c>
      <c r="EA19">
        <v>0.20548045253475</v>
      </c>
      <c r="EB19">
        <v>0.0317879252954903</v>
      </c>
      <c r="EC19">
        <v>0</v>
      </c>
      <c r="ED19">
        <v>1</v>
      </c>
      <c r="EE19">
        <v>3</v>
      </c>
      <c r="EF19" t="s">
        <v>276</v>
      </c>
      <c r="EG19">
        <v>100</v>
      </c>
      <c r="EH19">
        <v>100</v>
      </c>
      <c r="EI19">
        <v>6.738</v>
      </c>
      <c r="EJ19">
        <v>-1.058</v>
      </c>
      <c r="EK19">
        <v>2</v>
      </c>
      <c r="EL19">
        <v>699.638</v>
      </c>
      <c r="EM19">
        <v>394.038</v>
      </c>
      <c r="EN19">
        <v>23.0521</v>
      </c>
      <c r="EO19">
        <v>24.1491</v>
      </c>
      <c r="EP19">
        <v>30.0015</v>
      </c>
      <c r="EQ19">
        <v>23.7317</v>
      </c>
      <c r="ER19">
        <v>23.6758</v>
      </c>
      <c r="ES19">
        <v>25.336</v>
      </c>
      <c r="ET19">
        <v>-30</v>
      </c>
      <c r="EU19">
        <v>-30</v>
      </c>
      <c r="EV19">
        <v>-999.9</v>
      </c>
      <c r="EW19">
        <v>400</v>
      </c>
      <c r="EX19">
        <v>20</v>
      </c>
      <c r="EY19">
        <v>112.975</v>
      </c>
      <c r="EZ19">
        <v>99.7554</v>
      </c>
    </row>
    <row r="20" spans="1:156">
      <c r="A20">
        <v>4</v>
      </c>
      <c r="B20">
        <v>1623855761.6</v>
      </c>
      <c r="C20">
        <v>9.5</v>
      </c>
      <c r="D20" t="s">
        <v>277</v>
      </c>
      <c r="E20" t="s">
        <v>278</v>
      </c>
      <c r="F20" t="s">
        <v>264</v>
      </c>
      <c r="G20">
        <v>1623855746.76452</v>
      </c>
      <c r="H20">
        <f>CD20*AI20*(CB20-CC20)/(100*BV20*(1000-AI20*CB20))</f>
        <v>0</v>
      </c>
      <c r="I20">
        <f>CD20*AI20*(CA20-BZ20*(1000-AI20*CC20)/(1000-AI20*CB20))/(100*BV20)</f>
        <v>0</v>
      </c>
      <c r="J20">
        <f>BZ20 - IF(AI20&gt;1, I20*BV20*100.0/(AK20*CJ20), 0)</f>
        <v>0</v>
      </c>
      <c r="K20">
        <f>((Q20-H20/2)*J20-I20)/(Q20+H20/2)</f>
        <v>0</v>
      </c>
      <c r="L20">
        <f>K20*(CE20+CF20)/1000.0</f>
        <v>0</v>
      </c>
      <c r="M20">
        <f>(BZ20 - IF(AI20&gt;1, I20*BV20*100.0/(AK20*CJ20), 0))*(CE20+CF20)/1000.0</f>
        <v>0</v>
      </c>
      <c r="N20">
        <f>2.0/((1/P20-1/O20)+SIGN(P20)*SQRT((1/P20-1/O20)*(1/P20-1/O20) + 4*BW20/((BW20+1)*(BW20+1))*(2*1/P20*1/O20-1/O20*1/O20)))</f>
        <v>0</v>
      </c>
      <c r="O20">
        <f>AF20+AE20*BV20+AD20*BV20*BV20</f>
        <v>0</v>
      </c>
      <c r="P20">
        <f>H20*(1000-(1000*0.61365*exp(17.502*T20/(240.97+T20))/(CE20+CF20)+CB20)/2)/(1000*0.61365*exp(17.502*T20/(240.97+T20))/(CE20+CF20)-CB20)</f>
        <v>0</v>
      </c>
      <c r="Q20">
        <f>1/((BW20+1)/(N20/1.6)+1/(O20/1.37)) + BW20/((BW20+1)/(N20/1.6) + BW20/(O20/1.37))</f>
        <v>0</v>
      </c>
      <c r="R20">
        <f>(BS20*BU20)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CB20*(CE20+CF20)/1000</f>
        <v>0</v>
      </c>
      <c r="X20">
        <f>0.61365*exp(17.502*CG20/(240.97+CG20))</f>
        <v>0</v>
      </c>
      <c r="Y20">
        <f>(U20-CB20*(CE20+CF20)/1000)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-0.0300605034553238</v>
      </c>
      <c r="AE20">
        <v>0.0337455485733398</v>
      </c>
      <c r="AF20">
        <v>2.68222887882866</v>
      </c>
      <c r="AG20">
        <v>75</v>
      </c>
      <c r="AH20">
        <v>12</v>
      </c>
      <c r="AI20">
        <f>IF(AG20*$H$13&gt;=AK20,1.0,(AK20/(AK20-AG20*$H$13)))</f>
        <v>0</v>
      </c>
      <c r="AJ20">
        <f>(AI20-1)*100</f>
        <v>0</v>
      </c>
      <c r="AK20">
        <f>MAX(0,($B$13+$C$13*CJ20)/(1+$D$13*CJ20)*CE20/(CG20+273)*$E$13)</f>
        <v>0</v>
      </c>
      <c r="AL20">
        <v>0</v>
      </c>
      <c r="AM20">
        <v>0</v>
      </c>
      <c r="AN20">
        <v>0</v>
      </c>
      <c r="AO20">
        <f>AN20-AM20</f>
        <v>0</v>
      </c>
      <c r="AP20">
        <f>AO20/AN20</f>
        <v>0</v>
      </c>
      <c r="AQ20">
        <v>-1</v>
      </c>
      <c r="AR20" t="s">
        <v>279</v>
      </c>
      <c r="AS20">
        <v>783.276230769231</v>
      </c>
      <c r="AT20">
        <v>850.113</v>
      </c>
      <c r="AU20">
        <f>1-AS20/AT20</f>
        <v>0</v>
      </c>
      <c r="AV20">
        <v>0.5</v>
      </c>
      <c r="AW20">
        <f>BS20</f>
        <v>0</v>
      </c>
      <c r="AX20">
        <f>I20</f>
        <v>0</v>
      </c>
      <c r="AY20">
        <f>AU20*AV20*AW20</f>
        <v>0</v>
      </c>
      <c r="AZ20">
        <f>BE20/AT20</f>
        <v>0</v>
      </c>
      <c r="BA20">
        <f>(AX20-AQ20)/AW20</f>
        <v>0</v>
      </c>
      <c r="BB20">
        <f>(AN20-AT20)/AT20</f>
        <v>0</v>
      </c>
      <c r="BC20" t="s">
        <v>266</v>
      </c>
      <c r="BD20">
        <v>0</v>
      </c>
      <c r="BE20">
        <f>AT20-BD20</f>
        <v>0</v>
      </c>
      <c r="BF20">
        <f>(AT20-AS20)/(AT20-BD20)</f>
        <v>0</v>
      </c>
      <c r="BG20">
        <f>(AN20-AT20)/(AN20-BD20)</f>
        <v>0</v>
      </c>
      <c r="BH20">
        <f>(AT20-AS20)/(AT20-AM20)</f>
        <v>0</v>
      </c>
      <c r="BI20">
        <f>(AN20-AT20)/(AN20-AM20)</f>
        <v>0</v>
      </c>
      <c r="BJ20" t="s">
        <v>266</v>
      </c>
      <c r="BK20" t="s">
        <v>266</v>
      </c>
      <c r="BL20" t="s">
        <v>266</v>
      </c>
      <c r="BM20" t="s">
        <v>266</v>
      </c>
      <c r="BN20" t="s">
        <v>266</v>
      </c>
      <c r="BO20" t="s">
        <v>266</v>
      </c>
      <c r="BP20" t="s">
        <v>266</v>
      </c>
      <c r="BQ20" t="s">
        <v>266</v>
      </c>
      <c r="BR20">
        <f>$B$11*CK20+$C$11*CL20+$F$11*CM20</f>
        <v>0</v>
      </c>
      <c r="BS20">
        <f>BR20*BT20</f>
        <v>0</v>
      </c>
      <c r="BT20">
        <f>($B$11*$D$9+$C$11*$D$9+$F$11*((CZ20+CR20)/MAX(CZ20+CR20+DA20, 0.1)*$I$9+DA20/MAX(CZ20+CR20+DA20, 0.1)*$J$9))/($B$11+$C$11+$F$11)</f>
        <v>0</v>
      </c>
      <c r="BU20">
        <f>($B$11*$K$9+$C$11*$K$9+$F$11*((CZ20+CR20)/MAX(CZ20+CR20+DA20, 0.1)*$P$9+DA20/MAX(CZ20+CR20+DA20, 0.1)*$Q$9))/($B$11+$C$11+$F$11)</f>
        <v>0</v>
      </c>
      <c r="BV20">
        <v>6</v>
      </c>
      <c r="BW20">
        <v>0.5</v>
      </c>
      <c r="BX20" t="s">
        <v>267</v>
      </c>
      <c r="BY20">
        <v>1623855746.76452</v>
      </c>
      <c r="BZ20">
        <v>386.611387096774</v>
      </c>
      <c r="CA20">
        <v>400.016548387097</v>
      </c>
      <c r="CB20">
        <v>12.8860580645161</v>
      </c>
      <c r="CC20">
        <v>7.64937258064516</v>
      </c>
      <c r="CD20">
        <v>600.004225806452</v>
      </c>
      <c r="CE20">
        <v>72.4888580645161</v>
      </c>
      <c r="CF20">
        <v>0.099968464516129</v>
      </c>
      <c r="CG20">
        <v>24.8971032258065</v>
      </c>
      <c r="CH20">
        <v>24.3083806451613</v>
      </c>
      <c r="CI20">
        <v>999.9</v>
      </c>
      <c r="CJ20">
        <v>10000.4838709677</v>
      </c>
      <c r="CK20">
        <v>0</v>
      </c>
      <c r="CL20">
        <v>1502.90870967742</v>
      </c>
      <c r="CM20">
        <v>1999.90612903226</v>
      </c>
      <c r="CN20">
        <v>0.979997967741935</v>
      </c>
      <c r="CO20">
        <v>0.020001864516129</v>
      </c>
      <c r="CP20">
        <v>0</v>
      </c>
      <c r="CQ20">
        <v>764.415806451613</v>
      </c>
      <c r="CR20">
        <v>5.00005</v>
      </c>
      <c r="CS20">
        <v>17212.6419354839</v>
      </c>
      <c r="CT20">
        <v>16662.8483870968</v>
      </c>
      <c r="CU20">
        <v>40.9453548387097</v>
      </c>
      <c r="CV20">
        <v>42.2275483870967</v>
      </c>
      <c r="CW20">
        <v>41.2940967741935</v>
      </c>
      <c r="CX20">
        <v>42.4151290322581</v>
      </c>
      <c r="CY20">
        <v>42.6369032258064</v>
      </c>
      <c r="CZ20">
        <v>1955.0064516129</v>
      </c>
      <c r="DA20">
        <v>39.8996774193549</v>
      </c>
      <c r="DB20">
        <v>0</v>
      </c>
      <c r="DC20">
        <v>2.5</v>
      </c>
      <c r="DD20">
        <v>783.276230769231</v>
      </c>
      <c r="DE20">
        <v>95.3479714024508</v>
      </c>
      <c r="DF20">
        <v>111949.231149418</v>
      </c>
      <c r="DG20">
        <v>34467.2269230769</v>
      </c>
      <c r="DH20">
        <v>15</v>
      </c>
      <c r="DI20">
        <v>1623855704.6</v>
      </c>
      <c r="DJ20" t="s">
        <v>268</v>
      </c>
      <c r="DK20">
        <v>2</v>
      </c>
      <c r="DL20">
        <v>6.738</v>
      </c>
      <c r="DM20">
        <v>-1.058</v>
      </c>
      <c r="DN20">
        <v>400</v>
      </c>
      <c r="DO20">
        <v>7</v>
      </c>
      <c r="DP20">
        <v>0.42</v>
      </c>
      <c r="DQ20">
        <v>0.04</v>
      </c>
      <c r="DR20">
        <v>-13.4297418604651</v>
      </c>
      <c r="DS20">
        <v>-0.539089495552361</v>
      </c>
      <c r="DT20">
        <v>0.112640267558314</v>
      </c>
      <c r="DU20">
        <v>0</v>
      </c>
      <c r="DV20">
        <v>779.190611111111</v>
      </c>
      <c r="DW20">
        <v>130.734069909563</v>
      </c>
      <c r="DX20">
        <v>35.6857251691592</v>
      </c>
      <c r="DY20">
        <v>0</v>
      </c>
      <c r="DZ20">
        <v>5.26969790697674</v>
      </c>
      <c r="EA20">
        <v>0.827328833394379</v>
      </c>
      <c r="EB20">
        <v>0.114609007591902</v>
      </c>
      <c r="EC20">
        <v>0</v>
      </c>
      <c r="ED20">
        <v>0</v>
      </c>
      <c r="EE20">
        <v>3</v>
      </c>
      <c r="EF20" t="s">
        <v>280</v>
      </c>
      <c r="EG20">
        <v>100</v>
      </c>
      <c r="EH20">
        <v>100</v>
      </c>
      <c r="EI20">
        <v>6.738</v>
      </c>
      <c r="EJ20">
        <v>-1.058</v>
      </c>
      <c r="EK20">
        <v>2</v>
      </c>
      <c r="EL20">
        <v>699.835</v>
      </c>
      <c r="EM20">
        <v>393.973</v>
      </c>
      <c r="EN20">
        <v>23.0673</v>
      </c>
      <c r="EO20">
        <v>24.1632</v>
      </c>
      <c r="EP20">
        <v>30.0015</v>
      </c>
      <c r="EQ20">
        <v>23.7465</v>
      </c>
      <c r="ER20">
        <v>23.6907</v>
      </c>
      <c r="ES20">
        <v>25.3359</v>
      </c>
      <c r="ET20">
        <v>-30</v>
      </c>
      <c r="EU20">
        <v>-30</v>
      </c>
      <c r="EV20">
        <v>-999.9</v>
      </c>
      <c r="EW20">
        <v>400</v>
      </c>
      <c r="EX20">
        <v>20</v>
      </c>
      <c r="EY20">
        <v>112.972</v>
      </c>
      <c r="EZ20">
        <v>99.7543</v>
      </c>
    </row>
    <row r="21" spans="1:156">
      <c r="A21">
        <v>5</v>
      </c>
      <c r="B21">
        <v>1623855764.6</v>
      </c>
      <c r="C21">
        <v>12.5</v>
      </c>
      <c r="D21" t="s">
        <v>281</v>
      </c>
      <c r="E21" t="s">
        <v>282</v>
      </c>
      <c r="F21" t="s">
        <v>264</v>
      </c>
      <c r="G21">
        <v>1623855747.5871</v>
      </c>
      <c r="H21">
        <f>CD21*AI21*(CB21-CC21)/(100*BV21*(1000-AI21*CB21))</f>
        <v>0</v>
      </c>
      <c r="I21">
        <f>CD21*AI21*(CA21-BZ21*(1000-AI21*CC21)/(1000-AI21*CB21))/(100*BV21)</f>
        <v>0</v>
      </c>
      <c r="J21">
        <f>BZ21 - IF(AI21&gt;1, I21*BV21*100.0/(AK21*CJ21), 0)</f>
        <v>0</v>
      </c>
      <c r="K21">
        <f>((Q21-H21/2)*J21-I21)/(Q21+H21/2)</f>
        <v>0</v>
      </c>
      <c r="L21">
        <f>K21*(CE21+CF21)/1000.0</f>
        <v>0</v>
      </c>
      <c r="M21">
        <f>(BZ21 - IF(AI21&gt;1, I21*BV21*100.0/(AK21*CJ21), 0))*(CE21+CF21)/1000.0</f>
        <v>0</v>
      </c>
      <c r="N21">
        <f>2.0/((1/P21-1/O21)+SIGN(P21)*SQRT((1/P21-1/O21)*(1/P21-1/O21) + 4*BW21/((BW21+1)*(BW21+1))*(2*1/P21*1/O21-1/O21*1/O21)))</f>
        <v>0</v>
      </c>
      <c r="O21">
        <f>AF21+AE21*BV21+AD21*BV21*BV21</f>
        <v>0</v>
      </c>
      <c r="P21">
        <f>H21*(1000-(1000*0.61365*exp(17.502*T21/(240.97+T21))/(CE21+CF21)+CB21)/2)/(1000*0.61365*exp(17.502*T21/(240.97+T21))/(CE21+CF21)-CB21)</f>
        <v>0</v>
      </c>
      <c r="Q21">
        <f>1/((BW21+1)/(N21/1.6)+1/(O21/1.37)) + BW21/((BW21+1)/(N21/1.6) + BW21/(O21/1.37))</f>
        <v>0</v>
      </c>
      <c r="R21">
        <f>(BS21*BU21)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CB21*(CE21+CF21)/1000</f>
        <v>0</v>
      </c>
      <c r="X21">
        <f>0.61365*exp(17.502*CG21/(240.97+CG21))</f>
        <v>0</v>
      </c>
      <c r="Y21">
        <f>(U21-CB21*(CE21+CF21)/1000)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-0.0300590094573725</v>
      </c>
      <c r="AE21">
        <v>0.033743871429758</v>
      </c>
      <c r="AF21">
        <v>2.68212044805554</v>
      </c>
      <c r="AG21">
        <v>75</v>
      </c>
      <c r="AH21">
        <v>12</v>
      </c>
      <c r="AI21">
        <f>IF(AG21*$H$13&gt;=AK21,1.0,(AK21/(AK21-AG21*$H$13)))</f>
        <v>0</v>
      </c>
      <c r="AJ21">
        <f>(AI21-1)*100</f>
        <v>0</v>
      </c>
      <c r="AK21">
        <f>MAX(0,($B$13+$C$13*CJ21)/(1+$D$13*CJ21)*CE21/(CG21+273)*$E$13)</f>
        <v>0</v>
      </c>
      <c r="AL21">
        <v>0</v>
      </c>
      <c r="AM21">
        <v>0</v>
      </c>
      <c r="AN21">
        <v>0</v>
      </c>
      <c r="AO21">
        <f>AN21-AM21</f>
        <v>0</v>
      </c>
      <c r="AP21">
        <f>AO21/AN21</f>
        <v>0</v>
      </c>
      <c r="AQ21">
        <v>-1</v>
      </c>
      <c r="AR21" t="s">
        <v>283</v>
      </c>
      <c r="AS21">
        <v>787.861730769231</v>
      </c>
      <c r="AT21">
        <v>845.203</v>
      </c>
      <c r="AU21">
        <f>1-AS21/AT21</f>
        <v>0</v>
      </c>
      <c r="AV21">
        <v>0.5</v>
      </c>
      <c r="AW21">
        <f>BS21</f>
        <v>0</v>
      </c>
      <c r="AX21">
        <f>I21</f>
        <v>0</v>
      </c>
      <c r="AY21">
        <f>AU21*AV21*AW21</f>
        <v>0</v>
      </c>
      <c r="AZ21">
        <f>BE21/AT21</f>
        <v>0</v>
      </c>
      <c r="BA21">
        <f>(AX21-AQ21)/AW21</f>
        <v>0</v>
      </c>
      <c r="BB21">
        <f>(AN21-AT21)/AT21</f>
        <v>0</v>
      </c>
      <c r="BC21" t="s">
        <v>266</v>
      </c>
      <c r="BD21">
        <v>0</v>
      </c>
      <c r="BE21">
        <f>AT21-BD21</f>
        <v>0</v>
      </c>
      <c r="BF21">
        <f>(AT21-AS21)/(AT21-BD21)</f>
        <v>0</v>
      </c>
      <c r="BG21">
        <f>(AN21-AT21)/(AN21-BD21)</f>
        <v>0</v>
      </c>
      <c r="BH21">
        <f>(AT21-AS21)/(AT21-AM21)</f>
        <v>0</v>
      </c>
      <c r="BI21">
        <f>(AN21-AT21)/(AN21-AM21)</f>
        <v>0</v>
      </c>
      <c r="BJ21" t="s">
        <v>266</v>
      </c>
      <c r="BK21" t="s">
        <v>266</v>
      </c>
      <c r="BL21" t="s">
        <v>266</v>
      </c>
      <c r="BM21" t="s">
        <v>266</v>
      </c>
      <c r="BN21" t="s">
        <v>266</v>
      </c>
      <c r="BO21" t="s">
        <v>266</v>
      </c>
      <c r="BP21" t="s">
        <v>266</v>
      </c>
      <c r="BQ21" t="s">
        <v>266</v>
      </c>
      <c r="BR21">
        <f>$B$11*CK21+$C$11*CL21+$F$11*CM21</f>
        <v>0</v>
      </c>
      <c r="BS21">
        <f>BR21*BT21</f>
        <v>0</v>
      </c>
      <c r="BT21">
        <f>($B$11*$D$9+$C$11*$D$9+$F$11*((CZ21+CR21)/MAX(CZ21+CR21+DA21, 0.1)*$I$9+DA21/MAX(CZ21+CR21+DA21, 0.1)*$J$9))/($B$11+$C$11+$F$11)</f>
        <v>0</v>
      </c>
      <c r="BU21">
        <f>($B$11*$K$9+$C$11*$K$9+$F$11*((CZ21+CR21)/MAX(CZ21+CR21+DA21, 0.1)*$P$9+DA21/MAX(CZ21+CR21+DA21, 0.1)*$Q$9))/($B$11+$C$11+$F$11)</f>
        <v>0</v>
      </c>
      <c r="BV21">
        <v>6</v>
      </c>
      <c r="BW21">
        <v>0.5</v>
      </c>
      <c r="BX21" t="s">
        <v>267</v>
      </c>
      <c r="BY21">
        <v>1623855747.5871</v>
      </c>
      <c r="BZ21">
        <v>386.596806451613</v>
      </c>
      <c r="CA21">
        <v>400.015</v>
      </c>
      <c r="CB21">
        <v>12.9110032258064</v>
      </c>
      <c r="CC21">
        <v>7.65333709677419</v>
      </c>
      <c r="CD21">
        <v>600.005580645161</v>
      </c>
      <c r="CE21">
        <v>72.4887580645161</v>
      </c>
      <c r="CF21">
        <v>0.0999758193548387</v>
      </c>
      <c r="CG21">
        <v>24.9131225806452</v>
      </c>
      <c r="CH21">
        <v>24.371764516129</v>
      </c>
      <c r="CI21">
        <v>999.9</v>
      </c>
      <c r="CJ21">
        <v>10000.0006451613</v>
      </c>
      <c r="CK21">
        <v>0</v>
      </c>
      <c r="CL21">
        <v>1502.09419354839</v>
      </c>
      <c r="CM21">
        <v>1999.88677419355</v>
      </c>
      <c r="CN21">
        <v>0.979997967741935</v>
      </c>
      <c r="CO21">
        <v>0.0200018903225806</v>
      </c>
      <c r="CP21">
        <v>0</v>
      </c>
      <c r="CQ21">
        <v>763.820516129032</v>
      </c>
      <c r="CR21">
        <v>5.00005</v>
      </c>
      <c r="CS21">
        <v>17194.9258064516</v>
      </c>
      <c r="CT21">
        <v>16662.6870967742</v>
      </c>
      <c r="CU21">
        <v>40.9675161290323</v>
      </c>
      <c r="CV21">
        <v>42.2376129032258</v>
      </c>
      <c r="CW21">
        <v>41.3041935483871</v>
      </c>
      <c r="CX21">
        <v>42.4211612903226</v>
      </c>
      <c r="CY21">
        <v>42.649</v>
      </c>
      <c r="CZ21">
        <v>1954.98741935484</v>
      </c>
      <c r="DA21">
        <v>39.8993548387097</v>
      </c>
      <c r="DB21">
        <v>0</v>
      </c>
      <c r="DC21">
        <v>2.29999995231628</v>
      </c>
      <c r="DD21">
        <v>787.861730769231</v>
      </c>
      <c r="DE21">
        <v>2.29636035911534</v>
      </c>
      <c r="DF21">
        <v>56700.9946301653</v>
      </c>
      <c r="DG21">
        <v>40120.6269230769</v>
      </c>
      <c r="DH21">
        <v>15</v>
      </c>
      <c r="DI21">
        <v>1623855704.6</v>
      </c>
      <c r="DJ21" t="s">
        <v>268</v>
      </c>
      <c r="DK21">
        <v>2</v>
      </c>
      <c r="DL21">
        <v>6.738</v>
      </c>
      <c r="DM21">
        <v>-1.058</v>
      </c>
      <c r="DN21">
        <v>400</v>
      </c>
      <c r="DO21">
        <v>7</v>
      </c>
      <c r="DP21">
        <v>0.42</v>
      </c>
      <c r="DQ21">
        <v>0.04</v>
      </c>
      <c r="DR21">
        <v>-13.4692744186046</v>
      </c>
      <c r="DS21">
        <v>-0.806177884127444</v>
      </c>
      <c r="DT21">
        <v>0.131541566678358</v>
      </c>
      <c r="DU21">
        <v>0</v>
      </c>
      <c r="DV21">
        <v>782.46925</v>
      </c>
      <c r="DW21">
        <v>128.1284058127</v>
      </c>
      <c r="DX21">
        <v>39.5662793187828</v>
      </c>
      <c r="DY21">
        <v>0</v>
      </c>
      <c r="DZ21">
        <v>5.34534581395349</v>
      </c>
      <c r="EA21">
        <v>1.62004391244097</v>
      </c>
      <c r="EB21">
        <v>0.197310928718557</v>
      </c>
      <c r="EC21">
        <v>0</v>
      </c>
      <c r="ED21">
        <v>0</v>
      </c>
      <c r="EE21">
        <v>3</v>
      </c>
      <c r="EF21" t="s">
        <v>280</v>
      </c>
      <c r="EG21">
        <v>100</v>
      </c>
      <c r="EH21">
        <v>100</v>
      </c>
      <c r="EI21">
        <v>6.738</v>
      </c>
      <c r="EJ21">
        <v>-1.058</v>
      </c>
      <c r="EK21">
        <v>2</v>
      </c>
      <c r="EL21">
        <v>699.964</v>
      </c>
      <c r="EM21">
        <v>394.02</v>
      </c>
      <c r="EN21">
        <v>23.0825</v>
      </c>
      <c r="EO21">
        <v>24.1775</v>
      </c>
      <c r="EP21">
        <v>30.0015</v>
      </c>
      <c r="EQ21">
        <v>23.7608</v>
      </c>
      <c r="ER21">
        <v>23.7061</v>
      </c>
      <c r="ES21">
        <v>25.3365</v>
      </c>
      <c r="ET21">
        <v>-30</v>
      </c>
      <c r="EU21">
        <v>-30</v>
      </c>
      <c r="EV21">
        <v>-999.9</v>
      </c>
      <c r="EW21">
        <v>400</v>
      </c>
      <c r="EX21">
        <v>20</v>
      </c>
      <c r="EY21">
        <v>112.968</v>
      </c>
      <c r="EZ21">
        <v>99.7529</v>
      </c>
    </row>
    <row r="22" spans="1:156">
      <c r="A22">
        <v>6</v>
      </c>
      <c r="B22">
        <v>1623855767.6</v>
      </c>
      <c r="C22">
        <v>15.5</v>
      </c>
      <c r="D22" t="s">
        <v>284</v>
      </c>
      <c r="E22" t="s">
        <v>285</v>
      </c>
      <c r="F22" t="s">
        <v>264</v>
      </c>
      <c r="G22">
        <v>1623855748.49032</v>
      </c>
      <c r="H22">
        <f>CD22*AI22*(CB22-CC22)/(100*BV22*(1000-AI22*CB22))</f>
        <v>0</v>
      </c>
      <c r="I22">
        <f>CD22*AI22*(CA22-BZ22*(1000-AI22*CC22)/(1000-AI22*CB22))/(100*BV22)</f>
        <v>0</v>
      </c>
      <c r="J22">
        <f>BZ22 - IF(AI22&gt;1, I22*BV22*100.0/(AK22*CJ22), 0)</f>
        <v>0</v>
      </c>
      <c r="K22">
        <f>((Q22-H22/2)*J22-I22)/(Q22+H22/2)</f>
        <v>0</v>
      </c>
      <c r="L22">
        <f>K22*(CE22+CF22)/1000.0</f>
        <v>0</v>
      </c>
      <c r="M22">
        <f>(BZ22 - IF(AI22&gt;1, I22*BV22*100.0/(AK22*CJ22), 0))*(CE22+CF22)/1000.0</f>
        <v>0</v>
      </c>
      <c r="N22">
        <f>2.0/((1/P22-1/O22)+SIGN(P22)*SQRT((1/P22-1/O22)*(1/P22-1/O22) + 4*BW22/((BW22+1)*(BW22+1))*(2*1/P22*1/O22-1/O22*1/O22)))</f>
        <v>0</v>
      </c>
      <c r="O22">
        <f>AF22+AE22*BV22+AD22*BV22*BV22</f>
        <v>0</v>
      </c>
      <c r="P22">
        <f>H22*(1000-(1000*0.61365*exp(17.502*T22/(240.97+T22))/(CE22+CF22)+CB22)/2)/(1000*0.61365*exp(17.502*T22/(240.97+T22))/(CE22+CF22)-CB22)</f>
        <v>0</v>
      </c>
      <c r="Q22">
        <f>1/((BW22+1)/(N22/1.6)+1/(O22/1.37)) + BW22/((BW22+1)/(N22/1.6) + BW22/(O22/1.37))</f>
        <v>0</v>
      </c>
      <c r="R22">
        <f>(BS22*BU22)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CB22*(CE22+CF22)/1000</f>
        <v>0</v>
      </c>
      <c r="X22">
        <f>0.61365*exp(17.502*CG22/(240.97+CG22))</f>
        <v>0</v>
      </c>
      <c r="Y22">
        <f>(U22-CB22*(CE22+CF22)/1000)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-0.0300547474308336</v>
      </c>
      <c r="AE22">
        <v>0.0337390869315941</v>
      </c>
      <c r="AF22">
        <v>2.68181111363285</v>
      </c>
      <c r="AG22">
        <v>75</v>
      </c>
      <c r="AH22">
        <v>12</v>
      </c>
      <c r="AI22">
        <f>IF(AG22*$H$13&gt;=AK22,1.0,(AK22/(AK22-AG22*$H$13)))</f>
        <v>0</v>
      </c>
      <c r="AJ22">
        <f>(AI22-1)*100</f>
        <v>0</v>
      </c>
      <c r="AK22">
        <f>MAX(0,($B$13+$C$13*CJ22)/(1+$D$13*CJ22)*CE22/(CG22+273)*$E$13)</f>
        <v>0</v>
      </c>
      <c r="AL22">
        <v>0</v>
      </c>
      <c r="AM22">
        <v>0</v>
      </c>
      <c r="AN22">
        <v>0</v>
      </c>
      <c r="AO22">
        <f>AN22-AM22</f>
        <v>0</v>
      </c>
      <c r="AP22">
        <f>AO22/AN22</f>
        <v>0</v>
      </c>
      <c r="AQ22">
        <v>-1</v>
      </c>
      <c r="AR22" t="s">
        <v>286</v>
      </c>
      <c r="AS22">
        <v>791.904115384615</v>
      </c>
      <c r="AT22">
        <v>841.574</v>
      </c>
      <c r="AU22">
        <f>1-AS22/AT22</f>
        <v>0</v>
      </c>
      <c r="AV22">
        <v>0.5</v>
      </c>
      <c r="AW22">
        <f>BS22</f>
        <v>0</v>
      </c>
      <c r="AX22">
        <f>I22</f>
        <v>0</v>
      </c>
      <c r="AY22">
        <f>AU22*AV22*AW22</f>
        <v>0</v>
      </c>
      <c r="AZ22">
        <f>BE22/AT22</f>
        <v>0</v>
      </c>
      <c r="BA22">
        <f>(AX22-AQ22)/AW22</f>
        <v>0</v>
      </c>
      <c r="BB22">
        <f>(AN22-AT22)/AT22</f>
        <v>0</v>
      </c>
      <c r="BC22" t="s">
        <v>266</v>
      </c>
      <c r="BD22">
        <v>0</v>
      </c>
      <c r="BE22">
        <f>AT22-BD22</f>
        <v>0</v>
      </c>
      <c r="BF22">
        <f>(AT22-AS22)/(AT22-BD22)</f>
        <v>0</v>
      </c>
      <c r="BG22">
        <f>(AN22-AT22)/(AN22-BD22)</f>
        <v>0</v>
      </c>
      <c r="BH22">
        <f>(AT22-AS22)/(AT22-AM22)</f>
        <v>0</v>
      </c>
      <c r="BI22">
        <f>(AN22-AT22)/(AN22-AM22)</f>
        <v>0</v>
      </c>
      <c r="BJ22" t="s">
        <v>266</v>
      </c>
      <c r="BK22" t="s">
        <v>266</v>
      </c>
      <c r="BL22" t="s">
        <v>266</v>
      </c>
      <c r="BM22" t="s">
        <v>266</v>
      </c>
      <c r="BN22" t="s">
        <v>266</v>
      </c>
      <c r="BO22" t="s">
        <v>266</v>
      </c>
      <c r="BP22" t="s">
        <v>266</v>
      </c>
      <c r="BQ22" t="s">
        <v>266</v>
      </c>
      <c r="BR22">
        <f>$B$11*CK22+$C$11*CL22+$F$11*CM22</f>
        <v>0</v>
      </c>
      <c r="BS22">
        <f>BR22*BT22</f>
        <v>0</v>
      </c>
      <c r="BT22">
        <f>($B$11*$D$9+$C$11*$D$9+$F$11*((CZ22+CR22)/MAX(CZ22+CR22+DA22, 0.1)*$I$9+DA22/MAX(CZ22+CR22+DA22, 0.1)*$J$9))/($B$11+$C$11+$F$11)</f>
        <v>0</v>
      </c>
      <c r="BU22">
        <f>($B$11*$K$9+$C$11*$K$9+$F$11*((CZ22+CR22)/MAX(CZ22+CR22+DA22, 0.1)*$P$9+DA22/MAX(CZ22+CR22+DA22, 0.1)*$Q$9))/($B$11+$C$11+$F$11)</f>
        <v>0</v>
      </c>
      <c r="BV22">
        <v>6</v>
      </c>
      <c r="BW22">
        <v>0.5</v>
      </c>
      <c r="BX22" t="s">
        <v>267</v>
      </c>
      <c r="BY22">
        <v>1623855748.49032</v>
      </c>
      <c r="BZ22">
        <v>386.579</v>
      </c>
      <c r="CA22">
        <v>400.010903225807</v>
      </c>
      <c r="CB22">
        <v>12.9414967741935</v>
      </c>
      <c r="CC22">
        <v>7.65771193548387</v>
      </c>
      <c r="CD22">
        <v>600.006516129032</v>
      </c>
      <c r="CE22">
        <v>72.4887032258064</v>
      </c>
      <c r="CF22">
        <v>0.0999885516129032</v>
      </c>
      <c r="CG22">
        <v>24.9315129032258</v>
      </c>
      <c r="CH22">
        <v>24.4448161290323</v>
      </c>
      <c r="CI22">
        <v>999.9</v>
      </c>
      <c r="CJ22">
        <v>9998.59032258065</v>
      </c>
      <c r="CK22">
        <v>0</v>
      </c>
      <c r="CL22">
        <v>1501.58806451613</v>
      </c>
      <c r="CM22">
        <v>1999.88290322581</v>
      </c>
      <c r="CN22">
        <v>0.979998161290322</v>
      </c>
      <c r="CO22">
        <v>0.0200017096774193</v>
      </c>
      <c r="CP22">
        <v>0</v>
      </c>
      <c r="CQ22">
        <v>763.072064516129</v>
      </c>
      <c r="CR22">
        <v>5.00005</v>
      </c>
      <c r="CS22">
        <v>17175.1483870968</v>
      </c>
      <c r="CT22">
        <v>16662.6548387097</v>
      </c>
      <c r="CU22">
        <v>40.9957419354839</v>
      </c>
      <c r="CV22">
        <v>42.2456774193548</v>
      </c>
      <c r="CW22">
        <v>41.3122580645161</v>
      </c>
      <c r="CX22">
        <v>42.4292258064516</v>
      </c>
      <c r="CY22">
        <v>42.6651290322581</v>
      </c>
      <c r="CZ22">
        <v>1954.98387096774</v>
      </c>
      <c r="DA22">
        <v>39.8990322580645</v>
      </c>
      <c r="DB22">
        <v>0</v>
      </c>
      <c r="DC22">
        <v>2.09999990463257</v>
      </c>
      <c r="DD22">
        <v>791.904115384615</v>
      </c>
      <c r="DE22">
        <v>-153.489157144784</v>
      </c>
      <c r="DF22">
        <v>-53940.5529730752</v>
      </c>
      <c r="DG22">
        <v>45786.4</v>
      </c>
      <c r="DH22">
        <v>15</v>
      </c>
      <c r="DI22">
        <v>1623855704.6</v>
      </c>
      <c r="DJ22" t="s">
        <v>268</v>
      </c>
      <c r="DK22">
        <v>2</v>
      </c>
      <c r="DL22">
        <v>6.738</v>
      </c>
      <c r="DM22">
        <v>-1.058</v>
      </c>
      <c r="DN22">
        <v>400</v>
      </c>
      <c r="DO22">
        <v>7</v>
      </c>
      <c r="DP22">
        <v>0.42</v>
      </c>
      <c r="DQ22">
        <v>0.04</v>
      </c>
      <c r="DR22">
        <v>-13.5097069767442</v>
      </c>
      <c r="DS22">
        <v>-1.39367054404837</v>
      </c>
      <c r="DT22">
        <v>0.165207029237453</v>
      </c>
      <c r="DU22">
        <v>0</v>
      </c>
      <c r="DV22">
        <v>784.72875</v>
      </c>
      <c r="DW22">
        <v>68.7417810461066</v>
      </c>
      <c r="DX22">
        <v>43.1031501783641</v>
      </c>
      <c r="DY22">
        <v>0</v>
      </c>
      <c r="DZ22">
        <v>5.44540627906977</v>
      </c>
      <c r="EA22">
        <v>2.42079378441569</v>
      </c>
      <c r="EB22">
        <v>0.270308721529646</v>
      </c>
      <c r="EC22">
        <v>0</v>
      </c>
      <c r="ED22">
        <v>0</v>
      </c>
      <c r="EE22">
        <v>3</v>
      </c>
      <c r="EF22" t="s">
        <v>280</v>
      </c>
      <c r="EG22">
        <v>100</v>
      </c>
      <c r="EH22">
        <v>100</v>
      </c>
      <c r="EI22">
        <v>6.738</v>
      </c>
      <c r="EJ22">
        <v>-1.058</v>
      </c>
      <c r="EK22">
        <v>2</v>
      </c>
      <c r="EL22">
        <v>700.011</v>
      </c>
      <c r="EM22">
        <v>394.063</v>
      </c>
      <c r="EN22">
        <v>23.0969</v>
      </c>
      <c r="EO22">
        <v>24.1916</v>
      </c>
      <c r="EP22">
        <v>30.0015</v>
      </c>
      <c r="EQ22">
        <v>23.7753</v>
      </c>
      <c r="ER22">
        <v>23.721</v>
      </c>
      <c r="ES22">
        <v>25.3378</v>
      </c>
      <c r="ET22">
        <v>-30</v>
      </c>
      <c r="EU22">
        <v>-30</v>
      </c>
      <c r="EV22">
        <v>-999.9</v>
      </c>
      <c r="EW22">
        <v>400</v>
      </c>
      <c r="EX22">
        <v>20</v>
      </c>
      <c r="EY22">
        <v>112.964</v>
      </c>
      <c r="EZ22">
        <v>99.7505</v>
      </c>
    </row>
    <row r="23" spans="1:156">
      <c r="A23">
        <v>7</v>
      </c>
      <c r="B23">
        <v>1623855770.6</v>
      </c>
      <c r="C23">
        <v>18.5</v>
      </c>
      <c r="D23" t="s">
        <v>287</v>
      </c>
      <c r="E23" t="s">
        <v>288</v>
      </c>
      <c r="F23" t="s">
        <v>264</v>
      </c>
      <c r="G23">
        <v>1623855749.47419</v>
      </c>
      <c r="H23">
        <f>CD23*AI23*(CB23-CC23)/(100*BV23*(1000-AI23*CB23))</f>
        <v>0</v>
      </c>
      <c r="I23">
        <f>CD23*AI23*(CA23-BZ23*(1000-AI23*CC23)/(1000-AI23*CB23))/(100*BV23)</f>
        <v>0</v>
      </c>
      <c r="J23">
        <f>BZ23 - IF(AI23&gt;1, I23*BV23*100.0/(AK23*CJ23), 0)</f>
        <v>0</v>
      </c>
      <c r="K23">
        <f>((Q23-H23/2)*J23-I23)/(Q23+H23/2)</f>
        <v>0</v>
      </c>
      <c r="L23">
        <f>K23*(CE23+CF23)/1000.0</f>
        <v>0</v>
      </c>
      <c r="M23">
        <f>(BZ23 - IF(AI23&gt;1, I23*BV23*100.0/(AK23*CJ23), 0))*(CE23+CF23)/1000.0</f>
        <v>0</v>
      </c>
      <c r="N23">
        <f>2.0/((1/P23-1/O23)+SIGN(P23)*SQRT((1/P23-1/O23)*(1/P23-1/O23) + 4*BW23/((BW23+1)*(BW23+1))*(2*1/P23*1/O23-1/O23*1/O23)))</f>
        <v>0</v>
      </c>
      <c r="O23">
        <f>AF23+AE23*BV23+AD23*BV23*BV23</f>
        <v>0</v>
      </c>
      <c r="P23">
        <f>H23*(1000-(1000*0.61365*exp(17.502*T23/(240.97+T23))/(CE23+CF23)+CB23)/2)/(1000*0.61365*exp(17.502*T23/(240.97+T23))/(CE23+CF23)-CB23)</f>
        <v>0</v>
      </c>
      <c r="Q23">
        <f>1/((BW23+1)/(N23/1.6)+1/(O23/1.37)) + BW23/((BW23+1)/(N23/1.6) + BW23/(O23/1.37))</f>
        <v>0</v>
      </c>
      <c r="R23">
        <f>(BS23*BU23)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CB23*(CE23+CF23)/1000</f>
        <v>0</v>
      </c>
      <c r="X23">
        <f>0.61365*exp(17.502*CG23/(240.97+CG23))</f>
        <v>0</v>
      </c>
      <c r="Y23">
        <f>(U23-CB23*(CE23+CF23)/1000)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-0.0300586059450138</v>
      </c>
      <c r="AE23">
        <v>0.0337434184517858</v>
      </c>
      <c r="AF23">
        <v>2.68209116188811</v>
      </c>
      <c r="AG23">
        <v>74</v>
      </c>
      <c r="AH23">
        <v>12</v>
      </c>
      <c r="AI23">
        <f>IF(AG23*$H$13&gt;=AK23,1.0,(AK23/(AK23-AG23*$H$13)))</f>
        <v>0</v>
      </c>
      <c r="AJ23">
        <f>(AI23-1)*100</f>
        <v>0</v>
      </c>
      <c r="AK23">
        <f>MAX(0,($B$13+$C$13*CJ23)/(1+$D$13*CJ23)*CE23/(CG23+273)*$E$13)</f>
        <v>0</v>
      </c>
      <c r="AL23">
        <v>0</v>
      </c>
      <c r="AM23">
        <v>0</v>
      </c>
      <c r="AN23">
        <v>0</v>
      </c>
      <c r="AO23">
        <f>AN23-AM23</f>
        <v>0</v>
      </c>
      <c r="AP23">
        <f>AO23/AN23</f>
        <v>0</v>
      </c>
      <c r="AQ23">
        <v>-1</v>
      </c>
      <c r="AR23" t="s">
        <v>289</v>
      </c>
      <c r="AS23">
        <v>787.208076923077</v>
      </c>
      <c r="AT23">
        <v>838.7</v>
      </c>
      <c r="AU23">
        <f>1-AS23/AT23</f>
        <v>0</v>
      </c>
      <c r="AV23">
        <v>0.5</v>
      </c>
      <c r="AW23">
        <f>BS23</f>
        <v>0</v>
      </c>
      <c r="AX23">
        <f>I23</f>
        <v>0</v>
      </c>
      <c r="AY23">
        <f>AU23*AV23*AW23</f>
        <v>0</v>
      </c>
      <c r="AZ23">
        <f>BE23/AT23</f>
        <v>0</v>
      </c>
      <c r="BA23">
        <f>(AX23-AQ23)/AW23</f>
        <v>0</v>
      </c>
      <c r="BB23">
        <f>(AN23-AT23)/AT23</f>
        <v>0</v>
      </c>
      <c r="BC23" t="s">
        <v>266</v>
      </c>
      <c r="BD23">
        <v>0</v>
      </c>
      <c r="BE23">
        <f>AT23-BD23</f>
        <v>0</v>
      </c>
      <c r="BF23">
        <f>(AT23-AS23)/(AT23-BD23)</f>
        <v>0</v>
      </c>
      <c r="BG23">
        <f>(AN23-AT23)/(AN23-BD23)</f>
        <v>0</v>
      </c>
      <c r="BH23">
        <f>(AT23-AS23)/(AT23-AM23)</f>
        <v>0</v>
      </c>
      <c r="BI23">
        <f>(AN23-AT23)/(AN23-AM23)</f>
        <v>0</v>
      </c>
      <c r="BJ23" t="s">
        <v>266</v>
      </c>
      <c r="BK23" t="s">
        <v>266</v>
      </c>
      <c r="BL23" t="s">
        <v>266</v>
      </c>
      <c r="BM23" t="s">
        <v>266</v>
      </c>
      <c r="BN23" t="s">
        <v>266</v>
      </c>
      <c r="BO23" t="s">
        <v>266</v>
      </c>
      <c r="BP23" t="s">
        <v>266</v>
      </c>
      <c r="BQ23" t="s">
        <v>266</v>
      </c>
      <c r="BR23">
        <f>$B$11*CK23+$C$11*CL23+$F$11*CM23</f>
        <v>0</v>
      </c>
      <c r="BS23">
        <f>BR23*BT23</f>
        <v>0</v>
      </c>
      <c r="BT23">
        <f>($B$11*$D$9+$C$11*$D$9+$F$11*((CZ23+CR23)/MAX(CZ23+CR23+DA23, 0.1)*$I$9+DA23/MAX(CZ23+CR23+DA23, 0.1)*$J$9))/($B$11+$C$11+$F$11)</f>
        <v>0</v>
      </c>
      <c r="BU23">
        <f>($B$11*$K$9+$C$11*$K$9+$F$11*((CZ23+CR23)/MAX(CZ23+CR23+DA23, 0.1)*$P$9+DA23/MAX(CZ23+CR23+DA23, 0.1)*$Q$9))/($B$11+$C$11+$F$11)</f>
        <v>0</v>
      </c>
      <c r="BV23">
        <v>6</v>
      </c>
      <c r="BW23">
        <v>0.5</v>
      </c>
      <c r="BX23" t="s">
        <v>267</v>
      </c>
      <c r="BY23">
        <v>1623855749.47419</v>
      </c>
      <c r="BZ23">
        <v>386.556516129032</v>
      </c>
      <c r="CA23">
        <v>400.008322580645</v>
      </c>
      <c r="CB23">
        <v>12.9764838709677</v>
      </c>
      <c r="CC23">
        <v>7.66248258064516</v>
      </c>
      <c r="CD23">
        <v>600.007193548387</v>
      </c>
      <c r="CE23">
        <v>72.4886548387097</v>
      </c>
      <c r="CF23">
        <v>0.0999864935483871</v>
      </c>
      <c r="CG23">
        <v>24.9518161290323</v>
      </c>
      <c r="CH23">
        <v>24.5238677419355</v>
      </c>
      <c r="CI23">
        <v>999.9</v>
      </c>
      <c r="CJ23">
        <v>9999.88064516129</v>
      </c>
      <c r="CK23">
        <v>0</v>
      </c>
      <c r="CL23">
        <v>1501.41161290323</v>
      </c>
      <c r="CM23">
        <v>1999.88193548387</v>
      </c>
      <c r="CN23">
        <v>0.979998451612903</v>
      </c>
      <c r="CO23">
        <v>0.0200014290322581</v>
      </c>
      <c r="CP23">
        <v>0</v>
      </c>
      <c r="CQ23">
        <v>762.225806451613</v>
      </c>
      <c r="CR23">
        <v>5.00005</v>
      </c>
      <c r="CS23">
        <v>17154.1193548387</v>
      </c>
      <c r="CT23">
        <v>16662.6483870968</v>
      </c>
      <c r="CU23">
        <v>41.028</v>
      </c>
      <c r="CV23">
        <v>42.2557741935484</v>
      </c>
      <c r="CW23">
        <v>41.3223225806452</v>
      </c>
      <c r="CX23">
        <v>42.4392903225806</v>
      </c>
      <c r="CY23">
        <v>42.6832903225806</v>
      </c>
      <c r="CZ23">
        <v>1954.98322580645</v>
      </c>
      <c r="DA23">
        <v>39.8987096774194</v>
      </c>
      <c r="DB23">
        <v>0</v>
      </c>
      <c r="DC23">
        <v>2.5</v>
      </c>
      <c r="DD23">
        <v>787.208076923077</v>
      </c>
      <c r="DE23">
        <v>-190.102244923932</v>
      </c>
      <c r="DF23">
        <v>-85241.3906530395</v>
      </c>
      <c r="DG23">
        <v>45533.7</v>
      </c>
      <c r="DH23">
        <v>15</v>
      </c>
      <c r="DI23">
        <v>1623855704.6</v>
      </c>
      <c r="DJ23" t="s">
        <v>268</v>
      </c>
      <c r="DK23">
        <v>2</v>
      </c>
      <c r="DL23">
        <v>6.738</v>
      </c>
      <c r="DM23">
        <v>-1.058</v>
      </c>
      <c r="DN23">
        <v>400</v>
      </c>
      <c r="DO23">
        <v>7</v>
      </c>
      <c r="DP23">
        <v>0.42</v>
      </c>
      <c r="DQ23">
        <v>0.04</v>
      </c>
      <c r="DR23">
        <v>-13.5778186046512</v>
      </c>
      <c r="DS23">
        <v>-1.99702804626543</v>
      </c>
      <c r="DT23">
        <v>0.210687829535387</v>
      </c>
      <c r="DU23">
        <v>0</v>
      </c>
      <c r="DV23">
        <v>787.159361111111</v>
      </c>
      <c r="DW23">
        <v>10.8388596504504</v>
      </c>
      <c r="DX23">
        <v>45.9000617108958</v>
      </c>
      <c r="DY23">
        <v>0</v>
      </c>
      <c r="DZ23">
        <v>5.5654611627907</v>
      </c>
      <c r="EA23">
        <v>3.06436354385867</v>
      </c>
      <c r="EB23">
        <v>0.325147095608078</v>
      </c>
      <c r="EC23">
        <v>0</v>
      </c>
      <c r="ED23">
        <v>0</v>
      </c>
      <c r="EE23">
        <v>3</v>
      </c>
      <c r="EF23" t="s">
        <v>280</v>
      </c>
      <c r="EG23">
        <v>100</v>
      </c>
      <c r="EH23">
        <v>100</v>
      </c>
      <c r="EI23">
        <v>6.738</v>
      </c>
      <c r="EJ23">
        <v>-1.058</v>
      </c>
      <c r="EK23">
        <v>2</v>
      </c>
      <c r="EL23">
        <v>700.271</v>
      </c>
      <c r="EM23">
        <v>394.05</v>
      </c>
      <c r="EN23">
        <v>23.1124</v>
      </c>
      <c r="EO23">
        <v>24.2053</v>
      </c>
      <c r="EP23">
        <v>30.0015</v>
      </c>
      <c r="EQ23">
        <v>23.7902</v>
      </c>
      <c r="ER23">
        <v>23.7355</v>
      </c>
      <c r="ES23">
        <v>25.3404</v>
      </c>
      <c r="ET23">
        <v>-30</v>
      </c>
      <c r="EU23">
        <v>-30</v>
      </c>
      <c r="EV23">
        <v>-999.9</v>
      </c>
      <c r="EW23">
        <v>400</v>
      </c>
      <c r="EX23">
        <v>20</v>
      </c>
      <c r="EY23">
        <v>112.96</v>
      </c>
      <c r="EZ23">
        <v>99.7491</v>
      </c>
    </row>
    <row r="24" spans="1:156">
      <c r="A24">
        <v>8</v>
      </c>
      <c r="B24">
        <v>1623855773.6</v>
      </c>
      <c r="C24">
        <v>21.5</v>
      </c>
      <c r="D24" t="s">
        <v>290</v>
      </c>
      <c r="E24" t="s">
        <v>291</v>
      </c>
      <c r="F24" t="s">
        <v>264</v>
      </c>
      <c r="G24">
        <v>1623855750.53871</v>
      </c>
      <c r="H24">
        <f>CD24*AI24*(CB24-CC24)/(100*BV24*(1000-AI24*CB24))</f>
        <v>0</v>
      </c>
      <c r="I24">
        <f>CD24*AI24*(CA24-BZ24*(1000-AI24*CC24)/(1000-AI24*CB24))/(100*BV24)</f>
        <v>0</v>
      </c>
      <c r="J24">
        <f>BZ24 - IF(AI24&gt;1, I24*BV24*100.0/(AK24*CJ24), 0)</f>
        <v>0</v>
      </c>
      <c r="K24">
        <f>((Q24-H24/2)*J24-I24)/(Q24+H24/2)</f>
        <v>0</v>
      </c>
      <c r="L24">
        <f>K24*(CE24+CF24)/1000.0</f>
        <v>0</v>
      </c>
      <c r="M24">
        <f>(BZ24 - IF(AI24&gt;1, I24*BV24*100.0/(AK24*CJ24), 0))*(CE24+CF24)/1000.0</f>
        <v>0</v>
      </c>
      <c r="N24">
        <f>2.0/((1/P24-1/O24)+SIGN(P24)*SQRT((1/P24-1/O24)*(1/P24-1/O24) + 4*BW24/((BW24+1)*(BW24+1))*(2*1/P24*1/O24-1/O24*1/O24)))</f>
        <v>0</v>
      </c>
      <c r="O24">
        <f>AF24+AE24*BV24+AD24*BV24*BV24</f>
        <v>0</v>
      </c>
      <c r="P24">
        <f>H24*(1000-(1000*0.61365*exp(17.502*T24/(240.97+T24))/(CE24+CF24)+CB24)/2)/(1000*0.61365*exp(17.502*T24/(240.97+T24))/(CE24+CF24)-CB24)</f>
        <v>0</v>
      </c>
      <c r="Q24">
        <f>1/((BW24+1)/(N24/1.6)+1/(O24/1.37)) + BW24/((BW24+1)/(N24/1.6) + BW24/(O24/1.37))</f>
        <v>0</v>
      </c>
      <c r="R24">
        <f>(BS24*BU24)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CB24*(CE24+CF24)/1000</f>
        <v>0</v>
      </c>
      <c r="X24">
        <f>0.61365*exp(17.502*CG24/(240.97+CG24))</f>
        <v>0</v>
      </c>
      <c r="Y24">
        <f>(U24-CB24*(CE24+CF24)/1000)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-0.0300553883983543</v>
      </c>
      <c r="AE24">
        <v>0.0337398064737879</v>
      </c>
      <c r="AF24">
        <v>2.68185763517809</v>
      </c>
      <c r="AG24">
        <v>74</v>
      </c>
      <c r="AH24">
        <v>12</v>
      </c>
      <c r="AI24">
        <f>IF(AG24*$H$13&gt;=AK24,1.0,(AK24/(AK24-AG24*$H$13)))</f>
        <v>0</v>
      </c>
      <c r="AJ24">
        <f>(AI24-1)*100</f>
        <v>0</v>
      </c>
      <c r="AK24">
        <f>MAX(0,($B$13+$C$13*CJ24)/(1+$D$13*CJ24)*CE24/(CG24+273)*$E$13)</f>
        <v>0</v>
      </c>
      <c r="AL24">
        <v>0</v>
      </c>
      <c r="AM24">
        <v>0</v>
      </c>
      <c r="AN24">
        <v>0</v>
      </c>
      <c r="AO24">
        <f>AN24-AM24</f>
        <v>0</v>
      </c>
      <c r="AP24">
        <f>AO24/AN24</f>
        <v>0</v>
      </c>
      <c r="AQ24">
        <v>-1</v>
      </c>
      <c r="AR24" t="s">
        <v>292</v>
      </c>
      <c r="AS24">
        <v>783.175230769231</v>
      </c>
      <c r="AT24">
        <v>834.437</v>
      </c>
      <c r="AU24">
        <f>1-AS24/AT24</f>
        <v>0</v>
      </c>
      <c r="AV24">
        <v>0.5</v>
      </c>
      <c r="AW24">
        <f>BS24</f>
        <v>0</v>
      </c>
      <c r="AX24">
        <f>I24</f>
        <v>0</v>
      </c>
      <c r="AY24">
        <f>AU24*AV24*AW24</f>
        <v>0</v>
      </c>
      <c r="AZ24">
        <f>BE24/AT24</f>
        <v>0</v>
      </c>
      <c r="BA24">
        <f>(AX24-AQ24)/AW24</f>
        <v>0</v>
      </c>
      <c r="BB24">
        <f>(AN24-AT24)/AT24</f>
        <v>0</v>
      </c>
      <c r="BC24" t="s">
        <v>266</v>
      </c>
      <c r="BD24">
        <v>0</v>
      </c>
      <c r="BE24">
        <f>AT24-BD24</f>
        <v>0</v>
      </c>
      <c r="BF24">
        <f>(AT24-AS24)/(AT24-BD24)</f>
        <v>0</v>
      </c>
      <c r="BG24">
        <f>(AN24-AT24)/(AN24-BD24)</f>
        <v>0</v>
      </c>
      <c r="BH24">
        <f>(AT24-AS24)/(AT24-AM24)</f>
        <v>0</v>
      </c>
      <c r="BI24">
        <f>(AN24-AT24)/(AN24-AM24)</f>
        <v>0</v>
      </c>
      <c r="BJ24" t="s">
        <v>266</v>
      </c>
      <c r="BK24" t="s">
        <v>266</v>
      </c>
      <c r="BL24" t="s">
        <v>266</v>
      </c>
      <c r="BM24" t="s">
        <v>266</v>
      </c>
      <c r="BN24" t="s">
        <v>266</v>
      </c>
      <c r="BO24" t="s">
        <v>266</v>
      </c>
      <c r="BP24" t="s">
        <v>266</v>
      </c>
      <c r="BQ24" t="s">
        <v>266</v>
      </c>
      <c r="BR24">
        <f>$B$11*CK24+$C$11*CL24+$F$11*CM24</f>
        <v>0</v>
      </c>
      <c r="BS24">
        <f>BR24*BT24</f>
        <v>0</v>
      </c>
      <c r="BT24">
        <f>($B$11*$D$9+$C$11*$D$9+$F$11*((CZ24+CR24)/MAX(CZ24+CR24+DA24, 0.1)*$I$9+DA24/MAX(CZ24+CR24+DA24, 0.1)*$J$9))/($B$11+$C$11+$F$11)</f>
        <v>0</v>
      </c>
      <c r="BU24">
        <f>($B$11*$K$9+$C$11*$K$9+$F$11*((CZ24+CR24)/MAX(CZ24+CR24+DA24, 0.1)*$P$9+DA24/MAX(CZ24+CR24+DA24, 0.1)*$Q$9))/($B$11+$C$11+$F$11)</f>
        <v>0</v>
      </c>
      <c r="BV24">
        <v>6</v>
      </c>
      <c r="BW24">
        <v>0.5</v>
      </c>
      <c r="BX24" t="s">
        <v>267</v>
      </c>
      <c r="BY24">
        <v>1623855750.53871</v>
      </c>
      <c r="BZ24">
        <v>386.538451612903</v>
      </c>
      <c r="CA24">
        <v>400.00535483871</v>
      </c>
      <c r="CB24">
        <v>13.0149548387097</v>
      </c>
      <c r="CC24">
        <v>7.66766064516129</v>
      </c>
      <c r="CD24">
        <v>600.007903225807</v>
      </c>
      <c r="CE24">
        <v>72.488635483871</v>
      </c>
      <c r="CF24">
        <v>0.100009880645161</v>
      </c>
      <c r="CG24">
        <v>24.973864516129</v>
      </c>
      <c r="CH24">
        <v>24.6074129032258</v>
      </c>
      <c r="CI24">
        <v>999.9</v>
      </c>
      <c r="CJ24">
        <v>9998.81290322581</v>
      </c>
      <c r="CK24">
        <v>0</v>
      </c>
      <c r="CL24">
        <v>1501.24935483871</v>
      </c>
      <c r="CM24">
        <v>1999.87322580645</v>
      </c>
      <c r="CN24">
        <v>0.979998741935484</v>
      </c>
      <c r="CO24">
        <v>0.0200011483870968</v>
      </c>
      <c r="CP24">
        <v>0</v>
      </c>
      <c r="CQ24">
        <v>761.287387096774</v>
      </c>
      <c r="CR24">
        <v>5.00005</v>
      </c>
      <c r="CS24">
        <v>17129.4870967742</v>
      </c>
      <c r="CT24">
        <v>16662.5774193548</v>
      </c>
      <c r="CU24">
        <v>41.0662903225806</v>
      </c>
      <c r="CV24">
        <v>42.2658709677419</v>
      </c>
      <c r="CW24">
        <v>41.3323870967742</v>
      </c>
      <c r="CX24">
        <v>42.4493548387097</v>
      </c>
      <c r="CY24">
        <v>42.7054838709677</v>
      </c>
      <c r="CZ24">
        <v>1954.97516129032</v>
      </c>
      <c r="DA24">
        <v>39.898064516129</v>
      </c>
      <c r="DB24">
        <v>0</v>
      </c>
      <c r="DC24">
        <v>2.29999995231628</v>
      </c>
      <c r="DD24">
        <v>783.175230769231</v>
      </c>
      <c r="DE24">
        <v>-158.036592956174</v>
      </c>
      <c r="DF24">
        <v>-63873.2779803015</v>
      </c>
      <c r="DG24">
        <v>45312.35</v>
      </c>
      <c r="DH24">
        <v>15</v>
      </c>
      <c r="DI24">
        <v>1623855704.6</v>
      </c>
      <c r="DJ24" t="s">
        <v>268</v>
      </c>
      <c r="DK24">
        <v>2</v>
      </c>
      <c r="DL24">
        <v>6.738</v>
      </c>
      <c r="DM24">
        <v>-1.058</v>
      </c>
      <c r="DN24">
        <v>400</v>
      </c>
      <c r="DO24">
        <v>7</v>
      </c>
      <c r="DP24">
        <v>0.42</v>
      </c>
      <c r="DQ24">
        <v>0.04</v>
      </c>
      <c r="DR24">
        <v>-13.6708627906977</v>
      </c>
      <c r="DS24">
        <v>-1.94861745430951</v>
      </c>
      <c r="DT24">
        <v>0.20659422876657</v>
      </c>
      <c r="DU24">
        <v>0</v>
      </c>
      <c r="DV24">
        <v>789.152222222222</v>
      </c>
      <c r="DW24">
        <v>-67.5432701729802</v>
      </c>
      <c r="DX24">
        <v>48.395450632788</v>
      </c>
      <c r="DY24">
        <v>0</v>
      </c>
      <c r="DZ24">
        <v>5.70111813953488</v>
      </c>
      <c r="EA24">
        <v>3.37931665410333</v>
      </c>
      <c r="EB24">
        <v>0.351387078168101</v>
      </c>
      <c r="EC24">
        <v>0</v>
      </c>
      <c r="ED24">
        <v>0</v>
      </c>
      <c r="EE24">
        <v>3</v>
      </c>
      <c r="EF24" t="s">
        <v>280</v>
      </c>
      <c r="EG24">
        <v>100</v>
      </c>
      <c r="EH24">
        <v>100</v>
      </c>
      <c r="EI24">
        <v>6.738</v>
      </c>
      <c r="EJ24">
        <v>-1.058</v>
      </c>
      <c r="EK24">
        <v>2</v>
      </c>
      <c r="EL24">
        <v>700.489</v>
      </c>
      <c r="EM24">
        <v>393.957</v>
      </c>
      <c r="EN24">
        <v>23.1279</v>
      </c>
      <c r="EO24">
        <v>24.2196</v>
      </c>
      <c r="EP24">
        <v>30.0014</v>
      </c>
      <c r="EQ24">
        <v>23.805</v>
      </c>
      <c r="ER24">
        <v>23.7504</v>
      </c>
      <c r="ES24">
        <v>25.3419</v>
      </c>
      <c r="ET24">
        <v>-30</v>
      </c>
      <c r="EU24">
        <v>-30</v>
      </c>
      <c r="EV24">
        <v>-999.9</v>
      </c>
      <c r="EW24">
        <v>400</v>
      </c>
      <c r="EX24">
        <v>20</v>
      </c>
      <c r="EY24">
        <v>112.958</v>
      </c>
      <c r="EZ24">
        <v>99.749</v>
      </c>
    </row>
    <row r="25" spans="1:156">
      <c r="A25">
        <v>9</v>
      </c>
      <c r="B25">
        <v>1623855776.6</v>
      </c>
      <c r="C25">
        <v>24.5</v>
      </c>
      <c r="D25" t="s">
        <v>293</v>
      </c>
      <c r="E25" t="s">
        <v>294</v>
      </c>
      <c r="F25" t="s">
        <v>264</v>
      </c>
      <c r="G25">
        <v>1623855751.68387</v>
      </c>
      <c r="H25">
        <f>CD25*AI25*(CB25-CC25)/(100*BV25*(1000-AI25*CB25))</f>
        <v>0</v>
      </c>
      <c r="I25">
        <f>CD25*AI25*(CA25-BZ25*(1000-AI25*CC25)/(1000-AI25*CB25))/(100*BV25)</f>
        <v>0</v>
      </c>
      <c r="J25">
        <f>BZ25 - IF(AI25&gt;1, I25*BV25*100.0/(AK25*CJ25), 0)</f>
        <v>0</v>
      </c>
      <c r="K25">
        <f>((Q25-H25/2)*J25-I25)/(Q25+H25/2)</f>
        <v>0</v>
      </c>
      <c r="L25">
        <f>K25*(CE25+CF25)/1000.0</f>
        <v>0</v>
      </c>
      <c r="M25">
        <f>(BZ25 - IF(AI25&gt;1, I25*BV25*100.0/(AK25*CJ25), 0))*(CE25+CF25)/1000.0</f>
        <v>0</v>
      </c>
      <c r="N25">
        <f>2.0/((1/P25-1/O25)+SIGN(P25)*SQRT((1/P25-1/O25)*(1/P25-1/O25) + 4*BW25/((BW25+1)*(BW25+1))*(2*1/P25*1/O25-1/O25*1/O25)))</f>
        <v>0</v>
      </c>
      <c r="O25">
        <f>AF25+AE25*BV25+AD25*BV25*BV25</f>
        <v>0</v>
      </c>
      <c r="P25">
        <f>H25*(1000-(1000*0.61365*exp(17.502*T25/(240.97+T25))/(CE25+CF25)+CB25)/2)/(1000*0.61365*exp(17.502*T25/(240.97+T25))/(CE25+CF25)-CB25)</f>
        <v>0</v>
      </c>
      <c r="Q25">
        <f>1/((BW25+1)/(N25/1.6)+1/(O25/1.37)) + BW25/((BW25+1)/(N25/1.6) + BW25/(O25/1.37))</f>
        <v>0</v>
      </c>
      <c r="R25">
        <f>(BS25*BU25)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CB25*(CE25+CF25)/1000</f>
        <v>0</v>
      </c>
      <c r="X25">
        <f>0.61365*exp(17.502*CG25/(240.97+CG25))</f>
        <v>0</v>
      </c>
      <c r="Y25">
        <f>(U25-CB25*(CE25+CF25)/1000)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-0.0300507444111917</v>
      </c>
      <c r="AE25">
        <v>0.0337345931913623</v>
      </c>
      <c r="AF25">
        <v>2.68152056854777</v>
      </c>
      <c r="AG25">
        <v>74</v>
      </c>
      <c r="AH25">
        <v>12</v>
      </c>
      <c r="AI25">
        <f>IF(AG25*$H$13&gt;=AK25,1.0,(AK25/(AK25-AG25*$H$13)))</f>
        <v>0</v>
      </c>
      <c r="AJ25">
        <f>(AI25-1)*100</f>
        <v>0</v>
      </c>
      <c r="AK25">
        <f>MAX(0,($B$13+$C$13*CJ25)/(1+$D$13*CJ25)*CE25/(CG25+273)*$E$13)</f>
        <v>0</v>
      </c>
      <c r="AL25">
        <v>0</v>
      </c>
      <c r="AM25">
        <v>0</v>
      </c>
      <c r="AN25">
        <v>0</v>
      </c>
      <c r="AO25">
        <f>AN25-AM25</f>
        <v>0</v>
      </c>
      <c r="AP25">
        <f>AO25/AN25</f>
        <v>0</v>
      </c>
      <c r="AQ25">
        <v>-1</v>
      </c>
      <c r="AR25" t="s">
        <v>295</v>
      </c>
      <c r="AS25">
        <v>779.593807692308</v>
      </c>
      <c r="AT25">
        <v>832.023</v>
      </c>
      <c r="AU25">
        <f>1-AS25/AT25</f>
        <v>0</v>
      </c>
      <c r="AV25">
        <v>0.5</v>
      </c>
      <c r="AW25">
        <f>BS25</f>
        <v>0</v>
      </c>
      <c r="AX25">
        <f>I25</f>
        <v>0</v>
      </c>
      <c r="AY25">
        <f>AU25*AV25*AW25</f>
        <v>0</v>
      </c>
      <c r="AZ25">
        <f>BE25/AT25</f>
        <v>0</v>
      </c>
      <c r="BA25">
        <f>(AX25-AQ25)/AW25</f>
        <v>0</v>
      </c>
      <c r="BB25">
        <f>(AN25-AT25)/AT25</f>
        <v>0</v>
      </c>
      <c r="BC25" t="s">
        <v>266</v>
      </c>
      <c r="BD25">
        <v>0</v>
      </c>
      <c r="BE25">
        <f>AT25-BD25</f>
        <v>0</v>
      </c>
      <c r="BF25">
        <f>(AT25-AS25)/(AT25-BD25)</f>
        <v>0</v>
      </c>
      <c r="BG25">
        <f>(AN25-AT25)/(AN25-BD25)</f>
        <v>0</v>
      </c>
      <c r="BH25">
        <f>(AT25-AS25)/(AT25-AM25)</f>
        <v>0</v>
      </c>
      <c r="BI25">
        <f>(AN25-AT25)/(AN25-AM25)</f>
        <v>0</v>
      </c>
      <c r="BJ25" t="s">
        <v>266</v>
      </c>
      <c r="BK25" t="s">
        <v>266</v>
      </c>
      <c r="BL25" t="s">
        <v>266</v>
      </c>
      <c r="BM25" t="s">
        <v>266</v>
      </c>
      <c r="BN25" t="s">
        <v>266</v>
      </c>
      <c r="BO25" t="s">
        <v>266</v>
      </c>
      <c r="BP25" t="s">
        <v>266</v>
      </c>
      <c r="BQ25" t="s">
        <v>266</v>
      </c>
      <c r="BR25">
        <f>$B$11*CK25+$C$11*CL25+$F$11*CM25</f>
        <v>0</v>
      </c>
      <c r="BS25">
        <f>BR25*BT25</f>
        <v>0</v>
      </c>
      <c r="BT25">
        <f>($B$11*$D$9+$C$11*$D$9+$F$11*((CZ25+CR25)/MAX(CZ25+CR25+DA25, 0.1)*$I$9+DA25/MAX(CZ25+CR25+DA25, 0.1)*$J$9))/($B$11+$C$11+$F$11)</f>
        <v>0</v>
      </c>
      <c r="BU25">
        <f>($B$11*$K$9+$C$11*$K$9+$F$11*((CZ25+CR25)/MAX(CZ25+CR25+DA25, 0.1)*$P$9+DA25/MAX(CZ25+CR25+DA25, 0.1)*$Q$9))/($B$11+$C$11+$F$11)</f>
        <v>0</v>
      </c>
      <c r="BV25">
        <v>6</v>
      </c>
      <c r="BW25">
        <v>0.5</v>
      </c>
      <c r="BX25" t="s">
        <v>267</v>
      </c>
      <c r="BY25">
        <v>1623855751.68387</v>
      </c>
      <c r="BZ25">
        <v>386.520483870968</v>
      </c>
      <c r="CA25">
        <v>400.005225806452</v>
      </c>
      <c r="CB25">
        <v>13.0559032258064</v>
      </c>
      <c r="CC25">
        <v>7.67327483870968</v>
      </c>
      <c r="CD25">
        <v>600.009483870968</v>
      </c>
      <c r="CE25">
        <v>72.4885387096774</v>
      </c>
      <c r="CF25">
        <v>0.100035164516129</v>
      </c>
      <c r="CG25">
        <v>24.9974193548387</v>
      </c>
      <c r="CH25">
        <v>24.6948096774194</v>
      </c>
      <c r="CI25">
        <v>999.9</v>
      </c>
      <c r="CJ25">
        <v>9997.28129032258</v>
      </c>
      <c r="CK25">
        <v>0</v>
      </c>
      <c r="CL25">
        <v>1500.93193548387</v>
      </c>
      <c r="CM25">
        <v>1999.87580645161</v>
      </c>
      <c r="CN25">
        <v>0.979998612903226</v>
      </c>
      <c r="CO25">
        <v>0.0200013</v>
      </c>
      <c r="CP25">
        <v>0</v>
      </c>
      <c r="CQ25">
        <v>760.260774193548</v>
      </c>
      <c r="CR25">
        <v>5.00005</v>
      </c>
      <c r="CS25">
        <v>17103.8419354839</v>
      </c>
      <c r="CT25">
        <v>16662.5967741935</v>
      </c>
      <c r="CU25">
        <v>41.1086129032258</v>
      </c>
      <c r="CV25">
        <v>42.2779677419355</v>
      </c>
      <c r="CW25">
        <v>41.3444838709677</v>
      </c>
      <c r="CX25">
        <v>42.4614516129032</v>
      </c>
      <c r="CY25">
        <v>42.7317096774194</v>
      </c>
      <c r="CZ25">
        <v>1954.97741935484</v>
      </c>
      <c r="DA25">
        <v>39.8983870967742</v>
      </c>
      <c r="DB25">
        <v>0</v>
      </c>
      <c r="DC25">
        <v>2.09999990463257</v>
      </c>
      <c r="DD25">
        <v>779.593807692308</v>
      </c>
      <c r="DE25">
        <v>-118.404330934477</v>
      </c>
      <c r="DF25">
        <v>-40539.3947781633</v>
      </c>
      <c r="DG25">
        <v>45117.2346153846</v>
      </c>
      <c r="DH25">
        <v>15</v>
      </c>
      <c r="DI25">
        <v>1623855704.6</v>
      </c>
      <c r="DJ25" t="s">
        <v>268</v>
      </c>
      <c r="DK25">
        <v>2</v>
      </c>
      <c r="DL25">
        <v>6.738</v>
      </c>
      <c r="DM25">
        <v>-1.058</v>
      </c>
      <c r="DN25">
        <v>400</v>
      </c>
      <c r="DO25">
        <v>7</v>
      </c>
      <c r="DP25">
        <v>0.42</v>
      </c>
      <c r="DQ25">
        <v>0.04</v>
      </c>
      <c r="DR25">
        <v>-13.7446395348837</v>
      </c>
      <c r="DS25">
        <v>-1.39631563338983</v>
      </c>
      <c r="DT25">
        <v>0.158975282764385</v>
      </c>
      <c r="DU25">
        <v>0</v>
      </c>
      <c r="DV25">
        <v>784.642555555556</v>
      </c>
      <c r="DW25">
        <v>-84.1176965959164</v>
      </c>
      <c r="DX25">
        <v>48.3316613150131</v>
      </c>
      <c r="DY25">
        <v>0</v>
      </c>
      <c r="DZ25">
        <v>5.84742581395349</v>
      </c>
      <c r="EA25">
        <v>3.2348644161069</v>
      </c>
      <c r="EB25">
        <v>0.33774390722291</v>
      </c>
      <c r="EC25">
        <v>0</v>
      </c>
      <c r="ED25">
        <v>0</v>
      </c>
      <c r="EE25">
        <v>3</v>
      </c>
      <c r="EF25" t="s">
        <v>280</v>
      </c>
      <c r="EG25">
        <v>100</v>
      </c>
      <c r="EH25">
        <v>100</v>
      </c>
      <c r="EI25">
        <v>6.738</v>
      </c>
      <c r="EJ25">
        <v>-1.058</v>
      </c>
      <c r="EK25">
        <v>2</v>
      </c>
      <c r="EL25">
        <v>700.55</v>
      </c>
      <c r="EM25">
        <v>393.902</v>
      </c>
      <c r="EN25">
        <v>23.1425</v>
      </c>
      <c r="EO25">
        <v>24.2333</v>
      </c>
      <c r="EP25">
        <v>30.0015</v>
      </c>
      <c r="EQ25">
        <v>23.819</v>
      </c>
      <c r="ER25">
        <v>23.7648</v>
      </c>
      <c r="ES25">
        <v>25.3432</v>
      </c>
      <c r="ET25">
        <v>-30</v>
      </c>
      <c r="EU25">
        <v>-30</v>
      </c>
      <c r="EV25">
        <v>-999.9</v>
      </c>
      <c r="EW25">
        <v>400</v>
      </c>
      <c r="EX25">
        <v>20</v>
      </c>
      <c r="EY25">
        <v>112.954</v>
      </c>
      <c r="EZ25">
        <v>99.7485</v>
      </c>
    </row>
    <row r="26" spans="1:156">
      <c r="A26">
        <v>10</v>
      </c>
      <c r="B26">
        <v>1623856244.1</v>
      </c>
      <c r="C26">
        <v>492</v>
      </c>
      <c r="D26" t="s">
        <v>298</v>
      </c>
      <c r="E26" t="s">
        <v>299</v>
      </c>
      <c r="F26" t="s">
        <v>264</v>
      </c>
      <c r="G26">
        <v>1623856236.10323</v>
      </c>
      <c r="H26">
        <f>CD26*AI26*(CB26-CC26)/(100*BV26*(1000-AI26*CB26))</f>
        <v>0</v>
      </c>
      <c r="I26">
        <f>CD26*AI26*(CA26-BZ26*(1000-AI26*CC26)/(1000-AI26*CB26))/(100*BV26)</f>
        <v>0</v>
      </c>
      <c r="J26">
        <f>BZ26 - IF(AI26&gt;1, I26*BV26*100.0/(AK26*CJ26), 0)</f>
        <v>0</v>
      </c>
      <c r="K26">
        <f>((Q26-H26/2)*J26-I26)/(Q26+H26/2)</f>
        <v>0</v>
      </c>
      <c r="L26">
        <f>K26*(CE26+CF26)/1000.0</f>
        <v>0</v>
      </c>
      <c r="M26">
        <f>(BZ26 - IF(AI26&gt;1, I26*BV26*100.0/(AK26*CJ26), 0))*(CE26+CF26)/1000.0</f>
        <v>0</v>
      </c>
      <c r="N26">
        <f>2.0/((1/P26-1/O26)+SIGN(P26)*SQRT((1/P26-1/O26)*(1/P26-1/O26) + 4*BW26/((BW26+1)*(BW26+1))*(2*1/P26*1/O26-1/O26*1/O26)))</f>
        <v>0</v>
      </c>
      <c r="O26">
        <f>AF26+AE26*BV26+AD26*BV26*BV26</f>
        <v>0</v>
      </c>
      <c r="P26">
        <f>H26*(1000-(1000*0.61365*exp(17.502*T26/(240.97+T26))/(CE26+CF26)+CB26)/2)/(1000*0.61365*exp(17.502*T26/(240.97+T26))/(CE26+CF26)-CB26)</f>
        <v>0</v>
      </c>
      <c r="Q26">
        <f>1/((BW26+1)/(N26/1.6)+1/(O26/1.37)) + BW26/((BW26+1)/(N26/1.6) + BW26/(O26/1.37))</f>
        <v>0</v>
      </c>
      <c r="R26">
        <f>(BS26*BU26)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CB26*(CE26+CF26)/1000</f>
        <v>0</v>
      </c>
      <c r="X26">
        <f>0.61365*exp(17.502*CG26/(240.97+CG26))</f>
        <v>0</v>
      </c>
      <c r="Y26">
        <f>(U26-CB26*(CE26+CF26)/1000)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-0.0300622748601257</v>
      </c>
      <c r="AE26">
        <v>0.0337475371304134</v>
      </c>
      <c r="AF26">
        <v>2.68235744151922</v>
      </c>
      <c r="AG26">
        <v>70</v>
      </c>
      <c r="AH26">
        <v>12</v>
      </c>
      <c r="AI26">
        <f>IF(AG26*$H$13&gt;=AK26,1.0,(AK26/(AK26-AG26*$H$13)))</f>
        <v>0</v>
      </c>
      <c r="AJ26">
        <f>(AI26-1)*100</f>
        <v>0</v>
      </c>
      <c r="AK26">
        <f>MAX(0,($B$13+$C$13*CJ26)/(1+$D$13*CJ26)*CE26/(CG26+273)*$E$13)</f>
        <v>0</v>
      </c>
      <c r="AL26">
        <v>0</v>
      </c>
      <c r="AM26">
        <v>0</v>
      </c>
      <c r="AN26">
        <v>0</v>
      </c>
      <c r="AO26">
        <f>AN26-AM26</f>
        <v>0</v>
      </c>
      <c r="AP26">
        <f>AO26/AN26</f>
        <v>0</v>
      </c>
      <c r="AQ26">
        <v>-1</v>
      </c>
      <c r="AR26" t="s">
        <v>300</v>
      </c>
      <c r="AS26">
        <v>594.773923076923</v>
      </c>
      <c r="AT26">
        <v>761.3</v>
      </c>
      <c r="AU26">
        <f>1-AS26/AT26</f>
        <v>0</v>
      </c>
      <c r="AV26">
        <v>0.5</v>
      </c>
      <c r="AW26">
        <f>BS26</f>
        <v>0</v>
      </c>
      <c r="AX26">
        <f>I26</f>
        <v>0</v>
      </c>
      <c r="AY26">
        <f>AU26*AV26*AW26</f>
        <v>0</v>
      </c>
      <c r="AZ26">
        <f>BE26/AT26</f>
        <v>0</v>
      </c>
      <c r="BA26">
        <f>(AX26-AQ26)/AW26</f>
        <v>0</v>
      </c>
      <c r="BB26">
        <f>(AN26-AT26)/AT26</f>
        <v>0</v>
      </c>
      <c r="BC26" t="s">
        <v>266</v>
      </c>
      <c r="BD26">
        <v>0</v>
      </c>
      <c r="BE26">
        <f>AT26-BD26</f>
        <v>0</v>
      </c>
      <c r="BF26">
        <f>(AT26-AS26)/(AT26-BD26)</f>
        <v>0</v>
      </c>
      <c r="BG26">
        <f>(AN26-AT26)/(AN26-BD26)</f>
        <v>0</v>
      </c>
      <c r="BH26">
        <f>(AT26-AS26)/(AT26-AM26)</f>
        <v>0</v>
      </c>
      <c r="BI26">
        <f>(AN26-AT26)/(AN26-AM26)</f>
        <v>0</v>
      </c>
      <c r="BJ26" t="s">
        <v>266</v>
      </c>
      <c r="BK26" t="s">
        <v>266</v>
      </c>
      <c r="BL26" t="s">
        <v>266</v>
      </c>
      <c r="BM26" t="s">
        <v>266</v>
      </c>
      <c r="BN26" t="s">
        <v>266</v>
      </c>
      <c r="BO26" t="s">
        <v>266</v>
      </c>
      <c r="BP26" t="s">
        <v>266</v>
      </c>
      <c r="BQ26" t="s">
        <v>266</v>
      </c>
      <c r="BR26">
        <f>$B$11*CK26+$C$11*CL26+$F$11*CM26</f>
        <v>0</v>
      </c>
      <c r="BS26">
        <f>BR26*BT26</f>
        <v>0</v>
      </c>
      <c r="BT26">
        <f>($B$11*$D$9+$C$11*$D$9+$F$11*((CZ26+CR26)/MAX(CZ26+CR26+DA26, 0.1)*$I$9+DA26/MAX(CZ26+CR26+DA26, 0.1)*$J$9))/($B$11+$C$11+$F$11)</f>
        <v>0</v>
      </c>
      <c r="BU26">
        <f>($B$11*$K$9+$C$11*$K$9+$F$11*((CZ26+CR26)/MAX(CZ26+CR26+DA26, 0.1)*$P$9+DA26/MAX(CZ26+CR26+DA26, 0.1)*$Q$9))/($B$11+$C$11+$F$11)</f>
        <v>0</v>
      </c>
      <c r="BV26">
        <v>6</v>
      </c>
      <c r="BW26">
        <v>0.5</v>
      </c>
      <c r="BX26" t="s">
        <v>267</v>
      </c>
      <c r="BY26">
        <v>1623856236.10323</v>
      </c>
      <c r="BZ26">
        <v>380.080322580645</v>
      </c>
      <c r="CA26">
        <v>399.965967741936</v>
      </c>
      <c r="CB26">
        <v>18.4221419354839</v>
      </c>
      <c r="CC26">
        <v>10.3867225806452</v>
      </c>
      <c r="CD26">
        <v>599.999741935484</v>
      </c>
      <c r="CE26">
        <v>72.4885</v>
      </c>
      <c r="CF26">
        <v>0.100013125806452</v>
      </c>
      <c r="CG26">
        <v>27.1208483870968</v>
      </c>
      <c r="CH26">
        <v>26.114035483871</v>
      </c>
      <c r="CI26">
        <v>999.9</v>
      </c>
      <c r="CJ26">
        <v>10001.1225806452</v>
      </c>
      <c r="CK26">
        <v>0</v>
      </c>
      <c r="CL26">
        <v>529.62735483871</v>
      </c>
      <c r="CM26">
        <v>2000.01967741935</v>
      </c>
      <c r="CN26">
        <v>0.980006064516129</v>
      </c>
      <c r="CO26">
        <v>0.019994264516129</v>
      </c>
      <c r="CP26">
        <v>0</v>
      </c>
      <c r="CQ26">
        <v>594.933483870968</v>
      </c>
      <c r="CR26">
        <v>5.00005</v>
      </c>
      <c r="CS26">
        <v>14162.2967741935</v>
      </c>
      <c r="CT26">
        <v>16663.8419354839</v>
      </c>
      <c r="CU26">
        <v>44.776</v>
      </c>
      <c r="CV26">
        <v>45.5803548387097</v>
      </c>
      <c r="CW26">
        <v>45.2256129032258</v>
      </c>
      <c r="CX26">
        <v>45.518</v>
      </c>
      <c r="CY26">
        <v>46.4230322580645</v>
      </c>
      <c r="CZ26">
        <v>1955.12967741935</v>
      </c>
      <c r="DA26">
        <v>39.8909677419355</v>
      </c>
      <c r="DB26">
        <v>0</v>
      </c>
      <c r="DC26">
        <v>466.899999856949</v>
      </c>
      <c r="DD26">
        <v>594.773923076923</v>
      </c>
      <c r="DE26">
        <v>-14.0531282172043</v>
      </c>
      <c r="DF26">
        <v>-1985.90084880779</v>
      </c>
      <c r="DG26">
        <v>14139.1461538462</v>
      </c>
      <c r="DH26">
        <v>15</v>
      </c>
      <c r="DI26">
        <v>1623856204.6</v>
      </c>
      <c r="DJ26" t="s">
        <v>301</v>
      </c>
      <c r="DK26">
        <v>3</v>
      </c>
      <c r="DL26">
        <v>6.713</v>
      </c>
      <c r="DM26">
        <v>-1.103</v>
      </c>
      <c r="DN26">
        <v>400</v>
      </c>
      <c r="DO26">
        <v>10</v>
      </c>
      <c r="DP26">
        <v>0.12</v>
      </c>
      <c r="DQ26">
        <v>0.01</v>
      </c>
      <c r="DR26">
        <v>-19.8925418604651</v>
      </c>
      <c r="DS26">
        <v>0.1639779940501</v>
      </c>
      <c r="DT26">
        <v>0.0445505212694069</v>
      </c>
      <c r="DU26">
        <v>1</v>
      </c>
      <c r="DV26">
        <v>595.791722222222</v>
      </c>
      <c r="DW26">
        <v>-14.2261096098547</v>
      </c>
      <c r="DX26">
        <v>1.48532732290658</v>
      </c>
      <c r="DY26">
        <v>0</v>
      </c>
      <c r="DZ26">
        <v>8.03261976744186</v>
      </c>
      <c r="EA26">
        <v>0.0431301234570051</v>
      </c>
      <c r="EB26">
        <v>0.00480266180477375</v>
      </c>
      <c r="EC26">
        <v>1</v>
      </c>
      <c r="ED26">
        <v>2</v>
      </c>
      <c r="EE26">
        <v>3</v>
      </c>
      <c r="EF26" t="s">
        <v>269</v>
      </c>
      <c r="EG26">
        <v>100</v>
      </c>
      <c r="EH26">
        <v>100</v>
      </c>
      <c r="EI26">
        <v>6.713</v>
      </c>
      <c r="EJ26">
        <v>-1.103</v>
      </c>
      <c r="EK26">
        <v>2</v>
      </c>
      <c r="EL26">
        <v>707.165</v>
      </c>
      <c r="EM26">
        <v>391.045</v>
      </c>
      <c r="EN26">
        <v>25.1011</v>
      </c>
      <c r="EO26">
        <v>25.3639</v>
      </c>
      <c r="EP26">
        <v>30.0005</v>
      </c>
      <c r="EQ26">
        <v>25.1434</v>
      </c>
      <c r="ER26">
        <v>25.097</v>
      </c>
      <c r="ES26">
        <v>25.4013</v>
      </c>
      <c r="ET26">
        <v>-30</v>
      </c>
      <c r="EU26">
        <v>-30</v>
      </c>
      <c r="EV26">
        <v>-999.9</v>
      </c>
      <c r="EW26">
        <v>400</v>
      </c>
      <c r="EX26">
        <v>20</v>
      </c>
      <c r="EY26">
        <v>112.684</v>
      </c>
      <c r="EZ26">
        <v>99.6651</v>
      </c>
    </row>
    <row r="27" spans="1:156">
      <c r="A27">
        <v>11</v>
      </c>
      <c r="B27">
        <v>1623856247.1</v>
      </c>
      <c r="C27">
        <v>495</v>
      </c>
      <c r="D27" t="s">
        <v>302</v>
      </c>
      <c r="E27" t="s">
        <v>303</v>
      </c>
      <c r="F27" t="s">
        <v>264</v>
      </c>
      <c r="G27">
        <v>1623856236.6871</v>
      </c>
      <c r="H27">
        <f>CD27*AI27*(CB27-CC27)/(100*BV27*(1000-AI27*CB27))</f>
        <v>0</v>
      </c>
      <c r="I27">
        <f>CD27*AI27*(CA27-BZ27*(1000-AI27*CC27)/(1000-AI27*CB27))/(100*BV27)</f>
        <v>0</v>
      </c>
      <c r="J27">
        <f>BZ27 - IF(AI27&gt;1, I27*BV27*100.0/(AK27*CJ27), 0)</f>
        <v>0</v>
      </c>
      <c r="K27">
        <f>((Q27-H27/2)*J27-I27)/(Q27+H27/2)</f>
        <v>0</v>
      </c>
      <c r="L27">
        <f>K27*(CE27+CF27)/1000.0</f>
        <v>0</v>
      </c>
      <c r="M27">
        <f>(BZ27 - IF(AI27&gt;1, I27*BV27*100.0/(AK27*CJ27), 0))*(CE27+CF27)/1000.0</f>
        <v>0</v>
      </c>
      <c r="N27">
        <f>2.0/((1/P27-1/O27)+SIGN(P27)*SQRT((1/P27-1/O27)*(1/P27-1/O27) + 4*BW27/((BW27+1)*(BW27+1))*(2*1/P27*1/O27-1/O27*1/O27)))</f>
        <v>0</v>
      </c>
      <c r="O27">
        <f>AF27+AE27*BV27+AD27*BV27*BV27</f>
        <v>0</v>
      </c>
      <c r="P27">
        <f>H27*(1000-(1000*0.61365*exp(17.502*T27/(240.97+T27))/(CE27+CF27)+CB27)/2)/(1000*0.61365*exp(17.502*T27/(240.97+T27))/(CE27+CF27)-CB27)</f>
        <v>0</v>
      </c>
      <c r="Q27">
        <f>1/((BW27+1)/(N27/1.6)+1/(O27/1.37)) + BW27/((BW27+1)/(N27/1.6) + BW27/(O27/1.37))</f>
        <v>0</v>
      </c>
      <c r="R27">
        <f>(BS27*BU27)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CB27*(CE27+CF27)/1000</f>
        <v>0</v>
      </c>
      <c r="X27">
        <f>0.61365*exp(17.502*CG27/(240.97+CG27))</f>
        <v>0</v>
      </c>
      <c r="Y27">
        <f>(U27-CB27*(CE27+CF27)/1000)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-0.0300615610063333</v>
      </c>
      <c r="AE27">
        <v>0.0337467357669945</v>
      </c>
      <c r="AF27">
        <v>2.68230563258579</v>
      </c>
      <c r="AG27">
        <v>70</v>
      </c>
      <c r="AH27">
        <v>12</v>
      </c>
      <c r="AI27">
        <f>IF(AG27*$H$13&gt;=AK27,1.0,(AK27/(AK27-AG27*$H$13)))</f>
        <v>0</v>
      </c>
      <c r="AJ27">
        <f>(AI27-1)*100</f>
        <v>0</v>
      </c>
      <c r="AK27">
        <f>MAX(0,($B$13+$C$13*CJ27)/(1+$D$13*CJ27)*CE27/(CG27+273)*$E$13)</f>
        <v>0</v>
      </c>
      <c r="AL27">
        <v>0</v>
      </c>
      <c r="AM27">
        <v>0</v>
      </c>
      <c r="AN27">
        <v>0</v>
      </c>
      <c r="AO27">
        <f>AN27-AM27</f>
        <v>0</v>
      </c>
      <c r="AP27">
        <f>AO27/AN27</f>
        <v>0</v>
      </c>
      <c r="AQ27">
        <v>-1</v>
      </c>
      <c r="AR27" t="s">
        <v>304</v>
      </c>
      <c r="AS27">
        <v>606.074</v>
      </c>
      <c r="AT27">
        <v>739.88</v>
      </c>
      <c r="AU27">
        <f>1-AS27/AT27</f>
        <v>0</v>
      </c>
      <c r="AV27">
        <v>0.5</v>
      </c>
      <c r="AW27">
        <f>BS27</f>
        <v>0</v>
      </c>
      <c r="AX27">
        <f>I27</f>
        <v>0</v>
      </c>
      <c r="AY27">
        <f>AU27*AV27*AW27</f>
        <v>0</v>
      </c>
      <c r="AZ27">
        <f>BE27/AT27</f>
        <v>0</v>
      </c>
      <c r="BA27">
        <f>(AX27-AQ27)/AW27</f>
        <v>0</v>
      </c>
      <c r="BB27">
        <f>(AN27-AT27)/AT27</f>
        <v>0</v>
      </c>
      <c r="BC27" t="s">
        <v>266</v>
      </c>
      <c r="BD27">
        <v>0</v>
      </c>
      <c r="BE27">
        <f>AT27-BD27</f>
        <v>0</v>
      </c>
      <c r="BF27">
        <f>(AT27-AS27)/(AT27-BD27)</f>
        <v>0</v>
      </c>
      <c r="BG27">
        <f>(AN27-AT27)/(AN27-BD27)</f>
        <v>0</v>
      </c>
      <c r="BH27">
        <f>(AT27-AS27)/(AT27-AM27)</f>
        <v>0</v>
      </c>
      <c r="BI27">
        <f>(AN27-AT27)/(AN27-AM27)</f>
        <v>0</v>
      </c>
      <c r="BJ27" t="s">
        <v>266</v>
      </c>
      <c r="BK27" t="s">
        <v>266</v>
      </c>
      <c r="BL27" t="s">
        <v>266</v>
      </c>
      <c r="BM27" t="s">
        <v>266</v>
      </c>
      <c r="BN27" t="s">
        <v>266</v>
      </c>
      <c r="BO27" t="s">
        <v>266</v>
      </c>
      <c r="BP27" t="s">
        <v>266</v>
      </c>
      <c r="BQ27" t="s">
        <v>266</v>
      </c>
      <c r="BR27">
        <f>$B$11*CK27+$C$11*CL27+$F$11*CM27</f>
        <v>0</v>
      </c>
      <c r="BS27">
        <f>BR27*BT27</f>
        <v>0</v>
      </c>
      <c r="BT27">
        <f>($B$11*$D$9+$C$11*$D$9+$F$11*((CZ27+CR27)/MAX(CZ27+CR27+DA27, 0.1)*$I$9+DA27/MAX(CZ27+CR27+DA27, 0.1)*$J$9))/($B$11+$C$11+$F$11)</f>
        <v>0</v>
      </c>
      <c r="BU27">
        <f>($B$11*$K$9+$C$11*$K$9+$F$11*((CZ27+CR27)/MAX(CZ27+CR27+DA27, 0.1)*$P$9+DA27/MAX(CZ27+CR27+DA27, 0.1)*$Q$9))/($B$11+$C$11+$F$11)</f>
        <v>0</v>
      </c>
      <c r="BV27">
        <v>6</v>
      </c>
      <c r="BW27">
        <v>0.5</v>
      </c>
      <c r="BX27" t="s">
        <v>267</v>
      </c>
      <c r="BY27">
        <v>1623856236.6871</v>
      </c>
      <c r="BZ27">
        <v>380.080709677419</v>
      </c>
      <c r="CA27">
        <v>399.967161290323</v>
      </c>
      <c r="CB27">
        <v>18.4267032258064</v>
      </c>
      <c r="CC27">
        <v>10.3899451612903</v>
      </c>
      <c r="CD27">
        <v>599.999419354839</v>
      </c>
      <c r="CE27">
        <v>72.4885322580645</v>
      </c>
      <c r="CF27">
        <v>0.100019390322581</v>
      </c>
      <c r="CG27">
        <v>27.1243225806452</v>
      </c>
      <c r="CH27">
        <v>26.1238419354839</v>
      </c>
      <c r="CI27">
        <v>999.9</v>
      </c>
      <c r="CJ27">
        <v>10000.8806451613</v>
      </c>
      <c r="CK27">
        <v>0</v>
      </c>
      <c r="CL27">
        <v>537.716193548387</v>
      </c>
      <c r="CM27">
        <v>1999.98</v>
      </c>
      <c r="CN27">
        <v>0.980006064516129</v>
      </c>
      <c r="CO27">
        <v>0.019994264516129</v>
      </c>
      <c r="CP27">
        <v>0</v>
      </c>
      <c r="CQ27">
        <v>594.591548387097</v>
      </c>
      <c r="CR27">
        <v>5.00005</v>
      </c>
      <c r="CS27">
        <v>14149.9387096774</v>
      </c>
      <c r="CT27">
        <v>16663.5129032258</v>
      </c>
      <c r="CU27">
        <v>44.7800322580645</v>
      </c>
      <c r="CV27">
        <v>45.5843870967742</v>
      </c>
      <c r="CW27">
        <v>45.2276451612903</v>
      </c>
      <c r="CX27">
        <v>45.52</v>
      </c>
      <c r="CY27">
        <v>46.427064516129</v>
      </c>
      <c r="CZ27">
        <v>1955.09064516129</v>
      </c>
      <c r="DA27">
        <v>39.89</v>
      </c>
      <c r="DB27">
        <v>0</v>
      </c>
      <c r="DC27">
        <v>2.29999995231628</v>
      </c>
      <c r="DD27">
        <v>606.074</v>
      </c>
      <c r="DE27">
        <v>194.916219253346</v>
      </c>
      <c r="DF27">
        <v>90515.8044713255</v>
      </c>
      <c r="DG27">
        <v>19308.7576923077</v>
      </c>
      <c r="DH27">
        <v>15</v>
      </c>
      <c r="DI27">
        <v>1623856204.6</v>
      </c>
      <c r="DJ27" t="s">
        <v>301</v>
      </c>
      <c r="DK27">
        <v>3</v>
      </c>
      <c r="DL27">
        <v>6.713</v>
      </c>
      <c r="DM27">
        <v>-1.103</v>
      </c>
      <c r="DN27">
        <v>400</v>
      </c>
      <c r="DO27">
        <v>10</v>
      </c>
      <c r="DP27">
        <v>0.12</v>
      </c>
      <c r="DQ27">
        <v>0.01</v>
      </c>
      <c r="DR27">
        <v>-19.8780697674419</v>
      </c>
      <c r="DS27">
        <v>0.243662010710526</v>
      </c>
      <c r="DT27">
        <v>0.0487826624505044</v>
      </c>
      <c r="DU27">
        <v>1</v>
      </c>
      <c r="DV27">
        <v>604.177833333333</v>
      </c>
      <c r="DW27">
        <v>127.394402892175</v>
      </c>
      <c r="DX27">
        <v>37.0964165171876</v>
      </c>
      <c r="DY27">
        <v>0</v>
      </c>
      <c r="DZ27">
        <v>8.03553860465116</v>
      </c>
      <c r="EA27">
        <v>0.0435277039275063</v>
      </c>
      <c r="EB27">
        <v>0.00501211767962367</v>
      </c>
      <c r="EC27">
        <v>1</v>
      </c>
      <c r="ED27">
        <v>2</v>
      </c>
      <c r="EE27">
        <v>3</v>
      </c>
      <c r="EF27" t="s">
        <v>269</v>
      </c>
      <c r="EG27">
        <v>100</v>
      </c>
      <c r="EH27">
        <v>100</v>
      </c>
      <c r="EI27">
        <v>6.713</v>
      </c>
      <c r="EJ27">
        <v>-1.103</v>
      </c>
      <c r="EK27">
        <v>2</v>
      </c>
      <c r="EL27">
        <v>707.732</v>
      </c>
      <c r="EM27">
        <v>391.029</v>
      </c>
      <c r="EN27">
        <v>25.1121</v>
      </c>
      <c r="EO27">
        <v>25.3681</v>
      </c>
      <c r="EP27">
        <v>30.0004</v>
      </c>
      <c r="EQ27">
        <v>25.1483</v>
      </c>
      <c r="ER27">
        <v>25.1024</v>
      </c>
      <c r="ES27">
        <v>25.4027</v>
      </c>
      <c r="ET27">
        <v>-30</v>
      </c>
      <c r="EU27">
        <v>-30</v>
      </c>
      <c r="EV27">
        <v>-999.9</v>
      </c>
      <c r="EW27">
        <v>400</v>
      </c>
      <c r="EX27">
        <v>20</v>
      </c>
      <c r="EY27">
        <v>112.683</v>
      </c>
      <c r="EZ27">
        <v>99.6651</v>
      </c>
    </row>
    <row r="28" spans="1:156">
      <c r="A28">
        <v>12</v>
      </c>
      <c r="B28">
        <v>1623856250.1</v>
      </c>
      <c r="C28">
        <v>498</v>
      </c>
      <c r="D28" t="s">
        <v>305</v>
      </c>
      <c r="E28" t="s">
        <v>306</v>
      </c>
      <c r="F28" t="s">
        <v>264</v>
      </c>
      <c r="G28">
        <v>1623856237.35161</v>
      </c>
      <c r="H28">
        <f>CD28*AI28*(CB28-CC28)/(100*BV28*(1000-AI28*CB28))</f>
        <v>0</v>
      </c>
      <c r="I28">
        <f>CD28*AI28*(CA28-BZ28*(1000-AI28*CC28)/(1000-AI28*CB28))/(100*BV28)</f>
        <v>0</v>
      </c>
      <c r="J28">
        <f>BZ28 - IF(AI28&gt;1, I28*BV28*100.0/(AK28*CJ28), 0)</f>
        <v>0</v>
      </c>
      <c r="K28">
        <f>((Q28-H28/2)*J28-I28)/(Q28+H28/2)</f>
        <v>0</v>
      </c>
      <c r="L28">
        <f>K28*(CE28+CF28)/1000.0</f>
        <v>0</v>
      </c>
      <c r="M28">
        <f>(BZ28 - IF(AI28&gt;1, I28*BV28*100.0/(AK28*CJ28), 0))*(CE28+CF28)/1000.0</f>
        <v>0</v>
      </c>
      <c r="N28">
        <f>2.0/((1/P28-1/O28)+SIGN(P28)*SQRT((1/P28-1/O28)*(1/P28-1/O28) + 4*BW28/((BW28+1)*(BW28+1))*(2*1/P28*1/O28-1/O28*1/O28)))</f>
        <v>0</v>
      </c>
      <c r="O28">
        <f>AF28+AE28*BV28+AD28*BV28*BV28</f>
        <v>0</v>
      </c>
      <c r="P28">
        <f>H28*(1000-(1000*0.61365*exp(17.502*T28/(240.97+T28))/(CE28+CF28)+CB28)/2)/(1000*0.61365*exp(17.502*T28/(240.97+T28))/(CE28+CF28)-CB28)</f>
        <v>0</v>
      </c>
      <c r="Q28">
        <f>1/((BW28+1)/(N28/1.6)+1/(O28/1.37)) + BW28/((BW28+1)/(N28/1.6) + BW28/(O28/1.37))</f>
        <v>0</v>
      </c>
      <c r="R28">
        <f>(BS28*BU28)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CB28*(CE28+CF28)/1000</f>
        <v>0</v>
      </c>
      <c r="X28">
        <f>0.61365*exp(17.502*CG28/(240.97+CG28))</f>
        <v>0</v>
      </c>
      <c r="Y28">
        <f>(U28-CB28*(CE28+CF28)/1000)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-0.0300586587673719</v>
      </c>
      <c r="AE28">
        <v>0.0337434777495102</v>
      </c>
      <c r="AF28">
        <v>2.68209499564057</v>
      </c>
      <c r="AG28">
        <v>70</v>
      </c>
      <c r="AH28">
        <v>12</v>
      </c>
      <c r="AI28">
        <f>IF(AG28*$H$13&gt;=AK28,1.0,(AK28/(AK28-AG28*$H$13)))</f>
        <v>0</v>
      </c>
      <c r="AJ28">
        <f>(AI28-1)*100</f>
        <v>0</v>
      </c>
      <c r="AK28">
        <f>MAX(0,($B$13+$C$13*CJ28)/(1+$D$13*CJ28)*CE28/(CG28+273)*$E$13)</f>
        <v>0</v>
      </c>
      <c r="AL28">
        <v>0</v>
      </c>
      <c r="AM28">
        <v>0</v>
      </c>
      <c r="AN28">
        <v>0</v>
      </c>
      <c r="AO28">
        <f>AN28-AM28</f>
        <v>0</v>
      </c>
      <c r="AP28">
        <f>AO28/AN28</f>
        <v>0</v>
      </c>
      <c r="AQ28">
        <v>-1</v>
      </c>
      <c r="AR28" t="s">
        <v>307</v>
      </c>
      <c r="AS28">
        <v>614.759192307692</v>
      </c>
      <c r="AT28">
        <v>728.05</v>
      </c>
      <c r="AU28">
        <f>1-AS28/AT28</f>
        <v>0</v>
      </c>
      <c r="AV28">
        <v>0.5</v>
      </c>
      <c r="AW28">
        <f>BS28</f>
        <v>0</v>
      </c>
      <c r="AX28">
        <f>I28</f>
        <v>0</v>
      </c>
      <c r="AY28">
        <f>AU28*AV28*AW28</f>
        <v>0</v>
      </c>
      <c r="AZ28">
        <f>BE28/AT28</f>
        <v>0</v>
      </c>
      <c r="BA28">
        <f>(AX28-AQ28)/AW28</f>
        <v>0</v>
      </c>
      <c r="BB28">
        <f>(AN28-AT28)/AT28</f>
        <v>0</v>
      </c>
      <c r="BC28" t="s">
        <v>266</v>
      </c>
      <c r="BD28">
        <v>0</v>
      </c>
      <c r="BE28">
        <f>AT28-BD28</f>
        <v>0</v>
      </c>
      <c r="BF28">
        <f>(AT28-AS28)/(AT28-BD28)</f>
        <v>0</v>
      </c>
      <c r="BG28">
        <f>(AN28-AT28)/(AN28-BD28)</f>
        <v>0</v>
      </c>
      <c r="BH28">
        <f>(AT28-AS28)/(AT28-AM28)</f>
        <v>0</v>
      </c>
      <c r="BI28">
        <f>(AN28-AT28)/(AN28-AM28)</f>
        <v>0</v>
      </c>
      <c r="BJ28" t="s">
        <v>266</v>
      </c>
      <c r="BK28" t="s">
        <v>266</v>
      </c>
      <c r="BL28" t="s">
        <v>266</v>
      </c>
      <c r="BM28" t="s">
        <v>266</v>
      </c>
      <c r="BN28" t="s">
        <v>266</v>
      </c>
      <c r="BO28" t="s">
        <v>266</v>
      </c>
      <c r="BP28" t="s">
        <v>266</v>
      </c>
      <c r="BQ28" t="s">
        <v>266</v>
      </c>
      <c r="BR28">
        <f>$B$11*CK28+$C$11*CL28+$F$11*CM28</f>
        <v>0</v>
      </c>
      <c r="BS28">
        <f>BR28*BT28</f>
        <v>0</v>
      </c>
      <c r="BT28">
        <f>($B$11*$D$9+$C$11*$D$9+$F$11*((CZ28+CR28)/MAX(CZ28+CR28+DA28, 0.1)*$I$9+DA28/MAX(CZ28+CR28+DA28, 0.1)*$J$9))/($B$11+$C$11+$F$11)</f>
        <v>0</v>
      </c>
      <c r="BU28">
        <f>($B$11*$K$9+$C$11*$K$9+$F$11*((CZ28+CR28)/MAX(CZ28+CR28+DA28, 0.1)*$P$9+DA28/MAX(CZ28+CR28+DA28, 0.1)*$Q$9))/($B$11+$C$11+$F$11)</f>
        <v>0</v>
      </c>
      <c r="BV28">
        <v>6</v>
      </c>
      <c r="BW28">
        <v>0.5</v>
      </c>
      <c r="BX28" t="s">
        <v>267</v>
      </c>
      <c r="BY28">
        <v>1623856237.35161</v>
      </c>
      <c r="BZ28">
        <v>380.075193548387</v>
      </c>
      <c r="CA28">
        <v>399.965967741935</v>
      </c>
      <c r="CB28">
        <v>18.4416451612903</v>
      </c>
      <c r="CC28">
        <v>10.3936258064516</v>
      </c>
      <c r="CD28">
        <v>600.001838709677</v>
      </c>
      <c r="CE28">
        <v>72.4885483870968</v>
      </c>
      <c r="CF28">
        <v>0.100036090322581</v>
      </c>
      <c r="CG28">
        <v>27.1325322580645</v>
      </c>
      <c r="CH28">
        <v>26.1619258064516</v>
      </c>
      <c r="CI28">
        <v>999.9</v>
      </c>
      <c r="CJ28">
        <v>9999.91290322581</v>
      </c>
      <c r="CK28">
        <v>0</v>
      </c>
      <c r="CL28">
        <v>543.315290322581</v>
      </c>
      <c r="CM28">
        <v>1999.96580645161</v>
      </c>
      <c r="CN28">
        <v>0.980005838709677</v>
      </c>
      <c r="CO28">
        <v>0.0199944935483871</v>
      </c>
      <c r="CP28">
        <v>0</v>
      </c>
      <c r="CQ28">
        <v>593.850129032258</v>
      </c>
      <c r="CR28">
        <v>5.00005</v>
      </c>
      <c r="CS28">
        <v>14134.7290322581</v>
      </c>
      <c r="CT28">
        <v>16663.3935483871</v>
      </c>
      <c r="CU28">
        <v>44.7900967741935</v>
      </c>
      <c r="CV28">
        <v>45.5884193548387</v>
      </c>
      <c r="CW28">
        <v>45.2316774193548</v>
      </c>
      <c r="CX28">
        <v>45.522</v>
      </c>
      <c r="CY28">
        <v>46.4330967741935</v>
      </c>
      <c r="CZ28">
        <v>1955.0764516129</v>
      </c>
      <c r="DA28">
        <v>39.89</v>
      </c>
      <c r="DB28">
        <v>0</v>
      </c>
      <c r="DC28">
        <v>2.09999990463257</v>
      </c>
      <c r="DD28">
        <v>614.759192307692</v>
      </c>
      <c r="DE28">
        <v>254.861625780024</v>
      </c>
      <c r="DF28">
        <v>136936.542027648</v>
      </c>
      <c r="DG28">
        <v>24330.1038461538</v>
      </c>
      <c r="DH28">
        <v>15</v>
      </c>
      <c r="DI28">
        <v>1623856204.6</v>
      </c>
      <c r="DJ28" t="s">
        <v>301</v>
      </c>
      <c r="DK28">
        <v>3</v>
      </c>
      <c r="DL28">
        <v>6.713</v>
      </c>
      <c r="DM28">
        <v>-1.103</v>
      </c>
      <c r="DN28">
        <v>400</v>
      </c>
      <c r="DO28">
        <v>10</v>
      </c>
      <c r="DP28">
        <v>0.12</v>
      </c>
      <c r="DQ28">
        <v>0.01</v>
      </c>
      <c r="DR28">
        <v>-19.8867209302326</v>
      </c>
      <c r="DS28">
        <v>0.0758810386831537</v>
      </c>
      <c r="DT28">
        <v>0.0552383863754838</v>
      </c>
      <c r="DU28">
        <v>1</v>
      </c>
      <c r="DV28">
        <v>609.518583333333</v>
      </c>
      <c r="DW28">
        <v>156.712231478136</v>
      </c>
      <c r="DX28">
        <v>48.8767881624436</v>
      </c>
      <c r="DY28">
        <v>0</v>
      </c>
      <c r="DZ28">
        <v>8.06480558139535</v>
      </c>
      <c r="EA28">
        <v>0.443696547066244</v>
      </c>
      <c r="EB28">
        <v>0.0758530269605677</v>
      </c>
      <c r="EC28">
        <v>0</v>
      </c>
      <c r="ED28">
        <v>1</v>
      </c>
      <c r="EE28">
        <v>3</v>
      </c>
      <c r="EF28" t="s">
        <v>276</v>
      </c>
      <c r="EG28">
        <v>100</v>
      </c>
      <c r="EH28">
        <v>100</v>
      </c>
      <c r="EI28">
        <v>6.713</v>
      </c>
      <c r="EJ28">
        <v>-1.103</v>
      </c>
      <c r="EK28">
        <v>2</v>
      </c>
      <c r="EL28">
        <v>708.297</v>
      </c>
      <c r="EM28">
        <v>391.142</v>
      </c>
      <c r="EN28">
        <v>25.1228</v>
      </c>
      <c r="EO28">
        <v>25.3724</v>
      </c>
      <c r="EP28">
        <v>30.0004</v>
      </c>
      <c r="EQ28">
        <v>25.1546</v>
      </c>
      <c r="ER28">
        <v>25.1087</v>
      </c>
      <c r="ES28">
        <v>25.4028</v>
      </c>
      <c r="ET28">
        <v>-30</v>
      </c>
      <c r="EU28">
        <v>-30</v>
      </c>
      <c r="EV28">
        <v>-999.9</v>
      </c>
      <c r="EW28">
        <v>400</v>
      </c>
      <c r="EX28">
        <v>20</v>
      </c>
      <c r="EY28">
        <v>112.681</v>
      </c>
      <c r="EZ28">
        <v>99.6648</v>
      </c>
    </row>
    <row r="29" spans="1:156">
      <c r="A29">
        <v>13</v>
      </c>
      <c r="B29">
        <v>1623856253.6</v>
      </c>
      <c r="C29">
        <v>501.5</v>
      </c>
      <c r="D29" t="s">
        <v>308</v>
      </c>
      <c r="E29" t="s">
        <v>309</v>
      </c>
      <c r="F29" t="s">
        <v>264</v>
      </c>
      <c r="G29">
        <v>1623856238.83548</v>
      </c>
      <c r="H29">
        <f>CD29*AI29*(CB29-CC29)/(100*BV29*(1000-AI29*CB29))</f>
        <v>0</v>
      </c>
      <c r="I29">
        <f>CD29*AI29*(CA29-BZ29*(1000-AI29*CC29)/(1000-AI29*CB29))/(100*BV29)</f>
        <v>0</v>
      </c>
      <c r="J29">
        <f>BZ29 - IF(AI29&gt;1, I29*BV29*100.0/(AK29*CJ29), 0)</f>
        <v>0</v>
      </c>
      <c r="K29">
        <f>((Q29-H29/2)*J29-I29)/(Q29+H29/2)</f>
        <v>0</v>
      </c>
      <c r="L29">
        <f>K29*(CE29+CF29)/1000.0</f>
        <v>0</v>
      </c>
      <c r="M29">
        <f>(BZ29 - IF(AI29&gt;1, I29*BV29*100.0/(AK29*CJ29), 0))*(CE29+CF29)/1000.0</f>
        <v>0</v>
      </c>
      <c r="N29">
        <f>2.0/((1/P29-1/O29)+SIGN(P29)*SQRT((1/P29-1/O29)*(1/P29-1/O29) + 4*BW29/((BW29+1)*(BW29+1))*(2*1/P29*1/O29-1/O29*1/O29)))</f>
        <v>0</v>
      </c>
      <c r="O29">
        <f>AF29+AE29*BV29+AD29*BV29*BV29</f>
        <v>0</v>
      </c>
      <c r="P29">
        <f>H29*(1000-(1000*0.61365*exp(17.502*T29/(240.97+T29))/(CE29+CF29)+CB29)/2)/(1000*0.61365*exp(17.502*T29/(240.97+T29))/(CE29+CF29)-CB29)</f>
        <v>0</v>
      </c>
      <c r="Q29">
        <f>1/((BW29+1)/(N29/1.6)+1/(O29/1.37)) + BW29/((BW29+1)/(N29/1.6) + BW29/(O29/1.37))</f>
        <v>0</v>
      </c>
      <c r="R29">
        <f>(BS29*BU29)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CB29*(CE29+CF29)/1000</f>
        <v>0</v>
      </c>
      <c r="X29">
        <f>0.61365*exp(17.502*CG29/(240.97+CG29))</f>
        <v>0</v>
      </c>
      <c r="Y29">
        <f>(U29-CB29*(CE29+CF29)/1000)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-0.0300626593778583</v>
      </c>
      <c r="AE29">
        <v>0.0337479687852539</v>
      </c>
      <c r="AF29">
        <v>2.68238534831224</v>
      </c>
      <c r="AG29">
        <v>70</v>
      </c>
      <c r="AH29">
        <v>12</v>
      </c>
      <c r="AI29">
        <f>IF(AG29*$H$13&gt;=AK29,1.0,(AK29/(AK29-AG29*$H$13)))</f>
        <v>0</v>
      </c>
      <c r="AJ29">
        <f>(AI29-1)*100</f>
        <v>0</v>
      </c>
      <c r="AK29">
        <f>MAX(0,($B$13+$C$13*CJ29)/(1+$D$13*CJ29)*CE29/(CG29+273)*$E$13)</f>
        <v>0</v>
      </c>
      <c r="AL29">
        <v>0</v>
      </c>
      <c r="AM29">
        <v>0</v>
      </c>
      <c r="AN29">
        <v>0</v>
      </c>
      <c r="AO29">
        <f>AN29-AM29</f>
        <v>0</v>
      </c>
      <c r="AP29">
        <f>AO29/AN29</f>
        <v>0</v>
      </c>
      <c r="AQ29">
        <v>-1</v>
      </c>
      <c r="AR29" t="s">
        <v>310</v>
      </c>
      <c r="AS29">
        <v>620.009307692308</v>
      </c>
      <c r="AT29">
        <v>722.232</v>
      </c>
      <c r="AU29">
        <f>1-AS29/AT29</f>
        <v>0</v>
      </c>
      <c r="AV29">
        <v>0.5</v>
      </c>
      <c r="AW29">
        <f>BS29</f>
        <v>0</v>
      </c>
      <c r="AX29">
        <f>I29</f>
        <v>0</v>
      </c>
      <c r="AY29">
        <f>AU29*AV29*AW29</f>
        <v>0</v>
      </c>
      <c r="AZ29">
        <f>BE29/AT29</f>
        <v>0</v>
      </c>
      <c r="BA29">
        <f>(AX29-AQ29)/AW29</f>
        <v>0</v>
      </c>
      <c r="BB29">
        <f>(AN29-AT29)/AT29</f>
        <v>0</v>
      </c>
      <c r="BC29" t="s">
        <v>266</v>
      </c>
      <c r="BD29">
        <v>0</v>
      </c>
      <c r="BE29">
        <f>AT29-BD29</f>
        <v>0</v>
      </c>
      <c r="BF29">
        <f>(AT29-AS29)/(AT29-BD29)</f>
        <v>0</v>
      </c>
      <c r="BG29">
        <f>(AN29-AT29)/(AN29-BD29)</f>
        <v>0</v>
      </c>
      <c r="BH29">
        <f>(AT29-AS29)/(AT29-AM29)</f>
        <v>0</v>
      </c>
      <c r="BI29">
        <f>(AN29-AT29)/(AN29-AM29)</f>
        <v>0</v>
      </c>
      <c r="BJ29" t="s">
        <v>266</v>
      </c>
      <c r="BK29" t="s">
        <v>266</v>
      </c>
      <c r="BL29" t="s">
        <v>266</v>
      </c>
      <c r="BM29" t="s">
        <v>266</v>
      </c>
      <c r="BN29" t="s">
        <v>266</v>
      </c>
      <c r="BO29" t="s">
        <v>266</v>
      </c>
      <c r="BP29" t="s">
        <v>266</v>
      </c>
      <c r="BQ29" t="s">
        <v>266</v>
      </c>
      <c r="BR29">
        <f>$B$11*CK29+$C$11*CL29+$F$11*CM29</f>
        <v>0</v>
      </c>
      <c r="BS29">
        <f>BR29*BT29</f>
        <v>0</v>
      </c>
      <c r="BT29">
        <f>($B$11*$D$9+$C$11*$D$9+$F$11*((CZ29+CR29)/MAX(CZ29+CR29+DA29, 0.1)*$I$9+DA29/MAX(CZ29+CR29+DA29, 0.1)*$J$9))/($B$11+$C$11+$F$11)</f>
        <v>0</v>
      </c>
      <c r="BU29">
        <f>($B$11*$K$9+$C$11*$K$9+$F$11*((CZ29+CR29)/MAX(CZ29+CR29+DA29, 0.1)*$P$9+DA29/MAX(CZ29+CR29+DA29, 0.1)*$Q$9))/($B$11+$C$11+$F$11)</f>
        <v>0</v>
      </c>
      <c r="BV29">
        <v>6</v>
      </c>
      <c r="BW29">
        <v>0.5</v>
      </c>
      <c r="BX29" t="s">
        <v>267</v>
      </c>
      <c r="BY29">
        <v>1623856238.83548</v>
      </c>
      <c r="BZ29">
        <v>380.043129032258</v>
      </c>
      <c r="CA29">
        <v>399.969967741936</v>
      </c>
      <c r="CB29">
        <v>18.5015612903226</v>
      </c>
      <c r="CC29">
        <v>10.4018419354839</v>
      </c>
      <c r="CD29">
        <v>600.003096774194</v>
      </c>
      <c r="CE29">
        <v>72.4885387096774</v>
      </c>
      <c r="CF29">
        <v>0.100038470967742</v>
      </c>
      <c r="CG29">
        <v>27.1562193548387</v>
      </c>
      <c r="CH29">
        <v>26.2757870967742</v>
      </c>
      <c r="CI29">
        <v>999.9</v>
      </c>
      <c r="CJ29">
        <v>10001.2451612903</v>
      </c>
      <c r="CK29">
        <v>0</v>
      </c>
      <c r="CL29">
        <v>504.472967741936</v>
      </c>
      <c r="CM29">
        <v>1999.95741935484</v>
      </c>
      <c r="CN29">
        <v>0.980005870967742</v>
      </c>
      <c r="CO29">
        <v>0.0199944419354839</v>
      </c>
      <c r="CP29">
        <v>0</v>
      </c>
      <c r="CQ29">
        <v>591.969870967742</v>
      </c>
      <c r="CR29">
        <v>5.00005</v>
      </c>
      <c r="CS29">
        <v>14098.1451612903</v>
      </c>
      <c r="CT29">
        <v>16663.3225806452</v>
      </c>
      <c r="CU29">
        <v>44.8223548387097</v>
      </c>
      <c r="CV29">
        <v>45.5964838709677</v>
      </c>
      <c r="CW29">
        <v>45.2397419354838</v>
      </c>
      <c r="CX29">
        <v>45.530064516129</v>
      </c>
      <c r="CY29">
        <v>46.4492258064516</v>
      </c>
      <c r="CZ29">
        <v>1955.06838709677</v>
      </c>
      <c r="DA29">
        <v>39.8896774193549</v>
      </c>
      <c r="DB29">
        <v>0</v>
      </c>
      <c r="DC29">
        <v>3.09999990463257</v>
      </c>
      <c r="DD29">
        <v>620.009307692308</v>
      </c>
      <c r="DE29">
        <v>58.7468332930945</v>
      </c>
      <c r="DF29">
        <v>81073.738693055</v>
      </c>
      <c r="DG29">
        <v>29300.9615384615</v>
      </c>
      <c r="DH29">
        <v>15</v>
      </c>
      <c r="DI29">
        <v>1623856204.6</v>
      </c>
      <c r="DJ29" t="s">
        <v>301</v>
      </c>
      <c r="DK29">
        <v>3</v>
      </c>
      <c r="DL29">
        <v>6.713</v>
      </c>
      <c r="DM29">
        <v>-1.103</v>
      </c>
      <c r="DN29">
        <v>400</v>
      </c>
      <c r="DO29">
        <v>10</v>
      </c>
      <c r="DP29">
        <v>0.12</v>
      </c>
      <c r="DQ29">
        <v>0.01</v>
      </c>
      <c r="DR29">
        <v>-19.9469953488372</v>
      </c>
      <c r="DS29">
        <v>-0.859347092494472</v>
      </c>
      <c r="DT29">
        <v>0.163332360475096</v>
      </c>
      <c r="DU29">
        <v>0</v>
      </c>
      <c r="DV29">
        <v>613.859916666667</v>
      </c>
      <c r="DW29">
        <v>138.037461577573</v>
      </c>
      <c r="DX29">
        <v>57.2556649823962</v>
      </c>
      <c r="DY29">
        <v>0</v>
      </c>
      <c r="DZ29">
        <v>8.16780558139535</v>
      </c>
      <c r="EA29">
        <v>1.74463646786045</v>
      </c>
      <c r="EB29">
        <v>0.2379418532771</v>
      </c>
      <c r="EC29">
        <v>0</v>
      </c>
      <c r="ED29">
        <v>0</v>
      </c>
      <c r="EE29">
        <v>3</v>
      </c>
      <c r="EF29" t="s">
        <v>280</v>
      </c>
      <c r="EG29">
        <v>100</v>
      </c>
      <c r="EH29">
        <v>100</v>
      </c>
      <c r="EI29">
        <v>6.713</v>
      </c>
      <c r="EJ29">
        <v>-1.103</v>
      </c>
      <c r="EK29">
        <v>2</v>
      </c>
      <c r="EL29">
        <v>708.479</v>
      </c>
      <c r="EM29">
        <v>391.073</v>
      </c>
      <c r="EN29">
        <v>25.1341</v>
      </c>
      <c r="EO29">
        <v>25.3772</v>
      </c>
      <c r="EP29">
        <v>30.0004</v>
      </c>
      <c r="EQ29">
        <v>25.1605</v>
      </c>
      <c r="ER29">
        <v>25.1161</v>
      </c>
      <c r="ES29">
        <v>25.4017</v>
      </c>
      <c r="ET29">
        <v>-30</v>
      </c>
      <c r="EU29">
        <v>-30</v>
      </c>
      <c r="EV29">
        <v>-999.9</v>
      </c>
      <c r="EW29">
        <v>400</v>
      </c>
      <c r="EX29">
        <v>20</v>
      </c>
      <c r="EY29">
        <v>112.679</v>
      </c>
      <c r="EZ29">
        <v>99.664</v>
      </c>
    </row>
    <row r="30" spans="1:156">
      <c r="A30">
        <v>14</v>
      </c>
      <c r="B30">
        <v>1623856256.6</v>
      </c>
      <c r="C30">
        <v>504.5</v>
      </c>
      <c r="D30" t="s">
        <v>311</v>
      </c>
      <c r="E30" t="s">
        <v>312</v>
      </c>
      <c r="F30" t="s">
        <v>264</v>
      </c>
      <c r="G30">
        <v>1623856239.66129</v>
      </c>
      <c r="H30">
        <f>CD30*AI30*(CB30-CC30)/(100*BV30*(1000-AI30*CB30))</f>
        <v>0</v>
      </c>
      <c r="I30">
        <f>CD30*AI30*(CA30-BZ30*(1000-AI30*CC30)/(1000-AI30*CB30))/(100*BV30)</f>
        <v>0</v>
      </c>
      <c r="J30">
        <f>BZ30 - IF(AI30&gt;1, I30*BV30*100.0/(AK30*CJ30), 0)</f>
        <v>0</v>
      </c>
      <c r="K30">
        <f>((Q30-H30/2)*J30-I30)/(Q30+H30/2)</f>
        <v>0</v>
      </c>
      <c r="L30">
        <f>K30*(CE30+CF30)/1000.0</f>
        <v>0</v>
      </c>
      <c r="M30">
        <f>(BZ30 - IF(AI30&gt;1, I30*BV30*100.0/(AK30*CJ30), 0))*(CE30+CF30)/1000.0</f>
        <v>0</v>
      </c>
      <c r="N30">
        <f>2.0/((1/P30-1/O30)+SIGN(P30)*SQRT((1/P30-1/O30)*(1/P30-1/O30) + 4*BW30/((BW30+1)*(BW30+1))*(2*1/P30*1/O30-1/O30*1/O30)))</f>
        <v>0</v>
      </c>
      <c r="O30">
        <f>AF30+AE30*BV30+AD30*BV30*BV30</f>
        <v>0</v>
      </c>
      <c r="P30">
        <f>H30*(1000-(1000*0.61365*exp(17.502*T30/(240.97+T30))/(CE30+CF30)+CB30)/2)/(1000*0.61365*exp(17.502*T30/(240.97+T30))/(CE30+CF30)-CB30)</f>
        <v>0</v>
      </c>
      <c r="Q30">
        <f>1/((BW30+1)/(N30/1.6)+1/(O30/1.37)) + BW30/((BW30+1)/(N30/1.6) + BW30/(O30/1.37))</f>
        <v>0</v>
      </c>
      <c r="R30">
        <f>(BS30*BU30)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CB30*(CE30+CF30)/1000</f>
        <v>0</v>
      </c>
      <c r="X30">
        <f>0.61365*exp(17.502*CG30/(240.97+CG30))</f>
        <v>0</v>
      </c>
      <c r="Y30">
        <f>(U30-CB30*(CE30+CF30)/1000)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-0.0300640523858516</v>
      </c>
      <c r="AE30">
        <v>0.0337495325587606</v>
      </c>
      <c r="AF30">
        <v>2.68248644669726</v>
      </c>
      <c r="AG30">
        <v>69</v>
      </c>
      <c r="AH30">
        <v>11</v>
      </c>
      <c r="AI30">
        <f>IF(AG30*$H$13&gt;=AK30,1.0,(AK30/(AK30-AG30*$H$13)))</f>
        <v>0</v>
      </c>
      <c r="AJ30">
        <f>(AI30-1)*100</f>
        <v>0</v>
      </c>
      <c r="AK30">
        <f>MAX(0,($B$13+$C$13*CJ30)/(1+$D$13*CJ30)*CE30/(CG30+273)*$E$13)</f>
        <v>0</v>
      </c>
      <c r="AL30">
        <v>0</v>
      </c>
      <c r="AM30">
        <v>0</v>
      </c>
      <c r="AN30">
        <v>0</v>
      </c>
      <c r="AO30">
        <f>AN30-AM30</f>
        <v>0</v>
      </c>
      <c r="AP30">
        <f>AO30/AN30</f>
        <v>0</v>
      </c>
      <c r="AQ30">
        <v>-1</v>
      </c>
      <c r="AR30" t="s">
        <v>313</v>
      </c>
      <c r="AS30">
        <v>626.427346153846</v>
      </c>
      <c r="AT30">
        <v>717.146</v>
      </c>
      <c r="AU30">
        <f>1-AS30/AT30</f>
        <v>0</v>
      </c>
      <c r="AV30">
        <v>0.5</v>
      </c>
      <c r="AW30">
        <f>BS30</f>
        <v>0</v>
      </c>
      <c r="AX30">
        <f>I30</f>
        <v>0</v>
      </c>
      <c r="AY30">
        <f>AU30*AV30*AW30</f>
        <v>0</v>
      </c>
      <c r="AZ30">
        <f>BE30/AT30</f>
        <v>0</v>
      </c>
      <c r="BA30">
        <f>(AX30-AQ30)/AW30</f>
        <v>0</v>
      </c>
      <c r="BB30">
        <f>(AN30-AT30)/AT30</f>
        <v>0</v>
      </c>
      <c r="BC30" t="s">
        <v>266</v>
      </c>
      <c r="BD30">
        <v>0</v>
      </c>
      <c r="BE30">
        <f>AT30-BD30</f>
        <v>0</v>
      </c>
      <c r="BF30">
        <f>(AT30-AS30)/(AT30-BD30)</f>
        <v>0</v>
      </c>
      <c r="BG30">
        <f>(AN30-AT30)/(AN30-BD30)</f>
        <v>0</v>
      </c>
      <c r="BH30">
        <f>(AT30-AS30)/(AT30-AM30)</f>
        <v>0</v>
      </c>
      <c r="BI30">
        <f>(AN30-AT30)/(AN30-AM30)</f>
        <v>0</v>
      </c>
      <c r="BJ30" t="s">
        <v>266</v>
      </c>
      <c r="BK30" t="s">
        <v>266</v>
      </c>
      <c r="BL30" t="s">
        <v>266</v>
      </c>
      <c r="BM30" t="s">
        <v>266</v>
      </c>
      <c r="BN30" t="s">
        <v>266</v>
      </c>
      <c r="BO30" t="s">
        <v>266</v>
      </c>
      <c r="BP30" t="s">
        <v>266</v>
      </c>
      <c r="BQ30" t="s">
        <v>266</v>
      </c>
      <c r="BR30">
        <f>$B$11*CK30+$C$11*CL30+$F$11*CM30</f>
        <v>0</v>
      </c>
      <c r="BS30">
        <f>BR30*BT30</f>
        <v>0</v>
      </c>
      <c r="BT30">
        <f>($B$11*$D$9+$C$11*$D$9+$F$11*((CZ30+CR30)/MAX(CZ30+CR30+DA30, 0.1)*$I$9+DA30/MAX(CZ30+CR30+DA30, 0.1)*$J$9))/($B$11+$C$11+$F$11)</f>
        <v>0</v>
      </c>
      <c r="BU30">
        <f>($B$11*$K$9+$C$11*$K$9+$F$11*((CZ30+CR30)/MAX(CZ30+CR30+DA30, 0.1)*$P$9+DA30/MAX(CZ30+CR30+DA30, 0.1)*$Q$9))/($B$11+$C$11+$F$11)</f>
        <v>0</v>
      </c>
      <c r="BV30">
        <v>6</v>
      </c>
      <c r="BW30">
        <v>0.5</v>
      </c>
      <c r="BX30" t="s">
        <v>267</v>
      </c>
      <c r="BY30">
        <v>1623856239.66129</v>
      </c>
      <c r="BZ30">
        <v>380.016548387097</v>
      </c>
      <c r="CA30">
        <v>399.970967741936</v>
      </c>
      <c r="CB30">
        <v>18.5425129032258</v>
      </c>
      <c r="CC30">
        <v>10.4063225806452</v>
      </c>
      <c r="CD30">
        <v>600.004258064516</v>
      </c>
      <c r="CE30">
        <v>72.488535483871</v>
      </c>
      <c r="CF30">
        <v>0.100045316129032</v>
      </c>
      <c r="CG30">
        <v>27.1699451612903</v>
      </c>
      <c r="CH30">
        <v>26.3409838709677</v>
      </c>
      <c r="CI30">
        <v>999.9</v>
      </c>
      <c r="CJ30">
        <v>10001.7090322581</v>
      </c>
      <c r="CK30">
        <v>0</v>
      </c>
      <c r="CL30">
        <v>476.735290322581</v>
      </c>
      <c r="CM30">
        <v>1999.95677419355</v>
      </c>
      <c r="CN30">
        <v>0.980005516129032</v>
      </c>
      <c r="CO30">
        <v>0.0199947935483871</v>
      </c>
      <c r="CP30">
        <v>0</v>
      </c>
      <c r="CQ30">
        <v>590.902322580645</v>
      </c>
      <c r="CR30">
        <v>5.00005</v>
      </c>
      <c r="CS30">
        <v>14077.8741935484</v>
      </c>
      <c r="CT30">
        <v>16663.3129032258</v>
      </c>
      <c r="CU30">
        <v>44.8425161290323</v>
      </c>
      <c r="CV30">
        <v>45.6005161290322</v>
      </c>
      <c r="CW30">
        <v>45.2437741935484</v>
      </c>
      <c r="CX30">
        <v>45.5360967741935</v>
      </c>
      <c r="CY30">
        <v>46.4613225806452</v>
      </c>
      <c r="CZ30">
        <v>1955.06709677419</v>
      </c>
      <c r="DA30">
        <v>39.8903225806452</v>
      </c>
      <c r="DB30">
        <v>0</v>
      </c>
      <c r="DC30">
        <v>2.5</v>
      </c>
      <c r="DD30">
        <v>626.427346153846</v>
      </c>
      <c r="DE30">
        <v>-97.922742460312</v>
      </c>
      <c r="DF30">
        <v>21143.9871968063</v>
      </c>
      <c r="DG30">
        <v>34220.6115384615</v>
      </c>
      <c r="DH30">
        <v>15</v>
      </c>
      <c r="DI30">
        <v>1623856204.6</v>
      </c>
      <c r="DJ30" t="s">
        <v>301</v>
      </c>
      <c r="DK30">
        <v>3</v>
      </c>
      <c r="DL30">
        <v>6.713</v>
      </c>
      <c r="DM30">
        <v>-1.103</v>
      </c>
      <c r="DN30">
        <v>400</v>
      </c>
      <c r="DO30">
        <v>10</v>
      </c>
      <c r="DP30">
        <v>0.12</v>
      </c>
      <c r="DQ30">
        <v>0.01</v>
      </c>
      <c r="DR30">
        <v>-20.0561511627907</v>
      </c>
      <c r="DS30">
        <v>-2.30447288984399</v>
      </c>
      <c r="DT30">
        <v>0.307109017362173</v>
      </c>
      <c r="DU30">
        <v>0</v>
      </c>
      <c r="DV30">
        <v>618.390472222222</v>
      </c>
      <c r="DW30">
        <v>112.852066271517</v>
      </c>
      <c r="DX30">
        <v>63.5359122178972</v>
      </c>
      <c r="DY30">
        <v>0</v>
      </c>
      <c r="DZ30">
        <v>8.30994697674419</v>
      </c>
      <c r="EA30">
        <v>3.17860365561872</v>
      </c>
      <c r="EB30">
        <v>0.379168724838311</v>
      </c>
      <c r="EC30">
        <v>0</v>
      </c>
      <c r="ED30">
        <v>0</v>
      </c>
      <c r="EE30">
        <v>3</v>
      </c>
      <c r="EF30" t="s">
        <v>280</v>
      </c>
      <c r="EG30">
        <v>100</v>
      </c>
      <c r="EH30">
        <v>100</v>
      </c>
      <c r="EI30">
        <v>6.713</v>
      </c>
      <c r="EJ30">
        <v>-1.103</v>
      </c>
      <c r="EK30">
        <v>2</v>
      </c>
      <c r="EL30">
        <v>708.595</v>
      </c>
      <c r="EM30">
        <v>391.05</v>
      </c>
      <c r="EN30">
        <v>25.1452</v>
      </c>
      <c r="EO30">
        <v>25.382</v>
      </c>
      <c r="EP30">
        <v>30.0005</v>
      </c>
      <c r="EQ30">
        <v>25.1662</v>
      </c>
      <c r="ER30">
        <v>25.1224</v>
      </c>
      <c r="ES30">
        <v>25.4035</v>
      </c>
      <c r="ET30">
        <v>-30</v>
      </c>
      <c r="EU30">
        <v>-30</v>
      </c>
      <c r="EV30">
        <v>-999.9</v>
      </c>
      <c r="EW30">
        <v>400</v>
      </c>
      <c r="EX30">
        <v>20</v>
      </c>
      <c r="EY30">
        <v>112.678</v>
      </c>
      <c r="EZ30">
        <v>99.6636</v>
      </c>
    </row>
    <row r="31" spans="1:156">
      <c r="A31">
        <v>15</v>
      </c>
      <c r="B31">
        <v>1623856260.1</v>
      </c>
      <c r="C31">
        <v>508</v>
      </c>
      <c r="D31" t="s">
        <v>314</v>
      </c>
      <c r="E31" t="s">
        <v>315</v>
      </c>
      <c r="F31" t="s">
        <v>264</v>
      </c>
      <c r="G31">
        <v>1623856241.46774</v>
      </c>
      <c r="H31">
        <f>CD31*AI31*(CB31-CC31)/(100*BV31*(1000-AI31*CB31))</f>
        <v>0</v>
      </c>
      <c r="I31">
        <f>CD31*AI31*(CA31-BZ31*(1000-AI31*CC31)/(1000-AI31*CB31))/(100*BV31)</f>
        <v>0</v>
      </c>
      <c r="J31">
        <f>BZ31 - IF(AI31&gt;1, I31*BV31*100.0/(AK31*CJ31), 0)</f>
        <v>0</v>
      </c>
      <c r="K31">
        <f>((Q31-H31/2)*J31-I31)/(Q31+H31/2)</f>
        <v>0</v>
      </c>
      <c r="L31">
        <f>K31*(CE31+CF31)/1000.0</f>
        <v>0</v>
      </c>
      <c r="M31">
        <f>(BZ31 - IF(AI31&gt;1, I31*BV31*100.0/(AK31*CJ31), 0))*(CE31+CF31)/1000.0</f>
        <v>0</v>
      </c>
      <c r="N31">
        <f>2.0/((1/P31-1/O31)+SIGN(P31)*SQRT((1/P31-1/O31)*(1/P31-1/O31) + 4*BW31/((BW31+1)*(BW31+1))*(2*1/P31*1/O31-1/O31*1/O31)))</f>
        <v>0</v>
      </c>
      <c r="O31">
        <f>AF31+AE31*BV31+AD31*BV31*BV31</f>
        <v>0</v>
      </c>
      <c r="P31">
        <f>H31*(1000-(1000*0.61365*exp(17.502*T31/(240.97+T31))/(CE31+CF31)+CB31)/2)/(1000*0.61365*exp(17.502*T31/(240.97+T31))/(CE31+CF31)-CB31)</f>
        <v>0</v>
      </c>
      <c r="Q31">
        <f>1/((BW31+1)/(N31/1.6)+1/(O31/1.37)) + BW31/((BW31+1)/(N31/1.6) + BW31/(O31/1.37))</f>
        <v>0</v>
      </c>
      <c r="R31">
        <f>(BS31*BU31)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CB31*(CE31+CF31)/1000</f>
        <v>0</v>
      </c>
      <c r="X31">
        <f>0.61365*exp(17.502*CG31/(240.97+CG31))</f>
        <v>0</v>
      </c>
      <c r="Y31">
        <f>(U31-CB31*(CE31+CF31)/1000)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-0.0300616869708561</v>
      </c>
      <c r="AE31">
        <v>0.0337468771732064</v>
      </c>
      <c r="AF31">
        <v>2.68231477465704</v>
      </c>
      <c r="AG31">
        <v>69</v>
      </c>
      <c r="AH31">
        <v>12</v>
      </c>
      <c r="AI31">
        <f>IF(AG31*$H$13&gt;=AK31,1.0,(AK31/(AK31-AG31*$H$13)))</f>
        <v>0</v>
      </c>
      <c r="AJ31">
        <f>(AI31-1)*100</f>
        <v>0</v>
      </c>
      <c r="AK31">
        <f>MAX(0,($B$13+$C$13*CJ31)/(1+$D$13*CJ31)*CE31/(CG31+273)*$E$13)</f>
        <v>0</v>
      </c>
      <c r="AL31">
        <v>0</v>
      </c>
      <c r="AM31">
        <v>0</v>
      </c>
      <c r="AN31">
        <v>0</v>
      </c>
      <c r="AO31">
        <f>AN31-AM31</f>
        <v>0</v>
      </c>
      <c r="AP31">
        <f>AO31/AN31</f>
        <v>0</v>
      </c>
      <c r="AQ31">
        <v>-1</v>
      </c>
      <c r="AR31" t="s">
        <v>316</v>
      </c>
      <c r="AS31">
        <v>624.205769230769</v>
      </c>
      <c r="AT31">
        <v>714.498</v>
      </c>
      <c r="AU31">
        <f>1-AS31/AT31</f>
        <v>0</v>
      </c>
      <c r="AV31">
        <v>0.5</v>
      </c>
      <c r="AW31">
        <f>BS31</f>
        <v>0</v>
      </c>
      <c r="AX31">
        <f>I31</f>
        <v>0</v>
      </c>
      <c r="AY31">
        <f>AU31*AV31*AW31</f>
        <v>0</v>
      </c>
      <c r="AZ31">
        <f>BE31/AT31</f>
        <v>0</v>
      </c>
      <c r="BA31">
        <f>(AX31-AQ31)/AW31</f>
        <v>0</v>
      </c>
      <c r="BB31">
        <f>(AN31-AT31)/AT31</f>
        <v>0</v>
      </c>
      <c r="BC31" t="s">
        <v>266</v>
      </c>
      <c r="BD31">
        <v>0</v>
      </c>
      <c r="BE31">
        <f>AT31-BD31</f>
        <v>0</v>
      </c>
      <c r="BF31">
        <f>(AT31-AS31)/(AT31-BD31)</f>
        <v>0</v>
      </c>
      <c r="BG31">
        <f>(AN31-AT31)/(AN31-BD31)</f>
        <v>0</v>
      </c>
      <c r="BH31">
        <f>(AT31-AS31)/(AT31-AM31)</f>
        <v>0</v>
      </c>
      <c r="BI31">
        <f>(AN31-AT31)/(AN31-AM31)</f>
        <v>0</v>
      </c>
      <c r="BJ31" t="s">
        <v>266</v>
      </c>
      <c r="BK31" t="s">
        <v>266</v>
      </c>
      <c r="BL31" t="s">
        <v>266</v>
      </c>
      <c r="BM31" t="s">
        <v>266</v>
      </c>
      <c r="BN31" t="s">
        <v>266</v>
      </c>
      <c r="BO31" t="s">
        <v>266</v>
      </c>
      <c r="BP31" t="s">
        <v>266</v>
      </c>
      <c r="BQ31" t="s">
        <v>266</v>
      </c>
      <c r="BR31">
        <f>$B$11*CK31+$C$11*CL31+$F$11*CM31</f>
        <v>0</v>
      </c>
      <c r="BS31">
        <f>BR31*BT31</f>
        <v>0</v>
      </c>
      <c r="BT31">
        <f>($B$11*$D$9+$C$11*$D$9+$F$11*((CZ31+CR31)/MAX(CZ31+CR31+DA31, 0.1)*$I$9+DA31/MAX(CZ31+CR31+DA31, 0.1)*$J$9))/($B$11+$C$11+$F$11)</f>
        <v>0</v>
      </c>
      <c r="BU31">
        <f>($B$11*$K$9+$C$11*$K$9+$F$11*((CZ31+CR31)/MAX(CZ31+CR31+DA31, 0.1)*$P$9+DA31/MAX(CZ31+CR31+DA31, 0.1)*$Q$9))/($B$11+$C$11+$F$11)</f>
        <v>0</v>
      </c>
      <c r="BV31">
        <v>6</v>
      </c>
      <c r="BW31">
        <v>0.5</v>
      </c>
      <c r="BX31" t="s">
        <v>267</v>
      </c>
      <c r="BY31">
        <v>1623856241.46774</v>
      </c>
      <c r="BZ31">
        <v>379.963838709677</v>
      </c>
      <c r="CA31">
        <v>399.967193548387</v>
      </c>
      <c r="CB31">
        <v>18.6378774193548</v>
      </c>
      <c r="CC31">
        <v>10.4162483870968</v>
      </c>
      <c r="CD31">
        <v>600.006161290323</v>
      </c>
      <c r="CE31">
        <v>72.4886419354839</v>
      </c>
      <c r="CF31">
        <v>0.100066961290323</v>
      </c>
      <c r="CG31">
        <v>27.2012580645161</v>
      </c>
      <c r="CH31">
        <v>26.4845290322581</v>
      </c>
      <c r="CI31">
        <v>999.9</v>
      </c>
      <c r="CJ31">
        <v>10000.9074193548</v>
      </c>
      <c r="CK31">
        <v>0</v>
      </c>
      <c r="CL31">
        <v>421.262483870968</v>
      </c>
      <c r="CM31">
        <v>1999.94838709677</v>
      </c>
      <c r="CN31">
        <v>0.980004806451613</v>
      </c>
      <c r="CO31">
        <v>0.0199954967741936</v>
      </c>
      <c r="CP31">
        <v>0</v>
      </c>
      <c r="CQ31">
        <v>588.547612903226</v>
      </c>
      <c r="CR31">
        <v>5.00005</v>
      </c>
      <c r="CS31">
        <v>14032.2903225806</v>
      </c>
      <c r="CT31">
        <v>16663.2387096774</v>
      </c>
      <c r="CU31">
        <v>44.8929032258064</v>
      </c>
      <c r="CV31">
        <v>45.6085806451613</v>
      </c>
      <c r="CW31">
        <v>45.2559032258064</v>
      </c>
      <c r="CX31">
        <v>45.5481612903226</v>
      </c>
      <c r="CY31">
        <v>46.4915483870968</v>
      </c>
      <c r="CZ31">
        <v>1955.05774193548</v>
      </c>
      <c r="DA31">
        <v>39.8912903225807</v>
      </c>
      <c r="DB31">
        <v>0</v>
      </c>
      <c r="DC31">
        <v>2.89999985694885</v>
      </c>
      <c r="DD31">
        <v>624.205769230769</v>
      </c>
      <c r="DE31">
        <v>-258.773445462981</v>
      </c>
      <c r="DF31">
        <v>-59995.8950418294</v>
      </c>
      <c r="DG31">
        <v>36519.7346153846</v>
      </c>
      <c r="DH31">
        <v>15</v>
      </c>
      <c r="DI31">
        <v>1623856204.6</v>
      </c>
      <c r="DJ31" t="s">
        <v>301</v>
      </c>
      <c r="DK31">
        <v>3</v>
      </c>
      <c r="DL31">
        <v>6.713</v>
      </c>
      <c r="DM31">
        <v>-1.103</v>
      </c>
      <c r="DN31">
        <v>400</v>
      </c>
      <c r="DO31">
        <v>10</v>
      </c>
      <c r="DP31">
        <v>0.12</v>
      </c>
      <c r="DQ31">
        <v>0.01</v>
      </c>
      <c r="DR31">
        <v>-20.1471441860465</v>
      </c>
      <c r="DS31">
        <v>-3.21456295150392</v>
      </c>
      <c r="DT31">
        <v>0.370530014666185</v>
      </c>
      <c r="DU31">
        <v>0</v>
      </c>
      <c r="DV31">
        <v>622.265138888889</v>
      </c>
      <c r="DW31">
        <v>61.044615565098</v>
      </c>
      <c r="DX31">
        <v>68.8246704121554</v>
      </c>
      <c r="DY31">
        <v>0</v>
      </c>
      <c r="DZ31">
        <v>8.45157186046512</v>
      </c>
      <c r="EA31">
        <v>4.21192993814242</v>
      </c>
      <c r="EB31">
        <v>0.467986912435051</v>
      </c>
      <c r="EC31">
        <v>0</v>
      </c>
      <c r="ED31">
        <v>0</v>
      </c>
      <c r="EE31">
        <v>3</v>
      </c>
      <c r="EF31" t="s">
        <v>280</v>
      </c>
      <c r="EG31">
        <v>100</v>
      </c>
      <c r="EH31">
        <v>100</v>
      </c>
      <c r="EI31">
        <v>6.713</v>
      </c>
      <c r="EJ31">
        <v>-1.103</v>
      </c>
      <c r="EK31">
        <v>2</v>
      </c>
      <c r="EL31">
        <v>708.944</v>
      </c>
      <c r="EM31">
        <v>391.091</v>
      </c>
      <c r="EN31">
        <v>25.1584</v>
      </c>
      <c r="EO31">
        <v>25.3874</v>
      </c>
      <c r="EP31">
        <v>30.0005</v>
      </c>
      <c r="EQ31">
        <v>25.1736</v>
      </c>
      <c r="ER31">
        <v>25.1281</v>
      </c>
      <c r="ES31">
        <v>25.4049</v>
      </c>
      <c r="ET31">
        <v>-30</v>
      </c>
      <c r="EU31">
        <v>-30</v>
      </c>
      <c r="EV31">
        <v>-999.9</v>
      </c>
      <c r="EW31">
        <v>400</v>
      </c>
      <c r="EX31">
        <v>20</v>
      </c>
      <c r="EY31">
        <v>112.677</v>
      </c>
      <c r="EZ31">
        <v>99.6644</v>
      </c>
    </row>
    <row r="32" spans="1:156">
      <c r="A32">
        <v>16</v>
      </c>
      <c r="B32">
        <v>1623856263.1</v>
      </c>
      <c r="C32">
        <v>511</v>
      </c>
      <c r="D32" t="s">
        <v>317</v>
      </c>
      <c r="E32" t="s">
        <v>318</v>
      </c>
      <c r="F32" t="s">
        <v>264</v>
      </c>
      <c r="G32">
        <v>1623856242.45484</v>
      </c>
      <c r="H32">
        <f>CD32*AI32*(CB32-CC32)/(100*BV32*(1000-AI32*CB32))</f>
        <v>0</v>
      </c>
      <c r="I32">
        <f>CD32*AI32*(CA32-BZ32*(1000-AI32*CC32)/(1000-AI32*CB32))/(100*BV32)</f>
        <v>0</v>
      </c>
      <c r="J32">
        <f>BZ32 - IF(AI32&gt;1, I32*BV32*100.0/(AK32*CJ32), 0)</f>
        <v>0</v>
      </c>
      <c r="K32">
        <f>((Q32-H32/2)*J32-I32)/(Q32+H32/2)</f>
        <v>0</v>
      </c>
      <c r="L32">
        <f>K32*(CE32+CF32)/1000.0</f>
        <v>0</v>
      </c>
      <c r="M32">
        <f>(BZ32 - IF(AI32&gt;1, I32*BV32*100.0/(AK32*CJ32), 0))*(CE32+CF32)/1000.0</f>
        <v>0</v>
      </c>
      <c r="N32">
        <f>2.0/((1/P32-1/O32)+SIGN(P32)*SQRT((1/P32-1/O32)*(1/P32-1/O32) + 4*BW32/((BW32+1)*(BW32+1))*(2*1/P32*1/O32-1/O32*1/O32)))</f>
        <v>0</v>
      </c>
      <c r="O32">
        <f>AF32+AE32*BV32+AD32*BV32*BV32</f>
        <v>0</v>
      </c>
      <c r="P32">
        <f>H32*(1000-(1000*0.61365*exp(17.502*T32/(240.97+T32))/(CE32+CF32)+CB32)/2)/(1000*0.61365*exp(17.502*T32/(240.97+T32))/(CE32+CF32)-CB32)</f>
        <v>0</v>
      </c>
      <c r="Q32">
        <f>1/((BW32+1)/(N32/1.6)+1/(O32/1.37)) + BW32/((BW32+1)/(N32/1.6) + BW32/(O32/1.37))</f>
        <v>0</v>
      </c>
      <c r="R32">
        <f>(BS32*BU32)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CB32*(CE32+CF32)/1000</f>
        <v>0</v>
      </c>
      <c r="X32">
        <f>0.61365*exp(17.502*CG32/(240.97+CG32))</f>
        <v>0</v>
      </c>
      <c r="Y32">
        <f>(U32-CB32*(CE32+CF32)/1000)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-0.0300569626322061</v>
      </c>
      <c r="AE32">
        <v>0.033741573689197</v>
      </c>
      <c r="AF32">
        <v>2.68197189240534</v>
      </c>
      <c r="AG32">
        <v>69</v>
      </c>
      <c r="AH32">
        <v>12</v>
      </c>
      <c r="AI32">
        <f>IF(AG32*$H$13&gt;=AK32,1.0,(AK32/(AK32-AG32*$H$13)))</f>
        <v>0</v>
      </c>
      <c r="AJ32">
        <f>(AI32-1)*100</f>
        <v>0</v>
      </c>
      <c r="AK32">
        <f>MAX(0,($B$13+$C$13*CJ32)/(1+$D$13*CJ32)*CE32/(CG32+273)*$E$13)</f>
        <v>0</v>
      </c>
      <c r="AL32">
        <v>0</v>
      </c>
      <c r="AM32">
        <v>0</v>
      </c>
      <c r="AN32">
        <v>0</v>
      </c>
      <c r="AO32">
        <f>AN32-AM32</f>
        <v>0</v>
      </c>
      <c r="AP32">
        <f>AO32/AN32</f>
        <v>0</v>
      </c>
      <c r="AQ32">
        <v>-1</v>
      </c>
      <c r="AR32" t="s">
        <v>319</v>
      </c>
      <c r="AS32">
        <v>618.771384615385</v>
      </c>
      <c r="AT32">
        <v>710.242</v>
      </c>
      <c r="AU32">
        <f>1-AS32/AT32</f>
        <v>0</v>
      </c>
      <c r="AV32">
        <v>0.5</v>
      </c>
      <c r="AW32">
        <f>BS32</f>
        <v>0</v>
      </c>
      <c r="AX32">
        <f>I32</f>
        <v>0</v>
      </c>
      <c r="AY32">
        <f>AU32*AV32*AW32</f>
        <v>0</v>
      </c>
      <c r="AZ32">
        <f>BE32/AT32</f>
        <v>0</v>
      </c>
      <c r="BA32">
        <f>(AX32-AQ32)/AW32</f>
        <v>0</v>
      </c>
      <c r="BB32">
        <f>(AN32-AT32)/AT32</f>
        <v>0</v>
      </c>
      <c r="BC32" t="s">
        <v>266</v>
      </c>
      <c r="BD32">
        <v>0</v>
      </c>
      <c r="BE32">
        <f>AT32-BD32</f>
        <v>0</v>
      </c>
      <c r="BF32">
        <f>(AT32-AS32)/(AT32-BD32)</f>
        <v>0</v>
      </c>
      <c r="BG32">
        <f>(AN32-AT32)/(AN32-BD32)</f>
        <v>0</v>
      </c>
      <c r="BH32">
        <f>(AT32-AS32)/(AT32-AM32)</f>
        <v>0</v>
      </c>
      <c r="BI32">
        <f>(AN32-AT32)/(AN32-AM32)</f>
        <v>0</v>
      </c>
      <c r="BJ32" t="s">
        <v>266</v>
      </c>
      <c r="BK32" t="s">
        <v>266</v>
      </c>
      <c r="BL32" t="s">
        <v>266</v>
      </c>
      <c r="BM32" t="s">
        <v>266</v>
      </c>
      <c r="BN32" t="s">
        <v>266</v>
      </c>
      <c r="BO32" t="s">
        <v>266</v>
      </c>
      <c r="BP32" t="s">
        <v>266</v>
      </c>
      <c r="BQ32" t="s">
        <v>266</v>
      </c>
      <c r="BR32">
        <f>$B$11*CK32+$C$11*CL32+$F$11*CM32</f>
        <v>0</v>
      </c>
      <c r="BS32">
        <f>BR32*BT32</f>
        <v>0</v>
      </c>
      <c r="BT32">
        <f>($B$11*$D$9+$C$11*$D$9+$F$11*((CZ32+CR32)/MAX(CZ32+CR32+DA32, 0.1)*$I$9+DA32/MAX(CZ32+CR32+DA32, 0.1)*$J$9))/($B$11+$C$11+$F$11)</f>
        <v>0</v>
      </c>
      <c r="BU32">
        <f>($B$11*$K$9+$C$11*$K$9+$F$11*((CZ32+CR32)/MAX(CZ32+CR32+DA32, 0.1)*$P$9+DA32/MAX(CZ32+CR32+DA32, 0.1)*$Q$9))/($B$11+$C$11+$F$11)</f>
        <v>0</v>
      </c>
      <c r="BV32">
        <v>6</v>
      </c>
      <c r="BW32">
        <v>0.5</v>
      </c>
      <c r="BX32" t="s">
        <v>267</v>
      </c>
      <c r="BY32">
        <v>1623856242.45484</v>
      </c>
      <c r="BZ32">
        <v>379.935451612903</v>
      </c>
      <c r="CA32">
        <v>399.967451612903</v>
      </c>
      <c r="CB32">
        <v>18.6904096774194</v>
      </c>
      <c r="CC32">
        <v>10.4216290322581</v>
      </c>
      <c r="CD32">
        <v>600.008419354839</v>
      </c>
      <c r="CE32">
        <v>72.4886483870968</v>
      </c>
      <c r="CF32">
        <v>0.100083635483871</v>
      </c>
      <c r="CG32">
        <v>27.2180548387097</v>
      </c>
      <c r="CH32">
        <v>26.5583193548387</v>
      </c>
      <c r="CI32">
        <v>999.9</v>
      </c>
      <c r="CJ32">
        <v>9999.33483870968</v>
      </c>
      <c r="CK32">
        <v>0</v>
      </c>
      <c r="CL32">
        <v>393.708</v>
      </c>
      <c r="CM32">
        <v>1999.94516129032</v>
      </c>
      <c r="CN32">
        <v>0.980004548387097</v>
      </c>
      <c r="CO32">
        <v>0.0199957516129032</v>
      </c>
      <c r="CP32">
        <v>0</v>
      </c>
      <c r="CQ32">
        <v>587.298258064516</v>
      </c>
      <c r="CR32">
        <v>5.00005</v>
      </c>
      <c r="CS32">
        <v>14007.5774193548</v>
      </c>
      <c r="CT32">
        <v>16663.2096774194</v>
      </c>
      <c r="CU32">
        <v>44.9211290322581</v>
      </c>
      <c r="CV32">
        <v>45.6126129032258</v>
      </c>
      <c r="CW32">
        <v>45.2619677419355</v>
      </c>
      <c r="CX32">
        <v>45.5562258064516</v>
      </c>
      <c r="CY32">
        <v>46.5076774193548</v>
      </c>
      <c r="CZ32">
        <v>1955.05419354839</v>
      </c>
      <c r="DA32">
        <v>39.8916129032258</v>
      </c>
      <c r="DB32">
        <v>0</v>
      </c>
      <c r="DC32">
        <v>2.09999990463257</v>
      </c>
      <c r="DD32">
        <v>618.771384615385</v>
      </c>
      <c r="DE32">
        <v>-145.913367274613</v>
      </c>
      <c r="DF32">
        <v>-28480.9198967384</v>
      </c>
      <c r="DG32">
        <v>36247.0923076923</v>
      </c>
      <c r="DH32">
        <v>15</v>
      </c>
      <c r="DI32">
        <v>1623856204.6</v>
      </c>
      <c r="DJ32" t="s">
        <v>301</v>
      </c>
      <c r="DK32">
        <v>3</v>
      </c>
      <c r="DL32">
        <v>6.713</v>
      </c>
      <c r="DM32">
        <v>-1.103</v>
      </c>
      <c r="DN32">
        <v>400</v>
      </c>
      <c r="DO32">
        <v>10</v>
      </c>
      <c r="DP32">
        <v>0.12</v>
      </c>
      <c r="DQ32">
        <v>0.01</v>
      </c>
      <c r="DR32">
        <v>-20.2891906976744</v>
      </c>
      <c r="DS32">
        <v>-3.64171009579532</v>
      </c>
      <c r="DT32">
        <v>0.398909158985813</v>
      </c>
      <c r="DU32">
        <v>0</v>
      </c>
      <c r="DV32">
        <v>624.918083333333</v>
      </c>
      <c r="DW32">
        <v>-60.4629222386511</v>
      </c>
      <c r="DX32">
        <v>74.2159262761089</v>
      </c>
      <c r="DY32">
        <v>0</v>
      </c>
      <c r="DZ32">
        <v>8.67642325581395</v>
      </c>
      <c r="EA32">
        <v>5.11704572772602</v>
      </c>
      <c r="EB32">
        <v>0.541224106016709</v>
      </c>
      <c r="EC32">
        <v>0</v>
      </c>
      <c r="ED32">
        <v>0</v>
      </c>
      <c r="EE32">
        <v>3</v>
      </c>
      <c r="EF32" t="s">
        <v>280</v>
      </c>
      <c r="EG32">
        <v>100</v>
      </c>
      <c r="EH32">
        <v>100</v>
      </c>
      <c r="EI32">
        <v>6.713</v>
      </c>
      <c r="EJ32">
        <v>-1.103</v>
      </c>
      <c r="EK32">
        <v>2</v>
      </c>
      <c r="EL32">
        <v>709.005</v>
      </c>
      <c r="EM32">
        <v>391.011</v>
      </c>
      <c r="EN32">
        <v>25.1693</v>
      </c>
      <c r="EO32">
        <v>25.3919</v>
      </c>
      <c r="EP32">
        <v>30.0005</v>
      </c>
      <c r="EQ32">
        <v>25.1799</v>
      </c>
      <c r="ER32">
        <v>25.134</v>
      </c>
      <c r="ES32">
        <v>25.404</v>
      </c>
      <c r="ET32">
        <v>-30</v>
      </c>
      <c r="EU32">
        <v>-30</v>
      </c>
      <c r="EV32">
        <v>-999.9</v>
      </c>
      <c r="EW32">
        <v>400</v>
      </c>
      <c r="EX32">
        <v>20</v>
      </c>
      <c r="EY32">
        <v>112.674</v>
      </c>
      <c r="EZ32">
        <v>99.6646</v>
      </c>
    </row>
    <row r="33" spans="1:156">
      <c r="A33">
        <v>17</v>
      </c>
      <c r="B33">
        <v>1623856266.6</v>
      </c>
      <c r="C33">
        <v>514.5</v>
      </c>
      <c r="D33" t="s">
        <v>320</v>
      </c>
      <c r="E33" t="s">
        <v>321</v>
      </c>
      <c r="F33" t="s">
        <v>264</v>
      </c>
      <c r="G33">
        <v>1623856244.58387</v>
      </c>
      <c r="H33">
        <f>CD33*AI33*(CB33-CC33)/(100*BV33*(1000-AI33*CB33))</f>
        <v>0</v>
      </c>
      <c r="I33">
        <f>CD33*AI33*(CA33-BZ33*(1000-AI33*CC33)/(1000-AI33*CB33))/(100*BV33)</f>
        <v>0</v>
      </c>
      <c r="J33">
        <f>BZ33 - IF(AI33&gt;1, I33*BV33*100.0/(AK33*CJ33), 0)</f>
        <v>0</v>
      </c>
      <c r="K33">
        <f>((Q33-H33/2)*J33-I33)/(Q33+H33/2)</f>
        <v>0</v>
      </c>
      <c r="L33">
        <f>K33*(CE33+CF33)/1000.0</f>
        <v>0</v>
      </c>
      <c r="M33">
        <f>(BZ33 - IF(AI33&gt;1, I33*BV33*100.0/(AK33*CJ33), 0))*(CE33+CF33)/1000.0</f>
        <v>0</v>
      </c>
      <c r="N33">
        <f>2.0/((1/P33-1/O33)+SIGN(P33)*SQRT((1/P33-1/O33)*(1/P33-1/O33) + 4*BW33/((BW33+1)*(BW33+1))*(2*1/P33*1/O33-1/O33*1/O33)))</f>
        <v>0</v>
      </c>
      <c r="O33">
        <f>AF33+AE33*BV33+AD33*BV33*BV33</f>
        <v>0</v>
      </c>
      <c r="P33">
        <f>H33*(1000-(1000*0.61365*exp(17.502*T33/(240.97+T33))/(CE33+CF33)+CB33)/2)/(1000*0.61365*exp(17.502*T33/(240.97+T33))/(CE33+CF33)-CB33)</f>
        <v>0</v>
      </c>
      <c r="Q33">
        <f>1/((BW33+1)/(N33/1.6)+1/(O33/1.37)) + BW33/((BW33+1)/(N33/1.6) + BW33/(O33/1.37))</f>
        <v>0</v>
      </c>
      <c r="R33">
        <f>(BS33*BU33)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CB33*(CE33+CF33)/1000</f>
        <v>0</v>
      </c>
      <c r="X33">
        <f>0.61365*exp(17.502*CG33/(240.97+CG33))</f>
        <v>0</v>
      </c>
      <c r="Y33">
        <f>(U33-CB33*(CE33+CF33)/1000)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-0.0300578440084358</v>
      </c>
      <c r="AE33">
        <v>0.0337425631112276</v>
      </c>
      <c r="AF33">
        <v>2.68203586171934</v>
      </c>
      <c r="AG33">
        <v>69</v>
      </c>
      <c r="AH33">
        <v>12</v>
      </c>
      <c r="AI33">
        <f>IF(AG33*$H$13&gt;=AK33,1.0,(AK33/(AK33-AG33*$H$13)))</f>
        <v>0</v>
      </c>
      <c r="AJ33">
        <f>(AI33-1)*100</f>
        <v>0</v>
      </c>
      <c r="AK33">
        <f>MAX(0,($B$13+$C$13*CJ33)/(1+$D$13*CJ33)*CE33/(CG33+273)*$E$13)</f>
        <v>0</v>
      </c>
      <c r="AL33">
        <v>0</v>
      </c>
      <c r="AM33">
        <v>0</v>
      </c>
      <c r="AN33">
        <v>0</v>
      </c>
      <c r="AO33">
        <f>AN33-AM33</f>
        <v>0</v>
      </c>
      <c r="AP33">
        <f>AO33/AN33</f>
        <v>0</v>
      </c>
      <c r="AQ33">
        <v>-1</v>
      </c>
      <c r="AR33" t="s">
        <v>322</v>
      </c>
      <c r="AS33">
        <v>607.560846153846</v>
      </c>
      <c r="AT33">
        <v>707.643</v>
      </c>
      <c r="AU33">
        <f>1-AS33/AT33</f>
        <v>0</v>
      </c>
      <c r="AV33">
        <v>0.5</v>
      </c>
      <c r="AW33">
        <f>BS33</f>
        <v>0</v>
      </c>
      <c r="AX33">
        <f>I33</f>
        <v>0</v>
      </c>
      <c r="AY33">
        <f>AU33*AV33*AW33</f>
        <v>0</v>
      </c>
      <c r="AZ33">
        <f>BE33/AT33</f>
        <v>0</v>
      </c>
      <c r="BA33">
        <f>(AX33-AQ33)/AW33</f>
        <v>0</v>
      </c>
      <c r="BB33">
        <f>(AN33-AT33)/AT33</f>
        <v>0</v>
      </c>
      <c r="BC33" t="s">
        <v>266</v>
      </c>
      <c r="BD33">
        <v>0</v>
      </c>
      <c r="BE33">
        <f>AT33-BD33</f>
        <v>0</v>
      </c>
      <c r="BF33">
        <f>(AT33-AS33)/(AT33-BD33)</f>
        <v>0</v>
      </c>
      <c r="BG33">
        <f>(AN33-AT33)/(AN33-BD33)</f>
        <v>0</v>
      </c>
      <c r="BH33">
        <f>(AT33-AS33)/(AT33-AM33)</f>
        <v>0</v>
      </c>
      <c r="BI33">
        <f>(AN33-AT33)/(AN33-AM33)</f>
        <v>0</v>
      </c>
      <c r="BJ33" t="s">
        <v>266</v>
      </c>
      <c r="BK33" t="s">
        <v>266</v>
      </c>
      <c r="BL33" t="s">
        <v>266</v>
      </c>
      <c r="BM33" t="s">
        <v>266</v>
      </c>
      <c r="BN33" t="s">
        <v>266</v>
      </c>
      <c r="BO33" t="s">
        <v>266</v>
      </c>
      <c r="BP33" t="s">
        <v>266</v>
      </c>
      <c r="BQ33" t="s">
        <v>266</v>
      </c>
      <c r="BR33">
        <f>$B$11*CK33+$C$11*CL33+$F$11*CM33</f>
        <v>0</v>
      </c>
      <c r="BS33">
        <f>BR33*BT33</f>
        <v>0</v>
      </c>
      <c r="BT33">
        <f>($B$11*$D$9+$C$11*$D$9+$F$11*((CZ33+CR33)/MAX(CZ33+CR33+DA33, 0.1)*$I$9+DA33/MAX(CZ33+CR33+DA33, 0.1)*$J$9))/($B$11+$C$11+$F$11)</f>
        <v>0</v>
      </c>
      <c r="BU33">
        <f>($B$11*$K$9+$C$11*$K$9+$F$11*((CZ33+CR33)/MAX(CZ33+CR33+DA33, 0.1)*$P$9+DA33/MAX(CZ33+CR33+DA33, 0.1)*$Q$9))/($B$11+$C$11+$F$11)</f>
        <v>0</v>
      </c>
      <c r="BV33">
        <v>6</v>
      </c>
      <c r="BW33">
        <v>0.5</v>
      </c>
      <c r="BX33" t="s">
        <v>267</v>
      </c>
      <c r="BY33">
        <v>1623856244.58387</v>
      </c>
      <c r="BZ33">
        <v>379.871064516129</v>
      </c>
      <c r="CA33">
        <v>399.964838709678</v>
      </c>
      <c r="CB33">
        <v>18.8011709677419</v>
      </c>
      <c r="CC33">
        <v>10.4332064516129</v>
      </c>
      <c r="CD33">
        <v>600.009096774193</v>
      </c>
      <c r="CE33">
        <v>72.4887161290323</v>
      </c>
      <c r="CF33">
        <v>0.100089806451613</v>
      </c>
      <c r="CG33">
        <v>27.2550774193548</v>
      </c>
      <c r="CH33">
        <v>26.7149516129032</v>
      </c>
      <c r="CI33">
        <v>999.9</v>
      </c>
      <c r="CJ33">
        <v>9999.61870967742</v>
      </c>
      <c r="CK33">
        <v>0</v>
      </c>
      <c r="CL33">
        <v>340.611677419355</v>
      </c>
      <c r="CM33">
        <v>1999.93741935484</v>
      </c>
      <c r="CN33">
        <v>0.980004225806452</v>
      </c>
      <c r="CO33">
        <v>0.0199960516129032</v>
      </c>
      <c r="CP33">
        <v>0</v>
      </c>
      <c r="CQ33">
        <v>584.592838709677</v>
      </c>
      <c r="CR33">
        <v>5.00005</v>
      </c>
      <c r="CS33">
        <v>13954.4451612903</v>
      </c>
      <c r="CT33">
        <v>16663.1483870968</v>
      </c>
      <c r="CU33">
        <v>44.9876451612903</v>
      </c>
      <c r="CV33">
        <v>45.6247419354838</v>
      </c>
      <c r="CW33">
        <v>45.2780967741935</v>
      </c>
      <c r="CX33">
        <v>45.5763548387097</v>
      </c>
      <c r="CY33">
        <v>46.544</v>
      </c>
      <c r="CZ33">
        <v>1955.04580645161</v>
      </c>
      <c r="DA33">
        <v>39.891935483871</v>
      </c>
      <c r="DB33">
        <v>0</v>
      </c>
      <c r="DC33">
        <v>3.09999990463257</v>
      </c>
      <c r="DD33">
        <v>607.560846153846</v>
      </c>
      <c r="DE33">
        <v>-91.402279444589</v>
      </c>
      <c r="DF33">
        <v>-14897.7810211734</v>
      </c>
      <c r="DG33">
        <v>33493.9115384615</v>
      </c>
      <c r="DH33">
        <v>15</v>
      </c>
      <c r="DI33">
        <v>1623856204.6</v>
      </c>
      <c r="DJ33" t="s">
        <v>301</v>
      </c>
      <c r="DK33">
        <v>3</v>
      </c>
      <c r="DL33">
        <v>6.713</v>
      </c>
      <c r="DM33">
        <v>-1.103</v>
      </c>
      <c r="DN33">
        <v>400</v>
      </c>
      <c r="DO33">
        <v>10</v>
      </c>
      <c r="DP33">
        <v>0.12</v>
      </c>
      <c r="DQ33">
        <v>0.01</v>
      </c>
      <c r="DR33">
        <v>-20.4535790697674</v>
      </c>
      <c r="DS33">
        <v>-3.39677875873579</v>
      </c>
      <c r="DT33">
        <v>0.379466281590672</v>
      </c>
      <c r="DU33">
        <v>0</v>
      </c>
      <c r="DV33">
        <v>622.684944444444</v>
      </c>
      <c r="DW33">
        <v>-127.736065581868</v>
      </c>
      <c r="DX33">
        <v>75.9376085656085</v>
      </c>
      <c r="DY33">
        <v>0</v>
      </c>
      <c r="DZ33">
        <v>8.91828093023256</v>
      </c>
      <c r="EA33">
        <v>5.03810359907749</v>
      </c>
      <c r="EB33">
        <v>0.533985593703478</v>
      </c>
      <c r="EC33">
        <v>0</v>
      </c>
      <c r="ED33">
        <v>0</v>
      </c>
      <c r="EE33">
        <v>3</v>
      </c>
      <c r="EF33" t="s">
        <v>280</v>
      </c>
      <c r="EG33">
        <v>100</v>
      </c>
      <c r="EH33">
        <v>100</v>
      </c>
      <c r="EI33">
        <v>6.713</v>
      </c>
      <c r="EJ33">
        <v>-1.103</v>
      </c>
      <c r="EK33">
        <v>2</v>
      </c>
      <c r="EL33">
        <v>709.354</v>
      </c>
      <c r="EM33">
        <v>390.98</v>
      </c>
      <c r="EN33">
        <v>25.182</v>
      </c>
      <c r="EO33">
        <v>25.3975</v>
      </c>
      <c r="EP33">
        <v>30.0007</v>
      </c>
      <c r="EQ33">
        <v>25.1873</v>
      </c>
      <c r="ER33">
        <v>25.141</v>
      </c>
      <c r="ES33">
        <v>25.4066</v>
      </c>
      <c r="ET33">
        <v>-30</v>
      </c>
      <c r="EU33">
        <v>-30</v>
      </c>
      <c r="EV33">
        <v>-999.9</v>
      </c>
      <c r="EW33">
        <v>400</v>
      </c>
      <c r="EX33">
        <v>20</v>
      </c>
      <c r="EY33">
        <v>112.673</v>
      </c>
      <c r="EZ33">
        <v>99.6653</v>
      </c>
    </row>
    <row r="34" spans="1:156">
      <c r="A34">
        <v>18</v>
      </c>
      <c r="B34">
        <v>1623856269.6</v>
      </c>
      <c r="C34">
        <v>517.5</v>
      </c>
      <c r="D34" t="s">
        <v>323</v>
      </c>
      <c r="E34" t="s">
        <v>324</v>
      </c>
      <c r="F34" t="s">
        <v>264</v>
      </c>
      <c r="G34">
        <v>1623856245.73226</v>
      </c>
      <c r="H34">
        <f>CD34*AI34*(CB34-CC34)/(100*BV34*(1000-AI34*CB34))</f>
        <v>0</v>
      </c>
      <c r="I34">
        <f>CD34*AI34*(CA34-BZ34*(1000-AI34*CC34)/(1000-AI34*CB34))/(100*BV34)</f>
        <v>0</v>
      </c>
      <c r="J34">
        <f>BZ34 - IF(AI34&gt;1, I34*BV34*100.0/(AK34*CJ34), 0)</f>
        <v>0</v>
      </c>
      <c r="K34">
        <f>((Q34-H34/2)*J34-I34)/(Q34+H34/2)</f>
        <v>0</v>
      </c>
      <c r="L34">
        <f>K34*(CE34+CF34)/1000.0</f>
        <v>0</v>
      </c>
      <c r="M34">
        <f>(BZ34 - IF(AI34&gt;1, I34*BV34*100.0/(AK34*CJ34), 0))*(CE34+CF34)/1000.0</f>
        <v>0</v>
      </c>
      <c r="N34">
        <f>2.0/((1/P34-1/O34)+SIGN(P34)*SQRT((1/P34-1/O34)*(1/P34-1/O34) + 4*BW34/((BW34+1)*(BW34+1))*(2*1/P34*1/O34-1/O34*1/O34)))</f>
        <v>0</v>
      </c>
      <c r="O34">
        <f>AF34+AE34*BV34+AD34*BV34*BV34</f>
        <v>0</v>
      </c>
      <c r="P34">
        <f>H34*(1000-(1000*0.61365*exp(17.502*T34/(240.97+T34))/(CE34+CF34)+CB34)/2)/(1000*0.61365*exp(17.502*T34/(240.97+T34))/(CE34+CF34)-CB34)</f>
        <v>0</v>
      </c>
      <c r="Q34">
        <f>1/((BW34+1)/(N34/1.6)+1/(O34/1.37)) + BW34/((BW34+1)/(N34/1.6) + BW34/(O34/1.37))</f>
        <v>0</v>
      </c>
      <c r="R34">
        <f>(BS34*BU34)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CB34*(CE34+CF34)/1000</f>
        <v>0</v>
      </c>
      <c r="X34">
        <f>0.61365*exp(17.502*CG34/(240.97+CG34))</f>
        <v>0</v>
      </c>
      <c r="Y34">
        <f>(U34-CB34*(CE34+CF34)/1000)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-0.0300540375839005</v>
      </c>
      <c r="AE34">
        <v>0.0337382900662256</v>
      </c>
      <c r="AF34">
        <v>2.68175959254084</v>
      </c>
      <c r="AG34">
        <v>69</v>
      </c>
      <c r="AH34">
        <v>12</v>
      </c>
      <c r="AI34">
        <f>IF(AG34*$H$13&gt;=AK34,1.0,(AK34/(AK34-AG34*$H$13)))</f>
        <v>0</v>
      </c>
      <c r="AJ34">
        <f>(AI34-1)*100</f>
        <v>0</v>
      </c>
      <c r="AK34">
        <f>MAX(0,($B$13+$C$13*CJ34)/(1+$D$13*CJ34)*CE34/(CG34+273)*$E$13)</f>
        <v>0</v>
      </c>
      <c r="AL34">
        <v>0</v>
      </c>
      <c r="AM34">
        <v>0</v>
      </c>
      <c r="AN34">
        <v>0</v>
      </c>
      <c r="AO34">
        <f>AN34-AM34</f>
        <v>0</v>
      </c>
      <c r="AP34">
        <f>AO34/AN34</f>
        <v>0</v>
      </c>
      <c r="AQ34">
        <v>-1</v>
      </c>
      <c r="AR34" t="s">
        <v>325</v>
      </c>
      <c r="AS34">
        <v>604.903730769231</v>
      </c>
      <c r="AT34">
        <v>704.377</v>
      </c>
      <c r="AU34">
        <f>1-AS34/AT34</f>
        <v>0</v>
      </c>
      <c r="AV34">
        <v>0.5</v>
      </c>
      <c r="AW34">
        <f>BS34</f>
        <v>0</v>
      </c>
      <c r="AX34">
        <f>I34</f>
        <v>0</v>
      </c>
      <c r="AY34">
        <f>AU34*AV34*AW34</f>
        <v>0</v>
      </c>
      <c r="AZ34">
        <f>BE34/AT34</f>
        <v>0</v>
      </c>
      <c r="BA34">
        <f>(AX34-AQ34)/AW34</f>
        <v>0</v>
      </c>
      <c r="BB34">
        <f>(AN34-AT34)/AT34</f>
        <v>0</v>
      </c>
      <c r="BC34" t="s">
        <v>266</v>
      </c>
      <c r="BD34">
        <v>0</v>
      </c>
      <c r="BE34">
        <f>AT34-BD34</f>
        <v>0</v>
      </c>
      <c r="BF34">
        <f>(AT34-AS34)/(AT34-BD34)</f>
        <v>0</v>
      </c>
      <c r="BG34">
        <f>(AN34-AT34)/(AN34-BD34)</f>
        <v>0</v>
      </c>
      <c r="BH34">
        <f>(AT34-AS34)/(AT34-AM34)</f>
        <v>0</v>
      </c>
      <c r="BI34">
        <f>(AN34-AT34)/(AN34-AM34)</f>
        <v>0</v>
      </c>
      <c r="BJ34" t="s">
        <v>266</v>
      </c>
      <c r="BK34" t="s">
        <v>266</v>
      </c>
      <c r="BL34" t="s">
        <v>266</v>
      </c>
      <c r="BM34" t="s">
        <v>266</v>
      </c>
      <c r="BN34" t="s">
        <v>266</v>
      </c>
      <c r="BO34" t="s">
        <v>266</v>
      </c>
      <c r="BP34" t="s">
        <v>266</v>
      </c>
      <c r="BQ34" t="s">
        <v>266</v>
      </c>
      <c r="BR34">
        <f>$B$11*CK34+$C$11*CL34+$F$11*CM34</f>
        <v>0</v>
      </c>
      <c r="BS34">
        <f>BR34*BT34</f>
        <v>0</v>
      </c>
      <c r="BT34">
        <f>($B$11*$D$9+$C$11*$D$9+$F$11*((CZ34+CR34)/MAX(CZ34+CR34+DA34, 0.1)*$I$9+DA34/MAX(CZ34+CR34+DA34, 0.1)*$J$9))/($B$11+$C$11+$F$11)</f>
        <v>0</v>
      </c>
      <c r="BU34">
        <f>($B$11*$K$9+$C$11*$K$9+$F$11*((CZ34+CR34)/MAX(CZ34+CR34+DA34, 0.1)*$P$9+DA34/MAX(CZ34+CR34+DA34, 0.1)*$Q$9))/($B$11+$C$11+$F$11)</f>
        <v>0</v>
      </c>
      <c r="BV34">
        <v>6</v>
      </c>
      <c r="BW34">
        <v>0.5</v>
      </c>
      <c r="BX34" t="s">
        <v>267</v>
      </c>
      <c r="BY34">
        <v>1623856245.73226</v>
      </c>
      <c r="BZ34">
        <v>379.836709677419</v>
      </c>
      <c r="CA34">
        <v>399.96664516129</v>
      </c>
      <c r="CB34">
        <v>18.859135483871</v>
      </c>
      <c r="CC34">
        <v>10.4394225806452</v>
      </c>
      <c r="CD34">
        <v>600.009903225806</v>
      </c>
      <c r="CE34">
        <v>72.4887451612903</v>
      </c>
      <c r="CF34">
        <v>0.10009825483871</v>
      </c>
      <c r="CG34">
        <v>27.2744322580645</v>
      </c>
      <c r="CH34">
        <v>26.7939258064516</v>
      </c>
      <c r="CI34">
        <v>999.9</v>
      </c>
      <c r="CJ34">
        <v>9998.34838709677</v>
      </c>
      <c r="CK34">
        <v>0</v>
      </c>
      <c r="CL34">
        <v>315.944258064516</v>
      </c>
      <c r="CM34">
        <v>1999.93193548387</v>
      </c>
      <c r="CN34">
        <v>0.980004161290323</v>
      </c>
      <c r="CO34">
        <v>0.0199961</v>
      </c>
      <c r="CP34">
        <v>0</v>
      </c>
      <c r="CQ34">
        <v>583.199064516129</v>
      </c>
      <c r="CR34">
        <v>5.00005</v>
      </c>
      <c r="CS34">
        <v>13928.7161290323</v>
      </c>
      <c r="CT34">
        <v>16663.1032258065</v>
      </c>
      <c r="CU34">
        <v>45.023935483871</v>
      </c>
      <c r="CV34">
        <v>45.6308064516129</v>
      </c>
      <c r="CW34">
        <v>45.2861612903226</v>
      </c>
      <c r="CX34">
        <v>45.5864193548387</v>
      </c>
      <c r="CY34">
        <v>46.5661935483871</v>
      </c>
      <c r="CZ34">
        <v>1955.04032258065</v>
      </c>
      <c r="DA34">
        <v>39.8916129032258</v>
      </c>
      <c r="DB34">
        <v>0</v>
      </c>
      <c r="DC34">
        <v>2.5</v>
      </c>
      <c r="DD34">
        <v>604.903730769231</v>
      </c>
      <c r="DE34">
        <v>-15.4953813551626</v>
      </c>
      <c r="DF34">
        <v>13213.4781784975</v>
      </c>
      <c r="DG34">
        <v>33359.5153846154</v>
      </c>
      <c r="DH34">
        <v>15</v>
      </c>
      <c r="DI34">
        <v>1623856204.6</v>
      </c>
      <c r="DJ34" t="s">
        <v>301</v>
      </c>
      <c r="DK34">
        <v>3</v>
      </c>
      <c r="DL34">
        <v>6.713</v>
      </c>
      <c r="DM34">
        <v>-1.103</v>
      </c>
      <c r="DN34">
        <v>400</v>
      </c>
      <c r="DO34">
        <v>10</v>
      </c>
      <c r="DP34">
        <v>0.12</v>
      </c>
      <c r="DQ34">
        <v>0.01</v>
      </c>
      <c r="DR34">
        <v>-20.6063558139535</v>
      </c>
      <c r="DS34">
        <v>-2.73066884311543</v>
      </c>
      <c r="DT34">
        <v>0.316939469169368</v>
      </c>
      <c r="DU34">
        <v>0</v>
      </c>
      <c r="DV34">
        <v>618.06075</v>
      </c>
      <c r="DW34">
        <v>-66.4449996215114</v>
      </c>
      <c r="DX34">
        <v>74.437144638717</v>
      </c>
      <c r="DY34">
        <v>0</v>
      </c>
      <c r="DZ34">
        <v>9.13438790697674</v>
      </c>
      <c r="EA34">
        <v>4.1458413345543</v>
      </c>
      <c r="EB34">
        <v>0.450175502890368</v>
      </c>
      <c r="EC34">
        <v>0</v>
      </c>
      <c r="ED34">
        <v>0</v>
      </c>
      <c r="EE34">
        <v>3</v>
      </c>
      <c r="EF34" t="s">
        <v>280</v>
      </c>
      <c r="EG34">
        <v>100</v>
      </c>
      <c r="EH34">
        <v>100</v>
      </c>
      <c r="EI34">
        <v>6.713</v>
      </c>
      <c r="EJ34">
        <v>-1.103</v>
      </c>
      <c r="EK34">
        <v>2</v>
      </c>
      <c r="EL34">
        <v>709.249</v>
      </c>
      <c r="EM34">
        <v>390.96</v>
      </c>
      <c r="EN34">
        <v>25.1938</v>
      </c>
      <c r="EO34">
        <v>25.4033</v>
      </c>
      <c r="EP34">
        <v>30.0006</v>
      </c>
      <c r="EQ34">
        <v>25.192</v>
      </c>
      <c r="ER34">
        <v>25.1458</v>
      </c>
      <c r="ES34">
        <v>25.4062</v>
      </c>
      <c r="ET34">
        <v>-30</v>
      </c>
      <c r="EU34">
        <v>-30</v>
      </c>
      <c r="EV34">
        <v>-999.9</v>
      </c>
      <c r="EW34">
        <v>400</v>
      </c>
      <c r="EX34">
        <v>20</v>
      </c>
      <c r="EY34">
        <v>112.673</v>
      </c>
      <c r="EZ34">
        <v>99.6643</v>
      </c>
    </row>
    <row r="35" spans="1:156">
      <c r="A35">
        <v>19</v>
      </c>
      <c r="B35">
        <v>1623856634.2</v>
      </c>
      <c r="C35">
        <v>882.100000143051</v>
      </c>
      <c r="D35" t="s">
        <v>328</v>
      </c>
      <c r="E35" t="s">
        <v>329</v>
      </c>
      <c r="F35" t="s">
        <v>264</v>
      </c>
      <c r="G35">
        <v>1623856626.2</v>
      </c>
      <c r="H35">
        <f>CD35*AI35*(CB35-CC35)/(100*BV35*(1000-AI35*CB35))</f>
        <v>0</v>
      </c>
      <c r="I35">
        <f>CD35*AI35*(CA35-BZ35*(1000-AI35*CC35)/(1000-AI35*CB35))/(100*BV35)</f>
        <v>0</v>
      </c>
      <c r="J35">
        <f>BZ35 - IF(AI35&gt;1, I35*BV35*100.0/(AK35*CJ35), 0)</f>
        <v>0</v>
      </c>
      <c r="K35">
        <f>((Q35-H35/2)*J35-I35)/(Q35+H35/2)</f>
        <v>0</v>
      </c>
      <c r="L35">
        <f>K35*(CE35+CF35)/1000.0</f>
        <v>0</v>
      </c>
      <c r="M35">
        <f>(BZ35 - IF(AI35&gt;1, I35*BV35*100.0/(AK35*CJ35), 0))*(CE35+CF35)/1000.0</f>
        <v>0</v>
      </c>
      <c r="N35">
        <f>2.0/((1/P35-1/O35)+SIGN(P35)*SQRT((1/P35-1/O35)*(1/P35-1/O35) + 4*BW35/((BW35+1)*(BW35+1))*(2*1/P35*1/O35-1/O35*1/O35)))</f>
        <v>0</v>
      </c>
      <c r="O35">
        <f>AF35+AE35*BV35+AD35*BV35*BV35</f>
        <v>0</v>
      </c>
      <c r="P35">
        <f>H35*(1000-(1000*0.61365*exp(17.502*T35/(240.97+T35))/(CE35+CF35)+CB35)/2)/(1000*0.61365*exp(17.502*T35/(240.97+T35))/(CE35+CF35)-CB35)</f>
        <v>0</v>
      </c>
      <c r="Q35">
        <f>1/((BW35+1)/(N35/1.6)+1/(O35/1.37)) + BW35/((BW35+1)/(N35/1.6) + BW35/(O35/1.37))</f>
        <v>0</v>
      </c>
      <c r="R35">
        <f>(BS35*BU35)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CB35*(CE35+CF35)/1000</f>
        <v>0</v>
      </c>
      <c r="X35">
        <f>0.61365*exp(17.502*CG35/(240.97+CG35))</f>
        <v>0</v>
      </c>
      <c r="Y35">
        <f>(U35-CB35*(CE35+CF35)/1000)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-0.0300446325785946</v>
      </c>
      <c r="AE35">
        <v>0.033727732123846</v>
      </c>
      <c r="AF35">
        <v>2.68107694556101</v>
      </c>
      <c r="AG35">
        <v>70</v>
      </c>
      <c r="AH35">
        <v>12</v>
      </c>
      <c r="AI35">
        <f>IF(AG35*$H$13&gt;=AK35,1.0,(AK35/(AK35-AG35*$H$13)))</f>
        <v>0</v>
      </c>
      <c r="AJ35">
        <f>(AI35-1)*100</f>
        <v>0</v>
      </c>
      <c r="AK35">
        <f>MAX(0,($B$13+$C$13*CJ35)/(1+$D$13*CJ35)*CE35/(CG35+273)*$E$13)</f>
        <v>0</v>
      </c>
      <c r="AL35">
        <v>0</v>
      </c>
      <c r="AM35">
        <v>0</v>
      </c>
      <c r="AN35">
        <v>0</v>
      </c>
      <c r="AO35">
        <f>AN35-AM35</f>
        <v>0</v>
      </c>
      <c r="AP35">
        <f>AO35/AN35</f>
        <v>0</v>
      </c>
      <c r="AQ35">
        <v>-1</v>
      </c>
      <c r="AR35" t="s">
        <v>330</v>
      </c>
      <c r="AS35">
        <v>590.477538461539</v>
      </c>
      <c r="AT35">
        <v>737.893</v>
      </c>
      <c r="AU35">
        <f>1-AS35/AT35</f>
        <v>0</v>
      </c>
      <c r="AV35">
        <v>0.5</v>
      </c>
      <c r="AW35">
        <f>BS35</f>
        <v>0</v>
      </c>
      <c r="AX35">
        <f>I35</f>
        <v>0</v>
      </c>
      <c r="AY35">
        <f>AU35*AV35*AW35</f>
        <v>0</v>
      </c>
      <c r="AZ35">
        <f>BE35/AT35</f>
        <v>0</v>
      </c>
      <c r="BA35">
        <f>(AX35-AQ35)/AW35</f>
        <v>0</v>
      </c>
      <c r="BB35">
        <f>(AN35-AT35)/AT35</f>
        <v>0</v>
      </c>
      <c r="BC35" t="s">
        <v>266</v>
      </c>
      <c r="BD35">
        <v>0</v>
      </c>
      <c r="BE35">
        <f>AT35-BD35</f>
        <v>0</v>
      </c>
      <c r="BF35">
        <f>(AT35-AS35)/(AT35-BD35)</f>
        <v>0</v>
      </c>
      <c r="BG35">
        <f>(AN35-AT35)/(AN35-BD35)</f>
        <v>0</v>
      </c>
      <c r="BH35">
        <f>(AT35-AS35)/(AT35-AM35)</f>
        <v>0</v>
      </c>
      <c r="BI35">
        <f>(AN35-AT35)/(AN35-AM35)</f>
        <v>0</v>
      </c>
      <c r="BJ35" t="s">
        <v>266</v>
      </c>
      <c r="BK35" t="s">
        <v>266</v>
      </c>
      <c r="BL35" t="s">
        <v>266</v>
      </c>
      <c r="BM35" t="s">
        <v>266</v>
      </c>
      <c r="BN35" t="s">
        <v>266</v>
      </c>
      <c r="BO35" t="s">
        <v>266</v>
      </c>
      <c r="BP35" t="s">
        <v>266</v>
      </c>
      <c r="BQ35" t="s">
        <v>266</v>
      </c>
      <c r="BR35">
        <f>$B$11*CK35+$C$11*CL35+$F$11*CM35</f>
        <v>0</v>
      </c>
      <c r="BS35">
        <f>BR35*BT35</f>
        <v>0</v>
      </c>
      <c r="BT35">
        <f>($B$11*$D$9+$C$11*$D$9+$F$11*((CZ35+CR35)/MAX(CZ35+CR35+DA35, 0.1)*$I$9+DA35/MAX(CZ35+CR35+DA35, 0.1)*$J$9))/($B$11+$C$11+$F$11)</f>
        <v>0</v>
      </c>
      <c r="BU35">
        <f>($B$11*$K$9+$C$11*$K$9+$F$11*((CZ35+CR35)/MAX(CZ35+CR35+DA35, 0.1)*$P$9+DA35/MAX(CZ35+CR35+DA35, 0.1)*$Q$9))/($B$11+$C$11+$F$11)</f>
        <v>0</v>
      </c>
      <c r="BV35">
        <v>6</v>
      </c>
      <c r="BW35">
        <v>0.5</v>
      </c>
      <c r="BX35" t="s">
        <v>267</v>
      </c>
      <c r="BY35">
        <v>1623856626.2</v>
      </c>
      <c r="BZ35">
        <v>379.039</v>
      </c>
      <c r="CA35">
        <v>399.980451612903</v>
      </c>
      <c r="CB35">
        <v>20.9328193548387</v>
      </c>
      <c r="CC35">
        <v>12.350435483871</v>
      </c>
      <c r="CD35">
        <v>599.999935483871</v>
      </c>
      <c r="CE35">
        <v>72.5031838709677</v>
      </c>
      <c r="CF35">
        <v>0.0999974774193549</v>
      </c>
      <c r="CG35">
        <v>28.1960032258064</v>
      </c>
      <c r="CH35">
        <v>26.3133258064516</v>
      </c>
      <c r="CI35">
        <v>999.9</v>
      </c>
      <c r="CJ35">
        <v>9993.22903225806</v>
      </c>
      <c r="CK35">
        <v>0</v>
      </c>
      <c r="CL35">
        <v>180.814774193548</v>
      </c>
      <c r="CM35">
        <v>1999.98967741935</v>
      </c>
      <c r="CN35">
        <v>0.980005064516129</v>
      </c>
      <c r="CO35">
        <v>0.019995064516129</v>
      </c>
      <c r="CP35">
        <v>0</v>
      </c>
      <c r="CQ35">
        <v>590.600774193549</v>
      </c>
      <c r="CR35">
        <v>5.00005</v>
      </c>
      <c r="CS35">
        <v>13063.0419354839</v>
      </c>
      <c r="CT35">
        <v>16663.5935483871</v>
      </c>
      <c r="CU35">
        <v>46.502</v>
      </c>
      <c r="CV35">
        <v>46.925</v>
      </c>
      <c r="CW35">
        <v>47.0802903225806</v>
      </c>
      <c r="CX35">
        <v>46.566064516129</v>
      </c>
      <c r="CY35">
        <v>48.0802903225806</v>
      </c>
      <c r="CZ35">
        <v>1955.09967741936</v>
      </c>
      <c r="DA35">
        <v>39.8912903225807</v>
      </c>
      <c r="DB35">
        <v>0</v>
      </c>
      <c r="DC35">
        <v>364.099999904633</v>
      </c>
      <c r="DD35">
        <v>590.477538461539</v>
      </c>
      <c r="DE35">
        <v>-10.0492307467901</v>
      </c>
      <c r="DF35">
        <v>-652.229059596381</v>
      </c>
      <c r="DG35">
        <v>13056.7576923077</v>
      </c>
      <c r="DH35">
        <v>15</v>
      </c>
      <c r="DI35">
        <v>1623856585.7</v>
      </c>
      <c r="DJ35" t="s">
        <v>331</v>
      </c>
      <c r="DK35">
        <v>4</v>
      </c>
      <c r="DL35">
        <v>6.923</v>
      </c>
      <c r="DM35">
        <v>-1.115</v>
      </c>
      <c r="DN35">
        <v>400</v>
      </c>
      <c r="DO35">
        <v>12</v>
      </c>
      <c r="DP35">
        <v>0.17</v>
      </c>
      <c r="DQ35">
        <v>0.01</v>
      </c>
      <c r="DR35">
        <v>-20.9231465116279</v>
      </c>
      <c r="DS35">
        <v>-0.262032014497145</v>
      </c>
      <c r="DT35">
        <v>0.0482044596452624</v>
      </c>
      <c r="DU35">
        <v>1</v>
      </c>
      <c r="DV35">
        <v>591.100916666667</v>
      </c>
      <c r="DW35">
        <v>-10.2088493053079</v>
      </c>
      <c r="DX35">
        <v>1.08258167192544</v>
      </c>
      <c r="DY35">
        <v>0</v>
      </c>
      <c r="DZ35">
        <v>8.59053558139535</v>
      </c>
      <c r="EA35">
        <v>-0.168060887949269</v>
      </c>
      <c r="EB35">
        <v>0.0174348380591948</v>
      </c>
      <c r="EC35">
        <v>0</v>
      </c>
      <c r="ED35">
        <v>1</v>
      </c>
      <c r="EE35">
        <v>3</v>
      </c>
      <c r="EF35" t="s">
        <v>276</v>
      </c>
      <c r="EG35">
        <v>100</v>
      </c>
      <c r="EH35">
        <v>100</v>
      </c>
      <c r="EI35">
        <v>6.923</v>
      </c>
      <c r="EJ35">
        <v>-1.115</v>
      </c>
      <c r="EK35">
        <v>2</v>
      </c>
      <c r="EL35">
        <v>707.21</v>
      </c>
      <c r="EM35">
        <v>385.126</v>
      </c>
      <c r="EN35">
        <v>26.1986</v>
      </c>
      <c r="EO35">
        <v>26.0751</v>
      </c>
      <c r="EP35">
        <v>30.0006</v>
      </c>
      <c r="EQ35">
        <v>25.8906</v>
      </c>
      <c r="ER35">
        <v>25.8439</v>
      </c>
      <c r="ES35">
        <v>25.4662</v>
      </c>
      <c r="ET35">
        <v>-30</v>
      </c>
      <c r="EU35">
        <v>-30</v>
      </c>
      <c r="EV35">
        <v>-999.9</v>
      </c>
      <c r="EW35">
        <v>400</v>
      </c>
      <c r="EX35">
        <v>20</v>
      </c>
      <c r="EY35">
        <v>112.471</v>
      </c>
      <c r="EZ35">
        <v>99.5895</v>
      </c>
    </row>
    <row r="36" spans="1:156">
      <c r="A36">
        <v>20</v>
      </c>
      <c r="B36">
        <v>1623856637.2</v>
      </c>
      <c r="C36">
        <v>885.100000143051</v>
      </c>
      <c r="D36" t="s">
        <v>332</v>
      </c>
      <c r="E36" t="s">
        <v>333</v>
      </c>
      <c r="F36" t="s">
        <v>264</v>
      </c>
      <c r="G36">
        <v>1623856626.78064</v>
      </c>
      <c r="H36">
        <f>CD36*AI36*(CB36-CC36)/(100*BV36*(1000-AI36*CB36))</f>
        <v>0</v>
      </c>
      <c r="I36">
        <f>CD36*AI36*(CA36-BZ36*(1000-AI36*CC36)/(1000-AI36*CB36))/(100*BV36)</f>
        <v>0</v>
      </c>
      <c r="J36">
        <f>BZ36 - IF(AI36&gt;1, I36*BV36*100.0/(AK36*CJ36), 0)</f>
        <v>0</v>
      </c>
      <c r="K36">
        <f>((Q36-H36/2)*J36-I36)/(Q36+H36/2)</f>
        <v>0</v>
      </c>
      <c r="L36">
        <f>K36*(CE36+CF36)/1000.0</f>
        <v>0</v>
      </c>
      <c r="M36">
        <f>(BZ36 - IF(AI36&gt;1, I36*BV36*100.0/(AK36*CJ36), 0))*(CE36+CF36)/1000.0</f>
        <v>0</v>
      </c>
      <c r="N36">
        <f>2.0/((1/P36-1/O36)+SIGN(P36)*SQRT((1/P36-1/O36)*(1/P36-1/O36) + 4*BW36/((BW36+1)*(BW36+1))*(2*1/P36*1/O36-1/O36*1/O36)))</f>
        <v>0</v>
      </c>
      <c r="O36">
        <f>AF36+AE36*BV36+AD36*BV36*BV36</f>
        <v>0</v>
      </c>
      <c r="P36">
        <f>H36*(1000-(1000*0.61365*exp(17.502*T36/(240.97+T36))/(CE36+CF36)+CB36)/2)/(1000*0.61365*exp(17.502*T36/(240.97+T36))/(CE36+CF36)-CB36)</f>
        <v>0</v>
      </c>
      <c r="Q36">
        <f>1/((BW36+1)/(N36/1.6)+1/(O36/1.37)) + BW36/((BW36+1)/(N36/1.6) + BW36/(O36/1.37))</f>
        <v>0</v>
      </c>
      <c r="R36">
        <f>(BS36*BU36)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CB36*(CE36+CF36)/1000</f>
        <v>0</v>
      </c>
      <c r="X36">
        <f>0.61365*exp(17.502*CG36/(240.97+CG36))</f>
        <v>0</v>
      </c>
      <c r="Y36">
        <f>(U36-CB36*(CE36+CF36)/1000)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-0.0300475332338957</v>
      </c>
      <c r="AE36">
        <v>0.0337309883635329</v>
      </c>
      <c r="AF36">
        <v>2.68128749012856</v>
      </c>
      <c r="AG36">
        <v>70</v>
      </c>
      <c r="AH36">
        <v>12</v>
      </c>
      <c r="AI36">
        <f>IF(AG36*$H$13&gt;=AK36,1.0,(AK36/(AK36-AG36*$H$13)))</f>
        <v>0</v>
      </c>
      <c r="AJ36">
        <f>(AI36-1)*100</f>
        <v>0</v>
      </c>
      <c r="AK36">
        <f>MAX(0,($B$13+$C$13*CJ36)/(1+$D$13*CJ36)*CE36/(CG36+273)*$E$13)</f>
        <v>0</v>
      </c>
      <c r="AL36">
        <v>0</v>
      </c>
      <c r="AM36">
        <v>0</v>
      </c>
      <c r="AN36">
        <v>0</v>
      </c>
      <c r="AO36">
        <f>AN36-AM36</f>
        <v>0</v>
      </c>
      <c r="AP36">
        <f>AO36/AN36</f>
        <v>0</v>
      </c>
      <c r="AQ36">
        <v>-1</v>
      </c>
      <c r="AR36" t="s">
        <v>334</v>
      </c>
      <c r="AS36">
        <v>599.554307692308</v>
      </c>
      <c r="AT36">
        <v>699.238</v>
      </c>
      <c r="AU36">
        <f>1-AS36/AT36</f>
        <v>0</v>
      </c>
      <c r="AV36">
        <v>0.5</v>
      </c>
      <c r="AW36">
        <f>BS36</f>
        <v>0</v>
      </c>
      <c r="AX36">
        <f>I36</f>
        <v>0</v>
      </c>
      <c r="AY36">
        <f>AU36*AV36*AW36</f>
        <v>0</v>
      </c>
      <c r="AZ36">
        <f>BE36/AT36</f>
        <v>0</v>
      </c>
      <c r="BA36">
        <f>(AX36-AQ36)/AW36</f>
        <v>0</v>
      </c>
      <c r="BB36">
        <f>(AN36-AT36)/AT36</f>
        <v>0</v>
      </c>
      <c r="BC36" t="s">
        <v>266</v>
      </c>
      <c r="BD36">
        <v>0</v>
      </c>
      <c r="BE36">
        <f>AT36-BD36</f>
        <v>0</v>
      </c>
      <c r="BF36">
        <f>(AT36-AS36)/(AT36-BD36)</f>
        <v>0</v>
      </c>
      <c r="BG36">
        <f>(AN36-AT36)/(AN36-BD36)</f>
        <v>0</v>
      </c>
      <c r="BH36">
        <f>(AT36-AS36)/(AT36-AM36)</f>
        <v>0</v>
      </c>
      <c r="BI36">
        <f>(AN36-AT36)/(AN36-AM36)</f>
        <v>0</v>
      </c>
      <c r="BJ36" t="s">
        <v>266</v>
      </c>
      <c r="BK36" t="s">
        <v>266</v>
      </c>
      <c r="BL36" t="s">
        <v>266</v>
      </c>
      <c r="BM36" t="s">
        <v>266</v>
      </c>
      <c r="BN36" t="s">
        <v>266</v>
      </c>
      <c r="BO36" t="s">
        <v>266</v>
      </c>
      <c r="BP36" t="s">
        <v>266</v>
      </c>
      <c r="BQ36" t="s">
        <v>266</v>
      </c>
      <c r="BR36">
        <f>$B$11*CK36+$C$11*CL36+$F$11*CM36</f>
        <v>0</v>
      </c>
      <c r="BS36">
        <f>BR36*BT36</f>
        <v>0</v>
      </c>
      <c r="BT36">
        <f>($B$11*$D$9+$C$11*$D$9+$F$11*((CZ36+CR36)/MAX(CZ36+CR36+DA36, 0.1)*$I$9+DA36/MAX(CZ36+CR36+DA36, 0.1)*$J$9))/($B$11+$C$11+$F$11)</f>
        <v>0</v>
      </c>
      <c r="BU36">
        <f>($B$11*$K$9+$C$11*$K$9+$F$11*((CZ36+CR36)/MAX(CZ36+CR36+DA36, 0.1)*$P$9+DA36/MAX(CZ36+CR36+DA36, 0.1)*$Q$9))/($B$11+$C$11+$F$11)</f>
        <v>0</v>
      </c>
      <c r="BV36">
        <v>6</v>
      </c>
      <c r="BW36">
        <v>0.5</v>
      </c>
      <c r="BX36" t="s">
        <v>267</v>
      </c>
      <c r="BY36">
        <v>1623856626.78064</v>
      </c>
      <c r="BZ36">
        <v>379.035774193548</v>
      </c>
      <c r="CA36">
        <v>399.979870967742</v>
      </c>
      <c r="CB36">
        <v>20.9353</v>
      </c>
      <c r="CC36">
        <v>12.3529322580645</v>
      </c>
      <c r="CD36">
        <v>600.000129032258</v>
      </c>
      <c r="CE36">
        <v>72.5031741935484</v>
      </c>
      <c r="CF36">
        <v>0.0999895741935484</v>
      </c>
      <c r="CG36">
        <v>28.1980225806452</v>
      </c>
      <c r="CH36">
        <v>26.3232096774193</v>
      </c>
      <c r="CI36">
        <v>999.9</v>
      </c>
      <c r="CJ36">
        <v>9994.19516129032</v>
      </c>
      <c r="CK36">
        <v>0</v>
      </c>
      <c r="CL36">
        <v>180.145032258065</v>
      </c>
      <c r="CM36">
        <v>1999.96096774194</v>
      </c>
      <c r="CN36">
        <v>0.980005064516129</v>
      </c>
      <c r="CO36">
        <v>0.019995064516129</v>
      </c>
      <c r="CP36">
        <v>0</v>
      </c>
      <c r="CQ36">
        <v>589.931838709678</v>
      </c>
      <c r="CR36">
        <v>5.00005</v>
      </c>
      <c r="CS36">
        <v>13047.6322580645</v>
      </c>
      <c r="CT36">
        <v>16663.3548387097</v>
      </c>
      <c r="CU36">
        <v>46.504</v>
      </c>
      <c r="CV36">
        <v>46.925</v>
      </c>
      <c r="CW36">
        <v>47.0823225806451</v>
      </c>
      <c r="CX36">
        <v>46.566064516129</v>
      </c>
      <c r="CY36">
        <v>48.0823225806451</v>
      </c>
      <c r="CZ36">
        <v>1955.07161290323</v>
      </c>
      <c r="DA36">
        <v>39.8906451612903</v>
      </c>
      <c r="DB36">
        <v>0</v>
      </c>
      <c r="DC36">
        <v>2.29999995231628</v>
      </c>
      <c r="DD36">
        <v>599.554307692308</v>
      </c>
      <c r="DE36">
        <v>137.65370384374</v>
      </c>
      <c r="DF36">
        <v>80825.874694409</v>
      </c>
      <c r="DG36">
        <v>18061.8038461538</v>
      </c>
      <c r="DH36">
        <v>15</v>
      </c>
      <c r="DI36">
        <v>1623856585.7</v>
      </c>
      <c r="DJ36" t="s">
        <v>331</v>
      </c>
      <c r="DK36">
        <v>4</v>
      </c>
      <c r="DL36">
        <v>6.923</v>
      </c>
      <c r="DM36">
        <v>-1.115</v>
      </c>
      <c r="DN36">
        <v>400</v>
      </c>
      <c r="DO36">
        <v>12</v>
      </c>
      <c r="DP36">
        <v>0.17</v>
      </c>
      <c r="DQ36">
        <v>0.01</v>
      </c>
      <c r="DR36">
        <v>-20.9252837209302</v>
      </c>
      <c r="DS36">
        <v>-0.158025974025963</v>
      </c>
      <c r="DT36">
        <v>0.0461439805857083</v>
      </c>
      <c r="DU36">
        <v>1</v>
      </c>
      <c r="DV36">
        <v>598.11675</v>
      </c>
      <c r="DW36">
        <v>93.0303670350621</v>
      </c>
      <c r="DX36">
        <v>32.8519297626782</v>
      </c>
      <c r="DY36">
        <v>0</v>
      </c>
      <c r="DZ36">
        <v>8.58385465116279</v>
      </c>
      <c r="EA36">
        <v>-0.14077275747509</v>
      </c>
      <c r="EB36">
        <v>0.0163197444047525</v>
      </c>
      <c r="EC36">
        <v>0</v>
      </c>
      <c r="ED36">
        <v>1</v>
      </c>
      <c r="EE36">
        <v>3</v>
      </c>
      <c r="EF36" t="s">
        <v>276</v>
      </c>
      <c r="EG36">
        <v>100</v>
      </c>
      <c r="EH36">
        <v>100</v>
      </c>
      <c r="EI36">
        <v>6.923</v>
      </c>
      <c r="EJ36">
        <v>-1.115</v>
      </c>
      <c r="EK36">
        <v>2</v>
      </c>
      <c r="EL36">
        <v>708.003</v>
      </c>
      <c r="EM36">
        <v>385.088</v>
      </c>
      <c r="EN36">
        <v>26.2026</v>
      </c>
      <c r="EO36">
        <v>26.0795</v>
      </c>
      <c r="EP36">
        <v>30.0005</v>
      </c>
      <c r="EQ36">
        <v>25.895</v>
      </c>
      <c r="ER36">
        <v>25.8483</v>
      </c>
      <c r="ES36">
        <v>25.4669</v>
      </c>
      <c r="ET36">
        <v>-30</v>
      </c>
      <c r="EU36">
        <v>-30</v>
      </c>
      <c r="EV36">
        <v>-999.9</v>
      </c>
      <c r="EW36">
        <v>400</v>
      </c>
      <c r="EX36">
        <v>20</v>
      </c>
      <c r="EY36">
        <v>112.47</v>
      </c>
      <c r="EZ36">
        <v>99.5893</v>
      </c>
    </row>
    <row r="37" spans="1:156">
      <c r="A37">
        <v>21</v>
      </c>
      <c r="B37">
        <v>1623856640.2</v>
      </c>
      <c r="C37">
        <v>888.100000143051</v>
      </c>
      <c r="D37" t="s">
        <v>335</v>
      </c>
      <c r="E37" t="s">
        <v>336</v>
      </c>
      <c r="F37" t="s">
        <v>264</v>
      </c>
      <c r="G37">
        <v>1623856627.44193</v>
      </c>
      <c r="H37">
        <f>CD37*AI37*(CB37-CC37)/(100*BV37*(1000-AI37*CB37))</f>
        <v>0</v>
      </c>
      <c r="I37">
        <f>CD37*AI37*(CA37-BZ37*(1000-AI37*CC37)/(1000-AI37*CB37))/(100*BV37)</f>
        <v>0</v>
      </c>
      <c r="J37">
        <f>BZ37 - IF(AI37&gt;1, I37*BV37*100.0/(AK37*CJ37), 0)</f>
        <v>0</v>
      </c>
      <c r="K37">
        <f>((Q37-H37/2)*J37-I37)/(Q37+H37/2)</f>
        <v>0</v>
      </c>
      <c r="L37">
        <f>K37*(CE37+CF37)/1000.0</f>
        <v>0</v>
      </c>
      <c r="M37">
        <f>(BZ37 - IF(AI37&gt;1, I37*BV37*100.0/(AK37*CJ37), 0))*(CE37+CF37)/1000.0</f>
        <v>0</v>
      </c>
      <c r="N37">
        <f>2.0/((1/P37-1/O37)+SIGN(P37)*SQRT((1/P37-1/O37)*(1/P37-1/O37) + 4*BW37/((BW37+1)*(BW37+1))*(2*1/P37*1/O37-1/O37*1/O37)))</f>
        <v>0</v>
      </c>
      <c r="O37">
        <f>AF37+AE37*BV37+AD37*BV37*BV37</f>
        <v>0</v>
      </c>
      <c r="P37">
        <f>H37*(1000-(1000*0.61365*exp(17.502*T37/(240.97+T37))/(CE37+CF37)+CB37)/2)/(1000*0.61365*exp(17.502*T37/(240.97+T37))/(CE37+CF37)-CB37)</f>
        <v>0</v>
      </c>
      <c r="Q37">
        <f>1/((BW37+1)/(N37/1.6)+1/(O37/1.37)) + BW37/((BW37+1)/(N37/1.6) + BW37/(O37/1.37))</f>
        <v>0</v>
      </c>
      <c r="R37">
        <f>(BS37*BU37)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CB37*(CE37+CF37)/1000</f>
        <v>0</v>
      </c>
      <c r="X37">
        <f>0.61365*exp(17.502*CG37/(240.97+CG37))</f>
        <v>0</v>
      </c>
      <c r="Y37">
        <f>(U37-CB37*(CE37+CF37)/1000)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-0.0300509871950604</v>
      </c>
      <c r="AE37">
        <v>0.0337348657375238</v>
      </c>
      <c r="AF37">
        <v>2.68153819041307</v>
      </c>
      <c r="AG37">
        <v>69</v>
      </c>
      <c r="AH37">
        <v>11</v>
      </c>
      <c r="AI37">
        <f>IF(AG37*$H$13&gt;=AK37,1.0,(AK37/(AK37-AG37*$H$13)))</f>
        <v>0</v>
      </c>
      <c r="AJ37">
        <f>(AI37-1)*100</f>
        <v>0</v>
      </c>
      <c r="AK37">
        <f>MAX(0,($B$13+$C$13*CJ37)/(1+$D$13*CJ37)*CE37/(CG37+273)*$E$13)</f>
        <v>0</v>
      </c>
      <c r="AL37">
        <v>0</v>
      </c>
      <c r="AM37">
        <v>0</v>
      </c>
      <c r="AN37">
        <v>0</v>
      </c>
      <c r="AO37">
        <f>AN37-AM37</f>
        <v>0</v>
      </c>
      <c r="AP37">
        <f>AO37/AN37</f>
        <v>0</v>
      </c>
      <c r="AQ37">
        <v>-1</v>
      </c>
      <c r="AR37" t="s">
        <v>337</v>
      </c>
      <c r="AS37">
        <v>602.451961538461</v>
      </c>
      <c r="AT37">
        <v>685.86</v>
      </c>
      <c r="AU37">
        <f>1-AS37/AT37</f>
        <v>0</v>
      </c>
      <c r="AV37">
        <v>0.5</v>
      </c>
      <c r="AW37">
        <f>BS37</f>
        <v>0</v>
      </c>
      <c r="AX37">
        <f>I37</f>
        <v>0</v>
      </c>
      <c r="AY37">
        <f>AU37*AV37*AW37</f>
        <v>0</v>
      </c>
      <c r="AZ37">
        <f>BE37/AT37</f>
        <v>0</v>
      </c>
      <c r="BA37">
        <f>(AX37-AQ37)/AW37</f>
        <v>0</v>
      </c>
      <c r="BB37">
        <f>(AN37-AT37)/AT37</f>
        <v>0</v>
      </c>
      <c r="BC37" t="s">
        <v>266</v>
      </c>
      <c r="BD37">
        <v>0</v>
      </c>
      <c r="BE37">
        <f>AT37-BD37</f>
        <v>0</v>
      </c>
      <c r="BF37">
        <f>(AT37-AS37)/(AT37-BD37)</f>
        <v>0</v>
      </c>
      <c r="BG37">
        <f>(AN37-AT37)/(AN37-BD37)</f>
        <v>0</v>
      </c>
      <c r="BH37">
        <f>(AT37-AS37)/(AT37-AM37)</f>
        <v>0</v>
      </c>
      <c r="BI37">
        <f>(AN37-AT37)/(AN37-AM37)</f>
        <v>0</v>
      </c>
      <c r="BJ37" t="s">
        <v>266</v>
      </c>
      <c r="BK37" t="s">
        <v>266</v>
      </c>
      <c r="BL37" t="s">
        <v>266</v>
      </c>
      <c r="BM37" t="s">
        <v>266</v>
      </c>
      <c r="BN37" t="s">
        <v>266</v>
      </c>
      <c r="BO37" t="s">
        <v>266</v>
      </c>
      <c r="BP37" t="s">
        <v>266</v>
      </c>
      <c r="BQ37" t="s">
        <v>266</v>
      </c>
      <c r="BR37">
        <f>$B$11*CK37+$C$11*CL37+$F$11*CM37</f>
        <v>0</v>
      </c>
      <c r="BS37">
        <f>BR37*BT37</f>
        <v>0</v>
      </c>
      <c r="BT37">
        <f>($B$11*$D$9+$C$11*$D$9+$F$11*((CZ37+CR37)/MAX(CZ37+CR37+DA37, 0.1)*$I$9+DA37/MAX(CZ37+CR37+DA37, 0.1)*$J$9))/($B$11+$C$11+$F$11)</f>
        <v>0</v>
      </c>
      <c r="BU37">
        <f>($B$11*$K$9+$C$11*$K$9+$F$11*((CZ37+CR37)/MAX(CZ37+CR37+DA37, 0.1)*$P$9+DA37/MAX(CZ37+CR37+DA37, 0.1)*$Q$9))/($B$11+$C$11+$F$11)</f>
        <v>0</v>
      </c>
      <c r="BV37">
        <v>6</v>
      </c>
      <c r="BW37">
        <v>0.5</v>
      </c>
      <c r="BX37" t="s">
        <v>267</v>
      </c>
      <c r="BY37">
        <v>1623856627.44193</v>
      </c>
      <c r="BZ37">
        <v>379.023709677419</v>
      </c>
      <c r="CA37">
        <v>399.977774193548</v>
      </c>
      <c r="CB37">
        <v>20.9510612903226</v>
      </c>
      <c r="CC37">
        <v>12.3558032258065</v>
      </c>
      <c r="CD37">
        <v>600.001516129032</v>
      </c>
      <c r="CE37">
        <v>72.5031774193548</v>
      </c>
      <c r="CF37">
        <v>0.0999809774193549</v>
      </c>
      <c r="CG37">
        <v>28.2048870967742</v>
      </c>
      <c r="CH37">
        <v>26.3655483870968</v>
      </c>
      <c r="CI37">
        <v>999.9</v>
      </c>
      <c r="CJ37">
        <v>9995.3435483871</v>
      </c>
      <c r="CK37">
        <v>0</v>
      </c>
      <c r="CL37">
        <v>179.435870967742</v>
      </c>
      <c r="CM37">
        <v>1999.95483870968</v>
      </c>
      <c r="CN37">
        <v>0.980004935483871</v>
      </c>
      <c r="CO37">
        <v>0.0199951903225806</v>
      </c>
      <c r="CP37">
        <v>0</v>
      </c>
      <c r="CQ37">
        <v>588.729032258065</v>
      </c>
      <c r="CR37">
        <v>5.00005</v>
      </c>
      <c r="CS37">
        <v>13011.8129032258</v>
      </c>
      <c r="CT37">
        <v>16663.3032258065</v>
      </c>
      <c r="CU37">
        <v>46.512064516129</v>
      </c>
      <c r="CV37">
        <v>46.925</v>
      </c>
      <c r="CW37">
        <v>47.0843548387097</v>
      </c>
      <c r="CX37">
        <v>46.566064516129</v>
      </c>
      <c r="CY37">
        <v>48.0843548387097</v>
      </c>
      <c r="CZ37">
        <v>1955.06548387097</v>
      </c>
      <c r="DA37">
        <v>39.8906451612903</v>
      </c>
      <c r="DB37">
        <v>0</v>
      </c>
      <c r="DC37">
        <v>2.69999980926514</v>
      </c>
      <c r="DD37">
        <v>602.451961538461</v>
      </c>
      <c r="DE37">
        <v>78.0026040139895</v>
      </c>
      <c r="DF37">
        <v>104454.285111906</v>
      </c>
      <c r="DG37">
        <v>22714.9</v>
      </c>
      <c r="DH37">
        <v>15</v>
      </c>
      <c r="DI37">
        <v>1623856585.7</v>
      </c>
      <c r="DJ37" t="s">
        <v>331</v>
      </c>
      <c r="DK37">
        <v>4</v>
      </c>
      <c r="DL37">
        <v>6.923</v>
      </c>
      <c r="DM37">
        <v>-1.115</v>
      </c>
      <c r="DN37">
        <v>400</v>
      </c>
      <c r="DO37">
        <v>12</v>
      </c>
      <c r="DP37">
        <v>0.17</v>
      </c>
      <c r="DQ37">
        <v>0.01</v>
      </c>
      <c r="DR37">
        <v>-20.956976744186</v>
      </c>
      <c r="DS37">
        <v>-0.321597100573836</v>
      </c>
      <c r="DT37">
        <v>0.0683166799653839</v>
      </c>
      <c r="DU37">
        <v>1</v>
      </c>
      <c r="DV37">
        <v>600.386972222222</v>
      </c>
      <c r="DW37">
        <v>91.7063197026234</v>
      </c>
      <c r="DX37">
        <v>41.8717605867978</v>
      </c>
      <c r="DY37">
        <v>0</v>
      </c>
      <c r="DZ37">
        <v>8.61196674418605</v>
      </c>
      <c r="EA37">
        <v>0.393990878888547</v>
      </c>
      <c r="EB37">
        <v>0.091902927218126</v>
      </c>
      <c r="EC37">
        <v>0</v>
      </c>
      <c r="ED37">
        <v>1</v>
      </c>
      <c r="EE37">
        <v>3</v>
      </c>
      <c r="EF37" t="s">
        <v>276</v>
      </c>
      <c r="EG37">
        <v>100</v>
      </c>
      <c r="EH37">
        <v>100</v>
      </c>
      <c r="EI37">
        <v>6.923</v>
      </c>
      <c r="EJ37">
        <v>-1.115</v>
      </c>
      <c r="EK37">
        <v>2</v>
      </c>
      <c r="EL37">
        <v>708.627</v>
      </c>
      <c r="EM37">
        <v>384.925</v>
      </c>
      <c r="EN37">
        <v>26.2076</v>
      </c>
      <c r="EO37">
        <v>26.0837</v>
      </c>
      <c r="EP37">
        <v>30.0004</v>
      </c>
      <c r="EQ37">
        <v>25.8993</v>
      </c>
      <c r="ER37">
        <v>25.8538</v>
      </c>
      <c r="ES37">
        <v>25.4674</v>
      </c>
      <c r="ET37">
        <v>-30</v>
      </c>
      <c r="EU37">
        <v>-30</v>
      </c>
      <c r="EV37">
        <v>-999.9</v>
      </c>
      <c r="EW37">
        <v>400</v>
      </c>
      <c r="EX37">
        <v>20</v>
      </c>
      <c r="EY37">
        <v>112.469</v>
      </c>
      <c r="EZ37">
        <v>99.5895</v>
      </c>
    </row>
    <row r="38" spans="1:156">
      <c r="A38">
        <v>22</v>
      </c>
      <c r="B38">
        <v>1623856643.2</v>
      </c>
      <c r="C38">
        <v>891.100000143051</v>
      </c>
      <c r="D38" t="s">
        <v>338</v>
      </c>
      <c r="E38" t="s">
        <v>339</v>
      </c>
      <c r="F38" t="s">
        <v>264</v>
      </c>
      <c r="G38">
        <v>1623856628.18387</v>
      </c>
      <c r="H38">
        <f>CD38*AI38*(CB38-CC38)/(100*BV38*(1000-AI38*CB38))</f>
        <v>0</v>
      </c>
      <c r="I38">
        <f>CD38*AI38*(CA38-BZ38*(1000-AI38*CC38)/(1000-AI38*CB38))/(100*BV38)</f>
        <v>0</v>
      </c>
      <c r="J38">
        <f>BZ38 - IF(AI38&gt;1, I38*BV38*100.0/(AK38*CJ38), 0)</f>
        <v>0</v>
      </c>
      <c r="K38">
        <f>((Q38-H38/2)*J38-I38)/(Q38+H38/2)</f>
        <v>0</v>
      </c>
      <c r="L38">
        <f>K38*(CE38+CF38)/1000.0</f>
        <v>0</v>
      </c>
      <c r="M38">
        <f>(BZ38 - IF(AI38&gt;1, I38*BV38*100.0/(AK38*CJ38), 0))*(CE38+CF38)/1000.0</f>
        <v>0</v>
      </c>
      <c r="N38">
        <f>2.0/((1/P38-1/O38)+SIGN(P38)*SQRT((1/P38-1/O38)*(1/P38-1/O38) + 4*BW38/((BW38+1)*(BW38+1))*(2*1/P38*1/O38-1/O38*1/O38)))</f>
        <v>0</v>
      </c>
      <c r="O38">
        <f>AF38+AE38*BV38+AD38*BV38*BV38</f>
        <v>0</v>
      </c>
      <c r="P38">
        <f>H38*(1000-(1000*0.61365*exp(17.502*T38/(240.97+T38))/(CE38+CF38)+CB38)/2)/(1000*0.61365*exp(17.502*T38/(240.97+T38))/(CE38+CF38)-CB38)</f>
        <v>0</v>
      </c>
      <c r="Q38">
        <f>1/((BW38+1)/(N38/1.6)+1/(O38/1.37)) + BW38/((BW38+1)/(N38/1.6) + BW38/(O38/1.37))</f>
        <v>0</v>
      </c>
      <c r="R38">
        <f>(BS38*BU38)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CB38*(CE38+CF38)/1000</f>
        <v>0</v>
      </c>
      <c r="X38">
        <f>0.61365*exp(17.502*CG38/(240.97+CG38))</f>
        <v>0</v>
      </c>
      <c r="Y38">
        <f>(U38-CB38*(CE38+CF38)/1000)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-0.0300528593215604</v>
      </c>
      <c r="AE38">
        <v>0.0337369673635274</v>
      </c>
      <c r="AF38">
        <v>2.68167407297682</v>
      </c>
      <c r="AG38">
        <v>69</v>
      </c>
      <c r="AH38">
        <v>12</v>
      </c>
      <c r="AI38">
        <f>IF(AG38*$H$13&gt;=AK38,1.0,(AK38/(AK38-AG38*$H$13)))</f>
        <v>0</v>
      </c>
      <c r="AJ38">
        <f>(AI38-1)*100</f>
        <v>0</v>
      </c>
      <c r="AK38">
        <f>MAX(0,($B$13+$C$13*CJ38)/(1+$D$13*CJ38)*CE38/(CG38+273)*$E$13)</f>
        <v>0</v>
      </c>
      <c r="AL38">
        <v>0</v>
      </c>
      <c r="AM38">
        <v>0</v>
      </c>
      <c r="AN38">
        <v>0</v>
      </c>
      <c r="AO38">
        <f>AN38-AM38</f>
        <v>0</v>
      </c>
      <c r="AP38">
        <f>AO38/AN38</f>
        <v>0</v>
      </c>
      <c r="AQ38">
        <v>-1</v>
      </c>
      <c r="AR38" t="s">
        <v>340</v>
      </c>
      <c r="AS38">
        <v>604.782384615385</v>
      </c>
      <c r="AT38">
        <v>677.981</v>
      </c>
      <c r="AU38">
        <f>1-AS38/AT38</f>
        <v>0</v>
      </c>
      <c r="AV38">
        <v>0.5</v>
      </c>
      <c r="AW38">
        <f>BS38</f>
        <v>0</v>
      </c>
      <c r="AX38">
        <f>I38</f>
        <v>0</v>
      </c>
      <c r="AY38">
        <f>AU38*AV38*AW38</f>
        <v>0</v>
      </c>
      <c r="AZ38">
        <f>BE38/AT38</f>
        <v>0</v>
      </c>
      <c r="BA38">
        <f>(AX38-AQ38)/AW38</f>
        <v>0</v>
      </c>
      <c r="BB38">
        <f>(AN38-AT38)/AT38</f>
        <v>0</v>
      </c>
      <c r="BC38" t="s">
        <v>266</v>
      </c>
      <c r="BD38">
        <v>0</v>
      </c>
      <c r="BE38">
        <f>AT38-BD38</f>
        <v>0</v>
      </c>
      <c r="BF38">
        <f>(AT38-AS38)/(AT38-BD38)</f>
        <v>0</v>
      </c>
      <c r="BG38">
        <f>(AN38-AT38)/(AN38-BD38)</f>
        <v>0</v>
      </c>
      <c r="BH38">
        <f>(AT38-AS38)/(AT38-AM38)</f>
        <v>0</v>
      </c>
      <c r="BI38">
        <f>(AN38-AT38)/(AN38-AM38)</f>
        <v>0</v>
      </c>
      <c r="BJ38" t="s">
        <v>266</v>
      </c>
      <c r="BK38" t="s">
        <v>266</v>
      </c>
      <c r="BL38" t="s">
        <v>266</v>
      </c>
      <c r="BM38" t="s">
        <v>266</v>
      </c>
      <c r="BN38" t="s">
        <v>266</v>
      </c>
      <c r="BO38" t="s">
        <v>266</v>
      </c>
      <c r="BP38" t="s">
        <v>266</v>
      </c>
      <c r="BQ38" t="s">
        <v>266</v>
      </c>
      <c r="BR38">
        <f>$B$11*CK38+$C$11*CL38+$F$11*CM38</f>
        <v>0</v>
      </c>
      <c r="BS38">
        <f>BR38*BT38</f>
        <v>0</v>
      </c>
      <c r="BT38">
        <f>($B$11*$D$9+$C$11*$D$9+$F$11*((CZ38+CR38)/MAX(CZ38+CR38+DA38, 0.1)*$I$9+DA38/MAX(CZ38+CR38+DA38, 0.1)*$J$9))/($B$11+$C$11+$F$11)</f>
        <v>0</v>
      </c>
      <c r="BU38">
        <f>($B$11*$K$9+$C$11*$K$9+$F$11*((CZ38+CR38)/MAX(CZ38+CR38+DA38, 0.1)*$P$9+DA38/MAX(CZ38+CR38+DA38, 0.1)*$Q$9))/($B$11+$C$11+$F$11)</f>
        <v>0</v>
      </c>
      <c r="BV38">
        <v>6</v>
      </c>
      <c r="BW38">
        <v>0.5</v>
      </c>
      <c r="BX38" t="s">
        <v>267</v>
      </c>
      <c r="BY38">
        <v>1623856628.18387</v>
      </c>
      <c r="BZ38">
        <v>378.999967741936</v>
      </c>
      <c r="CA38">
        <v>399.979258064516</v>
      </c>
      <c r="CB38">
        <v>20.9823903225806</v>
      </c>
      <c r="CC38">
        <v>12.3589838709677</v>
      </c>
      <c r="CD38">
        <v>600.001806451613</v>
      </c>
      <c r="CE38">
        <v>72.5031548387097</v>
      </c>
      <c r="CF38">
        <v>0.0999736193548387</v>
      </c>
      <c r="CG38">
        <v>28.2151483870968</v>
      </c>
      <c r="CH38">
        <v>26.431264516129</v>
      </c>
      <c r="CI38">
        <v>999.9</v>
      </c>
      <c r="CJ38">
        <v>9995.96935483871</v>
      </c>
      <c r="CK38">
        <v>0</v>
      </c>
      <c r="CL38">
        <v>178.682516129032</v>
      </c>
      <c r="CM38">
        <v>1999.94</v>
      </c>
      <c r="CN38">
        <v>0.980004903225807</v>
      </c>
      <c r="CO38">
        <v>0.0199952161290323</v>
      </c>
      <c r="CP38">
        <v>0</v>
      </c>
      <c r="CQ38">
        <v>587.308806451613</v>
      </c>
      <c r="CR38">
        <v>5.00005</v>
      </c>
      <c r="CS38">
        <v>12978.6709677419</v>
      </c>
      <c r="CT38">
        <v>16663.1806451613</v>
      </c>
      <c r="CU38">
        <v>46.5261612903226</v>
      </c>
      <c r="CV38">
        <v>46.925</v>
      </c>
      <c r="CW38">
        <v>47.0863870967742</v>
      </c>
      <c r="CX38">
        <v>46.5680967741935</v>
      </c>
      <c r="CY38">
        <v>48.0904193548387</v>
      </c>
      <c r="CZ38">
        <v>1955.05096774194</v>
      </c>
      <c r="DA38">
        <v>39.8903225806452</v>
      </c>
      <c r="DB38">
        <v>0</v>
      </c>
      <c r="DC38">
        <v>2.5</v>
      </c>
      <c r="DD38">
        <v>604.782384615385</v>
      </c>
      <c r="DE38">
        <v>-18.5566266748259</v>
      </c>
      <c r="DF38">
        <v>92283.0759342685</v>
      </c>
      <c r="DG38">
        <v>27284.9269230769</v>
      </c>
      <c r="DH38">
        <v>15</v>
      </c>
      <c r="DI38">
        <v>1623856585.7</v>
      </c>
      <c r="DJ38" t="s">
        <v>331</v>
      </c>
      <c r="DK38">
        <v>4</v>
      </c>
      <c r="DL38">
        <v>6.923</v>
      </c>
      <c r="DM38">
        <v>-1.115</v>
      </c>
      <c r="DN38">
        <v>400</v>
      </c>
      <c r="DO38">
        <v>12</v>
      </c>
      <c r="DP38">
        <v>0.17</v>
      </c>
      <c r="DQ38">
        <v>0.01</v>
      </c>
      <c r="DR38">
        <v>-21.0397813953488</v>
      </c>
      <c r="DS38">
        <v>-1.20868559347628</v>
      </c>
      <c r="DT38">
        <v>0.192878707826802</v>
      </c>
      <c r="DU38">
        <v>0</v>
      </c>
      <c r="DV38">
        <v>602.078222222222</v>
      </c>
      <c r="DW38">
        <v>74.1412346718217</v>
      </c>
      <c r="DX38">
        <v>48.1563232776059</v>
      </c>
      <c r="DY38">
        <v>0</v>
      </c>
      <c r="DZ38">
        <v>8.70780023255814</v>
      </c>
      <c r="EA38">
        <v>1.74971633947446</v>
      </c>
      <c r="EB38">
        <v>0.25547300453107</v>
      </c>
      <c r="EC38">
        <v>0</v>
      </c>
      <c r="ED38">
        <v>0</v>
      </c>
      <c r="EE38">
        <v>3</v>
      </c>
      <c r="EF38" t="s">
        <v>280</v>
      </c>
      <c r="EG38">
        <v>100</v>
      </c>
      <c r="EH38">
        <v>100</v>
      </c>
      <c r="EI38">
        <v>6.923</v>
      </c>
      <c r="EJ38">
        <v>-1.115</v>
      </c>
      <c r="EK38">
        <v>2</v>
      </c>
      <c r="EL38">
        <v>708.774</v>
      </c>
      <c r="EM38">
        <v>384.868</v>
      </c>
      <c r="EN38">
        <v>26.2129</v>
      </c>
      <c r="EO38">
        <v>26.0875</v>
      </c>
      <c r="EP38">
        <v>30.0005</v>
      </c>
      <c r="EQ38">
        <v>25.9042</v>
      </c>
      <c r="ER38">
        <v>25.8591</v>
      </c>
      <c r="ES38">
        <v>25.4655</v>
      </c>
      <c r="ET38">
        <v>-30</v>
      </c>
      <c r="EU38">
        <v>-30</v>
      </c>
      <c r="EV38">
        <v>-999.9</v>
      </c>
      <c r="EW38">
        <v>400</v>
      </c>
      <c r="EX38">
        <v>20</v>
      </c>
      <c r="EY38">
        <v>112.467</v>
      </c>
      <c r="EZ38">
        <v>99.589</v>
      </c>
    </row>
    <row r="39" spans="1:156">
      <c r="A39">
        <v>23</v>
      </c>
      <c r="B39">
        <v>1623856646.2</v>
      </c>
      <c r="C39">
        <v>894.100000143051</v>
      </c>
      <c r="D39" t="s">
        <v>341</v>
      </c>
      <c r="E39" t="s">
        <v>342</v>
      </c>
      <c r="F39" t="s">
        <v>264</v>
      </c>
      <c r="G39">
        <v>1623856629.00645</v>
      </c>
      <c r="H39">
        <f>CD39*AI39*(CB39-CC39)/(100*BV39*(1000-AI39*CB39))</f>
        <v>0</v>
      </c>
      <c r="I39">
        <f>CD39*AI39*(CA39-BZ39*(1000-AI39*CC39)/(1000-AI39*CB39))/(100*BV39)</f>
        <v>0</v>
      </c>
      <c r="J39">
        <f>BZ39 - IF(AI39&gt;1, I39*BV39*100.0/(AK39*CJ39), 0)</f>
        <v>0</v>
      </c>
      <c r="K39">
        <f>((Q39-H39/2)*J39-I39)/(Q39+H39/2)</f>
        <v>0</v>
      </c>
      <c r="L39">
        <f>K39*(CE39+CF39)/1000.0</f>
        <v>0</v>
      </c>
      <c r="M39">
        <f>(BZ39 - IF(AI39&gt;1, I39*BV39*100.0/(AK39*CJ39), 0))*(CE39+CF39)/1000.0</f>
        <v>0</v>
      </c>
      <c r="N39">
        <f>2.0/((1/P39-1/O39)+SIGN(P39)*SQRT((1/P39-1/O39)*(1/P39-1/O39) + 4*BW39/((BW39+1)*(BW39+1))*(2*1/P39*1/O39-1/O39*1/O39)))</f>
        <v>0</v>
      </c>
      <c r="O39">
        <f>AF39+AE39*BV39+AD39*BV39*BV39</f>
        <v>0</v>
      </c>
      <c r="P39">
        <f>H39*(1000-(1000*0.61365*exp(17.502*T39/(240.97+T39))/(CE39+CF39)+CB39)/2)/(1000*0.61365*exp(17.502*T39/(240.97+T39))/(CE39+CF39)-CB39)</f>
        <v>0</v>
      </c>
      <c r="Q39">
        <f>1/((BW39+1)/(N39/1.6)+1/(O39/1.37)) + BW39/((BW39+1)/(N39/1.6) + BW39/(O39/1.37))</f>
        <v>0</v>
      </c>
      <c r="R39">
        <f>(BS39*BU39)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CB39*(CE39+CF39)/1000</f>
        <v>0</v>
      </c>
      <c r="X39">
        <f>0.61365*exp(17.502*CG39/(240.97+CG39))</f>
        <v>0</v>
      </c>
      <c r="Y39">
        <f>(U39-CB39*(CE39+CF39)/1000)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-0.0300512980422802</v>
      </c>
      <c r="AE39">
        <v>0.0337352146907598</v>
      </c>
      <c r="AF39">
        <v>2.6815607524403</v>
      </c>
      <c r="AG39">
        <v>69</v>
      </c>
      <c r="AH39">
        <v>11</v>
      </c>
      <c r="AI39">
        <f>IF(AG39*$H$13&gt;=AK39,1.0,(AK39/(AK39-AG39*$H$13)))</f>
        <v>0</v>
      </c>
      <c r="AJ39">
        <f>(AI39-1)*100</f>
        <v>0</v>
      </c>
      <c r="AK39">
        <f>MAX(0,($B$13+$C$13*CJ39)/(1+$D$13*CJ39)*CE39/(CG39+273)*$E$13)</f>
        <v>0</v>
      </c>
      <c r="AL39">
        <v>0</v>
      </c>
      <c r="AM39">
        <v>0</v>
      </c>
      <c r="AN39">
        <v>0</v>
      </c>
      <c r="AO39">
        <f>AN39-AM39</f>
        <v>0</v>
      </c>
      <c r="AP39">
        <f>AO39/AN39</f>
        <v>0</v>
      </c>
      <c r="AQ39">
        <v>-1</v>
      </c>
      <c r="AR39" t="s">
        <v>343</v>
      </c>
      <c r="AS39">
        <v>606.762038461539</v>
      </c>
      <c r="AT39">
        <v>672.778</v>
      </c>
      <c r="AU39">
        <f>1-AS39/AT39</f>
        <v>0</v>
      </c>
      <c r="AV39">
        <v>0.5</v>
      </c>
      <c r="AW39">
        <f>BS39</f>
        <v>0</v>
      </c>
      <c r="AX39">
        <f>I39</f>
        <v>0</v>
      </c>
      <c r="AY39">
        <f>AU39*AV39*AW39</f>
        <v>0</v>
      </c>
      <c r="AZ39">
        <f>BE39/AT39</f>
        <v>0</v>
      </c>
      <c r="BA39">
        <f>(AX39-AQ39)/AW39</f>
        <v>0</v>
      </c>
      <c r="BB39">
        <f>(AN39-AT39)/AT39</f>
        <v>0</v>
      </c>
      <c r="BC39" t="s">
        <v>266</v>
      </c>
      <c r="BD39">
        <v>0</v>
      </c>
      <c r="BE39">
        <f>AT39-BD39</f>
        <v>0</v>
      </c>
      <c r="BF39">
        <f>(AT39-AS39)/(AT39-BD39)</f>
        <v>0</v>
      </c>
      <c r="BG39">
        <f>(AN39-AT39)/(AN39-BD39)</f>
        <v>0</v>
      </c>
      <c r="BH39">
        <f>(AT39-AS39)/(AT39-AM39)</f>
        <v>0</v>
      </c>
      <c r="BI39">
        <f>(AN39-AT39)/(AN39-AM39)</f>
        <v>0</v>
      </c>
      <c r="BJ39" t="s">
        <v>266</v>
      </c>
      <c r="BK39" t="s">
        <v>266</v>
      </c>
      <c r="BL39" t="s">
        <v>266</v>
      </c>
      <c r="BM39" t="s">
        <v>266</v>
      </c>
      <c r="BN39" t="s">
        <v>266</v>
      </c>
      <c r="BO39" t="s">
        <v>266</v>
      </c>
      <c r="BP39" t="s">
        <v>266</v>
      </c>
      <c r="BQ39" t="s">
        <v>266</v>
      </c>
      <c r="BR39">
        <f>$B$11*CK39+$C$11*CL39+$F$11*CM39</f>
        <v>0</v>
      </c>
      <c r="BS39">
        <f>BR39*BT39</f>
        <v>0</v>
      </c>
      <c r="BT39">
        <f>($B$11*$D$9+$C$11*$D$9+$F$11*((CZ39+CR39)/MAX(CZ39+CR39+DA39, 0.1)*$I$9+DA39/MAX(CZ39+CR39+DA39, 0.1)*$J$9))/($B$11+$C$11+$F$11)</f>
        <v>0</v>
      </c>
      <c r="BU39">
        <f>($B$11*$K$9+$C$11*$K$9+$F$11*((CZ39+CR39)/MAX(CZ39+CR39+DA39, 0.1)*$P$9+DA39/MAX(CZ39+CR39+DA39, 0.1)*$Q$9))/($B$11+$C$11+$F$11)</f>
        <v>0</v>
      </c>
      <c r="BV39">
        <v>6</v>
      </c>
      <c r="BW39">
        <v>0.5</v>
      </c>
      <c r="BX39" t="s">
        <v>267</v>
      </c>
      <c r="BY39">
        <v>1623856629.00645</v>
      </c>
      <c r="BZ39">
        <v>378.974161290323</v>
      </c>
      <c r="CA39">
        <v>399.981</v>
      </c>
      <c r="CB39">
        <v>21.0254935483871</v>
      </c>
      <c r="CC39">
        <v>12.3625258064516</v>
      </c>
      <c r="CD39">
        <v>600.002903225806</v>
      </c>
      <c r="CE39">
        <v>72.5031903225807</v>
      </c>
      <c r="CF39">
        <v>0.0999749741935484</v>
      </c>
      <c r="CG39">
        <v>28.2277419354839</v>
      </c>
      <c r="CH39">
        <v>26.5126677419355</v>
      </c>
      <c r="CI39">
        <v>999.9</v>
      </c>
      <c r="CJ39">
        <v>9995.44516129032</v>
      </c>
      <c r="CK39">
        <v>0</v>
      </c>
      <c r="CL39">
        <v>177.929225806452</v>
      </c>
      <c r="CM39">
        <v>1999.90741935484</v>
      </c>
      <c r="CN39">
        <v>0.980004870967742</v>
      </c>
      <c r="CO39">
        <v>0.0199952419354839</v>
      </c>
      <c r="CP39">
        <v>0</v>
      </c>
      <c r="CQ39">
        <v>585.745258064516</v>
      </c>
      <c r="CR39">
        <v>5.00005</v>
      </c>
      <c r="CS39">
        <v>12942.8677419355</v>
      </c>
      <c r="CT39">
        <v>16662.9096774194</v>
      </c>
      <c r="CU39">
        <v>46.5442903225806</v>
      </c>
      <c r="CV39">
        <v>46.927</v>
      </c>
      <c r="CW39">
        <v>47.0884193548387</v>
      </c>
      <c r="CX39">
        <v>46.570129032258</v>
      </c>
      <c r="CY39">
        <v>48.0984838709677</v>
      </c>
      <c r="CZ39">
        <v>1955.01903225806</v>
      </c>
      <c r="DA39">
        <v>39.8896774193549</v>
      </c>
      <c r="DB39">
        <v>0</v>
      </c>
      <c r="DC39">
        <v>2.29999995231628</v>
      </c>
      <c r="DD39">
        <v>606.762038461539</v>
      </c>
      <c r="DE39">
        <v>-148.959939435514</v>
      </c>
      <c r="DF39">
        <v>31551.8253113941</v>
      </c>
      <c r="DG39">
        <v>31646.2384615385</v>
      </c>
      <c r="DH39">
        <v>15</v>
      </c>
      <c r="DI39">
        <v>1623856585.7</v>
      </c>
      <c r="DJ39" t="s">
        <v>331</v>
      </c>
      <c r="DK39">
        <v>4</v>
      </c>
      <c r="DL39">
        <v>6.923</v>
      </c>
      <c r="DM39">
        <v>-1.115</v>
      </c>
      <c r="DN39">
        <v>400</v>
      </c>
      <c r="DO39">
        <v>12</v>
      </c>
      <c r="DP39">
        <v>0.17</v>
      </c>
      <c r="DQ39">
        <v>0.01</v>
      </c>
      <c r="DR39">
        <v>-21.1464139534884</v>
      </c>
      <c r="DS39">
        <v>-2.37353367562669</v>
      </c>
      <c r="DT39">
        <v>0.300933089666894</v>
      </c>
      <c r="DU39">
        <v>0</v>
      </c>
      <c r="DV39">
        <v>603.480027777778</v>
      </c>
      <c r="DW39">
        <v>42.3090615931886</v>
      </c>
      <c r="DX39">
        <v>51.5803914871868</v>
      </c>
      <c r="DY39">
        <v>0</v>
      </c>
      <c r="DZ39">
        <v>8.86154395348837</v>
      </c>
      <c r="EA39">
        <v>3.44193252793717</v>
      </c>
      <c r="EB39">
        <v>0.420191440943898</v>
      </c>
      <c r="EC39">
        <v>0</v>
      </c>
      <c r="ED39">
        <v>0</v>
      </c>
      <c r="EE39">
        <v>3</v>
      </c>
      <c r="EF39" t="s">
        <v>280</v>
      </c>
      <c r="EG39">
        <v>100</v>
      </c>
      <c r="EH39">
        <v>100</v>
      </c>
      <c r="EI39">
        <v>6.923</v>
      </c>
      <c r="EJ39">
        <v>-1.115</v>
      </c>
      <c r="EK39">
        <v>2</v>
      </c>
      <c r="EL39">
        <v>708.982</v>
      </c>
      <c r="EM39">
        <v>384.888</v>
      </c>
      <c r="EN39">
        <v>26.2182</v>
      </c>
      <c r="EO39">
        <v>26.0914</v>
      </c>
      <c r="EP39">
        <v>30.0005</v>
      </c>
      <c r="EQ39">
        <v>25.9088</v>
      </c>
      <c r="ER39">
        <v>25.864</v>
      </c>
      <c r="ES39">
        <v>25.466</v>
      </c>
      <c r="ET39">
        <v>-30</v>
      </c>
      <c r="EU39">
        <v>-30</v>
      </c>
      <c r="EV39">
        <v>-999.9</v>
      </c>
      <c r="EW39">
        <v>400</v>
      </c>
      <c r="EX39">
        <v>20</v>
      </c>
      <c r="EY39">
        <v>112.465</v>
      </c>
      <c r="EZ39">
        <v>99.5885</v>
      </c>
    </row>
    <row r="40" spans="1:156">
      <c r="A40">
        <v>24</v>
      </c>
      <c r="B40">
        <v>1623856649.2</v>
      </c>
      <c r="C40">
        <v>897.100000143051</v>
      </c>
      <c r="D40" t="s">
        <v>344</v>
      </c>
      <c r="E40" t="s">
        <v>345</v>
      </c>
      <c r="F40" t="s">
        <v>264</v>
      </c>
      <c r="G40">
        <v>1623856629.90968</v>
      </c>
      <c r="H40">
        <f>CD40*AI40*(CB40-CC40)/(100*BV40*(1000-AI40*CB40))</f>
        <v>0</v>
      </c>
      <c r="I40">
        <f>CD40*AI40*(CA40-BZ40*(1000-AI40*CC40)/(1000-AI40*CB40))/(100*BV40)</f>
        <v>0</v>
      </c>
      <c r="J40">
        <f>BZ40 - IF(AI40&gt;1, I40*BV40*100.0/(AK40*CJ40), 0)</f>
        <v>0</v>
      </c>
      <c r="K40">
        <f>((Q40-H40/2)*J40-I40)/(Q40+H40/2)</f>
        <v>0</v>
      </c>
      <c r="L40">
        <f>K40*(CE40+CF40)/1000.0</f>
        <v>0</v>
      </c>
      <c r="M40">
        <f>(BZ40 - IF(AI40&gt;1, I40*BV40*100.0/(AK40*CJ40), 0))*(CE40+CF40)/1000.0</f>
        <v>0</v>
      </c>
      <c r="N40">
        <f>2.0/((1/P40-1/O40)+SIGN(P40)*SQRT((1/P40-1/O40)*(1/P40-1/O40) + 4*BW40/((BW40+1)*(BW40+1))*(2*1/P40*1/O40-1/O40*1/O40)))</f>
        <v>0</v>
      </c>
      <c r="O40">
        <f>AF40+AE40*BV40+AD40*BV40*BV40</f>
        <v>0</v>
      </c>
      <c r="P40">
        <f>H40*(1000-(1000*0.61365*exp(17.502*T40/(240.97+T40))/(CE40+CF40)+CB40)/2)/(1000*0.61365*exp(17.502*T40/(240.97+T40))/(CE40+CF40)-CB40)</f>
        <v>0</v>
      </c>
      <c r="Q40">
        <f>1/((BW40+1)/(N40/1.6)+1/(O40/1.37)) + BW40/((BW40+1)/(N40/1.6) + BW40/(O40/1.37))</f>
        <v>0</v>
      </c>
      <c r="R40">
        <f>(BS40*BU40)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CB40*(CE40+CF40)/1000</f>
        <v>0</v>
      </c>
      <c r="X40">
        <f>0.61365*exp(17.502*CG40/(240.97+CG40))</f>
        <v>0</v>
      </c>
      <c r="Y40">
        <f>(U40-CB40*(CE40+CF40)/1000)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-0.0300500830702369</v>
      </c>
      <c r="AE40">
        <v>0.0337338507782038</v>
      </c>
      <c r="AF40">
        <v>2.68147256658811</v>
      </c>
      <c r="AG40">
        <v>69</v>
      </c>
      <c r="AH40">
        <v>12</v>
      </c>
      <c r="AI40">
        <f>IF(AG40*$H$13&gt;=AK40,1.0,(AK40/(AK40-AG40*$H$13)))</f>
        <v>0</v>
      </c>
      <c r="AJ40">
        <f>(AI40-1)*100</f>
        <v>0</v>
      </c>
      <c r="AK40">
        <f>MAX(0,($B$13+$C$13*CJ40)/(1+$D$13*CJ40)*CE40/(CG40+273)*$E$13)</f>
        <v>0</v>
      </c>
      <c r="AL40">
        <v>0</v>
      </c>
      <c r="AM40">
        <v>0</v>
      </c>
      <c r="AN40">
        <v>0</v>
      </c>
      <c r="AO40">
        <f>AN40-AM40</f>
        <v>0</v>
      </c>
      <c r="AP40">
        <f>AO40/AN40</f>
        <v>0</v>
      </c>
      <c r="AQ40">
        <v>-1</v>
      </c>
      <c r="AR40" t="s">
        <v>346</v>
      </c>
      <c r="AS40">
        <v>599.855192307692</v>
      </c>
      <c r="AT40">
        <v>669.41</v>
      </c>
      <c r="AU40">
        <f>1-AS40/AT40</f>
        <v>0</v>
      </c>
      <c r="AV40">
        <v>0.5</v>
      </c>
      <c r="AW40">
        <f>BS40</f>
        <v>0</v>
      </c>
      <c r="AX40">
        <f>I40</f>
        <v>0</v>
      </c>
      <c r="AY40">
        <f>AU40*AV40*AW40</f>
        <v>0</v>
      </c>
      <c r="AZ40">
        <f>BE40/AT40</f>
        <v>0</v>
      </c>
      <c r="BA40">
        <f>(AX40-AQ40)/AW40</f>
        <v>0</v>
      </c>
      <c r="BB40">
        <f>(AN40-AT40)/AT40</f>
        <v>0</v>
      </c>
      <c r="BC40" t="s">
        <v>266</v>
      </c>
      <c r="BD40">
        <v>0</v>
      </c>
      <c r="BE40">
        <f>AT40-BD40</f>
        <v>0</v>
      </c>
      <c r="BF40">
        <f>(AT40-AS40)/(AT40-BD40)</f>
        <v>0</v>
      </c>
      <c r="BG40">
        <f>(AN40-AT40)/(AN40-BD40)</f>
        <v>0</v>
      </c>
      <c r="BH40">
        <f>(AT40-AS40)/(AT40-AM40)</f>
        <v>0</v>
      </c>
      <c r="BI40">
        <f>(AN40-AT40)/(AN40-AM40)</f>
        <v>0</v>
      </c>
      <c r="BJ40" t="s">
        <v>266</v>
      </c>
      <c r="BK40" t="s">
        <v>266</v>
      </c>
      <c r="BL40" t="s">
        <v>266</v>
      </c>
      <c r="BM40" t="s">
        <v>266</v>
      </c>
      <c r="BN40" t="s">
        <v>266</v>
      </c>
      <c r="BO40" t="s">
        <v>266</v>
      </c>
      <c r="BP40" t="s">
        <v>266</v>
      </c>
      <c r="BQ40" t="s">
        <v>266</v>
      </c>
      <c r="BR40">
        <f>$B$11*CK40+$C$11*CL40+$F$11*CM40</f>
        <v>0</v>
      </c>
      <c r="BS40">
        <f>BR40*BT40</f>
        <v>0</v>
      </c>
      <c r="BT40">
        <f>($B$11*$D$9+$C$11*$D$9+$F$11*((CZ40+CR40)/MAX(CZ40+CR40+DA40, 0.1)*$I$9+DA40/MAX(CZ40+CR40+DA40, 0.1)*$J$9))/($B$11+$C$11+$F$11)</f>
        <v>0</v>
      </c>
      <c r="BU40">
        <f>($B$11*$K$9+$C$11*$K$9+$F$11*((CZ40+CR40)/MAX(CZ40+CR40+DA40, 0.1)*$P$9+DA40/MAX(CZ40+CR40+DA40, 0.1)*$Q$9))/($B$11+$C$11+$F$11)</f>
        <v>0</v>
      </c>
      <c r="BV40">
        <v>6</v>
      </c>
      <c r="BW40">
        <v>0.5</v>
      </c>
      <c r="BX40" t="s">
        <v>267</v>
      </c>
      <c r="BY40">
        <v>1623856629.90968</v>
      </c>
      <c r="BZ40">
        <v>378.946032258065</v>
      </c>
      <c r="CA40">
        <v>399.980064516129</v>
      </c>
      <c r="CB40">
        <v>21.0771903225806</v>
      </c>
      <c r="CC40">
        <v>12.3664451612903</v>
      </c>
      <c r="CD40">
        <v>600.003838709677</v>
      </c>
      <c r="CE40">
        <v>72.5031838709677</v>
      </c>
      <c r="CF40">
        <v>0.0999744387096774</v>
      </c>
      <c r="CG40">
        <v>28.2419193548387</v>
      </c>
      <c r="CH40">
        <v>26.6031548387097</v>
      </c>
      <c r="CI40">
        <v>999.9</v>
      </c>
      <c r="CJ40">
        <v>9995.04193548387</v>
      </c>
      <c r="CK40">
        <v>0</v>
      </c>
      <c r="CL40">
        <v>177.164096774194</v>
      </c>
      <c r="CM40">
        <v>1999.92580645161</v>
      </c>
      <c r="CN40">
        <v>0.980004806451613</v>
      </c>
      <c r="CO40">
        <v>0.0199952903225806</v>
      </c>
      <c r="CP40">
        <v>0</v>
      </c>
      <c r="CQ40">
        <v>584.05864516129</v>
      </c>
      <c r="CR40">
        <v>5.00005</v>
      </c>
      <c r="CS40">
        <v>12913.7483870968</v>
      </c>
      <c r="CT40">
        <v>16663.064516129</v>
      </c>
      <c r="CU40">
        <v>46.5664516129032</v>
      </c>
      <c r="CV40">
        <v>46.927</v>
      </c>
      <c r="CW40">
        <v>47.0904516129032</v>
      </c>
      <c r="CX40">
        <v>46.5721612903226</v>
      </c>
      <c r="CY40">
        <v>48.1085806451613</v>
      </c>
      <c r="CZ40">
        <v>1955.03709677419</v>
      </c>
      <c r="DA40">
        <v>39.89</v>
      </c>
      <c r="DB40">
        <v>0</v>
      </c>
      <c r="DC40">
        <v>2.69999980926514</v>
      </c>
      <c r="DD40">
        <v>599.855192307692</v>
      </c>
      <c r="DE40">
        <v>-246.01461443791</v>
      </c>
      <c r="DF40">
        <v>-40721.860560513</v>
      </c>
      <c r="DG40">
        <v>33569.0384615385</v>
      </c>
      <c r="DH40">
        <v>15</v>
      </c>
      <c r="DI40">
        <v>1623856585.7</v>
      </c>
      <c r="DJ40" t="s">
        <v>331</v>
      </c>
      <c r="DK40">
        <v>4</v>
      </c>
      <c r="DL40">
        <v>6.923</v>
      </c>
      <c r="DM40">
        <v>-1.115</v>
      </c>
      <c r="DN40">
        <v>400</v>
      </c>
      <c r="DO40">
        <v>12</v>
      </c>
      <c r="DP40">
        <v>0.17</v>
      </c>
      <c r="DQ40">
        <v>0.01</v>
      </c>
      <c r="DR40">
        <v>-21.2625372093023</v>
      </c>
      <c r="DS40">
        <v>-3.16255089096951</v>
      </c>
      <c r="DT40">
        <v>0.359951636947312</v>
      </c>
      <c r="DU40">
        <v>0</v>
      </c>
      <c r="DV40">
        <v>602.436611111111</v>
      </c>
      <c r="DW40">
        <v>-50.1638367182803</v>
      </c>
      <c r="DX40">
        <v>57.4931793298986</v>
      </c>
      <c r="DY40">
        <v>0</v>
      </c>
      <c r="DZ40">
        <v>9.05730209302326</v>
      </c>
      <c r="EA40">
        <v>4.97003014195107</v>
      </c>
      <c r="EB40">
        <v>0.551419738364896</v>
      </c>
      <c r="EC40">
        <v>0</v>
      </c>
      <c r="ED40">
        <v>0</v>
      </c>
      <c r="EE40">
        <v>3</v>
      </c>
      <c r="EF40" t="s">
        <v>280</v>
      </c>
      <c r="EG40">
        <v>100</v>
      </c>
      <c r="EH40">
        <v>100</v>
      </c>
      <c r="EI40">
        <v>6.923</v>
      </c>
      <c r="EJ40">
        <v>-1.115</v>
      </c>
      <c r="EK40">
        <v>2</v>
      </c>
      <c r="EL40">
        <v>709.186</v>
      </c>
      <c r="EM40">
        <v>384.963</v>
      </c>
      <c r="EN40">
        <v>26.2236</v>
      </c>
      <c r="EO40">
        <v>26.0954</v>
      </c>
      <c r="EP40">
        <v>30.0005</v>
      </c>
      <c r="EQ40">
        <v>25.9132</v>
      </c>
      <c r="ER40">
        <v>25.8689</v>
      </c>
      <c r="ES40">
        <v>25.4675</v>
      </c>
      <c r="ET40">
        <v>-30</v>
      </c>
      <c r="EU40">
        <v>-30</v>
      </c>
      <c r="EV40">
        <v>-999.9</v>
      </c>
      <c r="EW40">
        <v>400</v>
      </c>
      <c r="EX40">
        <v>20</v>
      </c>
      <c r="EY40">
        <v>112.464</v>
      </c>
      <c r="EZ40">
        <v>99.5877</v>
      </c>
    </row>
    <row r="41" spans="1:156">
      <c r="A41">
        <v>25</v>
      </c>
      <c r="B41">
        <v>1623856652.2</v>
      </c>
      <c r="C41">
        <v>900.100000143051</v>
      </c>
      <c r="D41" t="s">
        <v>347</v>
      </c>
      <c r="E41" t="s">
        <v>348</v>
      </c>
      <c r="F41" t="s">
        <v>264</v>
      </c>
      <c r="G41">
        <v>1623856630.89355</v>
      </c>
      <c r="H41">
        <f>CD41*AI41*(CB41-CC41)/(100*BV41*(1000-AI41*CB41))</f>
        <v>0</v>
      </c>
      <c r="I41">
        <f>CD41*AI41*(CA41-BZ41*(1000-AI41*CC41)/(1000-AI41*CB41))/(100*BV41)</f>
        <v>0</v>
      </c>
      <c r="J41">
        <f>BZ41 - IF(AI41&gt;1, I41*BV41*100.0/(AK41*CJ41), 0)</f>
        <v>0</v>
      </c>
      <c r="K41">
        <f>((Q41-H41/2)*J41-I41)/(Q41+H41/2)</f>
        <v>0</v>
      </c>
      <c r="L41">
        <f>K41*(CE41+CF41)/1000.0</f>
        <v>0</v>
      </c>
      <c r="M41">
        <f>(BZ41 - IF(AI41&gt;1, I41*BV41*100.0/(AK41*CJ41), 0))*(CE41+CF41)/1000.0</f>
        <v>0</v>
      </c>
      <c r="N41">
        <f>2.0/((1/P41-1/O41)+SIGN(P41)*SQRT((1/P41-1/O41)*(1/P41-1/O41) + 4*BW41/((BW41+1)*(BW41+1))*(2*1/P41*1/O41-1/O41*1/O41)))</f>
        <v>0</v>
      </c>
      <c r="O41">
        <f>AF41+AE41*BV41+AD41*BV41*BV41</f>
        <v>0</v>
      </c>
      <c r="P41">
        <f>H41*(1000-(1000*0.61365*exp(17.502*T41/(240.97+T41))/(CE41+CF41)+CB41)/2)/(1000*0.61365*exp(17.502*T41/(240.97+T41))/(CE41+CF41)-CB41)</f>
        <v>0</v>
      </c>
      <c r="Q41">
        <f>1/((BW41+1)/(N41/1.6)+1/(O41/1.37)) + BW41/((BW41+1)/(N41/1.6) + BW41/(O41/1.37))</f>
        <v>0</v>
      </c>
      <c r="R41">
        <f>(BS41*BU41)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CB41*(CE41+CF41)/1000</f>
        <v>0</v>
      </c>
      <c r="X41">
        <f>0.61365*exp(17.502*CG41/(240.97+CG41))</f>
        <v>0</v>
      </c>
      <c r="Y41">
        <f>(U41-CB41*(CE41+CF41)/1000)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-0.0300479049445704</v>
      </c>
      <c r="AE41">
        <v>0.0337314056413289</v>
      </c>
      <c r="AF41">
        <v>2.68131447047506</v>
      </c>
      <c r="AG41">
        <v>69</v>
      </c>
      <c r="AH41">
        <v>11</v>
      </c>
      <c r="AI41">
        <f>IF(AG41*$H$13&gt;=AK41,1.0,(AK41/(AK41-AG41*$H$13)))</f>
        <v>0</v>
      </c>
      <c r="AJ41">
        <f>(AI41-1)*100</f>
        <v>0</v>
      </c>
      <c r="AK41">
        <f>MAX(0,($B$13+$C$13*CJ41)/(1+$D$13*CJ41)*CE41/(CG41+273)*$E$13)</f>
        <v>0</v>
      </c>
      <c r="AL41">
        <v>0</v>
      </c>
      <c r="AM41">
        <v>0</v>
      </c>
      <c r="AN41">
        <v>0</v>
      </c>
      <c r="AO41">
        <f>AN41-AM41</f>
        <v>0</v>
      </c>
      <c r="AP41">
        <f>AO41/AN41</f>
        <v>0</v>
      </c>
      <c r="AQ41">
        <v>-1</v>
      </c>
      <c r="AR41" t="s">
        <v>349</v>
      </c>
      <c r="AS41">
        <v>597.088</v>
      </c>
      <c r="AT41">
        <v>666.133</v>
      </c>
      <c r="AU41">
        <f>1-AS41/AT41</f>
        <v>0</v>
      </c>
      <c r="AV41">
        <v>0.5</v>
      </c>
      <c r="AW41">
        <f>BS41</f>
        <v>0</v>
      </c>
      <c r="AX41">
        <f>I41</f>
        <v>0</v>
      </c>
      <c r="AY41">
        <f>AU41*AV41*AW41</f>
        <v>0</v>
      </c>
      <c r="AZ41">
        <f>BE41/AT41</f>
        <v>0</v>
      </c>
      <c r="BA41">
        <f>(AX41-AQ41)/AW41</f>
        <v>0</v>
      </c>
      <c r="BB41">
        <f>(AN41-AT41)/AT41</f>
        <v>0</v>
      </c>
      <c r="BC41" t="s">
        <v>266</v>
      </c>
      <c r="BD41">
        <v>0</v>
      </c>
      <c r="BE41">
        <f>AT41-BD41</f>
        <v>0</v>
      </c>
      <c r="BF41">
        <f>(AT41-AS41)/(AT41-BD41)</f>
        <v>0</v>
      </c>
      <c r="BG41">
        <f>(AN41-AT41)/(AN41-BD41)</f>
        <v>0</v>
      </c>
      <c r="BH41">
        <f>(AT41-AS41)/(AT41-AM41)</f>
        <v>0</v>
      </c>
      <c r="BI41">
        <f>(AN41-AT41)/(AN41-AM41)</f>
        <v>0</v>
      </c>
      <c r="BJ41" t="s">
        <v>266</v>
      </c>
      <c r="BK41" t="s">
        <v>266</v>
      </c>
      <c r="BL41" t="s">
        <v>266</v>
      </c>
      <c r="BM41" t="s">
        <v>266</v>
      </c>
      <c r="BN41" t="s">
        <v>266</v>
      </c>
      <c r="BO41" t="s">
        <v>266</v>
      </c>
      <c r="BP41" t="s">
        <v>266</v>
      </c>
      <c r="BQ41" t="s">
        <v>266</v>
      </c>
      <c r="BR41">
        <f>$B$11*CK41+$C$11*CL41+$F$11*CM41</f>
        <v>0</v>
      </c>
      <c r="BS41">
        <f>BR41*BT41</f>
        <v>0</v>
      </c>
      <c r="BT41">
        <f>($B$11*$D$9+$C$11*$D$9+$F$11*((CZ41+CR41)/MAX(CZ41+CR41+DA41, 0.1)*$I$9+DA41/MAX(CZ41+CR41+DA41, 0.1)*$J$9))/($B$11+$C$11+$F$11)</f>
        <v>0</v>
      </c>
      <c r="BU41">
        <f>($B$11*$K$9+$C$11*$K$9+$F$11*((CZ41+CR41)/MAX(CZ41+CR41+DA41, 0.1)*$P$9+DA41/MAX(CZ41+CR41+DA41, 0.1)*$Q$9))/($B$11+$C$11+$F$11)</f>
        <v>0</v>
      </c>
      <c r="BV41">
        <v>6</v>
      </c>
      <c r="BW41">
        <v>0.5</v>
      </c>
      <c r="BX41" t="s">
        <v>267</v>
      </c>
      <c r="BY41">
        <v>1623856630.89355</v>
      </c>
      <c r="BZ41">
        <v>378.910129032258</v>
      </c>
      <c r="CA41">
        <v>399.977129032258</v>
      </c>
      <c r="CB41">
        <v>21.1346838709677</v>
      </c>
      <c r="CC41">
        <v>12.3706612903226</v>
      </c>
      <c r="CD41">
        <v>600.003741935484</v>
      </c>
      <c r="CE41">
        <v>72.5031935483871</v>
      </c>
      <c r="CF41">
        <v>0.0999843806451613</v>
      </c>
      <c r="CG41">
        <v>28.2572064516129</v>
      </c>
      <c r="CH41">
        <v>26.6982967741935</v>
      </c>
      <c r="CI41">
        <v>999.9</v>
      </c>
      <c r="CJ41">
        <v>9994.31612903226</v>
      </c>
      <c r="CK41">
        <v>0</v>
      </c>
      <c r="CL41">
        <v>176.902</v>
      </c>
      <c r="CM41">
        <v>1999.92548387097</v>
      </c>
      <c r="CN41">
        <v>0.980004741935484</v>
      </c>
      <c r="CO41">
        <v>0.0199953387096774</v>
      </c>
      <c r="CP41">
        <v>0</v>
      </c>
      <c r="CQ41">
        <v>582.305483870968</v>
      </c>
      <c r="CR41">
        <v>5.00005</v>
      </c>
      <c r="CS41">
        <v>12895.1032258065</v>
      </c>
      <c r="CT41">
        <v>16663.064516129</v>
      </c>
      <c r="CU41">
        <v>46.5926451612903</v>
      </c>
      <c r="CV41">
        <v>46.927</v>
      </c>
      <c r="CW41">
        <v>47.0924838709677</v>
      </c>
      <c r="CX41">
        <v>46.5761935483871</v>
      </c>
      <c r="CY41">
        <v>48.1206774193548</v>
      </c>
      <c r="CZ41">
        <v>1955.0364516129</v>
      </c>
      <c r="DA41">
        <v>39.89</v>
      </c>
      <c r="DB41">
        <v>0</v>
      </c>
      <c r="DC41">
        <v>2.5</v>
      </c>
      <c r="DD41">
        <v>597.088</v>
      </c>
      <c r="DE41">
        <v>-256.974619788053</v>
      </c>
      <c r="DF41">
        <v>-76644.0857535872</v>
      </c>
      <c r="DG41">
        <v>35607.5423076923</v>
      </c>
      <c r="DH41">
        <v>15</v>
      </c>
      <c r="DI41">
        <v>1623856585.7</v>
      </c>
      <c r="DJ41" t="s">
        <v>331</v>
      </c>
      <c r="DK41">
        <v>4</v>
      </c>
      <c r="DL41">
        <v>6.923</v>
      </c>
      <c r="DM41">
        <v>-1.115</v>
      </c>
      <c r="DN41">
        <v>400</v>
      </c>
      <c r="DO41">
        <v>12</v>
      </c>
      <c r="DP41">
        <v>0.17</v>
      </c>
      <c r="DQ41">
        <v>0.01</v>
      </c>
      <c r="DR41">
        <v>-21.3847651162791</v>
      </c>
      <c r="DS41">
        <v>-3.57580791301723</v>
      </c>
      <c r="DT41">
        <v>0.388663958927468</v>
      </c>
      <c r="DU41">
        <v>0</v>
      </c>
      <c r="DV41">
        <v>602.604555555556</v>
      </c>
      <c r="DW41">
        <v>-117.29786580408</v>
      </c>
      <c r="DX41">
        <v>62.1054431267432</v>
      </c>
      <c r="DY41">
        <v>0</v>
      </c>
      <c r="DZ41">
        <v>9.28282790697675</v>
      </c>
      <c r="EA41">
        <v>5.96610824524312</v>
      </c>
      <c r="EB41">
        <v>0.632164124661921</v>
      </c>
      <c r="EC41">
        <v>0</v>
      </c>
      <c r="ED41">
        <v>0</v>
      </c>
      <c r="EE41">
        <v>3</v>
      </c>
      <c r="EF41" t="s">
        <v>280</v>
      </c>
      <c r="EG41">
        <v>100</v>
      </c>
      <c r="EH41">
        <v>100</v>
      </c>
      <c r="EI41">
        <v>6.923</v>
      </c>
      <c r="EJ41">
        <v>-1.115</v>
      </c>
      <c r="EK41">
        <v>2</v>
      </c>
      <c r="EL41">
        <v>709.326</v>
      </c>
      <c r="EM41">
        <v>384.871</v>
      </c>
      <c r="EN41">
        <v>26.2288</v>
      </c>
      <c r="EO41">
        <v>26.0993</v>
      </c>
      <c r="EP41">
        <v>30.0005</v>
      </c>
      <c r="EQ41">
        <v>25.9175</v>
      </c>
      <c r="ER41">
        <v>25.8732</v>
      </c>
      <c r="ES41">
        <v>25.4694</v>
      </c>
      <c r="ET41">
        <v>-30</v>
      </c>
      <c r="EU41">
        <v>-30</v>
      </c>
      <c r="EV41">
        <v>-999.9</v>
      </c>
      <c r="EW41">
        <v>400</v>
      </c>
      <c r="EX41">
        <v>20</v>
      </c>
      <c r="EY41">
        <v>112.462</v>
      </c>
      <c r="EZ41">
        <v>99.5872</v>
      </c>
    </row>
    <row r="42" spans="1:156">
      <c r="A42">
        <v>26</v>
      </c>
      <c r="B42">
        <v>1623856655.2</v>
      </c>
      <c r="C42">
        <v>903.100000143051</v>
      </c>
      <c r="D42" t="s">
        <v>350</v>
      </c>
      <c r="E42" t="s">
        <v>351</v>
      </c>
      <c r="F42" t="s">
        <v>264</v>
      </c>
      <c r="G42">
        <v>1623856631.95806</v>
      </c>
      <c r="H42">
        <f>CD42*AI42*(CB42-CC42)/(100*BV42*(1000-AI42*CB42))</f>
        <v>0</v>
      </c>
      <c r="I42">
        <f>CD42*AI42*(CA42-BZ42*(1000-AI42*CC42)/(1000-AI42*CB42))/(100*BV42)</f>
        <v>0</v>
      </c>
      <c r="J42">
        <f>BZ42 - IF(AI42&gt;1, I42*BV42*100.0/(AK42*CJ42), 0)</f>
        <v>0</v>
      </c>
      <c r="K42">
        <f>((Q42-H42/2)*J42-I42)/(Q42+H42/2)</f>
        <v>0</v>
      </c>
      <c r="L42">
        <f>K42*(CE42+CF42)/1000.0</f>
        <v>0</v>
      </c>
      <c r="M42">
        <f>(BZ42 - IF(AI42&gt;1, I42*BV42*100.0/(AK42*CJ42), 0))*(CE42+CF42)/1000.0</f>
        <v>0</v>
      </c>
      <c r="N42">
        <f>2.0/((1/P42-1/O42)+SIGN(P42)*SQRT((1/P42-1/O42)*(1/P42-1/O42) + 4*BW42/((BW42+1)*(BW42+1))*(2*1/P42*1/O42-1/O42*1/O42)))</f>
        <v>0</v>
      </c>
      <c r="O42">
        <f>AF42+AE42*BV42+AD42*BV42*BV42</f>
        <v>0</v>
      </c>
      <c r="P42">
        <f>H42*(1000-(1000*0.61365*exp(17.502*T42/(240.97+T42))/(CE42+CF42)+CB42)/2)/(1000*0.61365*exp(17.502*T42/(240.97+T42))/(CE42+CF42)-CB42)</f>
        <v>0</v>
      </c>
      <c r="Q42">
        <f>1/((BW42+1)/(N42/1.6)+1/(O42/1.37)) + BW42/((BW42+1)/(N42/1.6) + BW42/(O42/1.37))</f>
        <v>0</v>
      </c>
      <c r="R42">
        <f>(BS42*BU42)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CB42*(CE42+CF42)/1000</f>
        <v>0</v>
      </c>
      <c r="X42">
        <f>0.61365*exp(17.502*CG42/(240.97+CG42))</f>
        <v>0</v>
      </c>
      <c r="Y42">
        <f>(U42-CB42*(CE42+CF42)/1000)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-0.0300493618776049</v>
      </c>
      <c r="AE42">
        <v>0.0337330411762944</v>
      </c>
      <c r="AF42">
        <v>2.68142022015138</v>
      </c>
      <c r="AG42">
        <v>69</v>
      </c>
      <c r="AH42">
        <v>11</v>
      </c>
      <c r="AI42">
        <f>IF(AG42*$H$13&gt;=AK42,1.0,(AK42/(AK42-AG42*$H$13)))</f>
        <v>0</v>
      </c>
      <c r="AJ42">
        <f>(AI42-1)*100</f>
        <v>0</v>
      </c>
      <c r="AK42">
        <f>MAX(0,($B$13+$C$13*CJ42)/(1+$D$13*CJ42)*CE42/(CG42+273)*$E$13)</f>
        <v>0</v>
      </c>
      <c r="AL42">
        <v>0</v>
      </c>
      <c r="AM42">
        <v>0</v>
      </c>
      <c r="AN42">
        <v>0</v>
      </c>
      <c r="AO42">
        <f>AN42-AM42</f>
        <v>0</v>
      </c>
      <c r="AP42">
        <f>AO42/AN42</f>
        <v>0</v>
      </c>
      <c r="AQ42">
        <v>-1</v>
      </c>
      <c r="AR42" t="s">
        <v>352</v>
      </c>
      <c r="AS42">
        <v>592.4135</v>
      </c>
      <c r="AT42">
        <v>663.128</v>
      </c>
      <c r="AU42">
        <f>1-AS42/AT42</f>
        <v>0</v>
      </c>
      <c r="AV42">
        <v>0.5</v>
      </c>
      <c r="AW42">
        <f>BS42</f>
        <v>0</v>
      </c>
      <c r="AX42">
        <f>I42</f>
        <v>0</v>
      </c>
      <c r="AY42">
        <f>AU42*AV42*AW42</f>
        <v>0</v>
      </c>
      <c r="AZ42">
        <f>BE42/AT42</f>
        <v>0</v>
      </c>
      <c r="BA42">
        <f>(AX42-AQ42)/AW42</f>
        <v>0</v>
      </c>
      <c r="BB42">
        <f>(AN42-AT42)/AT42</f>
        <v>0</v>
      </c>
      <c r="BC42" t="s">
        <v>266</v>
      </c>
      <c r="BD42">
        <v>0</v>
      </c>
      <c r="BE42">
        <f>AT42-BD42</f>
        <v>0</v>
      </c>
      <c r="BF42">
        <f>(AT42-AS42)/(AT42-BD42)</f>
        <v>0</v>
      </c>
      <c r="BG42">
        <f>(AN42-AT42)/(AN42-BD42)</f>
        <v>0</v>
      </c>
      <c r="BH42">
        <f>(AT42-AS42)/(AT42-AM42)</f>
        <v>0</v>
      </c>
      <c r="BI42">
        <f>(AN42-AT42)/(AN42-AM42)</f>
        <v>0</v>
      </c>
      <c r="BJ42" t="s">
        <v>266</v>
      </c>
      <c r="BK42" t="s">
        <v>266</v>
      </c>
      <c r="BL42" t="s">
        <v>266</v>
      </c>
      <c r="BM42" t="s">
        <v>266</v>
      </c>
      <c r="BN42" t="s">
        <v>266</v>
      </c>
      <c r="BO42" t="s">
        <v>266</v>
      </c>
      <c r="BP42" t="s">
        <v>266</v>
      </c>
      <c r="BQ42" t="s">
        <v>266</v>
      </c>
      <c r="BR42">
        <f>$B$11*CK42+$C$11*CL42+$F$11*CM42</f>
        <v>0</v>
      </c>
      <c r="BS42">
        <f>BR42*BT42</f>
        <v>0</v>
      </c>
      <c r="BT42">
        <f>($B$11*$D$9+$C$11*$D$9+$F$11*((CZ42+CR42)/MAX(CZ42+CR42+DA42, 0.1)*$I$9+DA42/MAX(CZ42+CR42+DA42, 0.1)*$J$9))/($B$11+$C$11+$F$11)</f>
        <v>0</v>
      </c>
      <c r="BU42">
        <f>($B$11*$K$9+$C$11*$K$9+$F$11*((CZ42+CR42)/MAX(CZ42+CR42+DA42, 0.1)*$P$9+DA42/MAX(CZ42+CR42+DA42, 0.1)*$Q$9))/($B$11+$C$11+$F$11)</f>
        <v>0</v>
      </c>
      <c r="BV42">
        <v>6</v>
      </c>
      <c r="BW42">
        <v>0.5</v>
      </c>
      <c r="BX42" t="s">
        <v>267</v>
      </c>
      <c r="BY42">
        <v>1623856631.95806</v>
      </c>
      <c r="BZ42">
        <v>378.875258064516</v>
      </c>
      <c r="CA42">
        <v>399.979870967742</v>
      </c>
      <c r="CB42">
        <v>21.1956419354839</v>
      </c>
      <c r="CC42">
        <v>12.3752161290323</v>
      </c>
      <c r="CD42">
        <v>600.004161290323</v>
      </c>
      <c r="CE42">
        <v>72.5031870967742</v>
      </c>
      <c r="CF42">
        <v>0.0999837838709677</v>
      </c>
      <c r="CG42">
        <v>28.2736193548387</v>
      </c>
      <c r="CH42">
        <v>26.7972419354839</v>
      </c>
      <c r="CI42">
        <v>999.9</v>
      </c>
      <c r="CJ42">
        <v>9994.80161290323</v>
      </c>
      <c r="CK42">
        <v>0</v>
      </c>
      <c r="CL42">
        <v>177.271580645161</v>
      </c>
      <c r="CM42">
        <v>1999.9135483871</v>
      </c>
      <c r="CN42">
        <v>0.980004580645161</v>
      </c>
      <c r="CO42">
        <v>0.0199954903225806</v>
      </c>
      <c r="CP42">
        <v>0</v>
      </c>
      <c r="CQ42">
        <v>580.458774193548</v>
      </c>
      <c r="CR42">
        <v>5.00005</v>
      </c>
      <c r="CS42">
        <v>12876.3774193548</v>
      </c>
      <c r="CT42">
        <v>16662.964516129</v>
      </c>
      <c r="CU42">
        <v>46.6228709677419</v>
      </c>
      <c r="CV42">
        <v>46.927</v>
      </c>
      <c r="CW42">
        <v>47.0945161290323</v>
      </c>
      <c r="CX42">
        <v>46.5802258064516</v>
      </c>
      <c r="CY42">
        <v>48.1368064516129</v>
      </c>
      <c r="CZ42">
        <v>1955.02451612903</v>
      </c>
      <c r="DA42">
        <v>39.89</v>
      </c>
      <c r="DB42">
        <v>0</v>
      </c>
      <c r="DC42">
        <v>2.29999995231628</v>
      </c>
      <c r="DD42">
        <v>592.4135</v>
      </c>
      <c r="DE42">
        <v>-197.523980481483</v>
      </c>
      <c r="DF42">
        <v>-55149.7440570511</v>
      </c>
      <c r="DG42">
        <v>35417.6576923077</v>
      </c>
      <c r="DH42">
        <v>15</v>
      </c>
      <c r="DI42">
        <v>1623856585.7</v>
      </c>
      <c r="DJ42" t="s">
        <v>331</v>
      </c>
      <c r="DK42">
        <v>4</v>
      </c>
      <c r="DL42">
        <v>6.923</v>
      </c>
      <c r="DM42">
        <v>-1.115</v>
      </c>
      <c r="DN42">
        <v>400</v>
      </c>
      <c r="DO42">
        <v>12</v>
      </c>
      <c r="DP42">
        <v>0.17</v>
      </c>
      <c r="DQ42">
        <v>0.01</v>
      </c>
      <c r="DR42">
        <v>-21.5385093023256</v>
      </c>
      <c r="DS42">
        <v>-3.68093429561848</v>
      </c>
      <c r="DT42">
        <v>0.396655904897697</v>
      </c>
      <c r="DU42">
        <v>0</v>
      </c>
      <c r="DV42">
        <v>602.306388888889</v>
      </c>
      <c r="DW42">
        <v>-184.158399926975</v>
      </c>
      <c r="DX42">
        <v>66.3250550195683</v>
      </c>
      <c r="DY42">
        <v>0</v>
      </c>
      <c r="DZ42">
        <v>9.52603255813954</v>
      </c>
      <c r="EA42">
        <v>6.12054409040546</v>
      </c>
      <c r="EB42">
        <v>0.644840454192526</v>
      </c>
      <c r="EC42">
        <v>0</v>
      </c>
      <c r="ED42">
        <v>0</v>
      </c>
      <c r="EE42">
        <v>3</v>
      </c>
      <c r="EF42" t="s">
        <v>280</v>
      </c>
      <c r="EG42">
        <v>100</v>
      </c>
      <c r="EH42">
        <v>100</v>
      </c>
      <c r="EI42">
        <v>6.923</v>
      </c>
      <c r="EJ42">
        <v>-1.115</v>
      </c>
      <c r="EK42">
        <v>2</v>
      </c>
      <c r="EL42">
        <v>709.481</v>
      </c>
      <c r="EM42">
        <v>384.764</v>
      </c>
      <c r="EN42">
        <v>26.2341</v>
      </c>
      <c r="EO42">
        <v>26.1035</v>
      </c>
      <c r="EP42">
        <v>30.0005</v>
      </c>
      <c r="EQ42">
        <v>25.9213</v>
      </c>
      <c r="ER42">
        <v>25.8771</v>
      </c>
      <c r="ES42">
        <v>25.4674</v>
      </c>
      <c r="ET42">
        <v>-30</v>
      </c>
      <c r="EU42">
        <v>-30</v>
      </c>
      <c r="EV42">
        <v>-999.9</v>
      </c>
      <c r="EW42">
        <v>400</v>
      </c>
      <c r="EX42">
        <v>20</v>
      </c>
      <c r="EY42">
        <v>112.459</v>
      </c>
      <c r="EZ42">
        <v>99.5874</v>
      </c>
    </row>
    <row r="43" spans="1:156">
      <c r="A43">
        <v>27</v>
      </c>
      <c r="B43">
        <v>1623856658.2</v>
      </c>
      <c r="C43">
        <v>906.100000143051</v>
      </c>
      <c r="D43" t="s">
        <v>353</v>
      </c>
      <c r="E43" t="s">
        <v>354</v>
      </c>
      <c r="F43" t="s">
        <v>264</v>
      </c>
      <c r="G43">
        <v>1623856633.10323</v>
      </c>
      <c r="H43">
        <f>CD43*AI43*(CB43-CC43)/(100*BV43*(1000-AI43*CB43))</f>
        <v>0</v>
      </c>
      <c r="I43">
        <f>CD43*AI43*(CA43-BZ43*(1000-AI43*CC43)/(1000-AI43*CB43))/(100*BV43)</f>
        <v>0</v>
      </c>
      <c r="J43">
        <f>BZ43 - IF(AI43&gt;1, I43*BV43*100.0/(AK43*CJ43), 0)</f>
        <v>0</v>
      </c>
      <c r="K43">
        <f>((Q43-H43/2)*J43-I43)/(Q43+H43/2)</f>
        <v>0</v>
      </c>
      <c r="L43">
        <f>K43*(CE43+CF43)/1000.0</f>
        <v>0</v>
      </c>
      <c r="M43">
        <f>(BZ43 - IF(AI43&gt;1, I43*BV43*100.0/(AK43*CJ43), 0))*(CE43+CF43)/1000.0</f>
        <v>0</v>
      </c>
      <c r="N43">
        <f>2.0/((1/P43-1/O43)+SIGN(P43)*SQRT((1/P43-1/O43)*(1/P43-1/O43) + 4*BW43/((BW43+1)*(BW43+1))*(2*1/P43*1/O43-1/O43*1/O43)))</f>
        <v>0</v>
      </c>
      <c r="O43">
        <f>AF43+AE43*BV43+AD43*BV43*BV43</f>
        <v>0</v>
      </c>
      <c r="P43">
        <f>H43*(1000-(1000*0.61365*exp(17.502*T43/(240.97+T43))/(CE43+CF43)+CB43)/2)/(1000*0.61365*exp(17.502*T43/(240.97+T43))/(CE43+CF43)-CB43)</f>
        <v>0</v>
      </c>
      <c r="Q43">
        <f>1/((BW43+1)/(N43/1.6)+1/(O43/1.37)) + BW43/((BW43+1)/(N43/1.6) + BW43/(O43/1.37))</f>
        <v>0</v>
      </c>
      <c r="R43">
        <f>(BS43*BU43)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CB43*(CE43+CF43)/1000</f>
        <v>0</v>
      </c>
      <c r="X43">
        <f>0.61365*exp(17.502*CG43/(240.97+CG43))</f>
        <v>0</v>
      </c>
      <c r="Y43">
        <f>(U43-CB43*(CE43+CF43)/1000)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-0.0300529805513082</v>
      </c>
      <c r="AE43">
        <v>0.0337371034545396</v>
      </c>
      <c r="AF43">
        <v>2.68168287199949</v>
      </c>
      <c r="AG43">
        <v>69</v>
      </c>
      <c r="AH43">
        <v>11</v>
      </c>
      <c r="AI43">
        <f>IF(AG43*$H$13&gt;=AK43,1.0,(AK43/(AK43-AG43*$H$13)))</f>
        <v>0</v>
      </c>
      <c r="AJ43">
        <f>(AI43-1)*100</f>
        <v>0</v>
      </c>
      <c r="AK43">
        <f>MAX(0,($B$13+$C$13*CJ43)/(1+$D$13*CJ43)*CE43/(CG43+273)*$E$13)</f>
        <v>0</v>
      </c>
      <c r="AL43">
        <v>0</v>
      </c>
      <c r="AM43">
        <v>0</v>
      </c>
      <c r="AN43">
        <v>0</v>
      </c>
      <c r="AO43">
        <f>AN43-AM43</f>
        <v>0</v>
      </c>
      <c r="AP43">
        <f>AO43/AN43</f>
        <v>0</v>
      </c>
      <c r="AQ43">
        <v>-1</v>
      </c>
      <c r="AR43" t="s">
        <v>355</v>
      </c>
      <c r="AS43">
        <v>589.042538461538</v>
      </c>
      <c r="AT43">
        <v>660.59</v>
      </c>
      <c r="AU43">
        <f>1-AS43/AT43</f>
        <v>0</v>
      </c>
      <c r="AV43">
        <v>0.5</v>
      </c>
      <c r="AW43">
        <f>BS43</f>
        <v>0</v>
      </c>
      <c r="AX43">
        <f>I43</f>
        <v>0</v>
      </c>
      <c r="AY43">
        <f>AU43*AV43*AW43</f>
        <v>0</v>
      </c>
      <c r="AZ43">
        <f>BE43/AT43</f>
        <v>0</v>
      </c>
      <c r="BA43">
        <f>(AX43-AQ43)/AW43</f>
        <v>0</v>
      </c>
      <c r="BB43">
        <f>(AN43-AT43)/AT43</f>
        <v>0</v>
      </c>
      <c r="BC43" t="s">
        <v>266</v>
      </c>
      <c r="BD43">
        <v>0</v>
      </c>
      <c r="BE43">
        <f>AT43-BD43</f>
        <v>0</v>
      </c>
      <c r="BF43">
        <f>(AT43-AS43)/(AT43-BD43)</f>
        <v>0</v>
      </c>
      <c r="BG43">
        <f>(AN43-AT43)/(AN43-BD43)</f>
        <v>0</v>
      </c>
      <c r="BH43">
        <f>(AT43-AS43)/(AT43-AM43)</f>
        <v>0</v>
      </c>
      <c r="BI43">
        <f>(AN43-AT43)/(AN43-AM43)</f>
        <v>0</v>
      </c>
      <c r="BJ43" t="s">
        <v>266</v>
      </c>
      <c r="BK43" t="s">
        <v>266</v>
      </c>
      <c r="BL43" t="s">
        <v>266</v>
      </c>
      <c r="BM43" t="s">
        <v>266</v>
      </c>
      <c r="BN43" t="s">
        <v>266</v>
      </c>
      <c r="BO43" t="s">
        <v>266</v>
      </c>
      <c r="BP43" t="s">
        <v>266</v>
      </c>
      <c r="BQ43" t="s">
        <v>266</v>
      </c>
      <c r="BR43">
        <f>$B$11*CK43+$C$11*CL43+$F$11*CM43</f>
        <v>0</v>
      </c>
      <c r="BS43">
        <f>BR43*BT43</f>
        <v>0</v>
      </c>
      <c r="BT43">
        <f>($B$11*$D$9+$C$11*$D$9+$F$11*((CZ43+CR43)/MAX(CZ43+CR43+DA43, 0.1)*$I$9+DA43/MAX(CZ43+CR43+DA43, 0.1)*$J$9))/($B$11+$C$11+$F$11)</f>
        <v>0</v>
      </c>
      <c r="BU43">
        <f>($B$11*$K$9+$C$11*$K$9+$F$11*((CZ43+CR43)/MAX(CZ43+CR43+DA43, 0.1)*$P$9+DA43/MAX(CZ43+CR43+DA43, 0.1)*$Q$9))/($B$11+$C$11+$F$11)</f>
        <v>0</v>
      </c>
      <c r="BV43">
        <v>6</v>
      </c>
      <c r="BW43">
        <v>0.5</v>
      </c>
      <c r="BX43" t="s">
        <v>267</v>
      </c>
      <c r="BY43">
        <v>1623856633.10323</v>
      </c>
      <c r="BZ43">
        <v>378.842548387097</v>
      </c>
      <c r="CA43">
        <v>399.979516129032</v>
      </c>
      <c r="CB43">
        <v>21.2595903225806</v>
      </c>
      <c r="CC43">
        <v>12.3801483870968</v>
      </c>
      <c r="CD43">
        <v>600.005064516129</v>
      </c>
      <c r="CE43">
        <v>72.5031548387097</v>
      </c>
      <c r="CF43">
        <v>0.0999856129032258</v>
      </c>
      <c r="CG43">
        <v>28.2910322580645</v>
      </c>
      <c r="CH43">
        <v>26.8987419354839</v>
      </c>
      <c r="CI43">
        <v>999.9</v>
      </c>
      <c r="CJ43">
        <v>9996.00967741936</v>
      </c>
      <c r="CK43">
        <v>0</v>
      </c>
      <c r="CL43">
        <v>177.866612903226</v>
      </c>
      <c r="CM43">
        <v>1999.93612903226</v>
      </c>
      <c r="CN43">
        <v>0.980004612903226</v>
      </c>
      <c r="CO43">
        <v>0.0199954387096774</v>
      </c>
      <c r="CP43">
        <v>0</v>
      </c>
      <c r="CQ43">
        <v>578.587516129032</v>
      </c>
      <c r="CR43">
        <v>5.00005</v>
      </c>
      <c r="CS43">
        <v>12855.9</v>
      </c>
      <c r="CT43">
        <v>16663.1548387097</v>
      </c>
      <c r="CU43">
        <v>46.6551290322581</v>
      </c>
      <c r="CV43">
        <v>46.927</v>
      </c>
      <c r="CW43">
        <v>47.0985483870968</v>
      </c>
      <c r="CX43">
        <v>46.5842580645161</v>
      </c>
      <c r="CY43">
        <v>48.1549677419355</v>
      </c>
      <c r="CZ43">
        <v>1955.04677419355</v>
      </c>
      <c r="DA43">
        <v>39.8903225806452</v>
      </c>
      <c r="DB43">
        <v>0</v>
      </c>
      <c r="DC43">
        <v>2.09999990463257</v>
      </c>
      <c r="DD43">
        <v>589.042538461538</v>
      </c>
      <c r="DE43">
        <v>-148.653328126987</v>
      </c>
      <c r="DF43">
        <v>-34831.6469324835</v>
      </c>
      <c r="DG43">
        <v>35314.2653846154</v>
      </c>
      <c r="DH43">
        <v>15</v>
      </c>
      <c r="DI43">
        <v>1623856585.7</v>
      </c>
      <c r="DJ43" t="s">
        <v>331</v>
      </c>
      <c r="DK43">
        <v>4</v>
      </c>
      <c r="DL43">
        <v>6.923</v>
      </c>
      <c r="DM43">
        <v>-1.115</v>
      </c>
      <c r="DN43">
        <v>400</v>
      </c>
      <c r="DO43">
        <v>12</v>
      </c>
      <c r="DP43">
        <v>0.17</v>
      </c>
      <c r="DQ43">
        <v>0.01</v>
      </c>
      <c r="DR43">
        <v>-21.6929139534884</v>
      </c>
      <c r="DS43">
        <v>-2.94362083802652</v>
      </c>
      <c r="DT43">
        <v>0.330015402446328</v>
      </c>
      <c r="DU43">
        <v>0</v>
      </c>
      <c r="DV43">
        <v>593.981722222222</v>
      </c>
      <c r="DW43">
        <v>-143.771884591803</v>
      </c>
      <c r="DX43">
        <v>63.1065897125258</v>
      </c>
      <c r="DY43">
        <v>0</v>
      </c>
      <c r="DZ43">
        <v>9.78186930232558</v>
      </c>
      <c r="EA43">
        <v>5.30670303300572</v>
      </c>
      <c r="EB43">
        <v>0.571205112100908</v>
      </c>
      <c r="EC43">
        <v>0</v>
      </c>
      <c r="ED43">
        <v>0</v>
      </c>
      <c r="EE43">
        <v>3</v>
      </c>
      <c r="EF43" t="s">
        <v>280</v>
      </c>
      <c r="EG43">
        <v>100</v>
      </c>
      <c r="EH43">
        <v>100</v>
      </c>
      <c r="EI43">
        <v>6.923</v>
      </c>
      <c r="EJ43">
        <v>-1.115</v>
      </c>
      <c r="EK43">
        <v>2</v>
      </c>
      <c r="EL43">
        <v>709.679</v>
      </c>
      <c r="EM43">
        <v>384.686</v>
      </c>
      <c r="EN43">
        <v>26.2393</v>
      </c>
      <c r="EO43">
        <v>26.1073</v>
      </c>
      <c r="EP43">
        <v>30.0004</v>
      </c>
      <c r="EQ43">
        <v>25.9253</v>
      </c>
      <c r="ER43">
        <v>25.8814</v>
      </c>
      <c r="ES43">
        <v>25.4689</v>
      </c>
      <c r="ET43">
        <v>-30</v>
      </c>
      <c r="EU43">
        <v>-30</v>
      </c>
      <c r="EV43">
        <v>-999.9</v>
      </c>
      <c r="EW43">
        <v>400</v>
      </c>
      <c r="EX43">
        <v>20</v>
      </c>
      <c r="EY43">
        <v>112.459</v>
      </c>
      <c r="EZ43">
        <v>99.5861</v>
      </c>
    </row>
    <row r="44" spans="1:156">
      <c r="A44">
        <v>28</v>
      </c>
      <c r="B44">
        <v>1623856661.2</v>
      </c>
      <c r="C44">
        <v>909.100000143051</v>
      </c>
      <c r="D44" t="s">
        <v>356</v>
      </c>
      <c r="E44" t="s">
        <v>357</v>
      </c>
      <c r="F44" t="s">
        <v>264</v>
      </c>
      <c r="G44">
        <v>1623856634.32903</v>
      </c>
      <c r="H44">
        <f>CD44*AI44*(CB44-CC44)/(100*BV44*(1000-AI44*CB44))</f>
        <v>0</v>
      </c>
      <c r="I44">
        <f>CD44*AI44*(CA44-BZ44*(1000-AI44*CC44)/(1000-AI44*CB44))/(100*BV44)</f>
        <v>0</v>
      </c>
      <c r="J44">
        <f>BZ44 - IF(AI44&gt;1, I44*BV44*100.0/(AK44*CJ44), 0)</f>
        <v>0</v>
      </c>
      <c r="K44">
        <f>((Q44-H44/2)*J44-I44)/(Q44+H44/2)</f>
        <v>0</v>
      </c>
      <c r="L44">
        <f>K44*(CE44+CF44)/1000.0</f>
        <v>0</v>
      </c>
      <c r="M44">
        <f>(BZ44 - IF(AI44&gt;1, I44*BV44*100.0/(AK44*CJ44), 0))*(CE44+CF44)/1000.0</f>
        <v>0</v>
      </c>
      <c r="N44">
        <f>2.0/((1/P44-1/O44)+SIGN(P44)*SQRT((1/P44-1/O44)*(1/P44-1/O44) + 4*BW44/((BW44+1)*(BW44+1))*(2*1/P44*1/O44-1/O44*1/O44)))</f>
        <v>0</v>
      </c>
      <c r="O44">
        <f>AF44+AE44*BV44+AD44*BV44*BV44</f>
        <v>0</v>
      </c>
      <c r="P44">
        <f>H44*(1000-(1000*0.61365*exp(17.502*T44/(240.97+T44))/(CE44+CF44)+CB44)/2)/(1000*0.61365*exp(17.502*T44/(240.97+T44))/(CE44+CF44)-CB44)</f>
        <v>0</v>
      </c>
      <c r="Q44">
        <f>1/((BW44+1)/(N44/1.6)+1/(O44/1.37)) + BW44/((BW44+1)/(N44/1.6) + BW44/(O44/1.37))</f>
        <v>0</v>
      </c>
      <c r="R44">
        <f>(BS44*BU44)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CB44*(CE44+CF44)/1000</f>
        <v>0</v>
      </c>
      <c r="X44">
        <f>0.61365*exp(17.502*CG44/(240.97+CG44))</f>
        <v>0</v>
      </c>
      <c r="Y44">
        <f>(U44-CB44*(CE44+CF44)/1000)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-0.0300532283593092</v>
      </c>
      <c r="AE44">
        <v>0.0337373816407299</v>
      </c>
      <c r="AF44">
        <v>2.68170085822138</v>
      </c>
      <c r="AG44">
        <v>69</v>
      </c>
      <c r="AH44">
        <v>11</v>
      </c>
      <c r="AI44">
        <f>IF(AG44*$H$13&gt;=AK44,1.0,(AK44/(AK44-AG44*$H$13)))</f>
        <v>0</v>
      </c>
      <c r="AJ44">
        <f>(AI44-1)*100</f>
        <v>0</v>
      </c>
      <c r="AK44">
        <f>MAX(0,($B$13+$C$13*CJ44)/(1+$D$13*CJ44)*CE44/(CG44+273)*$E$13)</f>
        <v>0</v>
      </c>
      <c r="AL44">
        <v>0</v>
      </c>
      <c r="AM44">
        <v>0</v>
      </c>
      <c r="AN44">
        <v>0</v>
      </c>
      <c r="AO44">
        <f>AN44-AM44</f>
        <v>0</v>
      </c>
      <c r="AP44">
        <f>AO44/AN44</f>
        <v>0</v>
      </c>
      <c r="AQ44">
        <v>-1</v>
      </c>
      <c r="AR44" t="s">
        <v>358</v>
      </c>
      <c r="AS44">
        <v>585.379384615385</v>
      </c>
      <c r="AT44">
        <v>657.672</v>
      </c>
      <c r="AU44">
        <f>1-AS44/AT44</f>
        <v>0</v>
      </c>
      <c r="AV44">
        <v>0.5</v>
      </c>
      <c r="AW44">
        <f>BS44</f>
        <v>0</v>
      </c>
      <c r="AX44">
        <f>I44</f>
        <v>0</v>
      </c>
      <c r="AY44">
        <f>AU44*AV44*AW44</f>
        <v>0</v>
      </c>
      <c r="AZ44">
        <f>BE44/AT44</f>
        <v>0</v>
      </c>
      <c r="BA44">
        <f>(AX44-AQ44)/AW44</f>
        <v>0</v>
      </c>
      <c r="BB44">
        <f>(AN44-AT44)/AT44</f>
        <v>0</v>
      </c>
      <c r="BC44" t="s">
        <v>266</v>
      </c>
      <c r="BD44">
        <v>0</v>
      </c>
      <c r="BE44">
        <f>AT44-BD44</f>
        <v>0</v>
      </c>
      <c r="BF44">
        <f>(AT44-AS44)/(AT44-BD44)</f>
        <v>0</v>
      </c>
      <c r="BG44">
        <f>(AN44-AT44)/(AN44-BD44)</f>
        <v>0</v>
      </c>
      <c r="BH44">
        <f>(AT44-AS44)/(AT44-AM44)</f>
        <v>0</v>
      </c>
      <c r="BI44">
        <f>(AN44-AT44)/(AN44-AM44)</f>
        <v>0</v>
      </c>
      <c r="BJ44" t="s">
        <v>266</v>
      </c>
      <c r="BK44" t="s">
        <v>266</v>
      </c>
      <c r="BL44" t="s">
        <v>266</v>
      </c>
      <c r="BM44" t="s">
        <v>266</v>
      </c>
      <c r="BN44" t="s">
        <v>266</v>
      </c>
      <c r="BO44" t="s">
        <v>266</v>
      </c>
      <c r="BP44" t="s">
        <v>266</v>
      </c>
      <c r="BQ44" t="s">
        <v>266</v>
      </c>
      <c r="BR44">
        <f>$B$11*CK44+$C$11*CL44+$F$11*CM44</f>
        <v>0</v>
      </c>
      <c r="BS44">
        <f>BR44*BT44</f>
        <v>0</v>
      </c>
      <c r="BT44">
        <f>($B$11*$D$9+$C$11*$D$9+$F$11*((CZ44+CR44)/MAX(CZ44+CR44+DA44, 0.1)*$I$9+DA44/MAX(CZ44+CR44+DA44, 0.1)*$J$9))/($B$11+$C$11+$F$11)</f>
        <v>0</v>
      </c>
      <c r="BU44">
        <f>($B$11*$K$9+$C$11*$K$9+$F$11*((CZ44+CR44)/MAX(CZ44+CR44+DA44, 0.1)*$P$9+DA44/MAX(CZ44+CR44+DA44, 0.1)*$Q$9))/($B$11+$C$11+$F$11)</f>
        <v>0</v>
      </c>
      <c r="BV44">
        <v>6</v>
      </c>
      <c r="BW44">
        <v>0.5</v>
      </c>
      <c r="BX44" t="s">
        <v>267</v>
      </c>
      <c r="BY44">
        <v>1623856634.32903</v>
      </c>
      <c r="BZ44">
        <v>378.811580645161</v>
      </c>
      <c r="CA44">
        <v>399.978483870968</v>
      </c>
      <c r="CB44">
        <v>21.3256096774194</v>
      </c>
      <c r="CC44">
        <v>12.3854193548387</v>
      </c>
      <c r="CD44">
        <v>600.005806451613</v>
      </c>
      <c r="CE44">
        <v>72.5031677419355</v>
      </c>
      <c r="CF44">
        <v>0.0999885387096774</v>
      </c>
      <c r="CG44">
        <v>28.3096064516129</v>
      </c>
      <c r="CH44">
        <v>27.0027290322581</v>
      </c>
      <c r="CI44">
        <v>999.9</v>
      </c>
      <c r="CJ44">
        <v>9996.09032258065</v>
      </c>
      <c r="CK44">
        <v>0</v>
      </c>
      <c r="CL44">
        <v>178.594903225806</v>
      </c>
      <c r="CM44">
        <v>1999.94032258065</v>
      </c>
      <c r="CN44">
        <v>0.980004548387097</v>
      </c>
      <c r="CO44">
        <v>0.0199954903225806</v>
      </c>
      <c r="CP44">
        <v>0</v>
      </c>
      <c r="CQ44">
        <v>576.649612903226</v>
      </c>
      <c r="CR44">
        <v>5.00005</v>
      </c>
      <c r="CS44">
        <v>12833.7258064516</v>
      </c>
      <c r="CT44">
        <v>16663.1870967742</v>
      </c>
      <c r="CU44">
        <v>46.6914193548387</v>
      </c>
      <c r="CV44">
        <v>46.927</v>
      </c>
      <c r="CW44">
        <v>47.1025806451613</v>
      </c>
      <c r="CX44">
        <v>46.5882903225806</v>
      </c>
      <c r="CY44">
        <v>48.1751290322581</v>
      </c>
      <c r="CZ44">
        <v>1955.05064516129</v>
      </c>
      <c r="DA44">
        <v>39.8903225806452</v>
      </c>
      <c r="DB44">
        <v>0</v>
      </c>
      <c r="DC44">
        <v>2.5</v>
      </c>
      <c r="DD44">
        <v>585.379384615385</v>
      </c>
      <c r="DE44">
        <v>-184.147832442453</v>
      </c>
      <c r="DF44">
        <v>-65025.7675777493</v>
      </c>
      <c r="DG44">
        <v>35409.0884615385</v>
      </c>
      <c r="DH44">
        <v>15</v>
      </c>
      <c r="DI44">
        <v>1623856585.7</v>
      </c>
      <c r="DJ44" t="s">
        <v>331</v>
      </c>
      <c r="DK44">
        <v>4</v>
      </c>
      <c r="DL44">
        <v>6.923</v>
      </c>
      <c r="DM44">
        <v>-1.115</v>
      </c>
      <c r="DN44">
        <v>400</v>
      </c>
      <c r="DO44">
        <v>12</v>
      </c>
      <c r="DP44">
        <v>0.17</v>
      </c>
      <c r="DQ44">
        <v>0.01</v>
      </c>
      <c r="DR44">
        <v>-21.8176744186046</v>
      </c>
      <c r="DS44">
        <v>-1.70158361004693</v>
      </c>
      <c r="DT44">
        <v>0.207669911485246</v>
      </c>
      <c r="DU44">
        <v>0</v>
      </c>
      <c r="DV44">
        <v>590.134861111111</v>
      </c>
      <c r="DW44">
        <v>-109.279172779157</v>
      </c>
      <c r="DX44">
        <v>61.7274105222815</v>
      </c>
      <c r="DY44">
        <v>0</v>
      </c>
      <c r="DZ44">
        <v>10.0214706976744</v>
      </c>
      <c r="EA44">
        <v>3.88082453143793</v>
      </c>
      <c r="EB44">
        <v>0.424597813369449</v>
      </c>
      <c r="EC44">
        <v>0</v>
      </c>
      <c r="ED44">
        <v>0</v>
      </c>
      <c r="EE44">
        <v>3</v>
      </c>
      <c r="EF44" t="s">
        <v>280</v>
      </c>
      <c r="EG44">
        <v>100</v>
      </c>
      <c r="EH44">
        <v>100</v>
      </c>
      <c r="EI44">
        <v>6.923</v>
      </c>
      <c r="EJ44">
        <v>-1.115</v>
      </c>
      <c r="EK44">
        <v>2</v>
      </c>
      <c r="EL44">
        <v>709.925</v>
      </c>
      <c r="EM44">
        <v>384.712</v>
      </c>
      <c r="EN44">
        <v>26.2443</v>
      </c>
      <c r="EO44">
        <v>26.1112</v>
      </c>
      <c r="EP44">
        <v>30.0005</v>
      </c>
      <c r="EQ44">
        <v>25.9297</v>
      </c>
      <c r="ER44">
        <v>25.8852</v>
      </c>
      <c r="ES44">
        <v>25.4681</v>
      </c>
      <c r="ET44">
        <v>-30</v>
      </c>
      <c r="EU44">
        <v>-30</v>
      </c>
      <c r="EV44">
        <v>-999.9</v>
      </c>
      <c r="EW44">
        <v>400</v>
      </c>
      <c r="EX44">
        <v>20</v>
      </c>
      <c r="EY44">
        <v>112.459</v>
      </c>
      <c r="EZ44">
        <v>99.5858</v>
      </c>
    </row>
    <row r="45" spans="1:156">
      <c r="A45">
        <v>29</v>
      </c>
      <c r="B45">
        <v>1623857503.3</v>
      </c>
      <c r="C45">
        <v>1751.20000004768</v>
      </c>
      <c r="D45" t="s">
        <v>361</v>
      </c>
      <c r="E45" t="s">
        <v>362</v>
      </c>
      <c r="F45" t="s">
        <v>264</v>
      </c>
      <c r="G45">
        <v>1623857495.25806</v>
      </c>
      <c r="H45">
        <f>CD45*AI45*(CB45-CC45)/(100*BV45*(1000-AI45*CB45))</f>
        <v>0</v>
      </c>
      <c r="I45">
        <f>CD45*AI45*(CA45-BZ45*(1000-AI45*CC45)/(1000-AI45*CB45))/(100*BV45)</f>
        <v>0</v>
      </c>
      <c r="J45">
        <f>BZ45 - IF(AI45&gt;1, I45*BV45*100.0/(AK45*CJ45), 0)</f>
        <v>0</v>
      </c>
      <c r="K45">
        <f>((Q45-H45/2)*J45-I45)/(Q45+H45/2)</f>
        <v>0</v>
      </c>
      <c r="L45">
        <f>K45*(CE45+CF45)/1000.0</f>
        <v>0</v>
      </c>
      <c r="M45">
        <f>(BZ45 - IF(AI45&gt;1, I45*BV45*100.0/(AK45*CJ45), 0))*(CE45+CF45)/1000.0</f>
        <v>0</v>
      </c>
      <c r="N45">
        <f>2.0/((1/P45-1/O45)+SIGN(P45)*SQRT((1/P45-1/O45)*(1/P45-1/O45) + 4*BW45/((BW45+1)*(BW45+1))*(2*1/P45*1/O45-1/O45*1/O45)))</f>
        <v>0</v>
      </c>
      <c r="O45">
        <f>AF45+AE45*BV45+AD45*BV45*BV45</f>
        <v>0</v>
      </c>
      <c r="P45">
        <f>H45*(1000-(1000*0.61365*exp(17.502*T45/(240.97+T45))/(CE45+CF45)+CB45)/2)/(1000*0.61365*exp(17.502*T45/(240.97+T45))/(CE45+CF45)-CB45)</f>
        <v>0</v>
      </c>
      <c r="Q45">
        <f>1/((BW45+1)/(N45/1.6)+1/(O45/1.37)) + BW45/((BW45+1)/(N45/1.6) + BW45/(O45/1.37))</f>
        <v>0</v>
      </c>
      <c r="R45">
        <f>(BS45*BU45)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CB45*(CE45+CF45)/1000</f>
        <v>0</v>
      </c>
      <c r="X45">
        <f>0.61365*exp(17.502*CG45/(240.97+CG45))</f>
        <v>0</v>
      </c>
      <c r="Y45">
        <f>(U45-CB45*(CE45+CF45)/1000)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-0.0300538900174177</v>
      </c>
      <c r="AE45">
        <v>0.0337381244099211</v>
      </c>
      <c r="AF45">
        <v>2.68174888204696</v>
      </c>
      <c r="AG45">
        <v>72</v>
      </c>
      <c r="AH45">
        <v>12</v>
      </c>
      <c r="AI45">
        <f>IF(AG45*$H$13&gt;=AK45,1.0,(AK45/(AK45-AG45*$H$13)))</f>
        <v>0</v>
      </c>
      <c r="AJ45">
        <f>(AI45-1)*100</f>
        <v>0</v>
      </c>
      <c r="AK45">
        <f>MAX(0,($B$13+$C$13*CJ45)/(1+$D$13*CJ45)*CE45/(CG45+273)*$E$13)</f>
        <v>0</v>
      </c>
      <c r="AL45">
        <v>0</v>
      </c>
      <c r="AM45">
        <v>0</v>
      </c>
      <c r="AN45">
        <v>0</v>
      </c>
      <c r="AO45">
        <f>AN45-AM45</f>
        <v>0</v>
      </c>
      <c r="AP45">
        <f>AO45/AN45</f>
        <v>0</v>
      </c>
      <c r="AQ45">
        <v>-1</v>
      </c>
      <c r="AR45" t="s">
        <v>363</v>
      </c>
      <c r="AS45">
        <v>563.932769230769</v>
      </c>
      <c r="AT45">
        <v>677.331</v>
      </c>
      <c r="AU45">
        <f>1-AS45/AT45</f>
        <v>0</v>
      </c>
      <c r="AV45">
        <v>0.5</v>
      </c>
      <c r="AW45">
        <f>BS45</f>
        <v>0</v>
      </c>
      <c r="AX45">
        <f>I45</f>
        <v>0</v>
      </c>
      <c r="AY45">
        <f>AU45*AV45*AW45</f>
        <v>0</v>
      </c>
      <c r="AZ45">
        <f>BE45/AT45</f>
        <v>0</v>
      </c>
      <c r="BA45">
        <f>(AX45-AQ45)/AW45</f>
        <v>0</v>
      </c>
      <c r="BB45">
        <f>(AN45-AT45)/AT45</f>
        <v>0</v>
      </c>
      <c r="BC45" t="s">
        <v>266</v>
      </c>
      <c r="BD45">
        <v>0</v>
      </c>
      <c r="BE45">
        <f>AT45-BD45</f>
        <v>0</v>
      </c>
      <c r="BF45">
        <f>(AT45-AS45)/(AT45-BD45)</f>
        <v>0</v>
      </c>
      <c r="BG45">
        <f>(AN45-AT45)/(AN45-BD45)</f>
        <v>0</v>
      </c>
      <c r="BH45">
        <f>(AT45-AS45)/(AT45-AM45)</f>
        <v>0</v>
      </c>
      <c r="BI45">
        <f>(AN45-AT45)/(AN45-AM45)</f>
        <v>0</v>
      </c>
      <c r="BJ45" t="s">
        <v>266</v>
      </c>
      <c r="BK45" t="s">
        <v>266</v>
      </c>
      <c r="BL45" t="s">
        <v>266</v>
      </c>
      <c r="BM45" t="s">
        <v>266</v>
      </c>
      <c r="BN45" t="s">
        <v>266</v>
      </c>
      <c r="BO45" t="s">
        <v>266</v>
      </c>
      <c r="BP45" t="s">
        <v>266</v>
      </c>
      <c r="BQ45" t="s">
        <v>266</v>
      </c>
      <c r="BR45">
        <f>$B$11*CK45+$C$11*CL45+$F$11*CM45</f>
        <v>0</v>
      </c>
      <c r="BS45">
        <f>BR45*BT45</f>
        <v>0</v>
      </c>
      <c r="BT45">
        <f>($B$11*$D$9+$C$11*$D$9+$F$11*((CZ45+CR45)/MAX(CZ45+CR45+DA45, 0.1)*$I$9+DA45/MAX(CZ45+CR45+DA45, 0.1)*$J$9))/($B$11+$C$11+$F$11)</f>
        <v>0</v>
      </c>
      <c r="BU45">
        <f>($B$11*$K$9+$C$11*$K$9+$F$11*((CZ45+CR45)/MAX(CZ45+CR45+DA45, 0.1)*$P$9+DA45/MAX(CZ45+CR45+DA45, 0.1)*$Q$9))/($B$11+$C$11+$F$11)</f>
        <v>0</v>
      </c>
      <c r="BV45">
        <v>6</v>
      </c>
      <c r="BW45">
        <v>0.5</v>
      </c>
      <c r="BX45" t="s">
        <v>267</v>
      </c>
      <c r="BY45">
        <v>1623857495.25806</v>
      </c>
      <c r="BZ45">
        <v>386.133096774194</v>
      </c>
      <c r="CA45">
        <v>399.95235483871</v>
      </c>
      <c r="CB45">
        <v>23.8376129032258</v>
      </c>
      <c r="CC45">
        <v>17.1413806451613</v>
      </c>
      <c r="CD45">
        <v>600.015806451613</v>
      </c>
      <c r="CE45">
        <v>72.4781096774194</v>
      </c>
      <c r="CF45">
        <v>0.0989808709677419</v>
      </c>
      <c r="CG45">
        <v>31.3517516129032</v>
      </c>
      <c r="CH45">
        <v>29.7890741935484</v>
      </c>
      <c r="CI45">
        <v>999.9</v>
      </c>
      <c r="CJ45">
        <v>9999.7664516129</v>
      </c>
      <c r="CK45">
        <v>0</v>
      </c>
      <c r="CL45">
        <v>922.857322580645</v>
      </c>
      <c r="CM45">
        <v>1999.98870967742</v>
      </c>
      <c r="CN45">
        <v>0.979998677419355</v>
      </c>
      <c r="CO45">
        <v>0.0200016</v>
      </c>
      <c r="CP45">
        <v>0</v>
      </c>
      <c r="CQ45">
        <v>563.945032258065</v>
      </c>
      <c r="CR45">
        <v>5.00005</v>
      </c>
      <c r="CS45">
        <v>13494.9290322581</v>
      </c>
      <c r="CT45">
        <v>16663.5483870968</v>
      </c>
      <c r="CU45">
        <v>50.173</v>
      </c>
      <c r="CV45">
        <v>51.8323225806451</v>
      </c>
      <c r="CW45">
        <v>50.927</v>
      </c>
      <c r="CX45">
        <v>50.6146451612903</v>
      </c>
      <c r="CY45">
        <v>51.7357741935484</v>
      </c>
      <c r="CZ45">
        <v>1955.08838709677</v>
      </c>
      <c r="DA45">
        <v>39.9003225806452</v>
      </c>
      <c r="DB45">
        <v>0</v>
      </c>
      <c r="DC45">
        <v>841.699999809265</v>
      </c>
      <c r="DD45">
        <v>563.932769230769</v>
      </c>
      <c r="DE45">
        <v>-1.07042733449741</v>
      </c>
      <c r="DF45">
        <v>-53.8017093506707</v>
      </c>
      <c r="DG45">
        <v>13494.2961538462</v>
      </c>
      <c r="DH45">
        <v>15</v>
      </c>
      <c r="DI45">
        <v>1623857486.2</v>
      </c>
      <c r="DJ45" t="s">
        <v>364</v>
      </c>
      <c r="DK45">
        <v>5</v>
      </c>
      <c r="DL45">
        <v>7.061</v>
      </c>
      <c r="DM45">
        <v>-1.095</v>
      </c>
      <c r="DN45">
        <v>400</v>
      </c>
      <c r="DO45">
        <v>17</v>
      </c>
      <c r="DP45">
        <v>0.21</v>
      </c>
      <c r="DQ45">
        <v>0.02</v>
      </c>
      <c r="DR45">
        <v>-9.61512106976744</v>
      </c>
      <c r="DS45">
        <v>-60.8221942371645</v>
      </c>
      <c r="DT45">
        <v>7.04667423219084</v>
      </c>
      <c r="DU45">
        <v>0</v>
      </c>
      <c r="DV45">
        <v>564.040527777778</v>
      </c>
      <c r="DW45">
        <v>-1.87700379475681</v>
      </c>
      <c r="DX45">
        <v>0.299825271904891</v>
      </c>
      <c r="DY45">
        <v>0</v>
      </c>
      <c r="DZ45">
        <v>4.64996149769767</v>
      </c>
      <c r="EA45">
        <v>29.4593236943159</v>
      </c>
      <c r="EB45">
        <v>3.41972434736576</v>
      </c>
      <c r="EC45">
        <v>0</v>
      </c>
      <c r="ED45">
        <v>0</v>
      </c>
      <c r="EE45">
        <v>3</v>
      </c>
      <c r="EF45" t="s">
        <v>280</v>
      </c>
      <c r="EG45">
        <v>100</v>
      </c>
      <c r="EH45">
        <v>100</v>
      </c>
      <c r="EI45">
        <v>7.061</v>
      </c>
      <c r="EJ45">
        <v>-1.095</v>
      </c>
      <c r="EK45">
        <v>2</v>
      </c>
      <c r="EL45">
        <v>704.955</v>
      </c>
      <c r="EM45">
        <v>369.379</v>
      </c>
      <c r="EN45">
        <v>28.8225</v>
      </c>
      <c r="EO45">
        <v>27.7025</v>
      </c>
      <c r="EP45">
        <v>30.0007</v>
      </c>
      <c r="EQ45">
        <v>27.4849</v>
      </c>
      <c r="ER45">
        <v>27.437</v>
      </c>
      <c r="ES45">
        <v>25.5656</v>
      </c>
      <c r="ET45">
        <v>-30</v>
      </c>
      <c r="EU45">
        <v>-30</v>
      </c>
      <c r="EV45">
        <v>-999.9</v>
      </c>
      <c r="EW45">
        <v>400</v>
      </c>
      <c r="EX45">
        <v>20</v>
      </c>
      <c r="EY45">
        <v>112.058</v>
      </c>
      <c r="EZ45">
        <v>99.3967</v>
      </c>
    </row>
    <row r="46" spans="1:156">
      <c r="A46">
        <v>30</v>
      </c>
      <c r="B46">
        <v>1623857506.3</v>
      </c>
      <c r="C46">
        <v>1754.20000004768</v>
      </c>
      <c r="D46" t="s">
        <v>365</v>
      </c>
      <c r="E46" t="s">
        <v>366</v>
      </c>
      <c r="F46" t="s">
        <v>264</v>
      </c>
      <c r="G46">
        <v>1623857495.83871</v>
      </c>
      <c r="H46">
        <f>CD46*AI46*(CB46-CC46)/(100*BV46*(1000-AI46*CB46))</f>
        <v>0</v>
      </c>
      <c r="I46">
        <f>CD46*AI46*(CA46-BZ46*(1000-AI46*CC46)/(1000-AI46*CB46))/(100*BV46)</f>
        <v>0</v>
      </c>
      <c r="J46">
        <f>BZ46 - IF(AI46&gt;1, I46*BV46*100.0/(AK46*CJ46), 0)</f>
        <v>0</v>
      </c>
      <c r="K46">
        <f>((Q46-H46/2)*J46-I46)/(Q46+H46/2)</f>
        <v>0</v>
      </c>
      <c r="L46">
        <f>K46*(CE46+CF46)/1000.0</f>
        <v>0</v>
      </c>
      <c r="M46">
        <f>(BZ46 - IF(AI46&gt;1, I46*BV46*100.0/(AK46*CJ46), 0))*(CE46+CF46)/1000.0</f>
        <v>0</v>
      </c>
      <c r="N46">
        <f>2.0/((1/P46-1/O46)+SIGN(P46)*SQRT((1/P46-1/O46)*(1/P46-1/O46) + 4*BW46/((BW46+1)*(BW46+1))*(2*1/P46*1/O46-1/O46*1/O46)))</f>
        <v>0</v>
      </c>
      <c r="O46">
        <f>AF46+AE46*BV46+AD46*BV46*BV46</f>
        <v>0</v>
      </c>
      <c r="P46">
        <f>H46*(1000-(1000*0.61365*exp(17.502*T46/(240.97+T46))/(CE46+CF46)+CB46)/2)/(1000*0.61365*exp(17.502*T46/(240.97+T46))/(CE46+CF46)-CB46)</f>
        <v>0</v>
      </c>
      <c r="Q46">
        <f>1/((BW46+1)/(N46/1.6)+1/(O46/1.37)) + BW46/((BW46+1)/(N46/1.6) + BW46/(O46/1.37))</f>
        <v>0</v>
      </c>
      <c r="R46">
        <f>(BS46*BU46)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CB46*(CE46+CF46)/1000</f>
        <v>0</v>
      </c>
      <c r="X46">
        <f>0.61365*exp(17.502*CG46/(240.97+CG46))</f>
        <v>0</v>
      </c>
      <c r="Y46">
        <f>(U46-CB46*(CE46+CF46)/1000)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-0.030051967061868</v>
      </c>
      <c r="AE46">
        <v>0.0337359657238564</v>
      </c>
      <c r="AF46">
        <v>2.6816093112843</v>
      </c>
      <c r="AG46">
        <v>71</v>
      </c>
      <c r="AH46">
        <v>12</v>
      </c>
      <c r="AI46">
        <f>IF(AG46*$H$13&gt;=AK46,1.0,(AK46/(AK46-AG46*$H$13)))</f>
        <v>0</v>
      </c>
      <c r="AJ46">
        <f>(AI46-1)*100</f>
        <v>0</v>
      </c>
      <c r="AK46">
        <f>MAX(0,($B$13+$C$13*CJ46)/(1+$D$13*CJ46)*CE46/(CG46+273)*$E$13)</f>
        <v>0</v>
      </c>
      <c r="AL46">
        <v>0</v>
      </c>
      <c r="AM46">
        <v>0</v>
      </c>
      <c r="AN46">
        <v>0</v>
      </c>
      <c r="AO46">
        <f>AN46-AM46</f>
        <v>0</v>
      </c>
      <c r="AP46">
        <f>AO46/AN46</f>
        <v>0</v>
      </c>
      <c r="AQ46">
        <v>-1</v>
      </c>
      <c r="AR46" t="s">
        <v>367</v>
      </c>
      <c r="AS46">
        <v>571.964461538461</v>
      </c>
      <c r="AT46">
        <v>655.6</v>
      </c>
      <c r="AU46">
        <f>1-AS46/AT46</f>
        <v>0</v>
      </c>
      <c r="AV46">
        <v>0.5</v>
      </c>
      <c r="AW46">
        <f>BS46</f>
        <v>0</v>
      </c>
      <c r="AX46">
        <f>I46</f>
        <v>0</v>
      </c>
      <c r="AY46">
        <f>AU46*AV46*AW46</f>
        <v>0</v>
      </c>
      <c r="AZ46">
        <f>BE46/AT46</f>
        <v>0</v>
      </c>
      <c r="BA46">
        <f>(AX46-AQ46)/AW46</f>
        <v>0</v>
      </c>
      <c r="BB46">
        <f>(AN46-AT46)/AT46</f>
        <v>0</v>
      </c>
      <c r="BC46" t="s">
        <v>266</v>
      </c>
      <c r="BD46">
        <v>0</v>
      </c>
      <c r="BE46">
        <f>AT46-BD46</f>
        <v>0</v>
      </c>
      <c r="BF46">
        <f>(AT46-AS46)/(AT46-BD46)</f>
        <v>0</v>
      </c>
      <c r="BG46">
        <f>(AN46-AT46)/(AN46-BD46)</f>
        <v>0</v>
      </c>
      <c r="BH46">
        <f>(AT46-AS46)/(AT46-AM46)</f>
        <v>0</v>
      </c>
      <c r="BI46">
        <f>(AN46-AT46)/(AN46-AM46)</f>
        <v>0</v>
      </c>
      <c r="BJ46" t="s">
        <v>266</v>
      </c>
      <c r="BK46" t="s">
        <v>266</v>
      </c>
      <c r="BL46" t="s">
        <v>266</v>
      </c>
      <c r="BM46" t="s">
        <v>266</v>
      </c>
      <c r="BN46" t="s">
        <v>266</v>
      </c>
      <c r="BO46" t="s">
        <v>266</v>
      </c>
      <c r="BP46" t="s">
        <v>266</v>
      </c>
      <c r="BQ46" t="s">
        <v>266</v>
      </c>
      <c r="BR46">
        <f>$B$11*CK46+$C$11*CL46+$F$11*CM46</f>
        <v>0</v>
      </c>
      <c r="BS46">
        <f>BR46*BT46</f>
        <v>0</v>
      </c>
      <c r="BT46">
        <f>($B$11*$D$9+$C$11*$D$9+$F$11*((CZ46+CR46)/MAX(CZ46+CR46+DA46, 0.1)*$I$9+DA46/MAX(CZ46+CR46+DA46, 0.1)*$J$9))/($B$11+$C$11+$F$11)</f>
        <v>0</v>
      </c>
      <c r="BU46">
        <f>($B$11*$K$9+$C$11*$K$9+$F$11*((CZ46+CR46)/MAX(CZ46+CR46+DA46, 0.1)*$P$9+DA46/MAX(CZ46+CR46+DA46, 0.1)*$Q$9))/($B$11+$C$11+$F$11)</f>
        <v>0</v>
      </c>
      <c r="BV46">
        <v>6</v>
      </c>
      <c r="BW46">
        <v>0.5</v>
      </c>
      <c r="BX46" t="s">
        <v>267</v>
      </c>
      <c r="BY46">
        <v>1623857495.83871</v>
      </c>
      <c r="BZ46">
        <v>385.693193548387</v>
      </c>
      <c r="CA46">
        <v>399.95264516129</v>
      </c>
      <c r="CB46">
        <v>24.0539290322581</v>
      </c>
      <c r="CC46">
        <v>17.1457129032258</v>
      </c>
      <c r="CD46">
        <v>600.009096774193</v>
      </c>
      <c r="CE46">
        <v>72.4781483870968</v>
      </c>
      <c r="CF46">
        <v>0.0990144548387097</v>
      </c>
      <c r="CG46">
        <v>31.3548774193548</v>
      </c>
      <c r="CH46">
        <v>29.7980806451613</v>
      </c>
      <c r="CI46">
        <v>999.9</v>
      </c>
      <c r="CJ46">
        <v>9999.12129032258</v>
      </c>
      <c r="CK46">
        <v>0</v>
      </c>
      <c r="CL46">
        <v>923.570225806452</v>
      </c>
      <c r="CM46">
        <v>1999.98322580645</v>
      </c>
      <c r="CN46">
        <v>0.979998870967742</v>
      </c>
      <c r="CO46">
        <v>0.0200013967741936</v>
      </c>
      <c r="CP46">
        <v>0</v>
      </c>
      <c r="CQ46">
        <v>563.766935483871</v>
      </c>
      <c r="CR46">
        <v>5.00005</v>
      </c>
      <c r="CS46">
        <v>13491.9322580645</v>
      </c>
      <c r="CT46">
        <v>16663.5032258065</v>
      </c>
      <c r="CU46">
        <v>50.171</v>
      </c>
      <c r="CV46">
        <v>51.8282903225806</v>
      </c>
      <c r="CW46">
        <v>50.925</v>
      </c>
      <c r="CX46">
        <v>50.6106129032258</v>
      </c>
      <c r="CY46">
        <v>51.7337419354839</v>
      </c>
      <c r="CZ46">
        <v>1955.08322580645</v>
      </c>
      <c r="DA46">
        <v>39.9</v>
      </c>
      <c r="DB46">
        <v>0</v>
      </c>
      <c r="DC46">
        <v>2.40000009536743</v>
      </c>
      <c r="DD46">
        <v>571.964461538461</v>
      </c>
      <c r="DE46">
        <v>126.316742761829</v>
      </c>
      <c r="DF46">
        <v>75516.5932256091</v>
      </c>
      <c r="DG46">
        <v>18215.9961538462</v>
      </c>
      <c r="DH46">
        <v>15</v>
      </c>
      <c r="DI46">
        <v>1623857486.2</v>
      </c>
      <c r="DJ46" t="s">
        <v>364</v>
      </c>
      <c r="DK46">
        <v>5</v>
      </c>
      <c r="DL46">
        <v>7.061</v>
      </c>
      <c r="DM46">
        <v>-1.095</v>
      </c>
      <c r="DN46">
        <v>400</v>
      </c>
      <c r="DO46">
        <v>17</v>
      </c>
      <c r="DP46">
        <v>0.21</v>
      </c>
      <c r="DQ46">
        <v>0.02</v>
      </c>
      <c r="DR46">
        <v>-11.7879843883721</v>
      </c>
      <c r="DS46">
        <v>-47.4716205050136</v>
      </c>
      <c r="DT46">
        <v>6.1027259712332</v>
      </c>
      <c r="DU46">
        <v>0</v>
      </c>
      <c r="DV46">
        <v>570.207916666667</v>
      </c>
      <c r="DW46">
        <v>92.2396681729432</v>
      </c>
      <c r="DX46">
        <v>25.3395550006693</v>
      </c>
      <c r="DY46">
        <v>0</v>
      </c>
      <c r="DZ46">
        <v>5.70561677676744</v>
      </c>
      <c r="EA46">
        <v>22.8423117820024</v>
      </c>
      <c r="EB46">
        <v>2.95071195361</v>
      </c>
      <c r="EC46">
        <v>0</v>
      </c>
      <c r="ED46">
        <v>0</v>
      </c>
      <c r="EE46">
        <v>3</v>
      </c>
      <c r="EF46" t="s">
        <v>280</v>
      </c>
      <c r="EG46">
        <v>100</v>
      </c>
      <c r="EH46">
        <v>100</v>
      </c>
      <c r="EI46">
        <v>7.061</v>
      </c>
      <c r="EJ46">
        <v>-1.095</v>
      </c>
      <c r="EK46">
        <v>2</v>
      </c>
      <c r="EL46">
        <v>705.966</v>
      </c>
      <c r="EM46">
        <v>369.484</v>
      </c>
      <c r="EN46">
        <v>28.8312</v>
      </c>
      <c r="EO46">
        <v>27.7088</v>
      </c>
      <c r="EP46">
        <v>30.0007</v>
      </c>
      <c r="EQ46">
        <v>27.4897</v>
      </c>
      <c r="ER46">
        <v>27.4412</v>
      </c>
      <c r="ES46">
        <v>25.5663</v>
      </c>
      <c r="ET46">
        <v>-30</v>
      </c>
      <c r="EU46">
        <v>-30</v>
      </c>
      <c r="EV46">
        <v>-999.9</v>
      </c>
      <c r="EW46">
        <v>400</v>
      </c>
      <c r="EX46">
        <v>20</v>
      </c>
      <c r="EY46">
        <v>112.057</v>
      </c>
      <c r="EZ46">
        <v>99.3942</v>
      </c>
    </row>
    <row r="47" spans="1:156">
      <c r="A47">
        <v>31</v>
      </c>
      <c r="B47">
        <v>1623857509.2</v>
      </c>
      <c r="C47">
        <v>1757.10000014305</v>
      </c>
      <c r="D47" t="s">
        <v>368</v>
      </c>
      <c r="E47" t="s">
        <v>369</v>
      </c>
      <c r="F47" t="s">
        <v>264</v>
      </c>
      <c r="G47">
        <v>1623857496.50323</v>
      </c>
      <c r="H47">
        <f>CD47*AI47*(CB47-CC47)/(100*BV47*(1000-AI47*CB47))</f>
        <v>0</v>
      </c>
      <c r="I47">
        <f>CD47*AI47*(CA47-BZ47*(1000-AI47*CC47)/(1000-AI47*CB47))/(100*BV47)</f>
        <v>0</v>
      </c>
      <c r="J47">
        <f>BZ47 - IF(AI47&gt;1, I47*BV47*100.0/(AK47*CJ47), 0)</f>
        <v>0</v>
      </c>
      <c r="K47">
        <f>((Q47-H47/2)*J47-I47)/(Q47+H47/2)</f>
        <v>0</v>
      </c>
      <c r="L47">
        <f>K47*(CE47+CF47)/1000.0</f>
        <v>0</v>
      </c>
      <c r="M47">
        <f>(BZ47 - IF(AI47&gt;1, I47*BV47*100.0/(AK47*CJ47), 0))*(CE47+CF47)/1000.0</f>
        <v>0</v>
      </c>
      <c r="N47">
        <f>2.0/((1/P47-1/O47)+SIGN(P47)*SQRT((1/P47-1/O47)*(1/P47-1/O47) + 4*BW47/((BW47+1)*(BW47+1))*(2*1/P47*1/O47-1/O47*1/O47)))</f>
        <v>0</v>
      </c>
      <c r="O47">
        <f>AF47+AE47*BV47+AD47*BV47*BV47</f>
        <v>0</v>
      </c>
      <c r="P47">
        <f>H47*(1000-(1000*0.61365*exp(17.502*T47/(240.97+T47))/(CE47+CF47)+CB47)/2)/(1000*0.61365*exp(17.502*T47/(240.97+T47))/(CE47+CF47)-CB47)</f>
        <v>0</v>
      </c>
      <c r="Q47">
        <f>1/((BW47+1)/(N47/1.6)+1/(O47/1.37)) + BW47/((BW47+1)/(N47/1.6) + BW47/(O47/1.37))</f>
        <v>0</v>
      </c>
      <c r="R47">
        <f>(BS47*BU47)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CB47*(CE47+CF47)/1000</f>
        <v>0</v>
      </c>
      <c r="X47">
        <f>0.61365*exp(17.502*CG47/(240.97+CG47))</f>
        <v>0</v>
      </c>
      <c r="Y47">
        <f>(U47-CB47*(CE47+CF47)/1000)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-0.0300519897999088</v>
      </c>
      <c r="AE47">
        <v>0.0337359912492992</v>
      </c>
      <c r="AF47">
        <v>2.6816109616546</v>
      </c>
      <c r="AG47">
        <v>71</v>
      </c>
      <c r="AH47">
        <v>12</v>
      </c>
      <c r="AI47">
        <f>IF(AG47*$H$13&gt;=AK47,1.0,(AK47/(AK47-AG47*$H$13)))</f>
        <v>0</v>
      </c>
      <c r="AJ47">
        <f>(AI47-1)*100</f>
        <v>0</v>
      </c>
      <c r="AK47">
        <f>MAX(0,($B$13+$C$13*CJ47)/(1+$D$13*CJ47)*CE47/(CG47+273)*$E$13)</f>
        <v>0</v>
      </c>
      <c r="AL47">
        <v>0</v>
      </c>
      <c r="AM47">
        <v>0</v>
      </c>
      <c r="AN47">
        <v>0</v>
      </c>
      <c r="AO47">
        <f>AN47-AM47</f>
        <v>0</v>
      </c>
      <c r="AP47">
        <f>AO47/AN47</f>
        <v>0</v>
      </c>
      <c r="AQ47">
        <v>-1</v>
      </c>
      <c r="AR47" t="s">
        <v>370</v>
      </c>
      <c r="AS47">
        <v>577.544</v>
      </c>
      <c r="AT47">
        <v>651.408</v>
      </c>
      <c r="AU47">
        <f>1-AS47/AT47</f>
        <v>0</v>
      </c>
      <c r="AV47">
        <v>0.5</v>
      </c>
      <c r="AW47">
        <f>BS47</f>
        <v>0</v>
      </c>
      <c r="AX47">
        <f>I47</f>
        <v>0</v>
      </c>
      <c r="AY47">
        <f>AU47*AV47*AW47</f>
        <v>0</v>
      </c>
      <c r="AZ47">
        <f>BE47/AT47</f>
        <v>0</v>
      </c>
      <c r="BA47">
        <f>(AX47-AQ47)/AW47</f>
        <v>0</v>
      </c>
      <c r="BB47">
        <f>(AN47-AT47)/AT47</f>
        <v>0</v>
      </c>
      <c r="BC47" t="s">
        <v>266</v>
      </c>
      <c r="BD47">
        <v>0</v>
      </c>
      <c r="BE47">
        <f>AT47-BD47</f>
        <v>0</v>
      </c>
      <c r="BF47">
        <f>(AT47-AS47)/(AT47-BD47)</f>
        <v>0</v>
      </c>
      <c r="BG47">
        <f>(AN47-AT47)/(AN47-BD47)</f>
        <v>0</v>
      </c>
      <c r="BH47">
        <f>(AT47-AS47)/(AT47-AM47)</f>
        <v>0</v>
      </c>
      <c r="BI47">
        <f>(AN47-AT47)/(AN47-AM47)</f>
        <v>0</v>
      </c>
      <c r="BJ47" t="s">
        <v>266</v>
      </c>
      <c r="BK47" t="s">
        <v>266</v>
      </c>
      <c r="BL47" t="s">
        <v>266</v>
      </c>
      <c r="BM47" t="s">
        <v>266</v>
      </c>
      <c r="BN47" t="s">
        <v>266</v>
      </c>
      <c r="BO47" t="s">
        <v>266</v>
      </c>
      <c r="BP47" t="s">
        <v>266</v>
      </c>
      <c r="BQ47" t="s">
        <v>266</v>
      </c>
      <c r="BR47">
        <f>$B$11*CK47+$C$11*CL47+$F$11*CM47</f>
        <v>0</v>
      </c>
      <c r="BS47">
        <f>BR47*BT47</f>
        <v>0</v>
      </c>
      <c r="BT47">
        <f>($B$11*$D$9+$C$11*$D$9+$F$11*((CZ47+CR47)/MAX(CZ47+CR47+DA47, 0.1)*$I$9+DA47/MAX(CZ47+CR47+DA47, 0.1)*$J$9))/($B$11+$C$11+$F$11)</f>
        <v>0</v>
      </c>
      <c r="BU47">
        <f>($B$11*$K$9+$C$11*$K$9+$F$11*((CZ47+CR47)/MAX(CZ47+CR47+DA47, 0.1)*$P$9+DA47/MAX(CZ47+CR47+DA47, 0.1)*$Q$9))/($B$11+$C$11+$F$11)</f>
        <v>0</v>
      </c>
      <c r="BV47">
        <v>6</v>
      </c>
      <c r="BW47">
        <v>0.5</v>
      </c>
      <c r="BX47" t="s">
        <v>267</v>
      </c>
      <c r="BY47">
        <v>1623857496.50323</v>
      </c>
      <c r="BZ47">
        <v>385.309903225806</v>
      </c>
      <c r="CA47">
        <v>399.953419354839</v>
      </c>
      <c r="CB47">
        <v>24.2499483870968</v>
      </c>
      <c r="CC47">
        <v>17.1506548387097</v>
      </c>
      <c r="CD47">
        <v>600.000838709678</v>
      </c>
      <c r="CE47">
        <v>72.4782032258065</v>
      </c>
      <c r="CF47">
        <v>0.0990606677419355</v>
      </c>
      <c r="CG47">
        <v>31.3629258064516</v>
      </c>
      <c r="CH47">
        <v>29.8351709677419</v>
      </c>
      <c r="CI47">
        <v>999.9</v>
      </c>
      <c r="CJ47">
        <v>9999.12129032258</v>
      </c>
      <c r="CK47">
        <v>0</v>
      </c>
      <c r="CL47">
        <v>923.689580645161</v>
      </c>
      <c r="CM47">
        <v>1999.97064516129</v>
      </c>
      <c r="CN47">
        <v>0.979998741935484</v>
      </c>
      <c r="CO47">
        <v>0.0200015258064516</v>
      </c>
      <c r="CP47">
        <v>0</v>
      </c>
      <c r="CQ47">
        <v>563.444935483871</v>
      </c>
      <c r="CR47">
        <v>5.00005</v>
      </c>
      <c r="CS47">
        <v>13486.1580645161</v>
      </c>
      <c r="CT47">
        <v>16663.3967741935</v>
      </c>
      <c r="CU47">
        <v>50.1750322580645</v>
      </c>
      <c r="CV47">
        <v>51.8242580645161</v>
      </c>
      <c r="CW47">
        <v>50.923</v>
      </c>
      <c r="CX47">
        <v>50.6045806451613</v>
      </c>
      <c r="CY47">
        <v>51.7337419354839</v>
      </c>
      <c r="CZ47">
        <v>1955.07064516129</v>
      </c>
      <c r="DA47">
        <v>39.9</v>
      </c>
      <c r="DB47">
        <v>0</v>
      </c>
      <c r="DC47">
        <v>2.29999995231628</v>
      </c>
      <c r="DD47">
        <v>577.544</v>
      </c>
      <c r="DE47">
        <v>153.274558661052</v>
      </c>
      <c r="DF47">
        <v>115591.778169712</v>
      </c>
      <c r="DG47">
        <v>22766.3884615385</v>
      </c>
      <c r="DH47">
        <v>15</v>
      </c>
      <c r="DI47">
        <v>1623857486.2</v>
      </c>
      <c r="DJ47" t="s">
        <v>364</v>
      </c>
      <c r="DK47">
        <v>5</v>
      </c>
      <c r="DL47">
        <v>7.061</v>
      </c>
      <c r="DM47">
        <v>-1.095</v>
      </c>
      <c r="DN47">
        <v>400</v>
      </c>
      <c r="DO47">
        <v>17</v>
      </c>
      <c r="DP47">
        <v>0.21</v>
      </c>
      <c r="DQ47">
        <v>0.02</v>
      </c>
      <c r="DR47">
        <v>-13.976105</v>
      </c>
      <c r="DS47">
        <v>-23.9144537692272</v>
      </c>
      <c r="DT47">
        <v>3.90591872774839</v>
      </c>
      <c r="DU47">
        <v>0</v>
      </c>
      <c r="DV47">
        <v>574.434583333333</v>
      </c>
      <c r="DW47">
        <v>133.182335187692</v>
      </c>
      <c r="DX47">
        <v>32.1105675694458</v>
      </c>
      <c r="DY47">
        <v>0</v>
      </c>
      <c r="DZ47">
        <v>6.7785816744186</v>
      </c>
      <c r="EA47">
        <v>11.5317742949632</v>
      </c>
      <c r="EB47">
        <v>1.87838059441156</v>
      </c>
      <c r="EC47">
        <v>0</v>
      </c>
      <c r="ED47">
        <v>0</v>
      </c>
      <c r="EE47">
        <v>3</v>
      </c>
      <c r="EF47" t="s">
        <v>280</v>
      </c>
      <c r="EG47">
        <v>100</v>
      </c>
      <c r="EH47">
        <v>100</v>
      </c>
      <c r="EI47">
        <v>7.061</v>
      </c>
      <c r="EJ47">
        <v>-1.095</v>
      </c>
      <c r="EK47">
        <v>2</v>
      </c>
      <c r="EL47">
        <v>706.729</v>
      </c>
      <c r="EM47">
        <v>369.479</v>
      </c>
      <c r="EN47">
        <v>28.8404</v>
      </c>
      <c r="EO47">
        <v>27.7143</v>
      </c>
      <c r="EP47">
        <v>30.0006</v>
      </c>
      <c r="EQ47">
        <v>27.4949</v>
      </c>
      <c r="ER47">
        <v>27.4464</v>
      </c>
      <c r="ES47">
        <v>25.571</v>
      </c>
      <c r="ET47">
        <v>-30</v>
      </c>
      <c r="EU47">
        <v>-30</v>
      </c>
      <c r="EV47">
        <v>-999.9</v>
      </c>
      <c r="EW47">
        <v>400</v>
      </c>
      <c r="EX47">
        <v>20</v>
      </c>
      <c r="EY47">
        <v>112.055</v>
      </c>
      <c r="EZ47">
        <v>99.3931</v>
      </c>
    </row>
    <row r="48" spans="1:156">
      <c r="A48">
        <v>32</v>
      </c>
      <c r="B48">
        <v>1623857512.3</v>
      </c>
      <c r="C48">
        <v>1760.20000004768</v>
      </c>
      <c r="D48" t="s">
        <v>371</v>
      </c>
      <c r="E48" t="s">
        <v>372</v>
      </c>
      <c r="F48" t="s">
        <v>264</v>
      </c>
      <c r="G48">
        <v>1623857497.25484</v>
      </c>
      <c r="H48">
        <f>CD48*AI48*(CB48-CC48)/(100*BV48*(1000-AI48*CB48))</f>
        <v>0</v>
      </c>
      <c r="I48">
        <f>CD48*AI48*(CA48-BZ48*(1000-AI48*CC48)/(1000-AI48*CB48))/(100*BV48)</f>
        <v>0</v>
      </c>
      <c r="J48">
        <f>BZ48 - IF(AI48&gt;1, I48*BV48*100.0/(AK48*CJ48), 0)</f>
        <v>0</v>
      </c>
      <c r="K48">
        <f>((Q48-H48/2)*J48-I48)/(Q48+H48/2)</f>
        <v>0</v>
      </c>
      <c r="L48">
        <f>K48*(CE48+CF48)/1000.0</f>
        <v>0</v>
      </c>
      <c r="M48">
        <f>(BZ48 - IF(AI48&gt;1, I48*BV48*100.0/(AK48*CJ48), 0))*(CE48+CF48)/1000.0</f>
        <v>0</v>
      </c>
      <c r="N48">
        <f>2.0/((1/P48-1/O48)+SIGN(P48)*SQRT((1/P48-1/O48)*(1/P48-1/O48) + 4*BW48/((BW48+1)*(BW48+1))*(2*1/P48*1/O48-1/O48*1/O48)))</f>
        <v>0</v>
      </c>
      <c r="O48">
        <f>AF48+AE48*BV48+AD48*BV48*BV48</f>
        <v>0</v>
      </c>
      <c r="P48">
        <f>H48*(1000-(1000*0.61365*exp(17.502*T48/(240.97+T48))/(CE48+CF48)+CB48)/2)/(1000*0.61365*exp(17.502*T48/(240.97+T48))/(CE48+CF48)-CB48)</f>
        <v>0</v>
      </c>
      <c r="Q48">
        <f>1/((BW48+1)/(N48/1.6)+1/(O48/1.37)) + BW48/((BW48+1)/(N48/1.6) + BW48/(O48/1.37))</f>
        <v>0</v>
      </c>
      <c r="R48">
        <f>(BS48*BU48)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CB48*(CE48+CF48)/1000</f>
        <v>0</v>
      </c>
      <c r="X48">
        <f>0.61365*exp(17.502*CG48/(240.97+CG48))</f>
        <v>0</v>
      </c>
      <c r="Y48">
        <f>(U48-CB48*(CE48+CF48)/1000)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-0.0300523739298769</v>
      </c>
      <c r="AE48">
        <v>0.0337364224688401</v>
      </c>
      <c r="AF48">
        <v>2.68163884249586</v>
      </c>
      <c r="AG48">
        <v>70</v>
      </c>
      <c r="AH48">
        <v>12</v>
      </c>
      <c r="AI48">
        <f>IF(AG48*$H$13&gt;=AK48,1.0,(AK48/(AK48-AG48*$H$13)))</f>
        <v>0</v>
      </c>
      <c r="AJ48">
        <f>(AI48-1)*100</f>
        <v>0</v>
      </c>
      <c r="AK48">
        <f>MAX(0,($B$13+$C$13*CJ48)/(1+$D$13*CJ48)*CE48/(CG48+273)*$E$13)</f>
        <v>0</v>
      </c>
      <c r="AL48">
        <v>0</v>
      </c>
      <c r="AM48">
        <v>0</v>
      </c>
      <c r="AN48">
        <v>0</v>
      </c>
      <c r="AO48">
        <f>AN48-AM48</f>
        <v>0</v>
      </c>
      <c r="AP48">
        <f>AO48/AN48</f>
        <v>0</v>
      </c>
      <c r="AQ48">
        <v>-1</v>
      </c>
      <c r="AR48" t="s">
        <v>373</v>
      </c>
      <c r="AS48">
        <v>582.563076923077</v>
      </c>
      <c r="AT48">
        <v>649.483</v>
      </c>
      <c r="AU48">
        <f>1-AS48/AT48</f>
        <v>0</v>
      </c>
      <c r="AV48">
        <v>0.5</v>
      </c>
      <c r="AW48">
        <f>BS48</f>
        <v>0</v>
      </c>
      <c r="AX48">
        <f>I48</f>
        <v>0</v>
      </c>
      <c r="AY48">
        <f>AU48*AV48*AW48</f>
        <v>0</v>
      </c>
      <c r="AZ48">
        <f>BE48/AT48</f>
        <v>0</v>
      </c>
      <c r="BA48">
        <f>(AX48-AQ48)/AW48</f>
        <v>0</v>
      </c>
      <c r="BB48">
        <f>(AN48-AT48)/AT48</f>
        <v>0</v>
      </c>
      <c r="BC48" t="s">
        <v>266</v>
      </c>
      <c r="BD48">
        <v>0</v>
      </c>
      <c r="BE48">
        <f>AT48-BD48</f>
        <v>0</v>
      </c>
      <c r="BF48">
        <f>(AT48-AS48)/(AT48-BD48)</f>
        <v>0</v>
      </c>
      <c r="BG48">
        <f>(AN48-AT48)/(AN48-BD48)</f>
        <v>0</v>
      </c>
      <c r="BH48">
        <f>(AT48-AS48)/(AT48-AM48)</f>
        <v>0</v>
      </c>
      <c r="BI48">
        <f>(AN48-AT48)/(AN48-AM48)</f>
        <v>0</v>
      </c>
      <c r="BJ48" t="s">
        <v>266</v>
      </c>
      <c r="BK48" t="s">
        <v>266</v>
      </c>
      <c r="BL48" t="s">
        <v>266</v>
      </c>
      <c r="BM48" t="s">
        <v>266</v>
      </c>
      <c r="BN48" t="s">
        <v>266</v>
      </c>
      <c r="BO48" t="s">
        <v>266</v>
      </c>
      <c r="BP48" t="s">
        <v>266</v>
      </c>
      <c r="BQ48" t="s">
        <v>266</v>
      </c>
      <c r="BR48">
        <f>$B$11*CK48+$C$11*CL48+$F$11*CM48</f>
        <v>0</v>
      </c>
      <c r="BS48">
        <f>BR48*BT48</f>
        <v>0</v>
      </c>
      <c r="BT48">
        <f>($B$11*$D$9+$C$11*$D$9+$F$11*((CZ48+CR48)/MAX(CZ48+CR48+DA48, 0.1)*$I$9+DA48/MAX(CZ48+CR48+DA48, 0.1)*$J$9))/($B$11+$C$11+$F$11)</f>
        <v>0</v>
      </c>
      <c r="BU48">
        <f>($B$11*$K$9+$C$11*$K$9+$F$11*((CZ48+CR48)/MAX(CZ48+CR48+DA48, 0.1)*$P$9+DA48/MAX(CZ48+CR48+DA48, 0.1)*$Q$9))/($B$11+$C$11+$F$11)</f>
        <v>0</v>
      </c>
      <c r="BV48">
        <v>6</v>
      </c>
      <c r="BW48">
        <v>0.5</v>
      </c>
      <c r="BX48" t="s">
        <v>267</v>
      </c>
      <c r="BY48">
        <v>1623857497.25484</v>
      </c>
      <c r="BZ48">
        <v>384.982096774194</v>
      </c>
      <c r="CA48">
        <v>399.95364516129</v>
      </c>
      <c r="CB48">
        <v>24.4289419354839</v>
      </c>
      <c r="CC48">
        <v>17.1561580645161</v>
      </c>
      <c r="CD48">
        <v>599.993838709677</v>
      </c>
      <c r="CE48">
        <v>72.478264516129</v>
      </c>
      <c r="CF48">
        <v>0.0991218612903226</v>
      </c>
      <c r="CG48">
        <v>31.374535483871</v>
      </c>
      <c r="CH48">
        <v>29.8928064516129</v>
      </c>
      <c r="CI48">
        <v>999.9</v>
      </c>
      <c r="CJ48">
        <v>9999.24064516129</v>
      </c>
      <c r="CK48">
        <v>0</v>
      </c>
      <c r="CL48">
        <v>923.073387096774</v>
      </c>
      <c r="CM48">
        <v>1999.91709677419</v>
      </c>
      <c r="CN48">
        <v>0.979998516129032</v>
      </c>
      <c r="CO48">
        <v>0.0200017548387097</v>
      </c>
      <c r="CP48">
        <v>0</v>
      </c>
      <c r="CQ48">
        <v>563.073096774194</v>
      </c>
      <c r="CR48">
        <v>5.00005</v>
      </c>
      <c r="CS48">
        <v>13479.9225806452</v>
      </c>
      <c r="CT48">
        <v>16662.9451612903</v>
      </c>
      <c r="CU48">
        <v>50.185129032258</v>
      </c>
      <c r="CV48">
        <v>51.8202258064516</v>
      </c>
      <c r="CW48">
        <v>50.921</v>
      </c>
      <c r="CX48">
        <v>50.5985483870968</v>
      </c>
      <c r="CY48">
        <v>51.7357419354839</v>
      </c>
      <c r="CZ48">
        <v>1955.01774193548</v>
      </c>
      <c r="DA48">
        <v>39.8993548387097</v>
      </c>
      <c r="DB48">
        <v>0</v>
      </c>
      <c r="DC48">
        <v>2.09999990463257</v>
      </c>
      <c r="DD48">
        <v>582.563076923077</v>
      </c>
      <c r="DE48">
        <v>120.45687038232</v>
      </c>
      <c r="DF48">
        <v>114940.588449606</v>
      </c>
      <c r="DG48">
        <v>27277.7692307692</v>
      </c>
      <c r="DH48">
        <v>15</v>
      </c>
      <c r="DI48">
        <v>1623857486.2</v>
      </c>
      <c r="DJ48" t="s">
        <v>364</v>
      </c>
      <c r="DK48">
        <v>5</v>
      </c>
      <c r="DL48">
        <v>7.061</v>
      </c>
      <c r="DM48">
        <v>-1.095</v>
      </c>
      <c r="DN48">
        <v>400</v>
      </c>
      <c r="DO48">
        <v>17</v>
      </c>
      <c r="DP48">
        <v>0.21</v>
      </c>
      <c r="DQ48">
        <v>0.02</v>
      </c>
      <c r="DR48">
        <v>-15.503223255814</v>
      </c>
      <c r="DS48">
        <v>-3.14175321891203</v>
      </c>
      <c r="DT48">
        <v>0.669510471230342</v>
      </c>
      <c r="DU48">
        <v>0</v>
      </c>
      <c r="DV48">
        <v>577.796472222222</v>
      </c>
      <c r="DW48">
        <v>129.083285819617</v>
      </c>
      <c r="DX48">
        <v>37.016064425152</v>
      </c>
      <c r="DY48">
        <v>0</v>
      </c>
      <c r="DZ48">
        <v>7.5616088372093</v>
      </c>
      <c r="EA48">
        <v>2.2712312606349</v>
      </c>
      <c r="EB48">
        <v>0.368813584091307</v>
      </c>
      <c r="EC48">
        <v>0</v>
      </c>
      <c r="ED48">
        <v>0</v>
      </c>
      <c r="EE48">
        <v>3</v>
      </c>
      <c r="EF48" t="s">
        <v>280</v>
      </c>
      <c r="EG48">
        <v>100</v>
      </c>
      <c r="EH48">
        <v>100</v>
      </c>
      <c r="EI48">
        <v>7.061</v>
      </c>
      <c r="EJ48">
        <v>-1.095</v>
      </c>
      <c r="EK48">
        <v>2</v>
      </c>
      <c r="EL48">
        <v>707.217</v>
      </c>
      <c r="EM48">
        <v>369.503</v>
      </c>
      <c r="EN48">
        <v>28.8505</v>
      </c>
      <c r="EO48">
        <v>27.72</v>
      </c>
      <c r="EP48">
        <v>30.0006</v>
      </c>
      <c r="EQ48">
        <v>27.5002</v>
      </c>
      <c r="ER48">
        <v>27.4524</v>
      </c>
      <c r="ES48">
        <v>25.5707</v>
      </c>
      <c r="ET48">
        <v>-30</v>
      </c>
      <c r="EU48">
        <v>-30</v>
      </c>
      <c r="EV48">
        <v>-999.9</v>
      </c>
      <c r="EW48">
        <v>400</v>
      </c>
      <c r="EX48">
        <v>20</v>
      </c>
      <c r="EY48">
        <v>112.053</v>
      </c>
      <c r="EZ48">
        <v>99.3918</v>
      </c>
    </row>
    <row r="49" spans="1:156">
      <c r="A49">
        <v>33</v>
      </c>
      <c r="B49">
        <v>1623857515.2</v>
      </c>
      <c r="C49">
        <v>1763.10000014305</v>
      </c>
      <c r="D49" t="s">
        <v>374</v>
      </c>
      <c r="E49" t="s">
        <v>375</v>
      </c>
      <c r="F49" t="s">
        <v>264</v>
      </c>
      <c r="G49">
        <v>1623857498.08387</v>
      </c>
      <c r="H49">
        <f>CD49*AI49*(CB49-CC49)/(100*BV49*(1000-AI49*CB49))</f>
        <v>0</v>
      </c>
      <c r="I49">
        <f>CD49*AI49*(CA49-BZ49*(1000-AI49*CC49)/(1000-AI49*CB49))/(100*BV49)</f>
        <v>0</v>
      </c>
      <c r="J49">
        <f>BZ49 - IF(AI49&gt;1, I49*BV49*100.0/(AK49*CJ49), 0)</f>
        <v>0</v>
      </c>
      <c r="K49">
        <f>((Q49-H49/2)*J49-I49)/(Q49+H49/2)</f>
        <v>0</v>
      </c>
      <c r="L49">
        <f>K49*(CE49+CF49)/1000.0</f>
        <v>0</v>
      </c>
      <c r="M49">
        <f>(BZ49 - IF(AI49&gt;1, I49*BV49*100.0/(AK49*CJ49), 0))*(CE49+CF49)/1000.0</f>
        <v>0</v>
      </c>
      <c r="N49">
        <f>2.0/((1/P49-1/O49)+SIGN(P49)*SQRT((1/P49-1/O49)*(1/P49-1/O49) + 4*BW49/((BW49+1)*(BW49+1))*(2*1/P49*1/O49-1/O49*1/O49)))</f>
        <v>0</v>
      </c>
      <c r="O49">
        <f>AF49+AE49*BV49+AD49*BV49*BV49</f>
        <v>0</v>
      </c>
      <c r="P49">
        <f>H49*(1000-(1000*0.61365*exp(17.502*T49/(240.97+T49))/(CE49+CF49)+CB49)/2)/(1000*0.61365*exp(17.502*T49/(240.97+T49))/(CE49+CF49)-CB49)</f>
        <v>0</v>
      </c>
      <c r="Q49">
        <f>1/((BW49+1)/(N49/1.6)+1/(O49/1.37)) + BW49/((BW49+1)/(N49/1.6) + BW49/(O49/1.37))</f>
        <v>0</v>
      </c>
      <c r="R49">
        <f>(BS49*BU49)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CB49*(CE49+CF49)/1000</f>
        <v>0</v>
      </c>
      <c r="X49">
        <f>0.61365*exp(17.502*CG49/(240.97+CG49))</f>
        <v>0</v>
      </c>
      <c r="Y49">
        <f>(U49-CB49*(CE49+CF49)/1000)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-0.0300494747766944</v>
      </c>
      <c r="AE49">
        <v>0.0337331679154129</v>
      </c>
      <c r="AF49">
        <v>2.68142841474255</v>
      </c>
      <c r="AG49">
        <v>70</v>
      </c>
      <c r="AH49">
        <v>12</v>
      </c>
      <c r="AI49">
        <f>IF(AG49*$H$13&gt;=AK49,1.0,(AK49/(AK49-AG49*$H$13)))</f>
        <v>0</v>
      </c>
      <c r="AJ49">
        <f>(AI49-1)*100</f>
        <v>0</v>
      </c>
      <c r="AK49">
        <f>MAX(0,($B$13+$C$13*CJ49)/(1+$D$13*CJ49)*CE49/(CG49+273)*$E$13)</f>
        <v>0</v>
      </c>
      <c r="AL49">
        <v>0</v>
      </c>
      <c r="AM49">
        <v>0</v>
      </c>
      <c r="AN49">
        <v>0</v>
      </c>
      <c r="AO49">
        <f>AN49-AM49</f>
        <v>0</v>
      </c>
      <c r="AP49">
        <f>AO49/AN49</f>
        <v>0</v>
      </c>
      <c r="AQ49">
        <v>-1</v>
      </c>
      <c r="AR49" t="s">
        <v>376</v>
      </c>
      <c r="AS49">
        <v>586.656115384615</v>
      </c>
      <c r="AT49">
        <v>647.592</v>
      </c>
      <c r="AU49">
        <f>1-AS49/AT49</f>
        <v>0</v>
      </c>
      <c r="AV49">
        <v>0.5</v>
      </c>
      <c r="AW49">
        <f>BS49</f>
        <v>0</v>
      </c>
      <c r="AX49">
        <f>I49</f>
        <v>0</v>
      </c>
      <c r="AY49">
        <f>AU49*AV49*AW49</f>
        <v>0</v>
      </c>
      <c r="AZ49">
        <f>BE49/AT49</f>
        <v>0</v>
      </c>
      <c r="BA49">
        <f>(AX49-AQ49)/AW49</f>
        <v>0</v>
      </c>
      <c r="BB49">
        <f>(AN49-AT49)/AT49</f>
        <v>0</v>
      </c>
      <c r="BC49" t="s">
        <v>266</v>
      </c>
      <c r="BD49">
        <v>0</v>
      </c>
      <c r="BE49">
        <f>AT49-BD49</f>
        <v>0</v>
      </c>
      <c r="BF49">
        <f>(AT49-AS49)/(AT49-BD49)</f>
        <v>0</v>
      </c>
      <c r="BG49">
        <f>(AN49-AT49)/(AN49-BD49)</f>
        <v>0</v>
      </c>
      <c r="BH49">
        <f>(AT49-AS49)/(AT49-AM49)</f>
        <v>0</v>
      </c>
      <c r="BI49">
        <f>(AN49-AT49)/(AN49-AM49)</f>
        <v>0</v>
      </c>
      <c r="BJ49" t="s">
        <v>266</v>
      </c>
      <c r="BK49" t="s">
        <v>266</v>
      </c>
      <c r="BL49" t="s">
        <v>266</v>
      </c>
      <c r="BM49" t="s">
        <v>266</v>
      </c>
      <c r="BN49" t="s">
        <v>266</v>
      </c>
      <c r="BO49" t="s">
        <v>266</v>
      </c>
      <c r="BP49" t="s">
        <v>266</v>
      </c>
      <c r="BQ49" t="s">
        <v>266</v>
      </c>
      <c r="BR49">
        <f>$B$11*CK49+$C$11*CL49+$F$11*CM49</f>
        <v>0</v>
      </c>
      <c r="BS49">
        <f>BR49*BT49</f>
        <v>0</v>
      </c>
      <c r="BT49">
        <f>($B$11*$D$9+$C$11*$D$9+$F$11*((CZ49+CR49)/MAX(CZ49+CR49+DA49, 0.1)*$I$9+DA49/MAX(CZ49+CR49+DA49, 0.1)*$J$9))/($B$11+$C$11+$F$11)</f>
        <v>0</v>
      </c>
      <c r="BU49">
        <f>($B$11*$K$9+$C$11*$K$9+$F$11*((CZ49+CR49)/MAX(CZ49+CR49+DA49, 0.1)*$P$9+DA49/MAX(CZ49+CR49+DA49, 0.1)*$Q$9))/($B$11+$C$11+$F$11)</f>
        <v>0</v>
      </c>
      <c r="BV49">
        <v>6</v>
      </c>
      <c r="BW49">
        <v>0.5</v>
      </c>
      <c r="BX49" t="s">
        <v>267</v>
      </c>
      <c r="BY49">
        <v>1623857498.08387</v>
      </c>
      <c r="BZ49">
        <v>384.714935483871</v>
      </c>
      <c r="CA49">
        <v>399.956096774194</v>
      </c>
      <c r="CB49">
        <v>24.5887838709677</v>
      </c>
      <c r="CC49">
        <v>17.1622838709677</v>
      </c>
      <c r="CD49">
        <v>599.988290322581</v>
      </c>
      <c r="CE49">
        <v>72.4782870967742</v>
      </c>
      <c r="CF49">
        <v>0.0992093225806452</v>
      </c>
      <c r="CG49">
        <v>31.3884935483871</v>
      </c>
      <c r="CH49">
        <v>29.9637870967742</v>
      </c>
      <c r="CI49">
        <v>999.9</v>
      </c>
      <c r="CJ49">
        <v>9998.2729032258</v>
      </c>
      <c r="CK49">
        <v>0</v>
      </c>
      <c r="CL49">
        <v>924.279096774193</v>
      </c>
      <c r="CM49">
        <v>1999.92</v>
      </c>
      <c r="CN49">
        <v>0.979998677419355</v>
      </c>
      <c r="CO49">
        <v>0.0200015774193548</v>
      </c>
      <c r="CP49">
        <v>0</v>
      </c>
      <c r="CQ49">
        <v>562.570967741936</v>
      </c>
      <c r="CR49">
        <v>5.00005</v>
      </c>
      <c r="CS49">
        <v>13471</v>
      </c>
      <c r="CT49">
        <v>16662.9709677419</v>
      </c>
      <c r="CU49">
        <v>50.1972258064516</v>
      </c>
      <c r="CV49">
        <v>51.8161935483871</v>
      </c>
      <c r="CW49">
        <v>50.919</v>
      </c>
      <c r="CX49">
        <v>50.5925161290323</v>
      </c>
      <c r="CY49">
        <v>51.7377419354839</v>
      </c>
      <c r="CZ49">
        <v>1955.02096774194</v>
      </c>
      <c r="DA49">
        <v>39.8990322580645</v>
      </c>
      <c r="DB49">
        <v>0</v>
      </c>
      <c r="DC49">
        <v>2.40000009536743</v>
      </c>
      <c r="DD49">
        <v>586.656115384615</v>
      </c>
      <c r="DE49">
        <v>-27.0619449904351</v>
      </c>
      <c r="DF49">
        <v>36425.0136933885</v>
      </c>
      <c r="DG49">
        <v>31750.7</v>
      </c>
      <c r="DH49">
        <v>15</v>
      </c>
      <c r="DI49">
        <v>1623857486.2</v>
      </c>
      <c r="DJ49" t="s">
        <v>364</v>
      </c>
      <c r="DK49">
        <v>5</v>
      </c>
      <c r="DL49">
        <v>7.061</v>
      </c>
      <c r="DM49">
        <v>-1.095</v>
      </c>
      <c r="DN49">
        <v>400</v>
      </c>
      <c r="DO49">
        <v>17</v>
      </c>
      <c r="DP49">
        <v>0.21</v>
      </c>
      <c r="DQ49">
        <v>0.02</v>
      </c>
      <c r="DR49">
        <v>-15.7378186046512</v>
      </c>
      <c r="DS49">
        <v>-1.54531023805462</v>
      </c>
      <c r="DT49">
        <v>0.18340203678184</v>
      </c>
      <c r="DU49">
        <v>0</v>
      </c>
      <c r="DV49">
        <v>580.826333333333</v>
      </c>
      <c r="DW49">
        <v>94.6276435819358</v>
      </c>
      <c r="DX49">
        <v>40.9707956042404</v>
      </c>
      <c r="DY49">
        <v>0</v>
      </c>
      <c r="DZ49">
        <v>7.7732523255814</v>
      </c>
      <c r="EA49">
        <v>2.79077920899662</v>
      </c>
      <c r="EB49">
        <v>0.340554143868812</v>
      </c>
      <c r="EC49">
        <v>0</v>
      </c>
      <c r="ED49">
        <v>0</v>
      </c>
      <c r="EE49">
        <v>3</v>
      </c>
      <c r="EF49" t="s">
        <v>280</v>
      </c>
      <c r="EG49">
        <v>100</v>
      </c>
      <c r="EH49">
        <v>100</v>
      </c>
      <c r="EI49">
        <v>7.061</v>
      </c>
      <c r="EJ49">
        <v>-1.095</v>
      </c>
      <c r="EK49">
        <v>2</v>
      </c>
      <c r="EL49">
        <v>707.776</v>
      </c>
      <c r="EM49">
        <v>369.553</v>
      </c>
      <c r="EN49">
        <v>28.8605</v>
      </c>
      <c r="EO49">
        <v>27.7261</v>
      </c>
      <c r="EP49">
        <v>30.0007</v>
      </c>
      <c r="EQ49">
        <v>27.506</v>
      </c>
      <c r="ER49">
        <v>27.4581</v>
      </c>
      <c r="ES49">
        <v>25.5684</v>
      </c>
      <c r="ET49">
        <v>-30</v>
      </c>
      <c r="EU49">
        <v>-30</v>
      </c>
      <c r="EV49">
        <v>-999.9</v>
      </c>
      <c r="EW49">
        <v>400</v>
      </c>
      <c r="EX49">
        <v>20</v>
      </c>
      <c r="EY49">
        <v>112.052</v>
      </c>
      <c r="EZ49">
        <v>99.3914</v>
      </c>
    </row>
    <row r="50" spans="1:156">
      <c r="A50">
        <v>34</v>
      </c>
      <c r="B50">
        <v>1623857518.8</v>
      </c>
      <c r="C50">
        <v>1766.70000004768</v>
      </c>
      <c r="D50" t="s">
        <v>377</v>
      </c>
      <c r="E50" t="s">
        <v>378</v>
      </c>
      <c r="F50" t="s">
        <v>264</v>
      </c>
      <c r="G50">
        <v>1623857499.89355</v>
      </c>
      <c r="H50">
        <f>CD50*AI50*(CB50-CC50)/(100*BV50*(1000-AI50*CB50))</f>
        <v>0</v>
      </c>
      <c r="I50">
        <f>CD50*AI50*(CA50-BZ50*(1000-AI50*CC50)/(1000-AI50*CB50))/(100*BV50)</f>
        <v>0</v>
      </c>
      <c r="J50">
        <f>BZ50 - IF(AI50&gt;1, I50*BV50*100.0/(AK50*CJ50), 0)</f>
        <v>0</v>
      </c>
      <c r="K50">
        <f>((Q50-H50/2)*J50-I50)/(Q50+H50/2)</f>
        <v>0</v>
      </c>
      <c r="L50">
        <f>K50*(CE50+CF50)/1000.0</f>
        <v>0</v>
      </c>
      <c r="M50">
        <f>(BZ50 - IF(AI50&gt;1, I50*BV50*100.0/(AK50*CJ50), 0))*(CE50+CF50)/1000.0</f>
        <v>0</v>
      </c>
      <c r="N50">
        <f>2.0/((1/P50-1/O50)+SIGN(P50)*SQRT((1/P50-1/O50)*(1/P50-1/O50) + 4*BW50/((BW50+1)*(BW50+1))*(2*1/P50*1/O50-1/O50*1/O50)))</f>
        <v>0</v>
      </c>
      <c r="O50">
        <f>AF50+AE50*BV50+AD50*BV50*BV50</f>
        <v>0</v>
      </c>
      <c r="P50">
        <f>H50*(1000-(1000*0.61365*exp(17.502*T50/(240.97+T50))/(CE50+CF50)+CB50)/2)/(1000*0.61365*exp(17.502*T50/(240.97+T50))/(CE50+CF50)-CB50)</f>
        <v>0</v>
      </c>
      <c r="Q50">
        <f>1/((BW50+1)/(N50/1.6)+1/(O50/1.37)) + BW50/((BW50+1)/(N50/1.6) + BW50/(O50/1.37))</f>
        <v>0</v>
      </c>
      <c r="R50">
        <f>(BS50*BU50)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CB50*(CE50+CF50)/1000</f>
        <v>0</v>
      </c>
      <c r="X50">
        <f>0.61365*exp(17.502*CG50/(240.97+CG50))</f>
        <v>0</v>
      </c>
      <c r="Y50">
        <f>(U50-CB50*(CE50+CF50)/1000)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-0.0300586979519122</v>
      </c>
      <c r="AE50">
        <v>0.0337435217375895</v>
      </c>
      <c r="AF50">
        <v>2.68209783958355</v>
      </c>
      <c r="AG50">
        <v>70</v>
      </c>
      <c r="AH50">
        <v>12</v>
      </c>
      <c r="AI50">
        <f>IF(AG50*$H$13&gt;=AK50,1.0,(AK50/(AK50-AG50*$H$13)))</f>
        <v>0</v>
      </c>
      <c r="AJ50">
        <f>(AI50-1)*100</f>
        <v>0</v>
      </c>
      <c r="AK50">
        <f>MAX(0,($B$13+$C$13*CJ50)/(1+$D$13*CJ50)*CE50/(CG50+273)*$E$13)</f>
        <v>0</v>
      </c>
      <c r="AL50">
        <v>0</v>
      </c>
      <c r="AM50">
        <v>0</v>
      </c>
      <c r="AN50">
        <v>0</v>
      </c>
      <c r="AO50">
        <f>AN50-AM50</f>
        <v>0</v>
      </c>
      <c r="AP50">
        <f>AO50/AN50</f>
        <v>0</v>
      </c>
      <c r="AQ50">
        <v>-1</v>
      </c>
      <c r="AR50" t="s">
        <v>379</v>
      </c>
      <c r="AS50">
        <v>586.171</v>
      </c>
      <c r="AT50">
        <v>646.623</v>
      </c>
      <c r="AU50">
        <f>1-AS50/AT50</f>
        <v>0</v>
      </c>
      <c r="AV50">
        <v>0.5</v>
      </c>
      <c r="AW50">
        <f>BS50</f>
        <v>0</v>
      </c>
      <c r="AX50">
        <f>I50</f>
        <v>0</v>
      </c>
      <c r="AY50">
        <f>AU50*AV50*AW50</f>
        <v>0</v>
      </c>
      <c r="AZ50">
        <f>BE50/AT50</f>
        <v>0</v>
      </c>
      <c r="BA50">
        <f>(AX50-AQ50)/AW50</f>
        <v>0</v>
      </c>
      <c r="BB50">
        <f>(AN50-AT50)/AT50</f>
        <v>0</v>
      </c>
      <c r="BC50" t="s">
        <v>266</v>
      </c>
      <c r="BD50">
        <v>0</v>
      </c>
      <c r="BE50">
        <f>AT50-BD50</f>
        <v>0</v>
      </c>
      <c r="BF50">
        <f>(AT50-AS50)/(AT50-BD50)</f>
        <v>0</v>
      </c>
      <c r="BG50">
        <f>(AN50-AT50)/(AN50-BD50)</f>
        <v>0</v>
      </c>
      <c r="BH50">
        <f>(AT50-AS50)/(AT50-AM50)</f>
        <v>0</v>
      </c>
      <c r="BI50">
        <f>(AN50-AT50)/(AN50-AM50)</f>
        <v>0</v>
      </c>
      <c r="BJ50" t="s">
        <v>266</v>
      </c>
      <c r="BK50" t="s">
        <v>266</v>
      </c>
      <c r="BL50" t="s">
        <v>266</v>
      </c>
      <c r="BM50" t="s">
        <v>266</v>
      </c>
      <c r="BN50" t="s">
        <v>266</v>
      </c>
      <c r="BO50" t="s">
        <v>266</v>
      </c>
      <c r="BP50" t="s">
        <v>266</v>
      </c>
      <c r="BQ50" t="s">
        <v>266</v>
      </c>
      <c r="BR50">
        <f>$B$11*CK50+$C$11*CL50+$F$11*CM50</f>
        <v>0</v>
      </c>
      <c r="BS50">
        <f>BR50*BT50</f>
        <v>0</v>
      </c>
      <c r="BT50">
        <f>($B$11*$D$9+$C$11*$D$9+$F$11*((CZ50+CR50)/MAX(CZ50+CR50+DA50, 0.1)*$I$9+DA50/MAX(CZ50+CR50+DA50, 0.1)*$J$9))/($B$11+$C$11+$F$11)</f>
        <v>0</v>
      </c>
      <c r="BU50">
        <f>($B$11*$K$9+$C$11*$K$9+$F$11*((CZ50+CR50)/MAX(CZ50+CR50+DA50, 0.1)*$P$9+DA50/MAX(CZ50+CR50+DA50, 0.1)*$Q$9))/($B$11+$C$11+$F$11)</f>
        <v>0</v>
      </c>
      <c r="BV50">
        <v>6</v>
      </c>
      <c r="BW50">
        <v>0.5</v>
      </c>
      <c r="BX50" t="s">
        <v>267</v>
      </c>
      <c r="BY50">
        <v>1623857499.89355</v>
      </c>
      <c r="BZ50">
        <v>384.376483870968</v>
      </c>
      <c r="CA50">
        <v>399.958709677419</v>
      </c>
      <c r="CB50">
        <v>24.8362064516129</v>
      </c>
      <c r="CC50">
        <v>17.1757258064516</v>
      </c>
      <c r="CD50">
        <v>599.978032258065</v>
      </c>
      <c r="CE50">
        <v>72.4783064516129</v>
      </c>
      <c r="CF50">
        <v>0.0993566290322581</v>
      </c>
      <c r="CG50">
        <v>31.4203096774194</v>
      </c>
      <c r="CH50">
        <v>30.1249483870968</v>
      </c>
      <c r="CI50">
        <v>999.9</v>
      </c>
      <c r="CJ50">
        <v>10001.3390322581</v>
      </c>
      <c r="CK50">
        <v>0</v>
      </c>
      <c r="CL50">
        <v>926.459709677419</v>
      </c>
      <c r="CM50">
        <v>1999.92838709677</v>
      </c>
      <c r="CN50">
        <v>0.979998258064516</v>
      </c>
      <c r="CO50">
        <v>0.0200019741935484</v>
      </c>
      <c r="CP50">
        <v>0</v>
      </c>
      <c r="CQ50">
        <v>561.427193548387</v>
      </c>
      <c r="CR50">
        <v>5.00005</v>
      </c>
      <c r="CS50">
        <v>13450.5935483871</v>
      </c>
      <c r="CT50">
        <v>16663.0387096774</v>
      </c>
      <c r="CU50">
        <v>50.2294838709677</v>
      </c>
      <c r="CV50">
        <v>51.808129032258</v>
      </c>
      <c r="CW50">
        <v>50.9129677419355</v>
      </c>
      <c r="CX50">
        <v>50.5804516129032</v>
      </c>
      <c r="CY50">
        <v>51.7478064516129</v>
      </c>
      <c r="CZ50">
        <v>1955.02806451613</v>
      </c>
      <c r="DA50">
        <v>39.9003225806452</v>
      </c>
      <c r="DB50">
        <v>0</v>
      </c>
      <c r="DC50">
        <v>2.90000009536743</v>
      </c>
      <c r="DD50">
        <v>586.171</v>
      </c>
      <c r="DE50">
        <v>-128.051664247195</v>
      </c>
      <c r="DF50">
        <v>-42883.1891324978</v>
      </c>
      <c r="DG50">
        <v>33763.7884615385</v>
      </c>
      <c r="DH50">
        <v>15</v>
      </c>
      <c r="DI50">
        <v>1623857486.2</v>
      </c>
      <c r="DJ50" t="s">
        <v>364</v>
      </c>
      <c r="DK50">
        <v>5</v>
      </c>
      <c r="DL50">
        <v>7.061</v>
      </c>
      <c r="DM50">
        <v>-1.095</v>
      </c>
      <c r="DN50">
        <v>400</v>
      </c>
      <c r="DO50">
        <v>17</v>
      </c>
      <c r="DP50">
        <v>0.21</v>
      </c>
      <c r="DQ50">
        <v>0.02</v>
      </c>
      <c r="DR50">
        <v>-15.8184255813954</v>
      </c>
      <c r="DS50">
        <v>-1.66711880517034</v>
      </c>
      <c r="DT50">
        <v>0.193908183850494</v>
      </c>
      <c r="DU50">
        <v>0</v>
      </c>
      <c r="DV50">
        <v>583.642277777778</v>
      </c>
      <c r="DW50">
        <v>32.888050101722</v>
      </c>
      <c r="DX50">
        <v>43.3734555809651</v>
      </c>
      <c r="DY50">
        <v>0</v>
      </c>
      <c r="DZ50">
        <v>7.97305</v>
      </c>
      <c r="EA50">
        <v>4.31418208226611</v>
      </c>
      <c r="EB50">
        <v>0.476156795037585</v>
      </c>
      <c r="EC50">
        <v>0</v>
      </c>
      <c r="ED50">
        <v>0</v>
      </c>
      <c r="EE50">
        <v>3</v>
      </c>
      <c r="EF50" t="s">
        <v>280</v>
      </c>
      <c r="EG50">
        <v>100</v>
      </c>
      <c r="EH50">
        <v>100</v>
      </c>
      <c r="EI50">
        <v>7.061</v>
      </c>
      <c r="EJ50">
        <v>-1.095</v>
      </c>
      <c r="EK50">
        <v>2</v>
      </c>
      <c r="EL50">
        <v>708.064</v>
      </c>
      <c r="EM50">
        <v>369.609</v>
      </c>
      <c r="EN50">
        <v>28.8719</v>
      </c>
      <c r="EO50">
        <v>27.7326</v>
      </c>
      <c r="EP50">
        <v>30.0007</v>
      </c>
      <c r="EQ50">
        <v>27.512</v>
      </c>
      <c r="ER50">
        <v>27.4648</v>
      </c>
      <c r="ES50">
        <v>25.5701</v>
      </c>
      <c r="ET50">
        <v>-30</v>
      </c>
      <c r="EU50">
        <v>-30</v>
      </c>
      <c r="EV50">
        <v>-999.9</v>
      </c>
      <c r="EW50">
        <v>400</v>
      </c>
      <c r="EX50">
        <v>20</v>
      </c>
      <c r="EY50">
        <v>112.049</v>
      </c>
      <c r="EZ50">
        <v>99.3889</v>
      </c>
    </row>
    <row r="51" spans="1:156">
      <c r="A51">
        <v>35</v>
      </c>
      <c r="B51">
        <v>1623857521.8</v>
      </c>
      <c r="C51">
        <v>1769.70000004768</v>
      </c>
      <c r="D51" t="s">
        <v>380</v>
      </c>
      <c r="E51" t="s">
        <v>381</v>
      </c>
      <c r="F51" t="s">
        <v>264</v>
      </c>
      <c r="G51">
        <v>1623857500.87742</v>
      </c>
      <c r="H51">
        <f>CD51*AI51*(CB51-CC51)/(100*BV51*(1000-AI51*CB51))</f>
        <v>0</v>
      </c>
      <c r="I51">
        <f>CD51*AI51*(CA51-BZ51*(1000-AI51*CC51)/(1000-AI51*CB51))/(100*BV51)</f>
        <v>0</v>
      </c>
      <c r="J51">
        <f>BZ51 - IF(AI51&gt;1, I51*BV51*100.0/(AK51*CJ51), 0)</f>
        <v>0</v>
      </c>
      <c r="K51">
        <f>((Q51-H51/2)*J51-I51)/(Q51+H51/2)</f>
        <v>0</v>
      </c>
      <c r="L51">
        <f>K51*(CE51+CF51)/1000.0</f>
        <v>0</v>
      </c>
      <c r="M51">
        <f>(BZ51 - IF(AI51&gt;1, I51*BV51*100.0/(AK51*CJ51), 0))*(CE51+CF51)/1000.0</f>
        <v>0</v>
      </c>
      <c r="N51">
        <f>2.0/((1/P51-1/O51)+SIGN(P51)*SQRT((1/P51-1/O51)*(1/P51-1/O51) + 4*BW51/((BW51+1)*(BW51+1))*(2*1/P51*1/O51-1/O51*1/O51)))</f>
        <v>0</v>
      </c>
      <c r="O51">
        <f>AF51+AE51*BV51+AD51*BV51*BV51</f>
        <v>0</v>
      </c>
      <c r="P51">
        <f>H51*(1000-(1000*0.61365*exp(17.502*T51/(240.97+T51))/(CE51+CF51)+CB51)/2)/(1000*0.61365*exp(17.502*T51/(240.97+T51))/(CE51+CF51)-CB51)</f>
        <v>0</v>
      </c>
      <c r="Q51">
        <f>1/((BW51+1)/(N51/1.6)+1/(O51/1.37)) + BW51/((BW51+1)/(N51/1.6) + BW51/(O51/1.37))</f>
        <v>0</v>
      </c>
      <c r="R51">
        <f>(BS51*BU51)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CB51*(CE51+CF51)/1000</f>
        <v>0</v>
      </c>
      <c r="X51">
        <f>0.61365*exp(17.502*CG51/(240.97+CG51))</f>
        <v>0</v>
      </c>
      <c r="Y51">
        <f>(U51-CB51*(CE51+CF51)/1000)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-0.0300639103825612</v>
      </c>
      <c r="AE51">
        <v>0.0337493731476269</v>
      </c>
      <c r="AF51">
        <v>2.68247614077311</v>
      </c>
      <c r="AG51">
        <v>70</v>
      </c>
      <c r="AH51">
        <v>12</v>
      </c>
      <c r="AI51">
        <f>IF(AG51*$H$13&gt;=AK51,1.0,(AK51/(AK51-AG51*$H$13)))</f>
        <v>0</v>
      </c>
      <c r="AJ51">
        <f>(AI51-1)*100</f>
        <v>0</v>
      </c>
      <c r="AK51">
        <f>MAX(0,($B$13+$C$13*CJ51)/(1+$D$13*CJ51)*CE51/(CG51+273)*$E$13)</f>
        <v>0</v>
      </c>
      <c r="AL51">
        <v>0</v>
      </c>
      <c r="AM51">
        <v>0</v>
      </c>
      <c r="AN51">
        <v>0</v>
      </c>
      <c r="AO51">
        <f>AN51-AM51</f>
        <v>0</v>
      </c>
      <c r="AP51">
        <f>AO51/AN51</f>
        <v>0</v>
      </c>
      <c r="AQ51">
        <v>-1</v>
      </c>
      <c r="AR51" t="s">
        <v>382</v>
      </c>
      <c r="AS51">
        <v>586.862</v>
      </c>
      <c r="AT51">
        <v>645.317</v>
      </c>
      <c r="AU51">
        <f>1-AS51/AT51</f>
        <v>0</v>
      </c>
      <c r="AV51">
        <v>0.5</v>
      </c>
      <c r="AW51">
        <f>BS51</f>
        <v>0</v>
      </c>
      <c r="AX51">
        <f>I51</f>
        <v>0</v>
      </c>
      <c r="AY51">
        <f>AU51*AV51*AW51</f>
        <v>0</v>
      </c>
      <c r="AZ51">
        <f>BE51/AT51</f>
        <v>0</v>
      </c>
      <c r="BA51">
        <f>(AX51-AQ51)/AW51</f>
        <v>0</v>
      </c>
      <c r="BB51">
        <f>(AN51-AT51)/AT51</f>
        <v>0</v>
      </c>
      <c r="BC51" t="s">
        <v>266</v>
      </c>
      <c r="BD51">
        <v>0</v>
      </c>
      <c r="BE51">
        <f>AT51-BD51</f>
        <v>0</v>
      </c>
      <c r="BF51">
        <f>(AT51-AS51)/(AT51-BD51)</f>
        <v>0</v>
      </c>
      <c r="BG51">
        <f>(AN51-AT51)/(AN51-BD51)</f>
        <v>0</v>
      </c>
      <c r="BH51">
        <f>(AT51-AS51)/(AT51-AM51)</f>
        <v>0</v>
      </c>
      <c r="BI51">
        <f>(AN51-AT51)/(AN51-AM51)</f>
        <v>0</v>
      </c>
      <c r="BJ51" t="s">
        <v>266</v>
      </c>
      <c r="BK51" t="s">
        <v>266</v>
      </c>
      <c r="BL51" t="s">
        <v>266</v>
      </c>
      <c r="BM51" t="s">
        <v>266</v>
      </c>
      <c r="BN51" t="s">
        <v>266</v>
      </c>
      <c r="BO51" t="s">
        <v>266</v>
      </c>
      <c r="BP51" t="s">
        <v>266</v>
      </c>
      <c r="BQ51" t="s">
        <v>266</v>
      </c>
      <c r="BR51">
        <f>$B$11*CK51+$C$11*CL51+$F$11*CM51</f>
        <v>0</v>
      </c>
      <c r="BS51">
        <f>BR51*BT51</f>
        <v>0</v>
      </c>
      <c r="BT51">
        <f>($B$11*$D$9+$C$11*$D$9+$F$11*((CZ51+CR51)/MAX(CZ51+CR51+DA51, 0.1)*$I$9+DA51/MAX(CZ51+CR51+DA51, 0.1)*$J$9))/($B$11+$C$11+$F$11)</f>
        <v>0</v>
      </c>
      <c r="BU51">
        <f>($B$11*$K$9+$C$11*$K$9+$F$11*((CZ51+CR51)/MAX(CZ51+CR51+DA51, 0.1)*$P$9+DA51/MAX(CZ51+CR51+DA51, 0.1)*$Q$9))/($B$11+$C$11+$F$11)</f>
        <v>0</v>
      </c>
      <c r="BV51">
        <v>6</v>
      </c>
      <c r="BW51">
        <v>0.5</v>
      </c>
      <c r="BX51" t="s">
        <v>267</v>
      </c>
      <c r="BY51">
        <v>1623857500.87742</v>
      </c>
      <c r="BZ51">
        <v>384.298903225806</v>
      </c>
      <c r="CA51">
        <v>399.962129032258</v>
      </c>
      <c r="CB51">
        <v>24.9201129032258</v>
      </c>
      <c r="CC51">
        <v>17.1830064516129</v>
      </c>
      <c r="CD51">
        <v>599.973161290323</v>
      </c>
      <c r="CE51">
        <v>72.4783096774194</v>
      </c>
      <c r="CF51">
        <v>0.0994381516129032</v>
      </c>
      <c r="CG51">
        <v>31.4372</v>
      </c>
      <c r="CH51">
        <v>30.2079741935484</v>
      </c>
      <c r="CI51">
        <v>999.9</v>
      </c>
      <c r="CJ51">
        <v>10003.0729032258</v>
      </c>
      <c r="CK51">
        <v>0</v>
      </c>
      <c r="CL51">
        <v>927.461935483871</v>
      </c>
      <c r="CM51">
        <v>1999.89903225806</v>
      </c>
      <c r="CN51">
        <v>0.979998419354838</v>
      </c>
      <c r="CO51">
        <v>0.0200017967741936</v>
      </c>
      <c r="CP51">
        <v>0</v>
      </c>
      <c r="CQ51">
        <v>560.850032258065</v>
      </c>
      <c r="CR51">
        <v>5.00005</v>
      </c>
      <c r="CS51">
        <v>13440.5064516129</v>
      </c>
      <c r="CT51">
        <v>16662.7935483871</v>
      </c>
      <c r="CU51">
        <v>50.2496451612903</v>
      </c>
      <c r="CV51">
        <v>51.8040967741935</v>
      </c>
      <c r="CW51">
        <v>50.9089354838709</v>
      </c>
      <c r="CX51">
        <v>50.5764193548387</v>
      </c>
      <c r="CY51">
        <v>51.7558709677419</v>
      </c>
      <c r="CZ51">
        <v>1954.99967741935</v>
      </c>
      <c r="DA51">
        <v>39.8993548387097</v>
      </c>
      <c r="DB51">
        <v>0</v>
      </c>
      <c r="DC51">
        <v>2.29999995231628</v>
      </c>
      <c r="DD51">
        <v>586.862</v>
      </c>
      <c r="DE51">
        <v>-155.227414294717</v>
      </c>
      <c r="DF51">
        <v>-73918.8359097117</v>
      </c>
      <c r="DG51">
        <v>35880.9769230769</v>
      </c>
      <c r="DH51">
        <v>15</v>
      </c>
      <c r="DI51">
        <v>1623857486.2</v>
      </c>
      <c r="DJ51" t="s">
        <v>364</v>
      </c>
      <c r="DK51">
        <v>5</v>
      </c>
      <c r="DL51">
        <v>7.061</v>
      </c>
      <c r="DM51">
        <v>-1.095</v>
      </c>
      <c r="DN51">
        <v>400</v>
      </c>
      <c r="DO51">
        <v>17</v>
      </c>
      <c r="DP51">
        <v>0.21</v>
      </c>
      <c r="DQ51">
        <v>0.02</v>
      </c>
      <c r="DR51">
        <v>-15.8775837209302</v>
      </c>
      <c r="DS51">
        <v>-1.80845986733313</v>
      </c>
      <c r="DT51">
        <v>0.202857538429762</v>
      </c>
      <c r="DU51">
        <v>0</v>
      </c>
      <c r="DV51">
        <v>586.495083333333</v>
      </c>
      <c r="DW51">
        <v>-19.2814176235251</v>
      </c>
      <c r="DX51">
        <v>46.4220585984813</v>
      </c>
      <c r="DY51">
        <v>0</v>
      </c>
      <c r="DZ51">
        <v>8.17235139534884</v>
      </c>
      <c r="EA51">
        <v>5.17058456826346</v>
      </c>
      <c r="EB51">
        <v>0.547141968442023</v>
      </c>
      <c r="EC51">
        <v>0</v>
      </c>
      <c r="ED51">
        <v>0</v>
      </c>
      <c r="EE51">
        <v>3</v>
      </c>
      <c r="EF51" t="s">
        <v>280</v>
      </c>
      <c r="EG51">
        <v>100</v>
      </c>
      <c r="EH51">
        <v>100</v>
      </c>
      <c r="EI51">
        <v>7.061</v>
      </c>
      <c r="EJ51">
        <v>-1.095</v>
      </c>
      <c r="EK51">
        <v>2</v>
      </c>
      <c r="EL51">
        <v>708.264</v>
      </c>
      <c r="EM51">
        <v>369.472</v>
      </c>
      <c r="EN51">
        <v>28.8807</v>
      </c>
      <c r="EO51">
        <v>27.7385</v>
      </c>
      <c r="EP51">
        <v>30.0006</v>
      </c>
      <c r="EQ51">
        <v>27.5179</v>
      </c>
      <c r="ER51">
        <v>27.47</v>
      </c>
      <c r="ES51">
        <v>25.5704</v>
      </c>
      <c r="ET51">
        <v>-30</v>
      </c>
      <c r="EU51">
        <v>-30</v>
      </c>
      <c r="EV51">
        <v>-999.9</v>
      </c>
      <c r="EW51">
        <v>400</v>
      </c>
      <c r="EX51">
        <v>20</v>
      </c>
      <c r="EY51">
        <v>112.048</v>
      </c>
      <c r="EZ51">
        <v>99.3888</v>
      </c>
    </row>
    <row r="52" spans="1:156">
      <c r="A52">
        <v>36</v>
      </c>
      <c r="B52">
        <v>1623857524.7</v>
      </c>
      <c r="C52">
        <v>1772.60000014305</v>
      </c>
      <c r="D52" t="s">
        <v>383</v>
      </c>
      <c r="E52" t="s">
        <v>384</v>
      </c>
      <c r="F52" t="s">
        <v>264</v>
      </c>
      <c r="G52">
        <v>1623857501.94516</v>
      </c>
      <c r="H52">
        <f>CD52*AI52*(CB52-CC52)/(100*BV52*(1000-AI52*CB52))</f>
        <v>0</v>
      </c>
      <c r="I52">
        <f>CD52*AI52*(CA52-BZ52*(1000-AI52*CC52)/(1000-AI52*CB52))/(100*BV52)</f>
        <v>0</v>
      </c>
      <c r="J52">
        <f>BZ52 - IF(AI52&gt;1, I52*BV52*100.0/(AK52*CJ52), 0)</f>
        <v>0</v>
      </c>
      <c r="K52">
        <f>((Q52-H52/2)*J52-I52)/(Q52+H52/2)</f>
        <v>0</v>
      </c>
      <c r="L52">
        <f>K52*(CE52+CF52)/1000.0</f>
        <v>0</v>
      </c>
      <c r="M52">
        <f>(BZ52 - IF(AI52&gt;1, I52*BV52*100.0/(AK52*CJ52), 0))*(CE52+CF52)/1000.0</f>
        <v>0</v>
      </c>
      <c r="N52">
        <f>2.0/((1/P52-1/O52)+SIGN(P52)*SQRT((1/P52-1/O52)*(1/P52-1/O52) + 4*BW52/((BW52+1)*(BW52+1))*(2*1/P52*1/O52-1/O52*1/O52)))</f>
        <v>0</v>
      </c>
      <c r="O52">
        <f>AF52+AE52*BV52+AD52*BV52*BV52</f>
        <v>0</v>
      </c>
      <c r="P52">
        <f>H52*(1000-(1000*0.61365*exp(17.502*T52/(240.97+T52))/(CE52+CF52)+CB52)/2)/(1000*0.61365*exp(17.502*T52/(240.97+T52))/(CE52+CF52)-CB52)</f>
        <v>0</v>
      </c>
      <c r="Q52">
        <f>1/((BW52+1)/(N52/1.6)+1/(O52/1.37)) + BW52/((BW52+1)/(N52/1.6) + BW52/(O52/1.37))</f>
        <v>0</v>
      </c>
      <c r="R52">
        <f>(BS52*BU52)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CB52*(CE52+CF52)/1000</f>
        <v>0</v>
      </c>
      <c r="X52">
        <f>0.61365*exp(17.502*CG52/(240.97+CG52))</f>
        <v>0</v>
      </c>
      <c r="Y52">
        <f>(U52-CB52*(CE52+CF52)/1000)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-0.030064637511792</v>
      </c>
      <c r="AE52">
        <v>0.0337501894138885</v>
      </c>
      <c r="AF52">
        <v>2.68252891224008</v>
      </c>
      <c r="AG52">
        <v>69</v>
      </c>
      <c r="AH52">
        <v>12</v>
      </c>
      <c r="AI52">
        <f>IF(AG52*$H$13&gt;=AK52,1.0,(AK52/(AK52-AG52*$H$13)))</f>
        <v>0</v>
      </c>
      <c r="AJ52">
        <f>(AI52-1)*100</f>
        <v>0</v>
      </c>
      <c r="AK52">
        <f>MAX(0,($B$13+$C$13*CJ52)/(1+$D$13*CJ52)*CE52/(CG52+273)*$E$13)</f>
        <v>0</v>
      </c>
      <c r="AL52">
        <v>0</v>
      </c>
      <c r="AM52">
        <v>0</v>
      </c>
      <c r="AN52">
        <v>0</v>
      </c>
      <c r="AO52">
        <f>AN52-AM52</f>
        <v>0</v>
      </c>
      <c r="AP52">
        <f>AO52/AN52</f>
        <v>0</v>
      </c>
      <c r="AQ52">
        <v>-1</v>
      </c>
      <c r="AR52" t="s">
        <v>385</v>
      </c>
      <c r="AS52">
        <v>585.221961538462</v>
      </c>
      <c r="AT52">
        <v>643.359</v>
      </c>
      <c r="AU52">
        <f>1-AS52/AT52</f>
        <v>0</v>
      </c>
      <c r="AV52">
        <v>0.5</v>
      </c>
      <c r="AW52">
        <f>BS52</f>
        <v>0</v>
      </c>
      <c r="AX52">
        <f>I52</f>
        <v>0</v>
      </c>
      <c r="AY52">
        <f>AU52*AV52*AW52</f>
        <v>0</v>
      </c>
      <c r="AZ52">
        <f>BE52/AT52</f>
        <v>0</v>
      </c>
      <c r="BA52">
        <f>(AX52-AQ52)/AW52</f>
        <v>0</v>
      </c>
      <c r="BB52">
        <f>(AN52-AT52)/AT52</f>
        <v>0</v>
      </c>
      <c r="BC52" t="s">
        <v>266</v>
      </c>
      <c r="BD52">
        <v>0</v>
      </c>
      <c r="BE52">
        <f>AT52-BD52</f>
        <v>0</v>
      </c>
      <c r="BF52">
        <f>(AT52-AS52)/(AT52-BD52)</f>
        <v>0</v>
      </c>
      <c r="BG52">
        <f>(AN52-AT52)/(AN52-BD52)</f>
        <v>0</v>
      </c>
      <c r="BH52">
        <f>(AT52-AS52)/(AT52-AM52)</f>
        <v>0</v>
      </c>
      <c r="BI52">
        <f>(AN52-AT52)/(AN52-AM52)</f>
        <v>0</v>
      </c>
      <c r="BJ52" t="s">
        <v>266</v>
      </c>
      <c r="BK52" t="s">
        <v>266</v>
      </c>
      <c r="BL52" t="s">
        <v>266</v>
      </c>
      <c r="BM52" t="s">
        <v>266</v>
      </c>
      <c r="BN52" t="s">
        <v>266</v>
      </c>
      <c r="BO52" t="s">
        <v>266</v>
      </c>
      <c r="BP52" t="s">
        <v>266</v>
      </c>
      <c r="BQ52" t="s">
        <v>266</v>
      </c>
      <c r="BR52">
        <f>$B$11*CK52+$C$11*CL52+$F$11*CM52</f>
        <v>0</v>
      </c>
      <c r="BS52">
        <f>BR52*BT52</f>
        <v>0</v>
      </c>
      <c r="BT52">
        <f>($B$11*$D$9+$C$11*$D$9+$F$11*((CZ52+CR52)/MAX(CZ52+CR52+DA52, 0.1)*$I$9+DA52/MAX(CZ52+CR52+DA52, 0.1)*$J$9))/($B$11+$C$11+$F$11)</f>
        <v>0</v>
      </c>
      <c r="BU52">
        <f>($B$11*$K$9+$C$11*$K$9+$F$11*((CZ52+CR52)/MAX(CZ52+CR52+DA52, 0.1)*$P$9+DA52/MAX(CZ52+CR52+DA52, 0.1)*$Q$9))/($B$11+$C$11+$F$11)</f>
        <v>0</v>
      </c>
      <c r="BV52">
        <v>6</v>
      </c>
      <c r="BW52">
        <v>0.5</v>
      </c>
      <c r="BX52" t="s">
        <v>267</v>
      </c>
      <c r="BY52">
        <v>1623857501.94516</v>
      </c>
      <c r="BZ52">
        <v>384.275032258064</v>
      </c>
      <c r="CA52">
        <v>399.965129032258</v>
      </c>
      <c r="CB52">
        <v>24.9808290322581</v>
      </c>
      <c r="CC52">
        <v>17.1908870967742</v>
      </c>
      <c r="CD52">
        <v>599.971741935484</v>
      </c>
      <c r="CE52">
        <v>72.4783096774194</v>
      </c>
      <c r="CF52">
        <v>0.0995254129032258</v>
      </c>
      <c r="CG52">
        <v>31.4554161290323</v>
      </c>
      <c r="CH52">
        <v>30.2927580645161</v>
      </c>
      <c r="CI52">
        <v>999.9</v>
      </c>
      <c r="CJ52">
        <v>10003.3148387097</v>
      </c>
      <c r="CK52">
        <v>0</v>
      </c>
      <c r="CL52">
        <v>929.047290322581</v>
      </c>
      <c r="CM52">
        <v>1999.90774193548</v>
      </c>
      <c r="CN52">
        <v>0.979998354838709</v>
      </c>
      <c r="CO52">
        <v>0.0200018483870968</v>
      </c>
      <c r="CP52">
        <v>0</v>
      </c>
      <c r="CQ52">
        <v>560.186322580645</v>
      </c>
      <c r="CR52">
        <v>5.00005</v>
      </c>
      <c r="CS52">
        <v>13428.7193548387</v>
      </c>
      <c r="CT52">
        <v>16662.8612903226</v>
      </c>
      <c r="CU52">
        <v>50.2718387096774</v>
      </c>
      <c r="CV52">
        <v>51.7980322580645</v>
      </c>
      <c r="CW52">
        <v>50.9049032258064</v>
      </c>
      <c r="CX52">
        <v>50.5723870967742</v>
      </c>
      <c r="CY52">
        <v>51.765935483871</v>
      </c>
      <c r="CZ52">
        <v>1955.00806451613</v>
      </c>
      <c r="DA52">
        <v>39.8996774193549</v>
      </c>
      <c r="DB52">
        <v>0</v>
      </c>
      <c r="DC52">
        <v>2.09999990463257</v>
      </c>
      <c r="DD52">
        <v>585.221961538462</v>
      </c>
      <c r="DE52">
        <v>-116.149959050091</v>
      </c>
      <c r="DF52">
        <v>-54327.1206602734</v>
      </c>
      <c r="DG52">
        <v>35781.7576923077</v>
      </c>
      <c r="DH52">
        <v>15</v>
      </c>
      <c r="DI52">
        <v>1623857486.2</v>
      </c>
      <c r="DJ52" t="s">
        <v>364</v>
      </c>
      <c r="DK52">
        <v>5</v>
      </c>
      <c r="DL52">
        <v>7.061</v>
      </c>
      <c r="DM52">
        <v>-1.095</v>
      </c>
      <c r="DN52">
        <v>400</v>
      </c>
      <c r="DO52">
        <v>17</v>
      </c>
      <c r="DP52">
        <v>0.21</v>
      </c>
      <c r="DQ52">
        <v>0.02</v>
      </c>
      <c r="DR52">
        <v>-15.9379651162791</v>
      </c>
      <c r="DS52">
        <v>-1.70156547321761</v>
      </c>
      <c r="DT52">
        <v>0.194259376935354</v>
      </c>
      <c r="DU52">
        <v>0</v>
      </c>
      <c r="DV52">
        <v>589.33025</v>
      </c>
      <c r="DW52">
        <v>-85.7442242036918</v>
      </c>
      <c r="DX52">
        <v>48.9433680023118</v>
      </c>
      <c r="DY52">
        <v>0</v>
      </c>
      <c r="DZ52">
        <v>8.34792348837209</v>
      </c>
      <c r="EA52">
        <v>5.33963391757815</v>
      </c>
      <c r="EB52">
        <v>0.560177464255681</v>
      </c>
      <c r="EC52">
        <v>0</v>
      </c>
      <c r="ED52">
        <v>0</v>
      </c>
      <c r="EE52">
        <v>3</v>
      </c>
      <c r="EF52" t="s">
        <v>280</v>
      </c>
      <c r="EG52">
        <v>100</v>
      </c>
      <c r="EH52">
        <v>100</v>
      </c>
      <c r="EI52">
        <v>7.061</v>
      </c>
      <c r="EJ52">
        <v>-1.095</v>
      </c>
      <c r="EK52">
        <v>2</v>
      </c>
      <c r="EL52">
        <v>708.59</v>
      </c>
      <c r="EM52">
        <v>369.36</v>
      </c>
      <c r="EN52">
        <v>28.8908</v>
      </c>
      <c r="EO52">
        <v>27.7438</v>
      </c>
      <c r="EP52">
        <v>30.0007</v>
      </c>
      <c r="EQ52">
        <v>27.5236</v>
      </c>
      <c r="ER52">
        <v>27.4752</v>
      </c>
      <c r="ES52">
        <v>25.5693</v>
      </c>
      <c r="ET52">
        <v>-30</v>
      </c>
      <c r="EU52">
        <v>-30</v>
      </c>
      <c r="EV52">
        <v>-999.9</v>
      </c>
      <c r="EW52">
        <v>400</v>
      </c>
      <c r="EX52">
        <v>20</v>
      </c>
      <c r="EY52">
        <v>112.047</v>
      </c>
      <c r="EZ52">
        <v>99.3881</v>
      </c>
    </row>
    <row r="53" spans="1:156">
      <c r="A53">
        <v>37</v>
      </c>
      <c r="B53">
        <v>1623857527.8</v>
      </c>
      <c r="C53">
        <v>1775.70000004768</v>
      </c>
      <c r="D53" t="s">
        <v>386</v>
      </c>
      <c r="E53" t="s">
        <v>387</v>
      </c>
      <c r="F53" t="s">
        <v>264</v>
      </c>
      <c r="G53">
        <v>1623857503.09355</v>
      </c>
      <c r="H53">
        <f>CD53*AI53*(CB53-CC53)/(100*BV53*(1000-AI53*CB53))</f>
        <v>0</v>
      </c>
      <c r="I53">
        <f>CD53*AI53*(CA53-BZ53*(1000-AI53*CC53)/(1000-AI53*CB53))/(100*BV53)</f>
        <v>0</v>
      </c>
      <c r="J53">
        <f>BZ53 - IF(AI53&gt;1, I53*BV53*100.0/(AK53*CJ53), 0)</f>
        <v>0</v>
      </c>
      <c r="K53">
        <f>((Q53-H53/2)*J53-I53)/(Q53+H53/2)</f>
        <v>0</v>
      </c>
      <c r="L53">
        <f>K53*(CE53+CF53)/1000.0</f>
        <v>0</v>
      </c>
      <c r="M53">
        <f>(BZ53 - IF(AI53&gt;1, I53*BV53*100.0/(AK53*CJ53), 0))*(CE53+CF53)/1000.0</f>
        <v>0</v>
      </c>
      <c r="N53">
        <f>2.0/((1/P53-1/O53)+SIGN(P53)*SQRT((1/P53-1/O53)*(1/P53-1/O53) + 4*BW53/((BW53+1)*(BW53+1))*(2*1/P53*1/O53-1/O53*1/O53)))</f>
        <v>0</v>
      </c>
      <c r="O53">
        <f>AF53+AE53*BV53+AD53*BV53*BV53</f>
        <v>0</v>
      </c>
      <c r="P53">
        <f>H53*(1000-(1000*0.61365*exp(17.502*T53/(240.97+T53))/(CE53+CF53)+CB53)/2)/(1000*0.61365*exp(17.502*T53/(240.97+T53))/(CE53+CF53)-CB53)</f>
        <v>0</v>
      </c>
      <c r="Q53">
        <f>1/((BW53+1)/(N53/1.6)+1/(O53/1.37)) + BW53/((BW53+1)/(N53/1.6) + BW53/(O53/1.37))</f>
        <v>0</v>
      </c>
      <c r="R53">
        <f>(BS53*BU53)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CB53*(CE53+CF53)/1000</f>
        <v>0</v>
      </c>
      <c r="X53">
        <f>0.61365*exp(17.502*CG53/(240.97+CG53))</f>
        <v>0</v>
      </c>
      <c r="Y53">
        <f>(U53-CB53*(CE53+CF53)/1000)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-0.0300642712710234</v>
      </c>
      <c r="AE53">
        <v>0.0337497782765414</v>
      </c>
      <c r="AF53">
        <v>2.68250233232119</v>
      </c>
      <c r="AG53">
        <v>69</v>
      </c>
      <c r="AH53">
        <v>12</v>
      </c>
      <c r="AI53">
        <f>IF(AG53*$H$13&gt;=AK53,1.0,(AK53/(AK53-AG53*$H$13)))</f>
        <v>0</v>
      </c>
      <c r="AJ53">
        <f>(AI53-1)*100</f>
        <v>0</v>
      </c>
      <c r="AK53">
        <f>MAX(0,($B$13+$C$13*CJ53)/(1+$D$13*CJ53)*CE53/(CG53+273)*$E$13)</f>
        <v>0</v>
      </c>
      <c r="AL53">
        <v>0</v>
      </c>
      <c r="AM53">
        <v>0</v>
      </c>
      <c r="AN53">
        <v>0</v>
      </c>
      <c r="AO53">
        <f>AN53-AM53</f>
        <v>0</v>
      </c>
      <c r="AP53">
        <f>AO53/AN53</f>
        <v>0</v>
      </c>
      <c r="AQ53">
        <v>-1</v>
      </c>
      <c r="AR53" t="s">
        <v>388</v>
      </c>
      <c r="AS53">
        <v>580.015576923077</v>
      </c>
      <c r="AT53">
        <v>642.09</v>
      </c>
      <c r="AU53">
        <f>1-AS53/AT53</f>
        <v>0</v>
      </c>
      <c r="AV53">
        <v>0.5</v>
      </c>
      <c r="AW53">
        <f>BS53</f>
        <v>0</v>
      </c>
      <c r="AX53">
        <f>I53</f>
        <v>0</v>
      </c>
      <c r="AY53">
        <f>AU53*AV53*AW53</f>
        <v>0</v>
      </c>
      <c r="AZ53">
        <f>BE53/AT53</f>
        <v>0</v>
      </c>
      <c r="BA53">
        <f>(AX53-AQ53)/AW53</f>
        <v>0</v>
      </c>
      <c r="BB53">
        <f>(AN53-AT53)/AT53</f>
        <v>0</v>
      </c>
      <c r="BC53" t="s">
        <v>266</v>
      </c>
      <c r="BD53">
        <v>0</v>
      </c>
      <c r="BE53">
        <f>AT53-BD53</f>
        <v>0</v>
      </c>
      <c r="BF53">
        <f>(AT53-AS53)/(AT53-BD53)</f>
        <v>0</v>
      </c>
      <c r="BG53">
        <f>(AN53-AT53)/(AN53-BD53)</f>
        <v>0</v>
      </c>
      <c r="BH53">
        <f>(AT53-AS53)/(AT53-AM53)</f>
        <v>0</v>
      </c>
      <c r="BI53">
        <f>(AN53-AT53)/(AN53-AM53)</f>
        <v>0</v>
      </c>
      <c r="BJ53" t="s">
        <v>266</v>
      </c>
      <c r="BK53" t="s">
        <v>266</v>
      </c>
      <c r="BL53" t="s">
        <v>266</v>
      </c>
      <c r="BM53" t="s">
        <v>266</v>
      </c>
      <c r="BN53" t="s">
        <v>266</v>
      </c>
      <c r="BO53" t="s">
        <v>266</v>
      </c>
      <c r="BP53" t="s">
        <v>266</v>
      </c>
      <c r="BQ53" t="s">
        <v>266</v>
      </c>
      <c r="BR53">
        <f>$B$11*CK53+$C$11*CL53+$F$11*CM53</f>
        <v>0</v>
      </c>
      <c r="BS53">
        <f>BR53*BT53</f>
        <v>0</v>
      </c>
      <c r="BT53">
        <f>($B$11*$D$9+$C$11*$D$9+$F$11*((CZ53+CR53)/MAX(CZ53+CR53+DA53, 0.1)*$I$9+DA53/MAX(CZ53+CR53+DA53, 0.1)*$J$9))/($B$11+$C$11+$F$11)</f>
        <v>0</v>
      </c>
      <c r="BU53">
        <f>($B$11*$K$9+$C$11*$K$9+$F$11*((CZ53+CR53)/MAX(CZ53+CR53+DA53, 0.1)*$P$9+DA53/MAX(CZ53+CR53+DA53, 0.1)*$Q$9))/($B$11+$C$11+$F$11)</f>
        <v>0</v>
      </c>
      <c r="BV53">
        <v>6</v>
      </c>
      <c r="BW53">
        <v>0.5</v>
      </c>
      <c r="BX53" t="s">
        <v>267</v>
      </c>
      <c r="BY53">
        <v>1623857503.09355</v>
      </c>
      <c r="BZ53">
        <v>384.253806451613</v>
      </c>
      <c r="CA53">
        <v>399.968096774194</v>
      </c>
      <c r="CB53">
        <v>25.0425387096774</v>
      </c>
      <c r="CC53">
        <v>17.1994064516129</v>
      </c>
      <c r="CD53">
        <v>599.974483870968</v>
      </c>
      <c r="CE53">
        <v>72.4783032258065</v>
      </c>
      <c r="CF53">
        <v>0.0996010161290323</v>
      </c>
      <c r="CG53">
        <v>31.4750161290323</v>
      </c>
      <c r="CH53">
        <v>30.3807935483871</v>
      </c>
      <c r="CI53">
        <v>999.9</v>
      </c>
      <c r="CJ53">
        <v>10003.1938709677</v>
      </c>
      <c r="CK53">
        <v>0</v>
      </c>
      <c r="CL53">
        <v>930.875580645161</v>
      </c>
      <c r="CM53">
        <v>1999.90580645161</v>
      </c>
      <c r="CN53">
        <v>0.97999829032258</v>
      </c>
      <c r="CO53">
        <v>0.0200019</v>
      </c>
      <c r="CP53">
        <v>0</v>
      </c>
      <c r="CQ53">
        <v>559.540096774194</v>
      </c>
      <c r="CR53">
        <v>5.00005</v>
      </c>
      <c r="CS53">
        <v>13416.9096774194</v>
      </c>
      <c r="CT53">
        <v>16662.8451612903</v>
      </c>
      <c r="CU53">
        <v>50.298064516129</v>
      </c>
      <c r="CV53">
        <v>51.7919677419355</v>
      </c>
      <c r="CW53">
        <v>50.9029032258064</v>
      </c>
      <c r="CX53">
        <v>50.5683548387097</v>
      </c>
      <c r="CY53">
        <v>51.776</v>
      </c>
      <c r="CZ53">
        <v>1955.00612903226</v>
      </c>
      <c r="DA53">
        <v>39.8996774193549</v>
      </c>
      <c r="DB53">
        <v>0</v>
      </c>
      <c r="DC53">
        <v>2.5</v>
      </c>
      <c r="DD53">
        <v>580.015576923077</v>
      </c>
      <c r="DE53">
        <v>-59.8701698696652</v>
      </c>
      <c r="DF53">
        <v>-21311.6985249958</v>
      </c>
      <c r="DG53">
        <v>33432.85</v>
      </c>
      <c r="DH53">
        <v>15</v>
      </c>
      <c r="DI53">
        <v>1623857486.2</v>
      </c>
      <c r="DJ53" t="s">
        <v>364</v>
      </c>
      <c r="DK53">
        <v>5</v>
      </c>
      <c r="DL53">
        <v>7.061</v>
      </c>
      <c r="DM53">
        <v>-1.095</v>
      </c>
      <c r="DN53">
        <v>400</v>
      </c>
      <c r="DO53">
        <v>17</v>
      </c>
      <c r="DP53">
        <v>0.21</v>
      </c>
      <c r="DQ53">
        <v>0.02</v>
      </c>
      <c r="DR53">
        <v>-16.0260720930233</v>
      </c>
      <c r="DS53">
        <v>-1.28291567403982</v>
      </c>
      <c r="DT53">
        <v>0.155248940865325</v>
      </c>
      <c r="DU53">
        <v>0</v>
      </c>
      <c r="DV53">
        <v>585.992</v>
      </c>
      <c r="DW53">
        <v>-78.0277269749638</v>
      </c>
      <c r="DX53">
        <v>47.2411865654443</v>
      </c>
      <c r="DY53">
        <v>0</v>
      </c>
      <c r="DZ53">
        <v>8.60618720930233</v>
      </c>
      <c r="EA53">
        <v>4.62501789340219</v>
      </c>
      <c r="EB53">
        <v>0.49444209845754</v>
      </c>
      <c r="EC53">
        <v>0</v>
      </c>
      <c r="ED53">
        <v>0</v>
      </c>
      <c r="EE53">
        <v>3</v>
      </c>
      <c r="EF53" t="s">
        <v>280</v>
      </c>
      <c r="EG53">
        <v>100</v>
      </c>
      <c r="EH53">
        <v>100</v>
      </c>
      <c r="EI53">
        <v>7.061</v>
      </c>
      <c r="EJ53">
        <v>-1.095</v>
      </c>
      <c r="EK53">
        <v>2</v>
      </c>
      <c r="EL53">
        <v>708.961</v>
      </c>
      <c r="EM53">
        <v>369.319</v>
      </c>
      <c r="EN53">
        <v>28.9011</v>
      </c>
      <c r="EO53">
        <v>27.7503</v>
      </c>
      <c r="EP53">
        <v>30.0007</v>
      </c>
      <c r="EQ53">
        <v>27.5295</v>
      </c>
      <c r="ER53">
        <v>27.4811</v>
      </c>
      <c r="ES53">
        <v>25.5693</v>
      </c>
      <c r="ET53">
        <v>-30</v>
      </c>
      <c r="EU53">
        <v>-30</v>
      </c>
      <c r="EV53">
        <v>-999.9</v>
      </c>
      <c r="EW53">
        <v>400</v>
      </c>
      <c r="EX53">
        <v>20</v>
      </c>
      <c r="EY53">
        <v>112.045</v>
      </c>
      <c r="EZ53">
        <v>99.3876</v>
      </c>
    </row>
    <row r="54" spans="1:156">
      <c r="A54">
        <v>38</v>
      </c>
      <c r="B54">
        <v>1623857950.3</v>
      </c>
      <c r="C54">
        <v>2198.20000004768</v>
      </c>
      <c r="D54" t="s">
        <v>391</v>
      </c>
      <c r="E54" t="s">
        <v>392</v>
      </c>
      <c r="F54" t="s">
        <v>264</v>
      </c>
      <c r="G54">
        <v>1623857942.3</v>
      </c>
      <c r="H54">
        <f>CD54*AI54*(CB54-CC54)/(100*BV54*(1000-AI54*CB54))</f>
        <v>0</v>
      </c>
      <c r="I54">
        <f>CD54*AI54*(CA54-BZ54*(1000-AI54*CC54)/(1000-AI54*CB54))/(100*BV54)</f>
        <v>0</v>
      </c>
      <c r="J54">
        <f>BZ54 - IF(AI54&gt;1, I54*BV54*100.0/(AK54*CJ54), 0)</f>
        <v>0</v>
      </c>
      <c r="K54">
        <f>((Q54-H54/2)*J54-I54)/(Q54+H54/2)</f>
        <v>0</v>
      </c>
      <c r="L54">
        <f>K54*(CE54+CF54)/1000.0</f>
        <v>0</v>
      </c>
      <c r="M54">
        <f>(BZ54 - IF(AI54&gt;1, I54*BV54*100.0/(AK54*CJ54), 0))*(CE54+CF54)/1000.0</f>
        <v>0</v>
      </c>
      <c r="N54">
        <f>2.0/((1/P54-1/O54)+SIGN(P54)*SQRT((1/P54-1/O54)*(1/P54-1/O54) + 4*BW54/((BW54+1)*(BW54+1))*(2*1/P54*1/O54-1/O54*1/O54)))</f>
        <v>0</v>
      </c>
      <c r="O54">
        <f>AF54+AE54*BV54+AD54*BV54*BV54</f>
        <v>0</v>
      </c>
      <c r="P54">
        <f>H54*(1000-(1000*0.61365*exp(17.502*T54/(240.97+T54))/(CE54+CF54)+CB54)/2)/(1000*0.61365*exp(17.502*T54/(240.97+T54))/(CE54+CF54)-CB54)</f>
        <v>0</v>
      </c>
      <c r="Q54">
        <f>1/((BW54+1)/(N54/1.6)+1/(O54/1.37)) + BW54/((BW54+1)/(N54/1.6) + BW54/(O54/1.37))</f>
        <v>0</v>
      </c>
      <c r="R54">
        <f>(BS54*BU54)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CB54*(CE54+CF54)/1000</f>
        <v>0</v>
      </c>
      <c r="X54">
        <f>0.61365*exp(17.502*CG54/(240.97+CG54))</f>
        <v>0</v>
      </c>
      <c r="Y54">
        <f>(U54-CB54*(CE54+CF54)/1000)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-0.0300939931724073</v>
      </c>
      <c r="AE54">
        <v>0.0337831437146264</v>
      </c>
      <c r="AF54">
        <v>2.68465915702527</v>
      </c>
      <c r="AG54">
        <v>71</v>
      </c>
      <c r="AH54">
        <v>12</v>
      </c>
      <c r="AI54">
        <f>IF(AG54*$H$13&gt;=AK54,1.0,(AK54/(AK54-AG54*$H$13)))</f>
        <v>0</v>
      </c>
      <c r="AJ54">
        <f>(AI54-1)*100</f>
        <v>0</v>
      </c>
      <c r="AK54">
        <f>MAX(0,($B$13+$C$13*CJ54)/(1+$D$13*CJ54)*CE54/(CG54+273)*$E$13)</f>
        <v>0</v>
      </c>
      <c r="AL54">
        <v>0</v>
      </c>
      <c r="AM54">
        <v>0</v>
      </c>
      <c r="AN54">
        <v>0</v>
      </c>
      <c r="AO54">
        <f>AN54-AM54</f>
        <v>0</v>
      </c>
      <c r="AP54">
        <f>AO54/AN54</f>
        <v>0</v>
      </c>
      <c r="AQ54">
        <v>-1</v>
      </c>
      <c r="AR54" t="s">
        <v>393</v>
      </c>
      <c r="AS54">
        <v>228.584846153846</v>
      </c>
      <c r="AT54">
        <v>275.475</v>
      </c>
      <c r="AU54">
        <f>1-AS54/AT54</f>
        <v>0</v>
      </c>
      <c r="AV54">
        <v>0.5</v>
      </c>
      <c r="AW54">
        <f>BS54</f>
        <v>0</v>
      </c>
      <c r="AX54">
        <f>I54</f>
        <v>0</v>
      </c>
      <c r="AY54">
        <f>AU54*AV54*AW54</f>
        <v>0</v>
      </c>
      <c r="AZ54">
        <f>BE54/AT54</f>
        <v>0</v>
      </c>
      <c r="BA54">
        <f>(AX54-AQ54)/AW54</f>
        <v>0</v>
      </c>
      <c r="BB54">
        <f>(AN54-AT54)/AT54</f>
        <v>0</v>
      </c>
      <c r="BC54" t="s">
        <v>266</v>
      </c>
      <c r="BD54">
        <v>0</v>
      </c>
      <c r="BE54">
        <f>AT54-BD54</f>
        <v>0</v>
      </c>
      <c r="BF54">
        <f>(AT54-AS54)/(AT54-BD54)</f>
        <v>0</v>
      </c>
      <c r="BG54">
        <f>(AN54-AT54)/(AN54-BD54)</f>
        <v>0</v>
      </c>
      <c r="BH54">
        <f>(AT54-AS54)/(AT54-AM54)</f>
        <v>0</v>
      </c>
      <c r="BI54">
        <f>(AN54-AT54)/(AN54-AM54)</f>
        <v>0</v>
      </c>
      <c r="BJ54" t="s">
        <v>266</v>
      </c>
      <c r="BK54" t="s">
        <v>266</v>
      </c>
      <c r="BL54" t="s">
        <v>266</v>
      </c>
      <c r="BM54" t="s">
        <v>266</v>
      </c>
      <c r="BN54" t="s">
        <v>266</v>
      </c>
      <c r="BO54" t="s">
        <v>266</v>
      </c>
      <c r="BP54" t="s">
        <v>266</v>
      </c>
      <c r="BQ54" t="s">
        <v>266</v>
      </c>
      <c r="BR54">
        <f>$B$11*CK54+$C$11*CL54+$F$11*CM54</f>
        <v>0</v>
      </c>
      <c r="BS54">
        <f>BR54*BT54</f>
        <v>0</v>
      </c>
      <c r="BT54">
        <f>($B$11*$D$9+$C$11*$D$9+$F$11*((CZ54+CR54)/MAX(CZ54+CR54+DA54, 0.1)*$I$9+DA54/MAX(CZ54+CR54+DA54, 0.1)*$J$9))/($B$11+$C$11+$F$11)</f>
        <v>0</v>
      </c>
      <c r="BU54">
        <f>($B$11*$K$9+$C$11*$K$9+$F$11*((CZ54+CR54)/MAX(CZ54+CR54+DA54, 0.1)*$P$9+DA54/MAX(CZ54+CR54+DA54, 0.1)*$Q$9))/($B$11+$C$11+$F$11)</f>
        <v>0</v>
      </c>
      <c r="BV54">
        <v>6</v>
      </c>
      <c r="BW54">
        <v>0.5</v>
      </c>
      <c r="BX54" t="s">
        <v>267</v>
      </c>
      <c r="BY54">
        <v>1623857942.3</v>
      </c>
      <c r="BZ54">
        <v>394.184258064516</v>
      </c>
      <c r="CA54">
        <v>399.975677419355</v>
      </c>
      <c r="CB54">
        <v>21.6168548387097</v>
      </c>
      <c r="CC54">
        <v>19.1593483870968</v>
      </c>
      <c r="CD54">
        <v>599.995064516129</v>
      </c>
      <c r="CE54">
        <v>72.4875129032258</v>
      </c>
      <c r="CF54">
        <v>0.0985472096774194</v>
      </c>
      <c r="CG54">
        <v>32.0151064516129</v>
      </c>
      <c r="CH54">
        <v>32.0740419354839</v>
      </c>
      <c r="CI54">
        <v>999.9</v>
      </c>
      <c r="CJ54">
        <v>10011.8109677419</v>
      </c>
      <c r="CK54">
        <v>0</v>
      </c>
      <c r="CL54">
        <v>580.971935483871</v>
      </c>
      <c r="CM54">
        <v>2000.02838709677</v>
      </c>
      <c r="CN54">
        <v>0.98000264516129</v>
      </c>
      <c r="CO54">
        <v>0.0199972677419355</v>
      </c>
      <c r="CP54">
        <v>0</v>
      </c>
      <c r="CQ54">
        <v>228.619225806452</v>
      </c>
      <c r="CR54">
        <v>5.00005</v>
      </c>
      <c r="CS54">
        <v>6051.5535483871</v>
      </c>
      <c r="CT54">
        <v>16663.9032258065</v>
      </c>
      <c r="CU54">
        <v>48.8445161290323</v>
      </c>
      <c r="CV54">
        <v>50.4613870967742</v>
      </c>
      <c r="CW54">
        <v>49.6067096774194</v>
      </c>
      <c r="CX54">
        <v>49.187</v>
      </c>
      <c r="CY54">
        <v>50.566064516129</v>
      </c>
      <c r="CZ54">
        <v>1955.13419354839</v>
      </c>
      <c r="DA54">
        <v>39.8941935483871</v>
      </c>
      <c r="DB54">
        <v>0</v>
      </c>
      <c r="DC54">
        <v>421.699999809265</v>
      </c>
      <c r="DD54">
        <v>228.584846153846</v>
      </c>
      <c r="DE54">
        <v>-3.73278633067275</v>
      </c>
      <c r="DF54">
        <v>-87.5798290339161</v>
      </c>
      <c r="DG54">
        <v>6050.91884615385</v>
      </c>
      <c r="DH54">
        <v>15</v>
      </c>
      <c r="DI54">
        <v>1623857972.3</v>
      </c>
      <c r="DJ54" t="s">
        <v>394</v>
      </c>
      <c r="DK54">
        <v>7</v>
      </c>
      <c r="DL54">
        <v>7.149</v>
      </c>
      <c r="DM54">
        <v>-1.066</v>
      </c>
      <c r="DN54">
        <v>400</v>
      </c>
      <c r="DO54">
        <v>19</v>
      </c>
      <c r="DP54">
        <v>0.65</v>
      </c>
      <c r="DQ54">
        <v>0.09</v>
      </c>
      <c r="DR54">
        <v>-4.32638837139535</v>
      </c>
      <c r="DS54">
        <v>-21.6444166729815</v>
      </c>
      <c r="DT54">
        <v>2.62506811987813</v>
      </c>
      <c r="DU54">
        <v>0</v>
      </c>
      <c r="DV54">
        <v>228.824305555556</v>
      </c>
      <c r="DW54">
        <v>-4.00032953582455</v>
      </c>
      <c r="DX54">
        <v>0.458499413512557</v>
      </c>
      <c r="DY54">
        <v>0</v>
      </c>
      <c r="DZ54">
        <v>1.7967949152093</v>
      </c>
      <c r="EA54">
        <v>9.10042708350829</v>
      </c>
      <c r="EB54">
        <v>1.10759702244824</v>
      </c>
      <c r="EC54">
        <v>0</v>
      </c>
      <c r="ED54">
        <v>0</v>
      </c>
      <c r="EE54">
        <v>3</v>
      </c>
      <c r="EF54" t="s">
        <v>280</v>
      </c>
      <c r="EG54">
        <v>100</v>
      </c>
      <c r="EH54">
        <v>100</v>
      </c>
      <c r="EI54">
        <v>7.149</v>
      </c>
      <c r="EJ54">
        <v>-1.066</v>
      </c>
      <c r="EK54">
        <v>2</v>
      </c>
      <c r="EL54">
        <v>706.513</v>
      </c>
      <c r="EM54">
        <v>362.354</v>
      </c>
      <c r="EN54">
        <v>29.882</v>
      </c>
      <c r="EO54">
        <v>28.4612</v>
      </c>
      <c r="EP54">
        <v>30.0007</v>
      </c>
      <c r="EQ54">
        <v>28.212</v>
      </c>
      <c r="ER54">
        <v>28.1587</v>
      </c>
      <c r="ES54">
        <v>25.6406</v>
      </c>
      <c r="ET54">
        <v>-30</v>
      </c>
      <c r="EU54">
        <v>-30</v>
      </c>
      <c r="EV54">
        <v>-999.9</v>
      </c>
      <c r="EW54">
        <v>400</v>
      </c>
      <c r="EX54">
        <v>20</v>
      </c>
      <c r="EY54">
        <v>111.84</v>
      </c>
      <c r="EZ54">
        <v>99.2867</v>
      </c>
    </row>
    <row r="55" spans="1:156">
      <c r="A55">
        <v>39</v>
      </c>
      <c r="B55">
        <v>1623857973.1</v>
      </c>
      <c r="C55">
        <v>2221</v>
      </c>
      <c r="D55" t="s">
        <v>395</v>
      </c>
      <c r="E55" t="s">
        <v>396</v>
      </c>
      <c r="F55" t="s">
        <v>264</v>
      </c>
      <c r="G55">
        <v>1623857942.3</v>
      </c>
      <c r="H55">
        <f>CD55*AI55*(CB55-CC55)/(100*BV55*(1000-AI55*CB55))</f>
        <v>0</v>
      </c>
      <c r="I55">
        <f>CD55*AI55*(CA55-BZ55*(1000-AI55*CC55)/(1000-AI55*CB55))/(100*BV55)</f>
        <v>0</v>
      </c>
      <c r="J55">
        <f>BZ55 - IF(AI55&gt;1, I55*BV55*100.0/(AK55*CJ55), 0)</f>
        <v>0</v>
      </c>
      <c r="K55">
        <f>((Q55-H55/2)*J55-I55)/(Q55+H55/2)</f>
        <v>0</v>
      </c>
      <c r="L55">
        <f>K55*(CE55+CF55)/1000.0</f>
        <v>0</v>
      </c>
      <c r="M55">
        <f>(BZ55 - IF(AI55&gt;1, I55*BV55*100.0/(AK55*CJ55), 0))*(CE55+CF55)/1000.0</f>
        <v>0</v>
      </c>
      <c r="N55">
        <f>2.0/((1/P55-1/O55)+SIGN(P55)*SQRT((1/P55-1/O55)*(1/P55-1/O55) + 4*BW55/((BW55+1)*(BW55+1))*(2*1/P55*1/O55-1/O55*1/O55)))</f>
        <v>0</v>
      </c>
      <c r="O55">
        <f>AF55+AE55*BV55+AD55*BV55*BV55</f>
        <v>0</v>
      </c>
      <c r="P55">
        <f>H55*(1000-(1000*0.61365*exp(17.502*T55/(240.97+T55))/(CE55+CF55)+CB55)/2)/(1000*0.61365*exp(17.502*T55/(240.97+T55))/(CE55+CF55)-CB55)</f>
        <v>0</v>
      </c>
      <c r="Q55">
        <f>1/((BW55+1)/(N55/1.6)+1/(O55/1.37)) + BW55/((BW55+1)/(N55/1.6) + BW55/(O55/1.37))</f>
        <v>0</v>
      </c>
      <c r="R55">
        <f>(BS55*BU55)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CB55*(CE55+CF55)/1000</f>
        <v>0</v>
      </c>
      <c r="X55">
        <f>0.61365*exp(17.502*CG55/(240.97+CG55))</f>
        <v>0</v>
      </c>
      <c r="Y55">
        <f>(U55-CB55*(CE55+CF55)/1000)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-0.0300939931724073</v>
      </c>
      <c r="AE55">
        <v>0.0337831437146264</v>
      </c>
      <c r="AF55">
        <v>2.68465915702527</v>
      </c>
      <c r="AG55">
        <v>450</v>
      </c>
      <c r="AH55">
        <v>75</v>
      </c>
      <c r="AI55">
        <f>IF(AG55*$H$13&gt;=AK55,1.0,(AK55/(AK55-AG55*$H$13)))</f>
        <v>0</v>
      </c>
      <c r="AJ55">
        <f>(AI55-1)*100</f>
        <v>0</v>
      </c>
      <c r="AK55">
        <f>MAX(0,($B$13+$C$13*CJ55)/(1+$D$13*CJ55)*CE55/(CG55+273)*$E$13)</f>
        <v>0</v>
      </c>
      <c r="AL55">
        <v>0</v>
      </c>
      <c r="AM55">
        <v>0</v>
      </c>
      <c r="AN55">
        <v>0</v>
      </c>
      <c r="AO55">
        <f>AN55-AM55</f>
        <v>0</v>
      </c>
      <c r="AP55">
        <f>AO55/AN55</f>
        <v>0</v>
      </c>
      <c r="AQ55">
        <v>-1</v>
      </c>
      <c r="AR55" t="s">
        <v>397</v>
      </c>
      <c r="AS55">
        <v>227.186576923077</v>
      </c>
      <c r="AT55">
        <v>273.4</v>
      </c>
      <c r="AU55">
        <f>1-AS55/AT55</f>
        <v>0</v>
      </c>
      <c r="AV55">
        <v>0.5</v>
      </c>
      <c r="AW55">
        <f>BS55</f>
        <v>0</v>
      </c>
      <c r="AX55">
        <f>I55</f>
        <v>0</v>
      </c>
      <c r="AY55">
        <f>AU55*AV55*AW55</f>
        <v>0</v>
      </c>
      <c r="AZ55">
        <f>BE55/AT55</f>
        <v>0</v>
      </c>
      <c r="BA55">
        <f>(AX55-AQ55)/AW55</f>
        <v>0</v>
      </c>
      <c r="BB55">
        <f>(AN55-AT55)/AT55</f>
        <v>0</v>
      </c>
      <c r="BC55" t="s">
        <v>266</v>
      </c>
      <c r="BD55">
        <v>0</v>
      </c>
      <c r="BE55">
        <f>AT55-BD55</f>
        <v>0</v>
      </c>
      <c r="BF55">
        <f>(AT55-AS55)/(AT55-BD55)</f>
        <v>0</v>
      </c>
      <c r="BG55">
        <f>(AN55-AT55)/(AN55-BD55)</f>
        <v>0</v>
      </c>
      <c r="BH55">
        <f>(AT55-AS55)/(AT55-AM55)</f>
        <v>0</v>
      </c>
      <c r="BI55">
        <f>(AN55-AT55)/(AN55-AM55)</f>
        <v>0</v>
      </c>
      <c r="BJ55" t="s">
        <v>266</v>
      </c>
      <c r="BK55" t="s">
        <v>266</v>
      </c>
      <c r="BL55" t="s">
        <v>266</v>
      </c>
      <c r="BM55" t="s">
        <v>266</v>
      </c>
      <c r="BN55" t="s">
        <v>266</v>
      </c>
      <c r="BO55" t="s">
        <v>266</v>
      </c>
      <c r="BP55" t="s">
        <v>266</v>
      </c>
      <c r="BQ55" t="s">
        <v>266</v>
      </c>
      <c r="BR55">
        <f>$B$11*CK55+$C$11*CL55+$F$11*CM55</f>
        <v>0</v>
      </c>
      <c r="BS55">
        <f>BR55*BT55</f>
        <v>0</v>
      </c>
      <c r="BT55">
        <f>($B$11*$D$9+$C$11*$D$9+$F$11*((CZ55+CR55)/MAX(CZ55+CR55+DA55, 0.1)*$I$9+DA55/MAX(CZ55+CR55+DA55, 0.1)*$J$9))/($B$11+$C$11+$F$11)</f>
        <v>0</v>
      </c>
      <c r="BU55">
        <f>($B$11*$K$9+$C$11*$K$9+$F$11*((CZ55+CR55)/MAX(CZ55+CR55+DA55, 0.1)*$P$9+DA55/MAX(CZ55+CR55+DA55, 0.1)*$Q$9))/($B$11+$C$11+$F$11)</f>
        <v>0</v>
      </c>
      <c r="BV55">
        <v>6</v>
      </c>
      <c r="BW55">
        <v>0.5</v>
      </c>
      <c r="BX55" t="s">
        <v>267</v>
      </c>
      <c r="BY55">
        <v>1623857942.3</v>
      </c>
      <c r="BZ55">
        <v>394.098258064516</v>
      </c>
      <c r="CA55">
        <v>399.975677419355</v>
      </c>
      <c r="CB55">
        <v>21.6178548387097</v>
      </c>
      <c r="CC55">
        <v>19.1593483870968</v>
      </c>
      <c r="CD55">
        <v>599.995064516129</v>
      </c>
      <c r="CE55">
        <v>72.4875129032258</v>
      </c>
      <c r="CF55">
        <v>0.0985472096774194</v>
      </c>
      <c r="CG55">
        <v>32.0151064516129</v>
      </c>
      <c r="CH55">
        <v>32.0740419354839</v>
      </c>
      <c r="CI55">
        <v>999.9</v>
      </c>
      <c r="CJ55">
        <v>10011.8109677419</v>
      </c>
      <c r="CK55">
        <v>0</v>
      </c>
      <c r="CL55">
        <v>580.971935483871</v>
      </c>
      <c r="CM55">
        <v>2000.02838709677</v>
      </c>
      <c r="CN55">
        <v>0.98000264516129</v>
      </c>
      <c r="CO55">
        <v>0.0199972677419355</v>
      </c>
      <c r="CP55">
        <v>0</v>
      </c>
      <c r="CQ55">
        <v>228.619225806452</v>
      </c>
      <c r="CR55">
        <v>5.00005</v>
      </c>
      <c r="CS55">
        <v>6051.5535483871</v>
      </c>
      <c r="CT55">
        <v>16663.9032258065</v>
      </c>
      <c r="CU55">
        <v>48.8445161290323</v>
      </c>
      <c r="CV55">
        <v>50.4613870967742</v>
      </c>
      <c r="CW55">
        <v>49.6067096774194</v>
      </c>
      <c r="CX55">
        <v>49.187</v>
      </c>
      <c r="CY55">
        <v>50.566064516129</v>
      </c>
      <c r="CZ55">
        <v>1955.13419354839</v>
      </c>
      <c r="DA55">
        <v>39.8941935483871</v>
      </c>
      <c r="DB55">
        <v>0</v>
      </c>
      <c r="DC55">
        <v>21.8999998569489</v>
      </c>
      <c r="DD55">
        <v>227.186576923077</v>
      </c>
      <c r="DE55">
        <v>-8.03716241488027</v>
      </c>
      <c r="DF55">
        <v>-140.584273636807</v>
      </c>
      <c r="DG55">
        <v>6018.27346153846</v>
      </c>
      <c r="DH55">
        <v>15</v>
      </c>
      <c r="DI55">
        <v>1623858006.3</v>
      </c>
      <c r="DJ55" t="s">
        <v>398</v>
      </c>
      <c r="DK55">
        <v>8</v>
      </c>
      <c r="DL55">
        <v>7.156</v>
      </c>
      <c r="DM55">
        <v>-1.062</v>
      </c>
      <c r="DN55">
        <v>400</v>
      </c>
      <c r="DO55">
        <v>19</v>
      </c>
      <c r="DP55">
        <v>0.6</v>
      </c>
      <c r="DQ55">
        <v>0.1</v>
      </c>
      <c r="DR55">
        <v>-0.983094960465116</v>
      </c>
      <c r="DS55">
        <v>12.3833014070353</v>
      </c>
      <c r="DT55">
        <v>1.83719119769742</v>
      </c>
      <c r="DU55">
        <v>0</v>
      </c>
      <c r="DV55">
        <v>228.80425</v>
      </c>
      <c r="DW55">
        <v>-31.6546288218256</v>
      </c>
      <c r="DX55">
        <v>10.3924787343086</v>
      </c>
      <c r="DY55">
        <v>0</v>
      </c>
      <c r="DZ55">
        <v>0.376157258116279</v>
      </c>
      <c r="EA55">
        <v>-5.2404280882807</v>
      </c>
      <c r="EB55">
        <v>0.777601200523947</v>
      </c>
      <c r="EC55">
        <v>0</v>
      </c>
      <c r="ED55">
        <v>0</v>
      </c>
      <c r="EE55">
        <v>3</v>
      </c>
      <c r="EF55" t="s">
        <v>280</v>
      </c>
      <c r="EG55">
        <v>-17.7</v>
      </c>
      <c r="EH55">
        <v>100</v>
      </c>
      <c r="EI55">
        <v>7.156</v>
      </c>
      <c r="EJ55">
        <v>-1.062</v>
      </c>
      <c r="EK55">
        <v>2</v>
      </c>
      <c r="EL55">
        <v>159.84</v>
      </c>
      <c r="EM55">
        <v>157.466</v>
      </c>
      <c r="EN55">
        <v>29.9222</v>
      </c>
      <c r="EO55">
        <v>28.5029</v>
      </c>
      <c r="EP55">
        <v>30.0008</v>
      </c>
      <c r="EQ55">
        <v>28.2986</v>
      </c>
      <c r="ER55">
        <v>28.2395</v>
      </c>
      <c r="ES55">
        <v>25.6406</v>
      </c>
      <c r="ET55">
        <v>-30</v>
      </c>
      <c r="EU55">
        <v>-30</v>
      </c>
      <c r="EV55">
        <v>-999.9</v>
      </c>
      <c r="EW55">
        <v>400</v>
      </c>
      <c r="EX55">
        <v>20</v>
      </c>
      <c r="EY55">
        <v>111.827</v>
      </c>
      <c r="EZ55">
        <v>99.2778</v>
      </c>
    </row>
    <row r="56" spans="1:156">
      <c r="A56">
        <v>40</v>
      </c>
      <c r="B56">
        <v>1623858007</v>
      </c>
      <c r="C56">
        <v>2254.90000009537</v>
      </c>
      <c r="D56" t="s">
        <v>399</v>
      </c>
      <c r="E56" t="s">
        <v>400</v>
      </c>
      <c r="F56" t="s">
        <v>264</v>
      </c>
      <c r="G56">
        <v>1623857942.3</v>
      </c>
      <c r="H56">
        <f>CD56*AI56*(CB56-CC56)/(100*BV56*(1000-AI56*CB56))</f>
        <v>0</v>
      </c>
      <c r="I56">
        <f>CD56*AI56*(CA56-BZ56*(1000-AI56*CC56)/(1000-AI56*CB56))/(100*BV56)</f>
        <v>0</v>
      </c>
      <c r="J56">
        <f>BZ56 - IF(AI56&gt;1, I56*BV56*100.0/(AK56*CJ56), 0)</f>
        <v>0</v>
      </c>
      <c r="K56">
        <f>((Q56-H56/2)*J56-I56)/(Q56+H56/2)</f>
        <v>0</v>
      </c>
      <c r="L56">
        <f>K56*(CE56+CF56)/1000.0</f>
        <v>0</v>
      </c>
      <c r="M56">
        <f>(BZ56 - IF(AI56&gt;1, I56*BV56*100.0/(AK56*CJ56), 0))*(CE56+CF56)/1000.0</f>
        <v>0</v>
      </c>
      <c r="N56">
        <f>2.0/((1/P56-1/O56)+SIGN(P56)*SQRT((1/P56-1/O56)*(1/P56-1/O56) + 4*BW56/((BW56+1)*(BW56+1))*(2*1/P56*1/O56-1/O56*1/O56)))</f>
        <v>0</v>
      </c>
      <c r="O56">
        <f>AF56+AE56*BV56+AD56*BV56*BV56</f>
        <v>0</v>
      </c>
      <c r="P56">
        <f>H56*(1000-(1000*0.61365*exp(17.502*T56/(240.97+T56))/(CE56+CF56)+CB56)/2)/(1000*0.61365*exp(17.502*T56/(240.97+T56))/(CE56+CF56)-CB56)</f>
        <v>0</v>
      </c>
      <c r="Q56">
        <f>1/((BW56+1)/(N56/1.6)+1/(O56/1.37)) + BW56/((BW56+1)/(N56/1.6) + BW56/(O56/1.37))</f>
        <v>0</v>
      </c>
      <c r="R56">
        <f>(BS56*BU56)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CB56*(CE56+CF56)/1000</f>
        <v>0</v>
      </c>
      <c r="X56">
        <f>0.61365*exp(17.502*CG56/(240.97+CG56))</f>
        <v>0</v>
      </c>
      <c r="Y56">
        <f>(U56-CB56*(CE56+CF56)/1000)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-0.0300939931724073</v>
      </c>
      <c r="AE56">
        <v>0.0337831437146264</v>
      </c>
      <c r="AF56">
        <v>2.68465915702527</v>
      </c>
      <c r="AG56">
        <v>451</v>
      </c>
      <c r="AH56">
        <v>75</v>
      </c>
      <c r="AI56">
        <f>IF(AG56*$H$13&gt;=AK56,1.0,(AK56/(AK56-AG56*$H$13)))</f>
        <v>0</v>
      </c>
      <c r="AJ56">
        <f>(AI56-1)*100</f>
        <v>0</v>
      </c>
      <c r="AK56">
        <f>MAX(0,($B$13+$C$13*CJ56)/(1+$D$13*CJ56)*CE56/(CG56+273)*$E$13)</f>
        <v>0</v>
      </c>
      <c r="AL56">
        <v>0</v>
      </c>
      <c r="AM56">
        <v>0</v>
      </c>
      <c r="AN56">
        <v>0</v>
      </c>
      <c r="AO56">
        <f>AN56-AM56</f>
        <v>0</v>
      </c>
      <c r="AP56">
        <f>AO56/AN56</f>
        <v>0</v>
      </c>
      <c r="AQ56">
        <v>-1</v>
      </c>
      <c r="AR56" t="s">
        <v>401</v>
      </c>
      <c r="AS56">
        <v>225.113615384615</v>
      </c>
      <c r="AT56">
        <v>270.783</v>
      </c>
      <c r="AU56">
        <f>1-AS56/AT56</f>
        <v>0</v>
      </c>
      <c r="AV56">
        <v>0.5</v>
      </c>
      <c r="AW56">
        <f>BS56</f>
        <v>0</v>
      </c>
      <c r="AX56">
        <f>I56</f>
        <v>0</v>
      </c>
      <c r="AY56">
        <f>AU56*AV56*AW56</f>
        <v>0</v>
      </c>
      <c r="AZ56">
        <f>BE56/AT56</f>
        <v>0</v>
      </c>
      <c r="BA56">
        <f>(AX56-AQ56)/AW56</f>
        <v>0</v>
      </c>
      <c r="BB56">
        <f>(AN56-AT56)/AT56</f>
        <v>0</v>
      </c>
      <c r="BC56" t="s">
        <v>266</v>
      </c>
      <c r="BD56">
        <v>0</v>
      </c>
      <c r="BE56">
        <f>AT56-BD56</f>
        <v>0</v>
      </c>
      <c r="BF56">
        <f>(AT56-AS56)/(AT56-BD56)</f>
        <v>0</v>
      </c>
      <c r="BG56">
        <f>(AN56-AT56)/(AN56-BD56)</f>
        <v>0</v>
      </c>
      <c r="BH56">
        <f>(AT56-AS56)/(AT56-AM56)</f>
        <v>0</v>
      </c>
      <c r="BI56">
        <f>(AN56-AT56)/(AN56-AM56)</f>
        <v>0</v>
      </c>
      <c r="BJ56" t="s">
        <v>266</v>
      </c>
      <c r="BK56" t="s">
        <v>266</v>
      </c>
      <c r="BL56" t="s">
        <v>266</v>
      </c>
      <c r="BM56" t="s">
        <v>266</v>
      </c>
      <c r="BN56" t="s">
        <v>266</v>
      </c>
      <c r="BO56" t="s">
        <v>266</v>
      </c>
      <c r="BP56" t="s">
        <v>266</v>
      </c>
      <c r="BQ56" t="s">
        <v>266</v>
      </c>
      <c r="BR56">
        <f>$B$11*CK56+$C$11*CL56+$F$11*CM56</f>
        <v>0</v>
      </c>
      <c r="BS56">
        <f>BR56*BT56</f>
        <v>0</v>
      </c>
      <c r="BT56">
        <f>($B$11*$D$9+$C$11*$D$9+$F$11*((CZ56+CR56)/MAX(CZ56+CR56+DA56, 0.1)*$I$9+DA56/MAX(CZ56+CR56+DA56, 0.1)*$J$9))/($B$11+$C$11+$F$11)</f>
        <v>0</v>
      </c>
      <c r="BU56">
        <f>($B$11*$K$9+$C$11*$K$9+$F$11*((CZ56+CR56)/MAX(CZ56+CR56+DA56, 0.1)*$P$9+DA56/MAX(CZ56+CR56+DA56, 0.1)*$Q$9))/($B$11+$C$11+$F$11)</f>
        <v>0</v>
      </c>
      <c r="BV56">
        <v>6</v>
      </c>
      <c r="BW56">
        <v>0.5</v>
      </c>
      <c r="BX56" t="s">
        <v>267</v>
      </c>
      <c r="BY56">
        <v>1623857942.3</v>
      </c>
      <c r="BZ56">
        <v>394.159258064516</v>
      </c>
      <c r="CA56">
        <v>399.975677419355</v>
      </c>
      <c r="CB56">
        <v>21.6118548387097</v>
      </c>
      <c r="CC56">
        <v>19.1593483870968</v>
      </c>
      <c r="CD56">
        <v>599.995064516129</v>
      </c>
      <c r="CE56">
        <v>72.4875129032258</v>
      </c>
      <c r="CF56">
        <v>0.0985472096774194</v>
      </c>
      <c r="CG56">
        <v>32.0151064516129</v>
      </c>
      <c r="CH56">
        <v>32.0740419354839</v>
      </c>
      <c r="CI56">
        <v>999.9</v>
      </c>
      <c r="CJ56">
        <v>10011.8109677419</v>
      </c>
      <c r="CK56">
        <v>0</v>
      </c>
      <c r="CL56">
        <v>580.971935483871</v>
      </c>
      <c r="CM56">
        <v>2000.02838709677</v>
      </c>
      <c r="CN56">
        <v>0.98000264516129</v>
      </c>
      <c r="CO56">
        <v>0.0199972677419355</v>
      </c>
      <c r="CP56">
        <v>0</v>
      </c>
      <c r="CQ56">
        <v>228.619225806452</v>
      </c>
      <c r="CR56">
        <v>5.00005</v>
      </c>
      <c r="CS56">
        <v>6051.5535483871</v>
      </c>
      <c r="CT56">
        <v>16663.9032258065</v>
      </c>
      <c r="CU56">
        <v>48.8445161290323</v>
      </c>
      <c r="CV56">
        <v>50.4613870967742</v>
      </c>
      <c r="CW56">
        <v>49.6067096774194</v>
      </c>
      <c r="CX56">
        <v>49.187</v>
      </c>
      <c r="CY56">
        <v>50.566064516129</v>
      </c>
      <c r="CZ56">
        <v>1955.13419354839</v>
      </c>
      <c r="DA56">
        <v>39.8941935483871</v>
      </c>
      <c r="DB56">
        <v>0</v>
      </c>
      <c r="DC56">
        <v>33.3000001907349</v>
      </c>
      <c r="DD56">
        <v>225.113615384615</v>
      </c>
      <c r="DE56">
        <v>-2.40054702149747</v>
      </c>
      <c r="DF56">
        <v>-65.8803418159657</v>
      </c>
      <c r="DG56">
        <v>5974.57692307692</v>
      </c>
      <c r="DH56">
        <v>15</v>
      </c>
      <c r="DI56">
        <v>1623858039.3</v>
      </c>
      <c r="DJ56" t="s">
        <v>402</v>
      </c>
      <c r="DK56">
        <v>9</v>
      </c>
      <c r="DL56">
        <v>7.224</v>
      </c>
      <c r="DM56">
        <v>-1.064</v>
      </c>
      <c r="DN56">
        <v>400</v>
      </c>
      <c r="DO56">
        <v>19</v>
      </c>
      <c r="DP56">
        <v>0.92</v>
      </c>
      <c r="DQ56">
        <v>0.08</v>
      </c>
      <c r="DR56">
        <v>-0.0386196516790698</v>
      </c>
      <c r="DS56">
        <v>-0.215573364072474</v>
      </c>
      <c r="DT56">
        <v>0.052192229832329</v>
      </c>
      <c r="DU56">
        <v>1</v>
      </c>
      <c r="DV56">
        <v>225.249611111111</v>
      </c>
      <c r="DW56">
        <v>-2.25055643374976</v>
      </c>
      <c r="DX56">
        <v>0.306333811912736</v>
      </c>
      <c r="DY56">
        <v>0</v>
      </c>
      <c r="DZ56">
        <v>-0.00176216841651163</v>
      </c>
      <c r="EA56">
        <v>-0.0237078282404102</v>
      </c>
      <c r="EB56">
        <v>0.00275235446099291</v>
      </c>
      <c r="EC56">
        <v>1</v>
      </c>
      <c r="ED56">
        <v>2</v>
      </c>
      <c r="EE56">
        <v>3</v>
      </c>
      <c r="EF56" t="s">
        <v>269</v>
      </c>
      <c r="EG56">
        <v>100</v>
      </c>
      <c r="EH56">
        <v>100</v>
      </c>
      <c r="EI56">
        <v>7.224</v>
      </c>
      <c r="EJ56">
        <v>-1.064</v>
      </c>
      <c r="EK56">
        <v>2</v>
      </c>
      <c r="EL56">
        <v>157.704</v>
      </c>
      <c r="EM56">
        <v>159.092</v>
      </c>
      <c r="EN56">
        <v>29.9838</v>
      </c>
      <c r="EO56">
        <v>28.5719</v>
      </c>
      <c r="EP56">
        <v>30.0008</v>
      </c>
      <c r="EQ56">
        <v>28.3641</v>
      </c>
      <c r="ER56">
        <v>28.3062</v>
      </c>
      <c r="ES56">
        <v>25.6402</v>
      </c>
      <c r="ET56">
        <v>-30</v>
      </c>
      <c r="EU56">
        <v>-30</v>
      </c>
      <c r="EV56">
        <v>-999.9</v>
      </c>
      <c r="EW56">
        <v>400</v>
      </c>
      <c r="EX56">
        <v>20</v>
      </c>
      <c r="EY56">
        <v>111.808</v>
      </c>
      <c r="EZ56">
        <v>99.2667</v>
      </c>
    </row>
    <row r="57" spans="1:156">
      <c r="A57">
        <v>41</v>
      </c>
      <c r="B57">
        <v>1623858616.5</v>
      </c>
      <c r="C57">
        <v>2864.40000009537</v>
      </c>
      <c r="D57" t="s">
        <v>405</v>
      </c>
      <c r="E57" t="s">
        <v>406</v>
      </c>
      <c r="F57" t="s">
        <v>264</v>
      </c>
      <c r="G57">
        <v>1623858608.5</v>
      </c>
      <c r="H57">
        <f>CD57*AI57*(CB57-CC57)/(100*BV57*(1000-AI57*CB57))</f>
        <v>0</v>
      </c>
      <c r="I57">
        <f>CD57*AI57*(CA57-BZ57*(1000-AI57*CC57)/(1000-AI57*CB57))/(100*BV57)</f>
        <v>0</v>
      </c>
      <c r="J57">
        <f>BZ57 - IF(AI57&gt;1, I57*BV57*100.0/(AK57*CJ57), 0)</f>
        <v>0</v>
      </c>
      <c r="K57">
        <f>((Q57-H57/2)*J57-I57)/(Q57+H57/2)</f>
        <v>0</v>
      </c>
      <c r="L57">
        <f>K57*(CE57+CF57)/1000.0</f>
        <v>0</v>
      </c>
      <c r="M57">
        <f>(BZ57 - IF(AI57&gt;1, I57*BV57*100.0/(AK57*CJ57), 0))*(CE57+CF57)/1000.0</f>
        <v>0</v>
      </c>
      <c r="N57">
        <f>2.0/((1/P57-1/O57)+SIGN(P57)*SQRT((1/P57-1/O57)*(1/P57-1/O57) + 4*BW57/((BW57+1)*(BW57+1))*(2*1/P57*1/O57-1/O57*1/O57)))</f>
        <v>0</v>
      </c>
      <c r="O57">
        <f>AF57+AE57*BV57+AD57*BV57*BV57</f>
        <v>0</v>
      </c>
      <c r="P57">
        <f>H57*(1000-(1000*0.61365*exp(17.502*T57/(240.97+T57))/(CE57+CF57)+CB57)/2)/(1000*0.61365*exp(17.502*T57/(240.97+T57))/(CE57+CF57)-CB57)</f>
        <v>0</v>
      </c>
      <c r="Q57">
        <f>1/((BW57+1)/(N57/1.6)+1/(O57/1.37)) + BW57/((BW57+1)/(N57/1.6) + BW57/(O57/1.37))</f>
        <v>0</v>
      </c>
      <c r="R57">
        <f>(BS57*BU57)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CB57*(CE57+CF57)/1000</f>
        <v>0</v>
      </c>
      <c r="X57">
        <f>0.61365*exp(17.502*CG57/(240.97+CG57))</f>
        <v>0</v>
      </c>
      <c r="Y57">
        <f>(U57-CB57*(CE57+CF57)/1000)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-0.0300423234790147</v>
      </c>
      <c r="AE57">
        <v>0.0337251399572793</v>
      </c>
      <c r="AF57">
        <v>2.68090933583283</v>
      </c>
      <c r="AG57">
        <v>91</v>
      </c>
      <c r="AH57">
        <v>15</v>
      </c>
      <c r="AI57">
        <f>IF(AG57*$H$13&gt;=AK57,1.0,(AK57/(AK57-AG57*$H$13)))</f>
        <v>0</v>
      </c>
      <c r="AJ57">
        <f>(AI57-1)*100</f>
        <v>0</v>
      </c>
      <c r="AK57">
        <f>MAX(0,($B$13+$C$13*CJ57)/(1+$D$13*CJ57)*CE57/(CG57+273)*$E$13)</f>
        <v>0</v>
      </c>
      <c r="AL57">
        <v>0</v>
      </c>
      <c r="AM57">
        <v>0</v>
      </c>
      <c r="AN57">
        <v>0</v>
      </c>
      <c r="AO57">
        <f>AN57-AM57</f>
        <v>0</v>
      </c>
      <c r="AP57">
        <f>AO57/AN57</f>
        <v>0</v>
      </c>
      <c r="AQ57">
        <v>-1</v>
      </c>
      <c r="AR57" t="s">
        <v>407</v>
      </c>
      <c r="AS57">
        <v>602.138</v>
      </c>
      <c r="AT57">
        <v>782.962</v>
      </c>
      <c r="AU57">
        <f>1-AS57/AT57</f>
        <v>0</v>
      </c>
      <c r="AV57">
        <v>0.5</v>
      </c>
      <c r="AW57">
        <f>BS57</f>
        <v>0</v>
      </c>
      <c r="AX57">
        <f>I57</f>
        <v>0</v>
      </c>
      <c r="AY57">
        <f>AU57*AV57*AW57</f>
        <v>0</v>
      </c>
      <c r="AZ57">
        <f>BE57/AT57</f>
        <v>0</v>
      </c>
      <c r="BA57">
        <f>(AX57-AQ57)/AW57</f>
        <v>0</v>
      </c>
      <c r="BB57">
        <f>(AN57-AT57)/AT57</f>
        <v>0</v>
      </c>
      <c r="BC57" t="s">
        <v>266</v>
      </c>
      <c r="BD57">
        <v>0</v>
      </c>
      <c r="BE57">
        <f>AT57-BD57</f>
        <v>0</v>
      </c>
      <c r="BF57">
        <f>(AT57-AS57)/(AT57-BD57)</f>
        <v>0</v>
      </c>
      <c r="BG57">
        <f>(AN57-AT57)/(AN57-BD57)</f>
        <v>0</v>
      </c>
      <c r="BH57">
        <f>(AT57-AS57)/(AT57-AM57)</f>
        <v>0</v>
      </c>
      <c r="BI57">
        <f>(AN57-AT57)/(AN57-AM57)</f>
        <v>0</v>
      </c>
      <c r="BJ57" t="s">
        <v>266</v>
      </c>
      <c r="BK57" t="s">
        <v>266</v>
      </c>
      <c r="BL57" t="s">
        <v>266</v>
      </c>
      <c r="BM57" t="s">
        <v>266</v>
      </c>
      <c r="BN57" t="s">
        <v>266</v>
      </c>
      <c r="BO57" t="s">
        <v>266</v>
      </c>
      <c r="BP57" t="s">
        <v>266</v>
      </c>
      <c r="BQ57" t="s">
        <v>266</v>
      </c>
      <c r="BR57">
        <f>$B$11*CK57+$C$11*CL57+$F$11*CM57</f>
        <v>0</v>
      </c>
      <c r="BS57">
        <f>BR57*BT57</f>
        <v>0</v>
      </c>
      <c r="BT57">
        <f>($B$11*$D$9+$C$11*$D$9+$F$11*((CZ57+CR57)/MAX(CZ57+CR57+DA57, 0.1)*$I$9+DA57/MAX(CZ57+CR57+DA57, 0.1)*$J$9))/($B$11+$C$11+$F$11)</f>
        <v>0</v>
      </c>
      <c r="BU57">
        <f>($B$11*$K$9+$C$11*$K$9+$F$11*((CZ57+CR57)/MAX(CZ57+CR57+DA57, 0.1)*$P$9+DA57/MAX(CZ57+CR57+DA57, 0.1)*$Q$9))/($B$11+$C$11+$F$11)</f>
        <v>0</v>
      </c>
      <c r="BV57">
        <v>6</v>
      </c>
      <c r="BW57">
        <v>0.5</v>
      </c>
      <c r="BX57" t="s">
        <v>267</v>
      </c>
      <c r="BY57">
        <v>1623858608.5</v>
      </c>
      <c r="BZ57">
        <v>378.605870967742</v>
      </c>
      <c r="CA57">
        <v>399.965774193548</v>
      </c>
      <c r="CB57">
        <v>28.5643741935484</v>
      </c>
      <c r="CC57">
        <v>18.868664516129</v>
      </c>
      <c r="CD57">
        <v>599.960258064516</v>
      </c>
      <c r="CE57">
        <v>72.4985032258064</v>
      </c>
      <c r="CF57">
        <v>0.0991386516129032</v>
      </c>
      <c r="CG57">
        <v>32.9345935483871</v>
      </c>
      <c r="CH57">
        <v>31.348535483871</v>
      </c>
      <c r="CI57">
        <v>999.9</v>
      </c>
      <c r="CJ57">
        <v>9993.10612903226</v>
      </c>
      <c r="CK57">
        <v>0</v>
      </c>
      <c r="CL57">
        <v>118.784548387097</v>
      </c>
      <c r="CM57">
        <v>2000.00064516129</v>
      </c>
      <c r="CN57">
        <v>0.980003967741935</v>
      </c>
      <c r="CO57">
        <v>0.0199962</v>
      </c>
      <c r="CP57">
        <v>0</v>
      </c>
      <c r="CQ57">
        <v>602.147548387097</v>
      </c>
      <c r="CR57">
        <v>5.00005</v>
      </c>
      <c r="CS57">
        <v>13600.6870967742</v>
      </c>
      <c r="CT57">
        <v>16663.6741935484</v>
      </c>
      <c r="CU57">
        <v>47.375</v>
      </c>
      <c r="CV57">
        <v>48.125</v>
      </c>
      <c r="CW57">
        <v>47.937</v>
      </c>
      <c r="CX57">
        <v>47.5945161290322</v>
      </c>
      <c r="CY57">
        <v>49.308</v>
      </c>
      <c r="CZ57">
        <v>1955.10967741936</v>
      </c>
      <c r="DA57">
        <v>39.8909677419355</v>
      </c>
      <c r="DB57">
        <v>0</v>
      </c>
      <c r="DC57">
        <v>608.899999856949</v>
      </c>
      <c r="DD57">
        <v>602.138</v>
      </c>
      <c r="DE57">
        <v>-1.24013674994082</v>
      </c>
      <c r="DF57">
        <v>37.1111107603798</v>
      </c>
      <c r="DG57">
        <v>13603.1730769231</v>
      </c>
      <c r="DH57">
        <v>15</v>
      </c>
      <c r="DI57">
        <v>1623858596</v>
      </c>
      <c r="DJ57" t="s">
        <v>408</v>
      </c>
      <c r="DK57">
        <v>10</v>
      </c>
      <c r="DL57">
        <v>7.541</v>
      </c>
      <c r="DM57">
        <v>-1.091</v>
      </c>
      <c r="DN57">
        <v>400</v>
      </c>
      <c r="DO57">
        <v>19</v>
      </c>
      <c r="DP57">
        <v>0.18</v>
      </c>
      <c r="DQ57">
        <v>0.01</v>
      </c>
      <c r="DR57">
        <v>-16.5617651423023</v>
      </c>
      <c r="DS57">
        <v>-61.6290971233492</v>
      </c>
      <c r="DT57">
        <v>8.1051663039335</v>
      </c>
      <c r="DU57">
        <v>0</v>
      </c>
      <c r="DV57">
        <v>602.213305555556</v>
      </c>
      <c r="DW57">
        <v>-1.00896666132335</v>
      </c>
      <c r="DX57">
        <v>0.243878592227593</v>
      </c>
      <c r="DY57">
        <v>0</v>
      </c>
      <c r="DZ57">
        <v>7.52809453883721</v>
      </c>
      <c r="EA57">
        <v>27.7851590237241</v>
      </c>
      <c r="EB57">
        <v>3.66278558839962</v>
      </c>
      <c r="EC57">
        <v>0</v>
      </c>
      <c r="ED57">
        <v>0</v>
      </c>
      <c r="EE57">
        <v>3</v>
      </c>
      <c r="EF57" t="s">
        <v>280</v>
      </c>
      <c r="EG57">
        <v>100</v>
      </c>
      <c r="EH57">
        <v>100</v>
      </c>
      <c r="EI57">
        <v>7.541</v>
      </c>
      <c r="EJ57">
        <v>-1.091</v>
      </c>
      <c r="EK57">
        <v>2</v>
      </c>
      <c r="EL57">
        <v>671.715</v>
      </c>
      <c r="EM57">
        <v>356.004</v>
      </c>
      <c r="EN57">
        <v>31.4201</v>
      </c>
      <c r="EO57">
        <v>30.4531</v>
      </c>
      <c r="EP57">
        <v>30.0016</v>
      </c>
      <c r="EQ57">
        <v>30.015</v>
      </c>
      <c r="ER57">
        <v>29.959</v>
      </c>
      <c r="ES57">
        <v>25.6838</v>
      </c>
      <c r="ET57">
        <v>-30</v>
      </c>
      <c r="EU57">
        <v>-30</v>
      </c>
      <c r="EV57">
        <v>-999.9</v>
      </c>
      <c r="EW57">
        <v>400</v>
      </c>
      <c r="EX57">
        <v>20</v>
      </c>
      <c r="EY57">
        <v>111.329</v>
      </c>
      <c r="EZ57">
        <v>98.9479</v>
      </c>
    </row>
    <row r="58" spans="1:156">
      <c r="A58">
        <v>42</v>
      </c>
      <c r="B58">
        <v>1623858619.5</v>
      </c>
      <c r="C58">
        <v>2867.40000009537</v>
      </c>
      <c r="D58" t="s">
        <v>409</v>
      </c>
      <c r="E58" t="s">
        <v>410</v>
      </c>
      <c r="F58" t="s">
        <v>264</v>
      </c>
      <c r="G58">
        <v>1623858609.08065</v>
      </c>
      <c r="H58">
        <f>CD58*AI58*(CB58-CC58)/(100*BV58*(1000-AI58*CB58))</f>
        <v>0</v>
      </c>
      <c r="I58">
        <f>CD58*AI58*(CA58-BZ58*(1000-AI58*CC58)/(1000-AI58*CB58))/(100*BV58)</f>
        <v>0</v>
      </c>
      <c r="J58">
        <f>BZ58 - IF(AI58&gt;1, I58*BV58*100.0/(AK58*CJ58), 0)</f>
        <v>0</v>
      </c>
      <c r="K58">
        <f>((Q58-H58/2)*J58-I58)/(Q58+H58/2)</f>
        <v>0</v>
      </c>
      <c r="L58">
        <f>K58*(CE58+CF58)/1000.0</f>
        <v>0</v>
      </c>
      <c r="M58">
        <f>(BZ58 - IF(AI58&gt;1, I58*BV58*100.0/(AK58*CJ58), 0))*(CE58+CF58)/1000.0</f>
        <v>0</v>
      </c>
      <c r="N58">
        <f>2.0/((1/P58-1/O58)+SIGN(P58)*SQRT((1/P58-1/O58)*(1/P58-1/O58) + 4*BW58/((BW58+1)*(BW58+1))*(2*1/P58*1/O58-1/O58*1/O58)))</f>
        <v>0</v>
      </c>
      <c r="O58">
        <f>AF58+AE58*BV58+AD58*BV58*BV58</f>
        <v>0</v>
      </c>
      <c r="P58">
        <f>H58*(1000-(1000*0.61365*exp(17.502*T58/(240.97+T58))/(CE58+CF58)+CB58)/2)/(1000*0.61365*exp(17.502*T58/(240.97+T58))/(CE58+CF58)-CB58)</f>
        <v>0</v>
      </c>
      <c r="Q58">
        <f>1/((BW58+1)/(N58/1.6)+1/(O58/1.37)) + BW58/((BW58+1)/(N58/1.6) + BW58/(O58/1.37))</f>
        <v>0</v>
      </c>
      <c r="R58">
        <f>(BS58*BU58)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CB58*(CE58+CF58)/1000</f>
        <v>0</v>
      </c>
      <c r="X58">
        <f>0.61365*exp(17.502*CG58/(240.97+CG58))</f>
        <v>0</v>
      </c>
      <c r="Y58">
        <f>(U58-CB58*(CE58+CF58)/1000)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-0.0300403820931681</v>
      </c>
      <c r="AE58">
        <v>0.0337229605815918</v>
      </c>
      <c r="AF58">
        <v>2.68076841491306</v>
      </c>
      <c r="AG58">
        <v>90</v>
      </c>
      <c r="AH58">
        <v>15</v>
      </c>
      <c r="AI58">
        <f>IF(AG58*$H$13&gt;=AK58,1.0,(AK58/(AK58-AG58*$H$13)))</f>
        <v>0</v>
      </c>
      <c r="AJ58">
        <f>(AI58-1)*100</f>
        <v>0</v>
      </c>
      <c r="AK58">
        <f>MAX(0,($B$13+$C$13*CJ58)/(1+$D$13*CJ58)*CE58/(CG58+273)*$E$13)</f>
        <v>0</v>
      </c>
      <c r="AL58">
        <v>0</v>
      </c>
      <c r="AM58">
        <v>0</v>
      </c>
      <c r="AN58">
        <v>0</v>
      </c>
      <c r="AO58">
        <f>AN58-AM58</f>
        <v>0</v>
      </c>
      <c r="AP58">
        <f>AO58/AN58</f>
        <v>0</v>
      </c>
      <c r="AQ58">
        <v>-1</v>
      </c>
      <c r="AR58" t="s">
        <v>411</v>
      </c>
      <c r="AS58">
        <v>611.327384615385</v>
      </c>
      <c r="AT58">
        <v>710.968</v>
      </c>
      <c r="AU58">
        <f>1-AS58/AT58</f>
        <v>0</v>
      </c>
      <c r="AV58">
        <v>0.5</v>
      </c>
      <c r="AW58">
        <f>BS58</f>
        <v>0</v>
      </c>
      <c r="AX58">
        <f>I58</f>
        <v>0</v>
      </c>
      <c r="AY58">
        <f>AU58*AV58*AW58</f>
        <v>0</v>
      </c>
      <c r="AZ58">
        <f>BE58/AT58</f>
        <v>0</v>
      </c>
      <c r="BA58">
        <f>(AX58-AQ58)/AW58</f>
        <v>0</v>
      </c>
      <c r="BB58">
        <f>(AN58-AT58)/AT58</f>
        <v>0</v>
      </c>
      <c r="BC58" t="s">
        <v>266</v>
      </c>
      <c r="BD58">
        <v>0</v>
      </c>
      <c r="BE58">
        <f>AT58-BD58</f>
        <v>0</v>
      </c>
      <c r="BF58">
        <f>(AT58-AS58)/(AT58-BD58)</f>
        <v>0</v>
      </c>
      <c r="BG58">
        <f>(AN58-AT58)/(AN58-BD58)</f>
        <v>0</v>
      </c>
      <c r="BH58">
        <f>(AT58-AS58)/(AT58-AM58)</f>
        <v>0</v>
      </c>
      <c r="BI58">
        <f>(AN58-AT58)/(AN58-AM58)</f>
        <v>0</v>
      </c>
      <c r="BJ58" t="s">
        <v>266</v>
      </c>
      <c r="BK58" t="s">
        <v>266</v>
      </c>
      <c r="BL58" t="s">
        <v>266</v>
      </c>
      <c r="BM58" t="s">
        <v>266</v>
      </c>
      <c r="BN58" t="s">
        <v>266</v>
      </c>
      <c r="BO58" t="s">
        <v>266</v>
      </c>
      <c r="BP58" t="s">
        <v>266</v>
      </c>
      <c r="BQ58" t="s">
        <v>266</v>
      </c>
      <c r="BR58">
        <f>$B$11*CK58+$C$11*CL58+$F$11*CM58</f>
        <v>0</v>
      </c>
      <c r="BS58">
        <f>BR58*BT58</f>
        <v>0</v>
      </c>
      <c r="BT58">
        <f>($B$11*$D$9+$C$11*$D$9+$F$11*((CZ58+CR58)/MAX(CZ58+CR58+DA58, 0.1)*$I$9+DA58/MAX(CZ58+CR58+DA58, 0.1)*$J$9))/($B$11+$C$11+$F$11)</f>
        <v>0</v>
      </c>
      <c r="BU58">
        <f>($B$11*$K$9+$C$11*$K$9+$F$11*((CZ58+CR58)/MAX(CZ58+CR58+DA58, 0.1)*$P$9+DA58/MAX(CZ58+CR58+DA58, 0.1)*$Q$9))/($B$11+$C$11+$F$11)</f>
        <v>0</v>
      </c>
      <c r="BV58">
        <v>6</v>
      </c>
      <c r="BW58">
        <v>0.5</v>
      </c>
      <c r="BX58" t="s">
        <v>267</v>
      </c>
      <c r="BY58">
        <v>1623858609.08065</v>
      </c>
      <c r="BZ58">
        <v>378.58335483871</v>
      </c>
      <c r="CA58">
        <v>399.967322580645</v>
      </c>
      <c r="CB58">
        <v>28.5740419354839</v>
      </c>
      <c r="CC58">
        <v>18.8687548387097</v>
      </c>
      <c r="CD58">
        <v>599.956548387097</v>
      </c>
      <c r="CE58">
        <v>72.4984870967742</v>
      </c>
      <c r="CF58">
        <v>0.0992793483870968</v>
      </c>
      <c r="CG58">
        <v>32.9371322580645</v>
      </c>
      <c r="CH58">
        <v>31.3585</v>
      </c>
      <c r="CI58">
        <v>999.9</v>
      </c>
      <c r="CJ58">
        <v>9992.46258064516</v>
      </c>
      <c r="CK58">
        <v>0</v>
      </c>
      <c r="CL58">
        <v>118.748935483871</v>
      </c>
      <c r="CM58">
        <v>1999.98677419355</v>
      </c>
      <c r="CN58">
        <v>0.980004064516129</v>
      </c>
      <c r="CO58">
        <v>0.0199961</v>
      </c>
      <c r="CP58">
        <v>0</v>
      </c>
      <c r="CQ58">
        <v>600.894838709677</v>
      </c>
      <c r="CR58">
        <v>5.00005</v>
      </c>
      <c r="CS58">
        <v>13577.0193548387</v>
      </c>
      <c r="CT58">
        <v>16663.5612903226</v>
      </c>
      <c r="CU58">
        <v>47.375</v>
      </c>
      <c r="CV58">
        <v>48.125</v>
      </c>
      <c r="CW58">
        <v>47.937</v>
      </c>
      <c r="CX58">
        <v>47.5924838709677</v>
      </c>
      <c r="CY58">
        <v>49.308</v>
      </c>
      <c r="CZ58">
        <v>1955.09612903226</v>
      </c>
      <c r="DA58">
        <v>39.8906451612903</v>
      </c>
      <c r="DB58">
        <v>0</v>
      </c>
      <c r="DC58">
        <v>2.09999990463257</v>
      </c>
      <c r="DD58">
        <v>611.327384615385</v>
      </c>
      <c r="DE58">
        <v>151.701515548867</v>
      </c>
      <c r="DF58">
        <v>91972.8477057935</v>
      </c>
      <c r="DG58">
        <v>18800.9384615385</v>
      </c>
      <c r="DH58">
        <v>15</v>
      </c>
      <c r="DI58">
        <v>1623858596</v>
      </c>
      <c r="DJ58" t="s">
        <v>408</v>
      </c>
      <c r="DK58">
        <v>10</v>
      </c>
      <c r="DL58">
        <v>7.541</v>
      </c>
      <c r="DM58">
        <v>-1.091</v>
      </c>
      <c r="DN58">
        <v>400</v>
      </c>
      <c r="DO58">
        <v>19</v>
      </c>
      <c r="DP58">
        <v>0.18</v>
      </c>
      <c r="DQ58">
        <v>0.01</v>
      </c>
      <c r="DR58">
        <v>-19.5586860465116</v>
      </c>
      <c r="DS58">
        <v>-27.2305633821126</v>
      </c>
      <c r="DT58">
        <v>4.64933998164138</v>
      </c>
      <c r="DU58">
        <v>0</v>
      </c>
      <c r="DV58">
        <v>609.901916666667</v>
      </c>
      <c r="DW58">
        <v>111.356511248209</v>
      </c>
      <c r="DX58">
        <v>36.4469674065202</v>
      </c>
      <c r="DY58">
        <v>0</v>
      </c>
      <c r="DZ58">
        <v>8.88059860465116</v>
      </c>
      <c r="EA58">
        <v>12.1937853193069</v>
      </c>
      <c r="EB58">
        <v>2.09784567031812</v>
      </c>
      <c r="EC58">
        <v>0</v>
      </c>
      <c r="ED58">
        <v>0</v>
      </c>
      <c r="EE58">
        <v>3</v>
      </c>
      <c r="EF58" t="s">
        <v>280</v>
      </c>
      <c r="EG58">
        <v>100</v>
      </c>
      <c r="EH58">
        <v>100</v>
      </c>
      <c r="EI58">
        <v>7.541</v>
      </c>
      <c r="EJ58">
        <v>-1.091</v>
      </c>
      <c r="EK58">
        <v>2</v>
      </c>
      <c r="EL58">
        <v>672.722</v>
      </c>
      <c r="EM58">
        <v>356.048</v>
      </c>
      <c r="EN58">
        <v>31.4289</v>
      </c>
      <c r="EO58">
        <v>30.4664</v>
      </c>
      <c r="EP58">
        <v>30.0016</v>
      </c>
      <c r="EQ58">
        <v>30.0259</v>
      </c>
      <c r="ER58">
        <v>29.9687</v>
      </c>
      <c r="ES58">
        <v>25.6827</v>
      </c>
      <c r="ET58">
        <v>-30</v>
      </c>
      <c r="EU58">
        <v>-30</v>
      </c>
      <c r="EV58">
        <v>-999.9</v>
      </c>
      <c r="EW58">
        <v>400</v>
      </c>
      <c r="EX58">
        <v>20</v>
      </c>
      <c r="EY58">
        <v>111.325</v>
      </c>
      <c r="EZ58">
        <v>98.9465</v>
      </c>
    </row>
    <row r="59" spans="1:156">
      <c r="A59">
        <v>43</v>
      </c>
      <c r="B59">
        <v>1623858622.5</v>
      </c>
      <c r="C59">
        <v>2870.40000009537</v>
      </c>
      <c r="D59" t="s">
        <v>412</v>
      </c>
      <c r="E59" t="s">
        <v>413</v>
      </c>
      <c r="F59" t="s">
        <v>264</v>
      </c>
      <c r="G59">
        <v>1623858609.74194</v>
      </c>
      <c r="H59">
        <f>CD59*AI59*(CB59-CC59)/(100*BV59*(1000-AI59*CB59))</f>
        <v>0</v>
      </c>
      <c r="I59">
        <f>CD59*AI59*(CA59-BZ59*(1000-AI59*CC59)/(1000-AI59*CB59))/(100*BV59)</f>
        <v>0</v>
      </c>
      <c r="J59">
        <f>BZ59 - IF(AI59&gt;1, I59*BV59*100.0/(AK59*CJ59), 0)</f>
        <v>0</v>
      </c>
      <c r="K59">
        <f>((Q59-H59/2)*J59-I59)/(Q59+H59/2)</f>
        <v>0</v>
      </c>
      <c r="L59">
        <f>K59*(CE59+CF59)/1000.0</f>
        <v>0</v>
      </c>
      <c r="M59">
        <f>(BZ59 - IF(AI59&gt;1, I59*BV59*100.0/(AK59*CJ59), 0))*(CE59+CF59)/1000.0</f>
        <v>0</v>
      </c>
      <c r="N59">
        <f>2.0/((1/P59-1/O59)+SIGN(P59)*SQRT((1/P59-1/O59)*(1/P59-1/O59) + 4*BW59/((BW59+1)*(BW59+1))*(2*1/P59*1/O59-1/O59*1/O59)))</f>
        <v>0</v>
      </c>
      <c r="O59">
        <f>AF59+AE59*BV59+AD59*BV59*BV59</f>
        <v>0</v>
      </c>
      <c r="P59">
        <f>H59*(1000-(1000*0.61365*exp(17.502*T59/(240.97+T59))/(CE59+CF59)+CB59)/2)/(1000*0.61365*exp(17.502*T59/(240.97+T59))/(CE59+CF59)-CB59)</f>
        <v>0</v>
      </c>
      <c r="Q59">
        <f>1/((BW59+1)/(N59/1.6)+1/(O59/1.37)) + BW59/((BW59+1)/(N59/1.6) + BW59/(O59/1.37))</f>
        <v>0</v>
      </c>
      <c r="R59">
        <f>(BS59*BU59)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CB59*(CE59+CF59)/1000</f>
        <v>0</v>
      </c>
      <c r="X59">
        <f>0.61365*exp(17.502*CG59/(240.97+CG59))</f>
        <v>0</v>
      </c>
      <c r="Y59">
        <f>(U59-CB59*(CE59+CF59)/1000)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-0.0300388142273348</v>
      </c>
      <c r="AE59">
        <v>0.0337212005148414</v>
      </c>
      <c r="AF59">
        <v>2.68065460546244</v>
      </c>
      <c r="AG59">
        <v>90</v>
      </c>
      <c r="AH59">
        <v>15</v>
      </c>
      <c r="AI59">
        <f>IF(AG59*$H$13&gt;=AK59,1.0,(AK59/(AK59-AG59*$H$13)))</f>
        <v>0</v>
      </c>
      <c r="AJ59">
        <f>(AI59-1)*100</f>
        <v>0</v>
      </c>
      <c r="AK59">
        <f>MAX(0,($B$13+$C$13*CJ59)/(1+$D$13*CJ59)*CE59/(CG59+273)*$E$13)</f>
        <v>0</v>
      </c>
      <c r="AL59">
        <v>0</v>
      </c>
      <c r="AM59">
        <v>0</v>
      </c>
      <c r="AN59">
        <v>0</v>
      </c>
      <c r="AO59">
        <f>AN59-AM59</f>
        <v>0</v>
      </c>
      <c r="AP59">
        <f>AO59/AN59</f>
        <v>0</v>
      </c>
      <c r="AQ59">
        <v>-1</v>
      </c>
      <c r="AR59" t="s">
        <v>414</v>
      </c>
      <c r="AS59">
        <v>612.341692307692</v>
      </c>
      <c r="AT59">
        <v>697.8</v>
      </c>
      <c r="AU59">
        <f>1-AS59/AT59</f>
        <v>0</v>
      </c>
      <c r="AV59">
        <v>0.5</v>
      </c>
      <c r="AW59">
        <f>BS59</f>
        <v>0</v>
      </c>
      <c r="AX59">
        <f>I59</f>
        <v>0</v>
      </c>
      <c r="AY59">
        <f>AU59*AV59*AW59</f>
        <v>0</v>
      </c>
      <c r="AZ59">
        <f>BE59/AT59</f>
        <v>0</v>
      </c>
      <c r="BA59">
        <f>(AX59-AQ59)/AW59</f>
        <v>0</v>
      </c>
      <c r="BB59">
        <f>(AN59-AT59)/AT59</f>
        <v>0</v>
      </c>
      <c r="BC59" t="s">
        <v>266</v>
      </c>
      <c r="BD59">
        <v>0</v>
      </c>
      <c r="BE59">
        <f>AT59-BD59</f>
        <v>0</v>
      </c>
      <c r="BF59">
        <f>(AT59-AS59)/(AT59-BD59)</f>
        <v>0</v>
      </c>
      <c r="BG59">
        <f>(AN59-AT59)/(AN59-BD59)</f>
        <v>0</v>
      </c>
      <c r="BH59">
        <f>(AT59-AS59)/(AT59-AM59)</f>
        <v>0</v>
      </c>
      <c r="BI59">
        <f>(AN59-AT59)/(AN59-AM59)</f>
        <v>0</v>
      </c>
      <c r="BJ59" t="s">
        <v>266</v>
      </c>
      <c r="BK59" t="s">
        <v>266</v>
      </c>
      <c r="BL59" t="s">
        <v>266</v>
      </c>
      <c r="BM59" t="s">
        <v>266</v>
      </c>
      <c r="BN59" t="s">
        <v>266</v>
      </c>
      <c r="BO59" t="s">
        <v>266</v>
      </c>
      <c r="BP59" t="s">
        <v>266</v>
      </c>
      <c r="BQ59" t="s">
        <v>266</v>
      </c>
      <c r="BR59">
        <f>$B$11*CK59+$C$11*CL59+$F$11*CM59</f>
        <v>0</v>
      </c>
      <c r="BS59">
        <f>BR59*BT59</f>
        <v>0</v>
      </c>
      <c r="BT59">
        <f>($B$11*$D$9+$C$11*$D$9+$F$11*((CZ59+CR59)/MAX(CZ59+CR59+DA59, 0.1)*$I$9+DA59/MAX(CZ59+CR59+DA59, 0.1)*$J$9))/($B$11+$C$11+$F$11)</f>
        <v>0</v>
      </c>
      <c r="BU59">
        <f>($B$11*$K$9+$C$11*$K$9+$F$11*((CZ59+CR59)/MAX(CZ59+CR59+DA59, 0.1)*$P$9+DA59/MAX(CZ59+CR59+DA59, 0.1)*$Q$9))/($B$11+$C$11+$F$11)</f>
        <v>0</v>
      </c>
      <c r="BV59">
        <v>6</v>
      </c>
      <c r="BW59">
        <v>0.5</v>
      </c>
      <c r="BX59" t="s">
        <v>267</v>
      </c>
      <c r="BY59">
        <v>1623858609.74194</v>
      </c>
      <c r="BZ59">
        <v>378.568838709677</v>
      </c>
      <c r="CA59">
        <v>399.967580645161</v>
      </c>
      <c r="CB59">
        <v>28.5913</v>
      </c>
      <c r="CC59">
        <v>18.8689193548387</v>
      </c>
      <c r="CD59">
        <v>599.959580645161</v>
      </c>
      <c r="CE59">
        <v>72.4985064516129</v>
      </c>
      <c r="CF59">
        <v>0.0993986387096774</v>
      </c>
      <c r="CG59">
        <v>32.9445870967742</v>
      </c>
      <c r="CH59">
        <v>31.4021032258065</v>
      </c>
      <c r="CI59">
        <v>999.9</v>
      </c>
      <c r="CJ59">
        <v>9991.93838709677</v>
      </c>
      <c r="CK59">
        <v>0</v>
      </c>
      <c r="CL59">
        <v>118.679161290323</v>
      </c>
      <c r="CM59">
        <v>1999.95935483871</v>
      </c>
      <c r="CN59">
        <v>0.980003709677419</v>
      </c>
      <c r="CO59">
        <v>0.0199964258064516</v>
      </c>
      <c r="CP59">
        <v>0</v>
      </c>
      <c r="CQ59">
        <v>599.253064516129</v>
      </c>
      <c r="CR59">
        <v>5.00005</v>
      </c>
      <c r="CS59">
        <v>13546.3290322581</v>
      </c>
      <c r="CT59">
        <v>16663.3290322581</v>
      </c>
      <c r="CU59">
        <v>47.3810322580645</v>
      </c>
      <c r="CV59">
        <v>48.125</v>
      </c>
      <c r="CW59">
        <v>47.937</v>
      </c>
      <c r="CX59">
        <v>47.5904516129032</v>
      </c>
      <c r="CY59">
        <v>49.308</v>
      </c>
      <c r="CZ59">
        <v>1955.06838709677</v>
      </c>
      <c r="DA59">
        <v>39.8909677419355</v>
      </c>
      <c r="DB59">
        <v>0</v>
      </c>
      <c r="DC59">
        <v>2.5</v>
      </c>
      <c r="DD59">
        <v>612.341692307692</v>
      </c>
      <c r="DE59">
        <v>51.4422745377983</v>
      </c>
      <c r="DF59">
        <v>114419.927112934</v>
      </c>
      <c r="DG59">
        <v>23527.8038461538</v>
      </c>
      <c r="DH59">
        <v>15</v>
      </c>
      <c r="DI59">
        <v>1623858596</v>
      </c>
      <c r="DJ59" t="s">
        <v>408</v>
      </c>
      <c r="DK59">
        <v>10</v>
      </c>
      <c r="DL59">
        <v>7.541</v>
      </c>
      <c r="DM59">
        <v>-1.091</v>
      </c>
      <c r="DN59">
        <v>400</v>
      </c>
      <c r="DO59">
        <v>19</v>
      </c>
      <c r="DP59">
        <v>0.18</v>
      </c>
      <c r="DQ59">
        <v>0.01</v>
      </c>
      <c r="DR59">
        <v>-21.3380534883721</v>
      </c>
      <c r="DS59">
        <v>-2.16867472062824</v>
      </c>
      <c r="DT59">
        <v>0.494281358699272</v>
      </c>
      <c r="DU59">
        <v>0</v>
      </c>
      <c r="DV59">
        <v>612.324472222222</v>
      </c>
      <c r="DW59">
        <v>116.395640514576</v>
      </c>
      <c r="DX59">
        <v>45.1656550621562</v>
      </c>
      <c r="DY59">
        <v>0</v>
      </c>
      <c r="DZ59">
        <v>9.69847581395349</v>
      </c>
      <c r="EA59">
        <v>1.12325472666869</v>
      </c>
      <c r="EB59">
        <v>0.235444450281852</v>
      </c>
      <c r="EC59">
        <v>0</v>
      </c>
      <c r="ED59">
        <v>0</v>
      </c>
      <c r="EE59">
        <v>3</v>
      </c>
      <c r="EF59" t="s">
        <v>280</v>
      </c>
      <c r="EG59">
        <v>100</v>
      </c>
      <c r="EH59">
        <v>100</v>
      </c>
      <c r="EI59">
        <v>7.541</v>
      </c>
      <c r="EJ59">
        <v>-1.091</v>
      </c>
      <c r="EK59">
        <v>2</v>
      </c>
      <c r="EL59">
        <v>673.587</v>
      </c>
      <c r="EM59">
        <v>356.024</v>
      </c>
      <c r="EN59">
        <v>31.437</v>
      </c>
      <c r="EO59">
        <v>30.4796</v>
      </c>
      <c r="EP59">
        <v>30.0016</v>
      </c>
      <c r="EQ59">
        <v>30.0369</v>
      </c>
      <c r="ER59">
        <v>29.9801</v>
      </c>
      <c r="ES59">
        <v>25.6841</v>
      </c>
      <c r="ET59">
        <v>-30</v>
      </c>
      <c r="EU59">
        <v>-30</v>
      </c>
      <c r="EV59">
        <v>-999.9</v>
      </c>
      <c r="EW59">
        <v>400</v>
      </c>
      <c r="EX59">
        <v>20</v>
      </c>
      <c r="EY59">
        <v>111.321</v>
      </c>
      <c r="EZ59">
        <v>98.9448</v>
      </c>
    </row>
    <row r="60" spans="1:156">
      <c r="A60">
        <v>44</v>
      </c>
      <c r="B60">
        <v>1623858625.5</v>
      </c>
      <c r="C60">
        <v>2873.40000009537</v>
      </c>
      <c r="D60" t="s">
        <v>415</v>
      </c>
      <c r="E60" t="s">
        <v>416</v>
      </c>
      <c r="F60" t="s">
        <v>264</v>
      </c>
      <c r="G60">
        <v>1623858610.48387</v>
      </c>
      <c r="H60">
        <f>CD60*AI60*(CB60-CC60)/(100*BV60*(1000-AI60*CB60))</f>
        <v>0</v>
      </c>
      <c r="I60">
        <f>CD60*AI60*(CA60-BZ60*(1000-AI60*CC60)/(1000-AI60*CB60))/(100*BV60)</f>
        <v>0</v>
      </c>
      <c r="J60">
        <f>BZ60 - IF(AI60&gt;1, I60*BV60*100.0/(AK60*CJ60), 0)</f>
        <v>0</v>
      </c>
      <c r="K60">
        <f>((Q60-H60/2)*J60-I60)/(Q60+H60/2)</f>
        <v>0</v>
      </c>
      <c r="L60">
        <f>K60*(CE60+CF60)/1000.0</f>
        <v>0</v>
      </c>
      <c r="M60">
        <f>(BZ60 - IF(AI60&gt;1, I60*BV60*100.0/(AK60*CJ60), 0))*(CE60+CF60)/1000.0</f>
        <v>0</v>
      </c>
      <c r="N60">
        <f>2.0/((1/P60-1/O60)+SIGN(P60)*SQRT((1/P60-1/O60)*(1/P60-1/O60) + 4*BW60/((BW60+1)*(BW60+1))*(2*1/P60*1/O60-1/O60*1/O60)))</f>
        <v>0</v>
      </c>
      <c r="O60">
        <f>AF60+AE60*BV60+AD60*BV60*BV60</f>
        <v>0</v>
      </c>
      <c r="P60">
        <f>H60*(1000-(1000*0.61365*exp(17.502*T60/(240.97+T60))/(CE60+CF60)+CB60)/2)/(1000*0.61365*exp(17.502*T60/(240.97+T60))/(CE60+CF60)-CB60)</f>
        <v>0</v>
      </c>
      <c r="Q60">
        <f>1/((BW60+1)/(N60/1.6)+1/(O60/1.37)) + BW60/((BW60+1)/(N60/1.6) + BW60/(O60/1.37))</f>
        <v>0</v>
      </c>
      <c r="R60">
        <f>(BS60*BU60)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CB60*(CE60+CF60)/1000</f>
        <v>0</v>
      </c>
      <c r="X60">
        <f>0.61365*exp(17.502*CG60/(240.97+CG60))</f>
        <v>0</v>
      </c>
      <c r="Y60">
        <f>(U60-CB60*(CE60+CF60)/1000)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-0.0300438038819203</v>
      </c>
      <c r="AE60">
        <v>0.0337268018392314</v>
      </c>
      <c r="AF60">
        <v>2.68101679361254</v>
      </c>
      <c r="AG60">
        <v>90</v>
      </c>
      <c r="AH60">
        <v>15</v>
      </c>
      <c r="AI60">
        <f>IF(AG60*$H$13&gt;=AK60,1.0,(AK60/(AK60-AG60*$H$13)))</f>
        <v>0</v>
      </c>
      <c r="AJ60">
        <f>(AI60-1)*100</f>
        <v>0</v>
      </c>
      <c r="AK60">
        <f>MAX(0,($B$13+$C$13*CJ60)/(1+$D$13*CJ60)*CE60/(CG60+273)*$E$13)</f>
        <v>0</v>
      </c>
      <c r="AL60">
        <v>0</v>
      </c>
      <c r="AM60">
        <v>0</v>
      </c>
      <c r="AN60">
        <v>0</v>
      </c>
      <c r="AO60">
        <f>AN60-AM60</f>
        <v>0</v>
      </c>
      <c r="AP60">
        <f>AO60/AN60</f>
        <v>0</v>
      </c>
      <c r="AQ60">
        <v>-1</v>
      </c>
      <c r="AR60" t="s">
        <v>417</v>
      </c>
      <c r="AS60">
        <v>612.983423076923</v>
      </c>
      <c r="AT60">
        <v>691.768</v>
      </c>
      <c r="AU60">
        <f>1-AS60/AT60</f>
        <v>0</v>
      </c>
      <c r="AV60">
        <v>0.5</v>
      </c>
      <c r="AW60">
        <f>BS60</f>
        <v>0</v>
      </c>
      <c r="AX60">
        <f>I60</f>
        <v>0</v>
      </c>
      <c r="AY60">
        <f>AU60*AV60*AW60</f>
        <v>0</v>
      </c>
      <c r="AZ60">
        <f>BE60/AT60</f>
        <v>0</v>
      </c>
      <c r="BA60">
        <f>(AX60-AQ60)/AW60</f>
        <v>0</v>
      </c>
      <c r="BB60">
        <f>(AN60-AT60)/AT60</f>
        <v>0</v>
      </c>
      <c r="BC60" t="s">
        <v>266</v>
      </c>
      <c r="BD60">
        <v>0</v>
      </c>
      <c r="BE60">
        <f>AT60-BD60</f>
        <v>0</v>
      </c>
      <c r="BF60">
        <f>(AT60-AS60)/(AT60-BD60)</f>
        <v>0</v>
      </c>
      <c r="BG60">
        <f>(AN60-AT60)/(AN60-BD60)</f>
        <v>0</v>
      </c>
      <c r="BH60">
        <f>(AT60-AS60)/(AT60-AM60)</f>
        <v>0</v>
      </c>
      <c r="BI60">
        <f>(AN60-AT60)/(AN60-AM60)</f>
        <v>0</v>
      </c>
      <c r="BJ60" t="s">
        <v>266</v>
      </c>
      <c r="BK60" t="s">
        <v>266</v>
      </c>
      <c r="BL60" t="s">
        <v>266</v>
      </c>
      <c r="BM60" t="s">
        <v>266</v>
      </c>
      <c r="BN60" t="s">
        <v>266</v>
      </c>
      <c r="BO60" t="s">
        <v>266</v>
      </c>
      <c r="BP60" t="s">
        <v>266</v>
      </c>
      <c r="BQ60" t="s">
        <v>266</v>
      </c>
      <c r="BR60">
        <f>$B$11*CK60+$C$11*CL60+$F$11*CM60</f>
        <v>0</v>
      </c>
      <c r="BS60">
        <f>BR60*BT60</f>
        <v>0</v>
      </c>
      <c r="BT60">
        <f>($B$11*$D$9+$C$11*$D$9+$F$11*((CZ60+CR60)/MAX(CZ60+CR60+DA60, 0.1)*$I$9+DA60/MAX(CZ60+CR60+DA60, 0.1)*$J$9))/($B$11+$C$11+$F$11)</f>
        <v>0</v>
      </c>
      <c r="BU60">
        <f>($B$11*$K$9+$C$11*$K$9+$F$11*((CZ60+CR60)/MAX(CZ60+CR60+DA60, 0.1)*$P$9+DA60/MAX(CZ60+CR60+DA60, 0.1)*$Q$9))/($B$11+$C$11+$F$11)</f>
        <v>0</v>
      </c>
      <c r="BV60">
        <v>6</v>
      </c>
      <c r="BW60">
        <v>0.5</v>
      </c>
      <c r="BX60" t="s">
        <v>267</v>
      </c>
      <c r="BY60">
        <v>1623858610.48387</v>
      </c>
      <c r="BZ60">
        <v>378.549612903226</v>
      </c>
      <c r="CA60">
        <v>399.965935483871</v>
      </c>
      <c r="CB60">
        <v>28.6255612903226</v>
      </c>
      <c r="CC60">
        <v>18.8691935483871</v>
      </c>
      <c r="CD60">
        <v>599.964838709677</v>
      </c>
      <c r="CE60">
        <v>72.4985419354839</v>
      </c>
      <c r="CF60">
        <v>0.099489970967742</v>
      </c>
      <c r="CG60">
        <v>32.9555838709677</v>
      </c>
      <c r="CH60">
        <v>31.4708258064516</v>
      </c>
      <c r="CI60">
        <v>999.9</v>
      </c>
      <c r="CJ60">
        <v>9993.59322580645</v>
      </c>
      <c r="CK60">
        <v>0</v>
      </c>
      <c r="CL60">
        <v>118.645516129032</v>
      </c>
      <c r="CM60">
        <v>1999.92967741935</v>
      </c>
      <c r="CN60">
        <v>0.980003580645161</v>
      </c>
      <c r="CO60">
        <v>0.0199965516129032</v>
      </c>
      <c r="CP60">
        <v>0</v>
      </c>
      <c r="CQ60">
        <v>597.427903225806</v>
      </c>
      <c r="CR60">
        <v>5.00005</v>
      </c>
      <c r="CS60">
        <v>13512.7709677419</v>
      </c>
      <c r="CT60">
        <v>16663.0806451613</v>
      </c>
      <c r="CU60">
        <v>47.3931290322581</v>
      </c>
      <c r="CV60">
        <v>48.125</v>
      </c>
      <c r="CW60">
        <v>47.935</v>
      </c>
      <c r="CX60">
        <v>47.5904516129032</v>
      </c>
      <c r="CY60">
        <v>49.3100322580645</v>
      </c>
      <c r="CZ60">
        <v>1955.03903225806</v>
      </c>
      <c r="DA60">
        <v>39.8906451612903</v>
      </c>
      <c r="DB60">
        <v>0</v>
      </c>
      <c r="DC60">
        <v>2.29999995231628</v>
      </c>
      <c r="DD60">
        <v>612.983423076923</v>
      </c>
      <c r="DE60">
        <v>-44.1797842401477</v>
      </c>
      <c r="DF60">
        <v>109496.009080044</v>
      </c>
      <c r="DG60">
        <v>28147.1230769231</v>
      </c>
      <c r="DH60">
        <v>15</v>
      </c>
      <c r="DI60">
        <v>1623858596</v>
      </c>
      <c r="DJ60" t="s">
        <v>408</v>
      </c>
      <c r="DK60">
        <v>10</v>
      </c>
      <c r="DL60">
        <v>7.541</v>
      </c>
      <c r="DM60">
        <v>-1.091</v>
      </c>
      <c r="DN60">
        <v>400</v>
      </c>
      <c r="DO60">
        <v>19</v>
      </c>
      <c r="DP60">
        <v>0.18</v>
      </c>
      <c r="DQ60">
        <v>0.01</v>
      </c>
      <c r="DR60">
        <v>-21.4848953488372</v>
      </c>
      <c r="DS60">
        <v>-1.36189308366049</v>
      </c>
      <c r="DT60">
        <v>0.162867703414692</v>
      </c>
      <c r="DU60">
        <v>0</v>
      </c>
      <c r="DV60">
        <v>613.100694444444</v>
      </c>
      <c r="DW60">
        <v>92.775895742225</v>
      </c>
      <c r="DX60">
        <v>51.5443864487575</v>
      </c>
      <c r="DY60">
        <v>0</v>
      </c>
      <c r="DZ60">
        <v>9.84143093023256</v>
      </c>
      <c r="EA60">
        <v>1.87119848988221</v>
      </c>
      <c r="EB60">
        <v>0.266385396038128</v>
      </c>
      <c r="EC60">
        <v>0</v>
      </c>
      <c r="ED60">
        <v>0</v>
      </c>
      <c r="EE60">
        <v>3</v>
      </c>
      <c r="EF60" t="s">
        <v>280</v>
      </c>
      <c r="EG60">
        <v>100</v>
      </c>
      <c r="EH60">
        <v>100</v>
      </c>
      <c r="EI60">
        <v>7.541</v>
      </c>
      <c r="EJ60">
        <v>-1.091</v>
      </c>
      <c r="EK60">
        <v>2</v>
      </c>
      <c r="EL60">
        <v>674.185</v>
      </c>
      <c r="EM60">
        <v>356.02</v>
      </c>
      <c r="EN60">
        <v>31.4465</v>
      </c>
      <c r="EO60">
        <v>30.4928</v>
      </c>
      <c r="EP60">
        <v>30.0016</v>
      </c>
      <c r="EQ60">
        <v>30.0479</v>
      </c>
      <c r="ER60">
        <v>29.9928</v>
      </c>
      <c r="ES60">
        <v>25.685</v>
      </c>
      <c r="ET60">
        <v>-30</v>
      </c>
      <c r="EU60">
        <v>-30</v>
      </c>
      <c r="EV60">
        <v>-999.9</v>
      </c>
      <c r="EW60">
        <v>400</v>
      </c>
      <c r="EX60">
        <v>20</v>
      </c>
      <c r="EY60">
        <v>111.319</v>
      </c>
      <c r="EZ60">
        <v>98.9439</v>
      </c>
    </row>
    <row r="61" spans="1:156">
      <c r="A61">
        <v>45</v>
      </c>
      <c r="B61">
        <v>1623858628.5</v>
      </c>
      <c r="C61">
        <v>2876.40000009537</v>
      </c>
      <c r="D61" t="s">
        <v>418</v>
      </c>
      <c r="E61" t="s">
        <v>419</v>
      </c>
      <c r="F61" t="s">
        <v>264</v>
      </c>
      <c r="G61">
        <v>1623858611.3129</v>
      </c>
      <c r="H61">
        <f>CD61*AI61*(CB61-CC61)/(100*BV61*(1000-AI61*CB61))</f>
        <v>0</v>
      </c>
      <c r="I61">
        <f>CD61*AI61*(CA61-BZ61*(1000-AI61*CC61)/(1000-AI61*CB61))/(100*BV61)</f>
        <v>0</v>
      </c>
      <c r="J61">
        <f>BZ61 - IF(AI61&gt;1, I61*BV61*100.0/(AK61*CJ61), 0)</f>
        <v>0</v>
      </c>
      <c r="K61">
        <f>((Q61-H61/2)*J61-I61)/(Q61+H61/2)</f>
        <v>0</v>
      </c>
      <c r="L61">
        <f>K61*(CE61+CF61)/1000.0</f>
        <v>0</v>
      </c>
      <c r="M61">
        <f>(BZ61 - IF(AI61&gt;1, I61*BV61*100.0/(AK61*CJ61), 0))*(CE61+CF61)/1000.0</f>
        <v>0</v>
      </c>
      <c r="N61">
        <f>2.0/((1/P61-1/O61)+SIGN(P61)*SQRT((1/P61-1/O61)*(1/P61-1/O61) + 4*BW61/((BW61+1)*(BW61+1))*(2*1/P61*1/O61-1/O61*1/O61)))</f>
        <v>0</v>
      </c>
      <c r="O61">
        <f>AF61+AE61*BV61+AD61*BV61*BV61</f>
        <v>0</v>
      </c>
      <c r="P61">
        <f>H61*(1000-(1000*0.61365*exp(17.502*T61/(240.97+T61))/(CE61+CF61)+CB61)/2)/(1000*0.61365*exp(17.502*T61/(240.97+T61))/(CE61+CF61)-CB61)</f>
        <v>0</v>
      </c>
      <c r="Q61">
        <f>1/((BW61+1)/(N61/1.6)+1/(O61/1.37)) + BW61/((BW61+1)/(N61/1.6) + BW61/(O61/1.37))</f>
        <v>0</v>
      </c>
      <c r="R61">
        <f>(BS61*BU61)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CB61*(CE61+CF61)/1000</f>
        <v>0</v>
      </c>
      <c r="X61">
        <f>0.61365*exp(17.502*CG61/(240.97+CG61))</f>
        <v>0</v>
      </c>
      <c r="Y61">
        <f>(U61-CB61*(CE61+CF61)/1000)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-0.0300466066947992</v>
      </c>
      <c r="AE61">
        <v>0.0337299482422278</v>
      </c>
      <c r="AF61">
        <v>2.68122023763482</v>
      </c>
      <c r="AG61">
        <v>89</v>
      </c>
      <c r="AH61">
        <v>15</v>
      </c>
      <c r="AI61">
        <f>IF(AG61*$H$13&gt;=AK61,1.0,(AK61/(AK61-AG61*$H$13)))</f>
        <v>0</v>
      </c>
      <c r="AJ61">
        <f>(AI61-1)*100</f>
        <v>0</v>
      </c>
      <c r="AK61">
        <f>MAX(0,($B$13+$C$13*CJ61)/(1+$D$13*CJ61)*CE61/(CG61+273)*$E$13)</f>
        <v>0</v>
      </c>
      <c r="AL61">
        <v>0</v>
      </c>
      <c r="AM61">
        <v>0</v>
      </c>
      <c r="AN61">
        <v>0</v>
      </c>
      <c r="AO61">
        <f>AN61-AM61</f>
        <v>0</v>
      </c>
      <c r="AP61">
        <f>AO61/AN61</f>
        <v>0</v>
      </c>
      <c r="AQ61">
        <v>-1</v>
      </c>
      <c r="AR61" t="s">
        <v>420</v>
      </c>
      <c r="AS61">
        <v>613.018230769231</v>
      </c>
      <c r="AT61">
        <v>687.089</v>
      </c>
      <c r="AU61">
        <f>1-AS61/AT61</f>
        <v>0</v>
      </c>
      <c r="AV61">
        <v>0.5</v>
      </c>
      <c r="AW61">
        <f>BS61</f>
        <v>0</v>
      </c>
      <c r="AX61">
        <f>I61</f>
        <v>0</v>
      </c>
      <c r="AY61">
        <f>AU61*AV61*AW61</f>
        <v>0</v>
      </c>
      <c r="AZ61">
        <f>BE61/AT61</f>
        <v>0</v>
      </c>
      <c r="BA61">
        <f>(AX61-AQ61)/AW61</f>
        <v>0</v>
      </c>
      <c r="BB61">
        <f>(AN61-AT61)/AT61</f>
        <v>0</v>
      </c>
      <c r="BC61" t="s">
        <v>266</v>
      </c>
      <c r="BD61">
        <v>0</v>
      </c>
      <c r="BE61">
        <f>AT61-BD61</f>
        <v>0</v>
      </c>
      <c r="BF61">
        <f>(AT61-AS61)/(AT61-BD61)</f>
        <v>0</v>
      </c>
      <c r="BG61">
        <f>(AN61-AT61)/(AN61-BD61)</f>
        <v>0</v>
      </c>
      <c r="BH61">
        <f>(AT61-AS61)/(AT61-AM61)</f>
        <v>0</v>
      </c>
      <c r="BI61">
        <f>(AN61-AT61)/(AN61-AM61)</f>
        <v>0</v>
      </c>
      <c r="BJ61" t="s">
        <v>266</v>
      </c>
      <c r="BK61" t="s">
        <v>266</v>
      </c>
      <c r="BL61" t="s">
        <v>266</v>
      </c>
      <c r="BM61" t="s">
        <v>266</v>
      </c>
      <c r="BN61" t="s">
        <v>266</v>
      </c>
      <c r="BO61" t="s">
        <v>266</v>
      </c>
      <c r="BP61" t="s">
        <v>266</v>
      </c>
      <c r="BQ61" t="s">
        <v>266</v>
      </c>
      <c r="BR61">
        <f>$B$11*CK61+$C$11*CL61+$F$11*CM61</f>
        <v>0</v>
      </c>
      <c r="BS61">
        <f>BR61*BT61</f>
        <v>0</v>
      </c>
      <c r="BT61">
        <f>($B$11*$D$9+$C$11*$D$9+$F$11*((CZ61+CR61)/MAX(CZ61+CR61+DA61, 0.1)*$I$9+DA61/MAX(CZ61+CR61+DA61, 0.1)*$J$9))/($B$11+$C$11+$F$11)</f>
        <v>0</v>
      </c>
      <c r="BU61">
        <f>($B$11*$K$9+$C$11*$K$9+$F$11*((CZ61+CR61)/MAX(CZ61+CR61+DA61, 0.1)*$P$9+DA61/MAX(CZ61+CR61+DA61, 0.1)*$Q$9))/($B$11+$C$11+$F$11)</f>
        <v>0</v>
      </c>
      <c r="BV61">
        <v>6</v>
      </c>
      <c r="BW61">
        <v>0.5</v>
      </c>
      <c r="BX61" t="s">
        <v>267</v>
      </c>
      <c r="BY61">
        <v>1623858611.3129</v>
      </c>
      <c r="BZ61">
        <v>378.522225806452</v>
      </c>
      <c r="CA61">
        <v>399.964774193548</v>
      </c>
      <c r="CB61">
        <v>28.6726870967742</v>
      </c>
      <c r="CC61">
        <v>18.8694709677419</v>
      </c>
      <c r="CD61">
        <v>599.970322580645</v>
      </c>
      <c r="CE61">
        <v>72.4985774193548</v>
      </c>
      <c r="CF61">
        <v>0.0995683903225806</v>
      </c>
      <c r="CG61">
        <v>32.9689870967742</v>
      </c>
      <c r="CH61">
        <v>31.5553612903226</v>
      </c>
      <c r="CI61">
        <v>999.9</v>
      </c>
      <c r="CJ61">
        <v>9994.52064516129</v>
      </c>
      <c r="CK61">
        <v>0</v>
      </c>
      <c r="CL61">
        <v>118.590387096774</v>
      </c>
      <c r="CM61">
        <v>1999.92709677419</v>
      </c>
      <c r="CN61">
        <v>0.980003225806452</v>
      </c>
      <c r="CO61">
        <v>0.0199969032258065</v>
      </c>
      <c r="CP61">
        <v>0</v>
      </c>
      <c r="CQ61">
        <v>595.537838709677</v>
      </c>
      <c r="CR61">
        <v>5.00005</v>
      </c>
      <c r="CS61">
        <v>13477.4677419355</v>
      </c>
      <c r="CT61">
        <v>16663.0580645161</v>
      </c>
      <c r="CU61">
        <v>47.4092580645161</v>
      </c>
      <c r="CV61">
        <v>48.125</v>
      </c>
      <c r="CW61">
        <v>47.933</v>
      </c>
      <c r="CX61">
        <v>47.5904516129032</v>
      </c>
      <c r="CY61">
        <v>49.314064516129</v>
      </c>
      <c r="CZ61">
        <v>1955.03580645161</v>
      </c>
      <c r="DA61">
        <v>39.8912903225807</v>
      </c>
      <c r="DB61">
        <v>0</v>
      </c>
      <c r="DC61">
        <v>2.09999990463257</v>
      </c>
      <c r="DD61">
        <v>613.018230769231</v>
      </c>
      <c r="DE61">
        <v>-162.21075294845</v>
      </c>
      <c r="DF61">
        <v>58686.9166536304</v>
      </c>
      <c r="DG61">
        <v>32726.6692307692</v>
      </c>
      <c r="DH61">
        <v>15</v>
      </c>
      <c r="DI61">
        <v>1623858596</v>
      </c>
      <c r="DJ61" t="s">
        <v>408</v>
      </c>
      <c r="DK61">
        <v>10</v>
      </c>
      <c r="DL61">
        <v>7.541</v>
      </c>
      <c r="DM61">
        <v>-1.091</v>
      </c>
      <c r="DN61">
        <v>400</v>
      </c>
      <c r="DO61">
        <v>19</v>
      </c>
      <c r="DP61">
        <v>0.18</v>
      </c>
      <c r="DQ61">
        <v>0.01</v>
      </c>
      <c r="DR61">
        <v>-21.5761488372093</v>
      </c>
      <c r="DS61">
        <v>-1.97199395952889</v>
      </c>
      <c r="DT61">
        <v>0.224730397000177</v>
      </c>
      <c r="DU61">
        <v>0</v>
      </c>
      <c r="DV61">
        <v>611.615972222222</v>
      </c>
      <c r="DW61">
        <v>17.274161490699</v>
      </c>
      <c r="DX61">
        <v>58.516191959285</v>
      </c>
      <c r="DY61">
        <v>0</v>
      </c>
      <c r="DZ61">
        <v>10.0127723255814</v>
      </c>
      <c r="EA61">
        <v>3.7113082452432</v>
      </c>
      <c r="EB61">
        <v>0.453962784853341</v>
      </c>
      <c r="EC61">
        <v>0</v>
      </c>
      <c r="ED61">
        <v>0</v>
      </c>
      <c r="EE61">
        <v>3</v>
      </c>
      <c r="EF61" t="s">
        <v>280</v>
      </c>
      <c r="EG61">
        <v>100</v>
      </c>
      <c r="EH61">
        <v>100</v>
      </c>
      <c r="EI61">
        <v>7.541</v>
      </c>
      <c r="EJ61">
        <v>-1.091</v>
      </c>
      <c r="EK61">
        <v>2</v>
      </c>
      <c r="EL61">
        <v>674.502</v>
      </c>
      <c r="EM61">
        <v>356.142</v>
      </c>
      <c r="EN61">
        <v>31.4561</v>
      </c>
      <c r="EO61">
        <v>30.5054</v>
      </c>
      <c r="EP61">
        <v>30.0015</v>
      </c>
      <c r="EQ61">
        <v>30.0595</v>
      </c>
      <c r="ER61">
        <v>30.0047</v>
      </c>
      <c r="ES61">
        <v>25.6857</v>
      </c>
      <c r="ET61">
        <v>-30</v>
      </c>
      <c r="EU61">
        <v>-30</v>
      </c>
      <c r="EV61">
        <v>-999.9</v>
      </c>
      <c r="EW61">
        <v>400</v>
      </c>
      <c r="EX61">
        <v>20</v>
      </c>
      <c r="EY61">
        <v>111.316</v>
      </c>
      <c r="EZ61">
        <v>98.943</v>
      </c>
    </row>
    <row r="62" spans="1:156">
      <c r="A62">
        <v>46</v>
      </c>
      <c r="B62">
        <v>1623858632</v>
      </c>
      <c r="C62">
        <v>2879.90000009537</v>
      </c>
      <c r="D62" t="s">
        <v>421</v>
      </c>
      <c r="E62" t="s">
        <v>422</v>
      </c>
      <c r="F62" t="s">
        <v>264</v>
      </c>
      <c r="G62">
        <v>1623858613.11935</v>
      </c>
      <c r="H62">
        <f>CD62*AI62*(CB62-CC62)/(100*BV62*(1000-AI62*CB62))</f>
        <v>0</v>
      </c>
      <c r="I62">
        <f>CD62*AI62*(CA62-BZ62*(1000-AI62*CC62)/(1000-AI62*CB62))/(100*BV62)</f>
        <v>0</v>
      </c>
      <c r="J62">
        <f>BZ62 - IF(AI62&gt;1, I62*BV62*100.0/(AK62*CJ62), 0)</f>
        <v>0</v>
      </c>
      <c r="K62">
        <f>((Q62-H62/2)*J62-I62)/(Q62+H62/2)</f>
        <v>0</v>
      </c>
      <c r="L62">
        <f>K62*(CE62+CF62)/1000.0</f>
        <v>0</v>
      </c>
      <c r="M62">
        <f>(BZ62 - IF(AI62&gt;1, I62*BV62*100.0/(AK62*CJ62), 0))*(CE62+CF62)/1000.0</f>
        <v>0</v>
      </c>
      <c r="N62">
        <f>2.0/((1/P62-1/O62)+SIGN(P62)*SQRT((1/P62-1/O62)*(1/P62-1/O62) + 4*BW62/((BW62+1)*(BW62+1))*(2*1/P62*1/O62-1/O62*1/O62)))</f>
        <v>0</v>
      </c>
      <c r="O62">
        <f>AF62+AE62*BV62+AD62*BV62*BV62</f>
        <v>0</v>
      </c>
      <c r="P62">
        <f>H62*(1000-(1000*0.61365*exp(17.502*T62/(240.97+T62))/(CE62+CF62)+CB62)/2)/(1000*0.61365*exp(17.502*T62/(240.97+T62))/(CE62+CF62)-CB62)</f>
        <v>0</v>
      </c>
      <c r="Q62">
        <f>1/((BW62+1)/(N62/1.6)+1/(O62/1.37)) + BW62/((BW62+1)/(N62/1.6) + BW62/(O62/1.37))</f>
        <v>0</v>
      </c>
      <c r="R62">
        <f>(BS62*BU62)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CB62*(CE62+CF62)/1000</f>
        <v>0</v>
      </c>
      <c r="X62">
        <f>0.61365*exp(17.502*CG62/(240.97+CG62))</f>
        <v>0</v>
      </c>
      <c r="Y62">
        <f>(U62-CB62*(CE62+CF62)/1000)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-0.0300529618944717</v>
      </c>
      <c r="AE62">
        <v>0.0337370825106062</v>
      </c>
      <c r="AF62">
        <v>2.68168151786104</v>
      </c>
      <c r="AG62">
        <v>89</v>
      </c>
      <c r="AH62">
        <v>15</v>
      </c>
      <c r="AI62">
        <f>IF(AG62*$H$13&gt;=AK62,1.0,(AK62/(AK62-AG62*$H$13)))</f>
        <v>0</v>
      </c>
      <c r="AJ62">
        <f>(AI62-1)*100</f>
        <v>0</v>
      </c>
      <c r="AK62">
        <f>MAX(0,($B$13+$C$13*CJ62)/(1+$D$13*CJ62)*CE62/(CG62+273)*$E$13)</f>
        <v>0</v>
      </c>
      <c r="AL62">
        <v>0</v>
      </c>
      <c r="AM62">
        <v>0</v>
      </c>
      <c r="AN62">
        <v>0</v>
      </c>
      <c r="AO62">
        <f>AN62-AM62</f>
        <v>0</v>
      </c>
      <c r="AP62">
        <f>AO62/AN62</f>
        <v>0</v>
      </c>
      <c r="AQ62">
        <v>-1</v>
      </c>
      <c r="AR62" t="s">
        <v>423</v>
      </c>
      <c r="AS62">
        <v>601.595576923077</v>
      </c>
      <c r="AT62">
        <v>690.4</v>
      </c>
      <c r="AU62">
        <f>1-AS62/AT62</f>
        <v>0</v>
      </c>
      <c r="AV62">
        <v>0.5</v>
      </c>
      <c r="AW62">
        <f>BS62</f>
        <v>0</v>
      </c>
      <c r="AX62">
        <f>I62</f>
        <v>0</v>
      </c>
      <c r="AY62">
        <f>AU62*AV62*AW62</f>
        <v>0</v>
      </c>
      <c r="AZ62">
        <f>BE62/AT62</f>
        <v>0</v>
      </c>
      <c r="BA62">
        <f>(AX62-AQ62)/AW62</f>
        <v>0</v>
      </c>
      <c r="BB62">
        <f>(AN62-AT62)/AT62</f>
        <v>0</v>
      </c>
      <c r="BC62" t="s">
        <v>266</v>
      </c>
      <c r="BD62">
        <v>0</v>
      </c>
      <c r="BE62">
        <f>AT62-BD62</f>
        <v>0</v>
      </c>
      <c r="BF62">
        <f>(AT62-AS62)/(AT62-BD62)</f>
        <v>0</v>
      </c>
      <c r="BG62">
        <f>(AN62-AT62)/(AN62-BD62)</f>
        <v>0</v>
      </c>
      <c r="BH62">
        <f>(AT62-AS62)/(AT62-AM62)</f>
        <v>0</v>
      </c>
      <c r="BI62">
        <f>(AN62-AT62)/(AN62-AM62)</f>
        <v>0</v>
      </c>
      <c r="BJ62" t="s">
        <v>266</v>
      </c>
      <c r="BK62" t="s">
        <v>266</v>
      </c>
      <c r="BL62" t="s">
        <v>266</v>
      </c>
      <c r="BM62" t="s">
        <v>266</v>
      </c>
      <c r="BN62" t="s">
        <v>266</v>
      </c>
      <c r="BO62" t="s">
        <v>266</v>
      </c>
      <c r="BP62" t="s">
        <v>266</v>
      </c>
      <c r="BQ62" t="s">
        <v>266</v>
      </c>
      <c r="BR62">
        <f>$B$11*CK62+$C$11*CL62+$F$11*CM62</f>
        <v>0</v>
      </c>
      <c r="BS62">
        <f>BR62*BT62</f>
        <v>0</v>
      </c>
      <c r="BT62">
        <f>($B$11*$D$9+$C$11*$D$9+$F$11*((CZ62+CR62)/MAX(CZ62+CR62+DA62, 0.1)*$I$9+DA62/MAX(CZ62+CR62+DA62, 0.1)*$J$9))/($B$11+$C$11+$F$11)</f>
        <v>0</v>
      </c>
      <c r="BU62">
        <f>($B$11*$K$9+$C$11*$K$9+$F$11*((CZ62+CR62)/MAX(CZ62+CR62+DA62, 0.1)*$P$9+DA62/MAX(CZ62+CR62+DA62, 0.1)*$Q$9))/($B$11+$C$11+$F$11)</f>
        <v>0</v>
      </c>
      <c r="BV62">
        <v>6</v>
      </c>
      <c r="BW62">
        <v>0.5</v>
      </c>
      <c r="BX62" t="s">
        <v>267</v>
      </c>
      <c r="BY62">
        <v>1623858613.11935</v>
      </c>
      <c r="BZ62">
        <v>378.455612903226</v>
      </c>
      <c r="CA62">
        <v>399.960806451613</v>
      </c>
      <c r="CB62">
        <v>28.7869096774194</v>
      </c>
      <c r="CC62">
        <v>18.8699935483871</v>
      </c>
      <c r="CD62">
        <v>599.97929032258</v>
      </c>
      <c r="CE62">
        <v>72.4986903225807</v>
      </c>
      <c r="CF62">
        <v>0.0996688258064516</v>
      </c>
      <c r="CG62">
        <v>32.9994387096774</v>
      </c>
      <c r="CH62">
        <v>31.7452709677419</v>
      </c>
      <c r="CI62">
        <v>999.9</v>
      </c>
      <c r="CJ62">
        <v>9996.61903225806</v>
      </c>
      <c r="CK62">
        <v>0</v>
      </c>
      <c r="CL62">
        <v>118.650612903226</v>
      </c>
      <c r="CM62">
        <v>1999.94580645161</v>
      </c>
      <c r="CN62">
        <v>0.980002967741936</v>
      </c>
      <c r="CO62">
        <v>0.0199972064516129</v>
      </c>
      <c r="CP62">
        <v>0</v>
      </c>
      <c r="CQ62">
        <v>591.622193548387</v>
      </c>
      <c r="CR62">
        <v>5.00005</v>
      </c>
      <c r="CS62">
        <v>13406.5516129032</v>
      </c>
      <c r="CT62">
        <v>16663.2096774194</v>
      </c>
      <c r="CU62">
        <v>47.4495806451613</v>
      </c>
      <c r="CV62">
        <v>48.120935483871</v>
      </c>
      <c r="CW62">
        <v>47.929</v>
      </c>
      <c r="CX62">
        <v>47.5904516129032</v>
      </c>
      <c r="CY62">
        <v>49.3301935483871</v>
      </c>
      <c r="CZ62">
        <v>1955.0535483871</v>
      </c>
      <c r="DA62">
        <v>39.8922580645161</v>
      </c>
      <c r="DB62">
        <v>0</v>
      </c>
      <c r="DC62">
        <v>3</v>
      </c>
      <c r="DD62">
        <v>601.595576923077</v>
      </c>
      <c r="DE62">
        <v>-257.567050262981</v>
      </c>
      <c r="DF62">
        <v>-59763.0083398114</v>
      </c>
      <c r="DG62">
        <v>34505.0192307692</v>
      </c>
      <c r="DH62">
        <v>15</v>
      </c>
      <c r="DI62">
        <v>1623858596</v>
      </c>
      <c r="DJ62" t="s">
        <v>408</v>
      </c>
      <c r="DK62">
        <v>10</v>
      </c>
      <c r="DL62">
        <v>7.541</v>
      </c>
      <c r="DM62">
        <v>-1.091</v>
      </c>
      <c r="DN62">
        <v>400</v>
      </c>
      <c r="DO62">
        <v>19</v>
      </c>
      <c r="DP62">
        <v>0.18</v>
      </c>
      <c r="DQ62">
        <v>0.01</v>
      </c>
      <c r="DR62">
        <v>-21.7473558139535</v>
      </c>
      <c r="DS62">
        <v>-2.89975736393396</v>
      </c>
      <c r="DT62">
        <v>0.318698713376848</v>
      </c>
      <c r="DU62">
        <v>0</v>
      </c>
      <c r="DV62">
        <v>608.042583333333</v>
      </c>
      <c r="DW62">
        <v>-101.225034649169</v>
      </c>
      <c r="DX62">
        <v>65.772664614723</v>
      </c>
      <c r="DY62">
        <v>0</v>
      </c>
      <c r="DZ62">
        <v>10.3149274418605</v>
      </c>
      <c r="EA62">
        <v>5.93486672806632</v>
      </c>
      <c r="EB62">
        <v>0.648640905873601</v>
      </c>
      <c r="EC62">
        <v>0</v>
      </c>
      <c r="ED62">
        <v>0</v>
      </c>
      <c r="EE62">
        <v>3</v>
      </c>
      <c r="EF62" t="s">
        <v>280</v>
      </c>
      <c r="EG62">
        <v>100</v>
      </c>
      <c r="EH62">
        <v>100</v>
      </c>
      <c r="EI62">
        <v>7.541</v>
      </c>
      <c r="EJ62">
        <v>-1.091</v>
      </c>
      <c r="EK62">
        <v>2</v>
      </c>
      <c r="EL62">
        <v>674.812</v>
      </c>
      <c r="EM62">
        <v>356.104</v>
      </c>
      <c r="EN62">
        <v>31.4677</v>
      </c>
      <c r="EO62">
        <v>30.5206</v>
      </c>
      <c r="EP62">
        <v>30.0015</v>
      </c>
      <c r="EQ62">
        <v>30.0722</v>
      </c>
      <c r="ER62">
        <v>30.0183</v>
      </c>
      <c r="ES62">
        <v>25.6877</v>
      </c>
      <c r="ET62">
        <v>-30</v>
      </c>
      <c r="EU62">
        <v>-30</v>
      </c>
      <c r="EV62">
        <v>-999.9</v>
      </c>
      <c r="EW62">
        <v>400</v>
      </c>
      <c r="EX62">
        <v>20</v>
      </c>
      <c r="EY62">
        <v>111.312</v>
      </c>
      <c r="EZ62">
        <v>98.9391</v>
      </c>
    </row>
    <row r="63" spans="1:156">
      <c r="A63">
        <v>47</v>
      </c>
      <c r="B63">
        <v>1623858635</v>
      </c>
      <c r="C63">
        <v>2882.90000009537</v>
      </c>
      <c r="D63" t="s">
        <v>424</v>
      </c>
      <c r="E63" t="s">
        <v>425</v>
      </c>
      <c r="F63" t="s">
        <v>264</v>
      </c>
      <c r="G63">
        <v>1623858614.10323</v>
      </c>
      <c r="H63">
        <f>CD63*AI63*(CB63-CC63)/(100*BV63*(1000-AI63*CB63))</f>
        <v>0</v>
      </c>
      <c r="I63">
        <f>CD63*AI63*(CA63-BZ63*(1000-AI63*CC63)/(1000-AI63*CB63))/(100*BV63)</f>
        <v>0</v>
      </c>
      <c r="J63">
        <f>BZ63 - IF(AI63&gt;1, I63*BV63*100.0/(AK63*CJ63), 0)</f>
        <v>0</v>
      </c>
      <c r="K63">
        <f>((Q63-H63/2)*J63-I63)/(Q63+H63/2)</f>
        <v>0</v>
      </c>
      <c r="L63">
        <f>K63*(CE63+CF63)/1000.0</f>
        <v>0</v>
      </c>
      <c r="M63">
        <f>(BZ63 - IF(AI63&gt;1, I63*BV63*100.0/(AK63*CJ63), 0))*(CE63+CF63)/1000.0</f>
        <v>0</v>
      </c>
      <c r="N63">
        <f>2.0/((1/P63-1/O63)+SIGN(P63)*SQRT((1/P63-1/O63)*(1/P63-1/O63) + 4*BW63/((BW63+1)*(BW63+1))*(2*1/P63*1/O63-1/O63*1/O63)))</f>
        <v>0</v>
      </c>
      <c r="O63">
        <f>AF63+AE63*BV63+AD63*BV63*BV63</f>
        <v>0</v>
      </c>
      <c r="P63">
        <f>H63*(1000-(1000*0.61365*exp(17.502*T63/(240.97+T63))/(CE63+CF63)+CB63)/2)/(1000*0.61365*exp(17.502*T63/(240.97+T63))/(CE63+CF63)-CB63)</f>
        <v>0</v>
      </c>
      <c r="Q63">
        <f>1/((BW63+1)/(N63/1.6)+1/(O63/1.37)) + BW63/((BW63+1)/(N63/1.6) + BW63/(O63/1.37))</f>
        <v>0</v>
      </c>
      <c r="R63">
        <f>(BS63*BU63)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CB63*(CE63+CF63)/1000</f>
        <v>0</v>
      </c>
      <c r="X63">
        <f>0.61365*exp(17.502*CG63/(240.97+CG63))</f>
        <v>0</v>
      </c>
      <c r="Y63">
        <f>(U63-CB63*(CE63+CF63)/1000)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-0.0300584842115402</v>
      </c>
      <c r="AE63">
        <v>0.0337432817952972</v>
      </c>
      <c r="AF63">
        <v>2.68208232668402</v>
      </c>
      <c r="AG63">
        <v>89</v>
      </c>
      <c r="AH63">
        <v>15</v>
      </c>
      <c r="AI63">
        <f>IF(AG63*$H$13&gt;=AK63,1.0,(AK63/(AK63-AG63*$H$13)))</f>
        <v>0</v>
      </c>
      <c r="AJ63">
        <f>(AI63-1)*100</f>
        <v>0</v>
      </c>
      <c r="AK63">
        <f>MAX(0,($B$13+$C$13*CJ63)/(1+$D$13*CJ63)*CE63/(CG63+273)*$E$13)</f>
        <v>0</v>
      </c>
      <c r="AL63">
        <v>0</v>
      </c>
      <c r="AM63">
        <v>0</v>
      </c>
      <c r="AN63">
        <v>0</v>
      </c>
      <c r="AO63">
        <f>AN63-AM63</f>
        <v>0</v>
      </c>
      <c r="AP63">
        <f>AO63/AN63</f>
        <v>0</v>
      </c>
      <c r="AQ63">
        <v>-1</v>
      </c>
      <c r="AR63" t="s">
        <v>426</v>
      </c>
      <c r="AS63">
        <v>596.132461538461</v>
      </c>
      <c r="AT63">
        <v>683.982</v>
      </c>
      <c r="AU63">
        <f>1-AS63/AT63</f>
        <v>0</v>
      </c>
      <c r="AV63">
        <v>0.5</v>
      </c>
      <c r="AW63">
        <f>BS63</f>
        <v>0</v>
      </c>
      <c r="AX63">
        <f>I63</f>
        <v>0</v>
      </c>
      <c r="AY63">
        <f>AU63*AV63*AW63</f>
        <v>0</v>
      </c>
      <c r="AZ63">
        <f>BE63/AT63</f>
        <v>0</v>
      </c>
      <c r="BA63">
        <f>(AX63-AQ63)/AW63</f>
        <v>0</v>
      </c>
      <c r="BB63">
        <f>(AN63-AT63)/AT63</f>
        <v>0</v>
      </c>
      <c r="BC63" t="s">
        <v>266</v>
      </c>
      <c r="BD63">
        <v>0</v>
      </c>
      <c r="BE63">
        <f>AT63-BD63</f>
        <v>0</v>
      </c>
      <c r="BF63">
        <f>(AT63-AS63)/(AT63-BD63)</f>
        <v>0</v>
      </c>
      <c r="BG63">
        <f>(AN63-AT63)/(AN63-BD63)</f>
        <v>0</v>
      </c>
      <c r="BH63">
        <f>(AT63-AS63)/(AT63-AM63)</f>
        <v>0</v>
      </c>
      <c r="BI63">
        <f>(AN63-AT63)/(AN63-AM63)</f>
        <v>0</v>
      </c>
      <c r="BJ63" t="s">
        <v>266</v>
      </c>
      <c r="BK63" t="s">
        <v>266</v>
      </c>
      <c r="BL63" t="s">
        <v>266</v>
      </c>
      <c r="BM63" t="s">
        <v>266</v>
      </c>
      <c r="BN63" t="s">
        <v>266</v>
      </c>
      <c r="BO63" t="s">
        <v>266</v>
      </c>
      <c r="BP63" t="s">
        <v>266</v>
      </c>
      <c r="BQ63" t="s">
        <v>266</v>
      </c>
      <c r="BR63">
        <f>$B$11*CK63+$C$11*CL63+$F$11*CM63</f>
        <v>0</v>
      </c>
      <c r="BS63">
        <f>BR63*BT63</f>
        <v>0</v>
      </c>
      <c r="BT63">
        <f>($B$11*$D$9+$C$11*$D$9+$F$11*((CZ63+CR63)/MAX(CZ63+CR63+DA63, 0.1)*$I$9+DA63/MAX(CZ63+CR63+DA63, 0.1)*$J$9))/($B$11+$C$11+$F$11)</f>
        <v>0</v>
      </c>
      <c r="BU63">
        <f>($B$11*$K$9+$C$11*$K$9+$F$11*((CZ63+CR63)/MAX(CZ63+CR63+DA63, 0.1)*$P$9+DA63/MAX(CZ63+CR63+DA63, 0.1)*$Q$9))/($B$11+$C$11+$F$11)</f>
        <v>0</v>
      </c>
      <c r="BV63">
        <v>6</v>
      </c>
      <c r="BW63">
        <v>0.5</v>
      </c>
      <c r="BX63" t="s">
        <v>267</v>
      </c>
      <c r="BY63">
        <v>1623858614.10323</v>
      </c>
      <c r="BZ63">
        <v>378.424419354839</v>
      </c>
      <c r="CA63">
        <v>399.959419354839</v>
      </c>
      <c r="CB63">
        <v>28.8487806451613</v>
      </c>
      <c r="CC63">
        <v>18.8703096774194</v>
      </c>
      <c r="CD63">
        <v>599.984225806452</v>
      </c>
      <c r="CE63">
        <v>72.4987193548387</v>
      </c>
      <c r="CF63">
        <v>0.0997100096774194</v>
      </c>
      <c r="CG63">
        <v>33.0157387096774</v>
      </c>
      <c r="CH63">
        <v>31.8421225806452</v>
      </c>
      <c r="CI63">
        <v>999.9</v>
      </c>
      <c r="CJ63">
        <v>9998.45193548387</v>
      </c>
      <c r="CK63">
        <v>0</v>
      </c>
      <c r="CL63">
        <v>118.780741935484</v>
      </c>
      <c r="CM63">
        <v>1999.95741935484</v>
      </c>
      <c r="CN63">
        <v>0.980002838709678</v>
      </c>
      <c r="CO63">
        <v>0.0199973580645161</v>
      </c>
      <c r="CP63">
        <v>0</v>
      </c>
      <c r="CQ63">
        <v>589.602032258064</v>
      </c>
      <c r="CR63">
        <v>5.00005</v>
      </c>
      <c r="CS63">
        <v>13370.3935483871</v>
      </c>
      <c r="CT63">
        <v>16663.3064516129</v>
      </c>
      <c r="CU63">
        <v>47.4717419354839</v>
      </c>
      <c r="CV63">
        <v>48.1189032258065</v>
      </c>
      <c r="CW63">
        <v>47.929</v>
      </c>
      <c r="CX63">
        <v>47.5924516129032</v>
      </c>
      <c r="CY63">
        <v>49.3382580645161</v>
      </c>
      <c r="CZ63">
        <v>1955.06451612903</v>
      </c>
      <c r="DA63">
        <v>39.8929032258065</v>
      </c>
      <c r="DB63">
        <v>0</v>
      </c>
      <c r="DC63">
        <v>2.5</v>
      </c>
      <c r="DD63">
        <v>596.132461538461</v>
      </c>
      <c r="DE63">
        <v>-132.280987530324</v>
      </c>
      <c r="DF63">
        <v>-35759.869717438</v>
      </c>
      <c r="DG63">
        <v>34162.6615384615</v>
      </c>
      <c r="DH63">
        <v>15</v>
      </c>
      <c r="DI63">
        <v>1623858596</v>
      </c>
      <c r="DJ63" t="s">
        <v>408</v>
      </c>
      <c r="DK63">
        <v>10</v>
      </c>
      <c r="DL63">
        <v>7.541</v>
      </c>
      <c r="DM63">
        <v>-1.091</v>
      </c>
      <c r="DN63">
        <v>400</v>
      </c>
      <c r="DO63">
        <v>19</v>
      </c>
      <c r="DP63">
        <v>0.18</v>
      </c>
      <c r="DQ63">
        <v>0.01</v>
      </c>
      <c r="DR63">
        <v>-21.8612255813953</v>
      </c>
      <c r="DS63">
        <v>-3.2973632643641</v>
      </c>
      <c r="DT63">
        <v>0.347946253596879</v>
      </c>
      <c r="DU63">
        <v>0</v>
      </c>
      <c r="DV63">
        <v>608.008305555555</v>
      </c>
      <c r="DW63">
        <v>-140.460235394949</v>
      </c>
      <c r="DX63">
        <v>70.8315590902575</v>
      </c>
      <c r="DY63">
        <v>0</v>
      </c>
      <c r="DZ63">
        <v>10.5750706976744</v>
      </c>
      <c r="EA63">
        <v>6.83367543324538</v>
      </c>
      <c r="EB63">
        <v>0.721207287169892</v>
      </c>
      <c r="EC63">
        <v>0</v>
      </c>
      <c r="ED63">
        <v>0</v>
      </c>
      <c r="EE63">
        <v>3</v>
      </c>
      <c r="EF63" t="s">
        <v>280</v>
      </c>
      <c r="EG63">
        <v>100</v>
      </c>
      <c r="EH63">
        <v>100</v>
      </c>
      <c r="EI63">
        <v>7.541</v>
      </c>
      <c r="EJ63">
        <v>-1.091</v>
      </c>
      <c r="EK63">
        <v>2</v>
      </c>
      <c r="EL63">
        <v>674.938</v>
      </c>
      <c r="EM63">
        <v>356.103</v>
      </c>
      <c r="EN63">
        <v>31.477</v>
      </c>
      <c r="EO63">
        <v>30.5332</v>
      </c>
      <c r="EP63">
        <v>30.0014</v>
      </c>
      <c r="EQ63">
        <v>30.0834</v>
      </c>
      <c r="ER63">
        <v>30.0292</v>
      </c>
      <c r="ES63">
        <v>25.6876</v>
      </c>
      <c r="ET63">
        <v>-30</v>
      </c>
      <c r="EU63">
        <v>-30</v>
      </c>
      <c r="EV63">
        <v>-999.9</v>
      </c>
      <c r="EW63">
        <v>400</v>
      </c>
      <c r="EX63">
        <v>20</v>
      </c>
      <c r="EY63">
        <v>111.31</v>
      </c>
      <c r="EZ63">
        <v>98.9374</v>
      </c>
    </row>
    <row r="64" spans="1:156">
      <c r="A64">
        <v>48</v>
      </c>
      <c r="B64">
        <v>1623858638</v>
      </c>
      <c r="C64">
        <v>2885.90000009537</v>
      </c>
      <c r="D64" t="s">
        <v>427</v>
      </c>
      <c r="E64" t="s">
        <v>428</v>
      </c>
      <c r="F64" t="s">
        <v>264</v>
      </c>
      <c r="G64">
        <v>1623858615.16774</v>
      </c>
      <c r="H64">
        <f>CD64*AI64*(CB64-CC64)/(100*BV64*(1000-AI64*CB64))</f>
        <v>0</v>
      </c>
      <c r="I64">
        <f>CD64*AI64*(CA64-BZ64*(1000-AI64*CC64)/(1000-AI64*CB64))/(100*BV64)</f>
        <v>0</v>
      </c>
      <c r="J64">
        <f>BZ64 - IF(AI64&gt;1, I64*BV64*100.0/(AK64*CJ64), 0)</f>
        <v>0</v>
      </c>
      <c r="K64">
        <f>((Q64-H64/2)*J64-I64)/(Q64+H64/2)</f>
        <v>0</v>
      </c>
      <c r="L64">
        <f>K64*(CE64+CF64)/1000.0</f>
        <v>0</v>
      </c>
      <c r="M64">
        <f>(BZ64 - IF(AI64&gt;1, I64*BV64*100.0/(AK64*CJ64), 0))*(CE64+CF64)/1000.0</f>
        <v>0</v>
      </c>
      <c r="N64">
        <f>2.0/((1/P64-1/O64)+SIGN(P64)*SQRT((1/P64-1/O64)*(1/P64-1/O64) + 4*BW64/((BW64+1)*(BW64+1))*(2*1/P64*1/O64-1/O64*1/O64)))</f>
        <v>0</v>
      </c>
      <c r="O64">
        <f>AF64+AE64*BV64+AD64*BV64*BV64</f>
        <v>0</v>
      </c>
      <c r="P64">
        <f>H64*(1000-(1000*0.61365*exp(17.502*T64/(240.97+T64))/(CE64+CF64)+CB64)/2)/(1000*0.61365*exp(17.502*T64/(240.97+T64))/(CE64+CF64)-CB64)</f>
        <v>0</v>
      </c>
      <c r="Q64">
        <f>1/((BW64+1)/(N64/1.6)+1/(O64/1.37)) + BW64/((BW64+1)/(N64/1.6) + BW64/(O64/1.37))</f>
        <v>0</v>
      </c>
      <c r="R64">
        <f>(BS64*BU64)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CB64*(CE64+CF64)/1000</f>
        <v>0</v>
      </c>
      <c r="X64">
        <f>0.61365*exp(17.502*CG64/(240.97+CG64))</f>
        <v>0</v>
      </c>
      <c r="Y64">
        <f>(U64-CB64*(CE64+CF64)/1000)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-0.0300584815366557</v>
      </c>
      <c r="AE64">
        <v>0.033743278792505</v>
      </c>
      <c r="AF64">
        <v>2.68208213254545</v>
      </c>
      <c r="AG64">
        <v>89</v>
      </c>
      <c r="AH64">
        <v>15</v>
      </c>
      <c r="AI64">
        <f>IF(AG64*$H$13&gt;=AK64,1.0,(AK64/(AK64-AG64*$H$13)))</f>
        <v>0</v>
      </c>
      <c r="AJ64">
        <f>(AI64-1)*100</f>
        <v>0</v>
      </c>
      <c r="AK64">
        <f>MAX(0,($B$13+$C$13*CJ64)/(1+$D$13*CJ64)*CE64/(CG64+273)*$E$13)</f>
        <v>0</v>
      </c>
      <c r="AL64">
        <v>0</v>
      </c>
      <c r="AM64">
        <v>0</v>
      </c>
      <c r="AN64">
        <v>0</v>
      </c>
      <c r="AO64">
        <f>AN64-AM64</f>
        <v>0</v>
      </c>
      <c r="AP64">
        <f>AO64/AN64</f>
        <v>0</v>
      </c>
      <c r="AQ64">
        <v>-1</v>
      </c>
      <c r="AR64" t="s">
        <v>429</v>
      </c>
      <c r="AS64">
        <v>598.018038461538</v>
      </c>
      <c r="AT64">
        <v>677.967</v>
      </c>
      <c r="AU64">
        <f>1-AS64/AT64</f>
        <v>0</v>
      </c>
      <c r="AV64">
        <v>0.5</v>
      </c>
      <c r="AW64">
        <f>BS64</f>
        <v>0</v>
      </c>
      <c r="AX64">
        <f>I64</f>
        <v>0</v>
      </c>
      <c r="AY64">
        <f>AU64*AV64*AW64</f>
        <v>0</v>
      </c>
      <c r="AZ64">
        <f>BE64/AT64</f>
        <v>0</v>
      </c>
      <c r="BA64">
        <f>(AX64-AQ64)/AW64</f>
        <v>0</v>
      </c>
      <c r="BB64">
        <f>(AN64-AT64)/AT64</f>
        <v>0</v>
      </c>
      <c r="BC64" t="s">
        <v>266</v>
      </c>
      <c r="BD64">
        <v>0</v>
      </c>
      <c r="BE64">
        <f>AT64-BD64</f>
        <v>0</v>
      </c>
      <c r="BF64">
        <f>(AT64-AS64)/(AT64-BD64)</f>
        <v>0</v>
      </c>
      <c r="BG64">
        <f>(AN64-AT64)/(AN64-BD64)</f>
        <v>0</v>
      </c>
      <c r="BH64">
        <f>(AT64-AS64)/(AT64-AM64)</f>
        <v>0</v>
      </c>
      <c r="BI64">
        <f>(AN64-AT64)/(AN64-AM64)</f>
        <v>0</v>
      </c>
      <c r="BJ64" t="s">
        <v>266</v>
      </c>
      <c r="BK64" t="s">
        <v>266</v>
      </c>
      <c r="BL64" t="s">
        <v>266</v>
      </c>
      <c r="BM64" t="s">
        <v>266</v>
      </c>
      <c r="BN64" t="s">
        <v>266</v>
      </c>
      <c r="BO64" t="s">
        <v>266</v>
      </c>
      <c r="BP64" t="s">
        <v>266</v>
      </c>
      <c r="BQ64" t="s">
        <v>266</v>
      </c>
      <c r="BR64">
        <f>$B$11*CK64+$C$11*CL64+$F$11*CM64</f>
        <v>0</v>
      </c>
      <c r="BS64">
        <f>BR64*BT64</f>
        <v>0</v>
      </c>
      <c r="BT64">
        <f>($B$11*$D$9+$C$11*$D$9+$F$11*((CZ64+CR64)/MAX(CZ64+CR64+DA64, 0.1)*$I$9+DA64/MAX(CZ64+CR64+DA64, 0.1)*$J$9))/($B$11+$C$11+$F$11)</f>
        <v>0</v>
      </c>
      <c r="BU64">
        <f>($B$11*$K$9+$C$11*$K$9+$F$11*((CZ64+CR64)/MAX(CZ64+CR64+DA64, 0.1)*$P$9+DA64/MAX(CZ64+CR64+DA64, 0.1)*$Q$9))/($B$11+$C$11+$F$11)</f>
        <v>0</v>
      </c>
      <c r="BV64">
        <v>6</v>
      </c>
      <c r="BW64">
        <v>0.5</v>
      </c>
      <c r="BX64" t="s">
        <v>267</v>
      </c>
      <c r="BY64">
        <v>1623858615.16774</v>
      </c>
      <c r="BZ64">
        <v>378.393580645161</v>
      </c>
      <c r="CA64">
        <v>399.959967741935</v>
      </c>
      <c r="CB64">
        <v>28.9125225806452</v>
      </c>
      <c r="CC64">
        <v>18.8706322580645</v>
      </c>
      <c r="CD64">
        <v>599.987838709677</v>
      </c>
      <c r="CE64">
        <v>72.4987129032258</v>
      </c>
      <c r="CF64">
        <v>0.0997562451612903</v>
      </c>
      <c r="CG64">
        <v>33.0332935483871</v>
      </c>
      <c r="CH64">
        <v>31.9439516129032</v>
      </c>
      <c r="CI64">
        <v>999.9</v>
      </c>
      <c r="CJ64">
        <v>9998.45193548387</v>
      </c>
      <c r="CK64">
        <v>0</v>
      </c>
      <c r="CL64">
        <v>119.049967741936</v>
      </c>
      <c r="CM64">
        <v>1999.95741935484</v>
      </c>
      <c r="CN64">
        <v>0.980002677419355</v>
      </c>
      <c r="CO64">
        <v>0.0199975096774194</v>
      </c>
      <c r="CP64">
        <v>0</v>
      </c>
      <c r="CQ64">
        <v>587.503225806452</v>
      </c>
      <c r="CR64">
        <v>5.00005</v>
      </c>
      <c r="CS64">
        <v>13332.3032258065</v>
      </c>
      <c r="CT64">
        <v>16663.3064516129</v>
      </c>
      <c r="CU64">
        <v>47.497935483871</v>
      </c>
      <c r="CV64">
        <v>48.1168709677419</v>
      </c>
      <c r="CW64">
        <v>47.929</v>
      </c>
      <c r="CX64">
        <v>47.5944516129032</v>
      </c>
      <c r="CY64">
        <v>49.3483548387096</v>
      </c>
      <c r="CZ64">
        <v>1955.06419354839</v>
      </c>
      <c r="DA64">
        <v>39.8932258064516</v>
      </c>
      <c r="DB64">
        <v>0</v>
      </c>
      <c r="DC64">
        <v>2.29999995231628</v>
      </c>
      <c r="DD64">
        <v>598.018038461538</v>
      </c>
      <c r="DE64">
        <v>-194.885620606586</v>
      </c>
      <c r="DF64">
        <v>-69349.9025815468</v>
      </c>
      <c r="DG64">
        <v>36363.0884615385</v>
      </c>
      <c r="DH64">
        <v>15</v>
      </c>
      <c r="DI64">
        <v>1623858596</v>
      </c>
      <c r="DJ64" t="s">
        <v>408</v>
      </c>
      <c r="DK64">
        <v>10</v>
      </c>
      <c r="DL64">
        <v>7.541</v>
      </c>
      <c r="DM64">
        <v>-1.091</v>
      </c>
      <c r="DN64">
        <v>400</v>
      </c>
      <c r="DO64">
        <v>19</v>
      </c>
      <c r="DP64">
        <v>0.18</v>
      </c>
      <c r="DQ64">
        <v>0.01</v>
      </c>
      <c r="DR64">
        <v>-21.9882441860465</v>
      </c>
      <c r="DS64">
        <v>-2.8761899256562</v>
      </c>
      <c r="DT64">
        <v>0.312778947354291</v>
      </c>
      <c r="DU64">
        <v>0</v>
      </c>
      <c r="DV64">
        <v>607.025861111111</v>
      </c>
      <c r="DW64">
        <v>-183.237712418328</v>
      </c>
      <c r="DX64">
        <v>75.0679773176555</v>
      </c>
      <c r="DY64">
        <v>0</v>
      </c>
      <c r="DZ64">
        <v>10.8440534883721</v>
      </c>
      <c r="EA64">
        <v>6.66353409960112</v>
      </c>
      <c r="EB64">
        <v>0.707129604297457</v>
      </c>
      <c r="EC64">
        <v>0</v>
      </c>
      <c r="ED64">
        <v>0</v>
      </c>
      <c r="EE64">
        <v>3</v>
      </c>
      <c r="EF64" t="s">
        <v>280</v>
      </c>
      <c r="EG64">
        <v>100</v>
      </c>
      <c r="EH64">
        <v>100</v>
      </c>
      <c r="EI64">
        <v>7.541</v>
      </c>
      <c r="EJ64">
        <v>-1.091</v>
      </c>
      <c r="EK64">
        <v>2</v>
      </c>
      <c r="EL64">
        <v>675.166</v>
      </c>
      <c r="EM64">
        <v>356.216</v>
      </c>
      <c r="EN64">
        <v>31.4859</v>
      </c>
      <c r="EO64">
        <v>30.5458</v>
      </c>
      <c r="EP64">
        <v>30.0014</v>
      </c>
      <c r="EQ64">
        <v>30.0944</v>
      </c>
      <c r="ER64">
        <v>30.0395</v>
      </c>
      <c r="ES64">
        <v>25.6887</v>
      </c>
      <c r="ET64">
        <v>-30</v>
      </c>
      <c r="EU64">
        <v>-30</v>
      </c>
      <c r="EV64">
        <v>-999.9</v>
      </c>
      <c r="EW64">
        <v>400</v>
      </c>
      <c r="EX64">
        <v>20</v>
      </c>
      <c r="EY64">
        <v>111.307</v>
      </c>
      <c r="EZ64">
        <v>98.9356</v>
      </c>
    </row>
    <row r="65" spans="1:156">
      <c r="A65">
        <v>49</v>
      </c>
      <c r="B65">
        <v>1623858641</v>
      </c>
      <c r="C65">
        <v>2888.90000009537</v>
      </c>
      <c r="D65" t="s">
        <v>430</v>
      </c>
      <c r="E65" t="s">
        <v>431</v>
      </c>
      <c r="F65" t="s">
        <v>264</v>
      </c>
      <c r="G65">
        <v>1623858616.3129</v>
      </c>
      <c r="H65">
        <f>CD65*AI65*(CB65-CC65)/(100*BV65*(1000-AI65*CB65))</f>
        <v>0</v>
      </c>
      <c r="I65">
        <f>CD65*AI65*(CA65-BZ65*(1000-AI65*CC65)/(1000-AI65*CB65))/(100*BV65)</f>
        <v>0</v>
      </c>
      <c r="J65">
        <f>BZ65 - IF(AI65&gt;1, I65*BV65*100.0/(AK65*CJ65), 0)</f>
        <v>0</v>
      </c>
      <c r="K65">
        <f>((Q65-H65/2)*J65-I65)/(Q65+H65/2)</f>
        <v>0</v>
      </c>
      <c r="L65">
        <f>K65*(CE65+CF65)/1000.0</f>
        <v>0</v>
      </c>
      <c r="M65">
        <f>(BZ65 - IF(AI65&gt;1, I65*BV65*100.0/(AK65*CJ65), 0))*(CE65+CF65)/1000.0</f>
        <v>0</v>
      </c>
      <c r="N65">
        <f>2.0/((1/P65-1/O65)+SIGN(P65)*SQRT((1/P65-1/O65)*(1/P65-1/O65) + 4*BW65/((BW65+1)*(BW65+1))*(2*1/P65*1/O65-1/O65*1/O65)))</f>
        <v>0</v>
      </c>
      <c r="O65">
        <f>AF65+AE65*BV65+AD65*BV65*BV65</f>
        <v>0</v>
      </c>
      <c r="P65">
        <f>H65*(1000-(1000*0.61365*exp(17.502*T65/(240.97+T65))/(CE65+CF65)+CB65)/2)/(1000*0.61365*exp(17.502*T65/(240.97+T65))/(CE65+CF65)-CB65)</f>
        <v>0</v>
      </c>
      <c r="Q65">
        <f>1/((BW65+1)/(N65/1.6)+1/(O65/1.37)) + BW65/((BW65+1)/(N65/1.6) + BW65/(O65/1.37))</f>
        <v>0</v>
      </c>
      <c r="R65">
        <f>(BS65*BU65)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CB65*(CE65+CF65)/1000</f>
        <v>0</v>
      </c>
      <c r="X65">
        <f>0.61365*exp(17.502*CG65/(240.97+CG65))</f>
        <v>0</v>
      </c>
      <c r="Y65">
        <f>(U65-CB65*(CE65+CF65)/1000)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-0.030058188929874</v>
      </c>
      <c r="AE65">
        <v>0.0337429503157588</v>
      </c>
      <c r="AF65">
        <v>2.68206089561938</v>
      </c>
      <c r="AG65">
        <v>89</v>
      </c>
      <c r="AH65">
        <v>15</v>
      </c>
      <c r="AI65">
        <f>IF(AG65*$H$13&gt;=AK65,1.0,(AK65/(AK65-AG65*$H$13)))</f>
        <v>0</v>
      </c>
      <c r="AJ65">
        <f>(AI65-1)*100</f>
        <v>0</v>
      </c>
      <c r="AK65">
        <f>MAX(0,($B$13+$C$13*CJ65)/(1+$D$13*CJ65)*CE65/(CG65+273)*$E$13)</f>
        <v>0</v>
      </c>
      <c r="AL65">
        <v>0</v>
      </c>
      <c r="AM65">
        <v>0</v>
      </c>
      <c r="AN65">
        <v>0</v>
      </c>
      <c r="AO65">
        <f>AN65-AM65</f>
        <v>0</v>
      </c>
      <c r="AP65">
        <f>AO65/AN65</f>
        <v>0</v>
      </c>
      <c r="AQ65">
        <v>-1</v>
      </c>
      <c r="AR65" t="s">
        <v>432</v>
      </c>
      <c r="AS65">
        <v>595.592230769231</v>
      </c>
      <c r="AT65">
        <v>673.442</v>
      </c>
      <c r="AU65">
        <f>1-AS65/AT65</f>
        <v>0</v>
      </c>
      <c r="AV65">
        <v>0.5</v>
      </c>
      <c r="AW65">
        <f>BS65</f>
        <v>0</v>
      </c>
      <c r="AX65">
        <f>I65</f>
        <v>0</v>
      </c>
      <c r="AY65">
        <f>AU65*AV65*AW65</f>
        <v>0</v>
      </c>
      <c r="AZ65">
        <f>BE65/AT65</f>
        <v>0</v>
      </c>
      <c r="BA65">
        <f>(AX65-AQ65)/AW65</f>
        <v>0</v>
      </c>
      <c r="BB65">
        <f>(AN65-AT65)/AT65</f>
        <v>0</v>
      </c>
      <c r="BC65" t="s">
        <v>266</v>
      </c>
      <c r="BD65">
        <v>0</v>
      </c>
      <c r="BE65">
        <f>AT65-BD65</f>
        <v>0</v>
      </c>
      <c r="BF65">
        <f>(AT65-AS65)/(AT65-BD65)</f>
        <v>0</v>
      </c>
      <c r="BG65">
        <f>(AN65-AT65)/(AN65-BD65)</f>
        <v>0</v>
      </c>
      <c r="BH65">
        <f>(AT65-AS65)/(AT65-AM65)</f>
        <v>0</v>
      </c>
      <c r="BI65">
        <f>(AN65-AT65)/(AN65-AM65)</f>
        <v>0</v>
      </c>
      <c r="BJ65" t="s">
        <v>266</v>
      </c>
      <c r="BK65" t="s">
        <v>266</v>
      </c>
      <c r="BL65" t="s">
        <v>266</v>
      </c>
      <c r="BM65" t="s">
        <v>266</v>
      </c>
      <c r="BN65" t="s">
        <v>266</v>
      </c>
      <c r="BO65" t="s">
        <v>266</v>
      </c>
      <c r="BP65" t="s">
        <v>266</v>
      </c>
      <c r="BQ65" t="s">
        <v>266</v>
      </c>
      <c r="BR65">
        <f>$B$11*CK65+$C$11*CL65+$F$11*CM65</f>
        <v>0</v>
      </c>
      <c r="BS65">
        <f>BR65*BT65</f>
        <v>0</v>
      </c>
      <c r="BT65">
        <f>($B$11*$D$9+$C$11*$D$9+$F$11*((CZ65+CR65)/MAX(CZ65+CR65+DA65, 0.1)*$I$9+DA65/MAX(CZ65+CR65+DA65, 0.1)*$J$9))/($B$11+$C$11+$F$11)</f>
        <v>0</v>
      </c>
      <c r="BU65">
        <f>($B$11*$K$9+$C$11*$K$9+$F$11*((CZ65+CR65)/MAX(CZ65+CR65+DA65, 0.1)*$P$9+DA65/MAX(CZ65+CR65+DA65, 0.1)*$Q$9))/($B$11+$C$11+$F$11)</f>
        <v>0</v>
      </c>
      <c r="BV65">
        <v>6</v>
      </c>
      <c r="BW65">
        <v>0.5</v>
      </c>
      <c r="BX65" t="s">
        <v>267</v>
      </c>
      <c r="BY65">
        <v>1623858616.3129</v>
      </c>
      <c r="BZ65">
        <v>378.364193548387</v>
      </c>
      <c r="CA65">
        <v>399.962129032258</v>
      </c>
      <c r="CB65">
        <v>28.9798290322581</v>
      </c>
      <c r="CC65">
        <v>18.8709741935484</v>
      </c>
      <c r="CD65">
        <v>599.991741935484</v>
      </c>
      <c r="CE65">
        <v>72.4987322580645</v>
      </c>
      <c r="CF65">
        <v>0.0997969290322581</v>
      </c>
      <c r="CG65">
        <v>33.0519838709677</v>
      </c>
      <c r="CH65">
        <v>32.0489580645161</v>
      </c>
      <c r="CI65">
        <v>999.9</v>
      </c>
      <c r="CJ65">
        <v>9998.35193548387</v>
      </c>
      <c r="CK65">
        <v>0</v>
      </c>
      <c r="CL65">
        <v>119.426451612903</v>
      </c>
      <c r="CM65">
        <v>1999.96290322581</v>
      </c>
      <c r="CN65">
        <v>0.980002612903226</v>
      </c>
      <c r="CO65">
        <v>0.0199975612903226</v>
      </c>
      <c r="CP65">
        <v>0</v>
      </c>
      <c r="CQ65">
        <v>585.349129032258</v>
      </c>
      <c r="CR65">
        <v>5.00005</v>
      </c>
      <c r="CS65">
        <v>13293.0064516129</v>
      </c>
      <c r="CT65">
        <v>16663.3516129032</v>
      </c>
      <c r="CU65">
        <v>47.5261612903226</v>
      </c>
      <c r="CV65">
        <v>48.1168709677419</v>
      </c>
      <c r="CW65">
        <v>47.929</v>
      </c>
      <c r="CX65">
        <v>47.5964516129032</v>
      </c>
      <c r="CY65">
        <v>49.3604516129032</v>
      </c>
      <c r="CZ65">
        <v>1955.06935483871</v>
      </c>
      <c r="DA65">
        <v>39.8935483870968</v>
      </c>
      <c r="DB65">
        <v>0</v>
      </c>
      <c r="DC65">
        <v>2.09999990463257</v>
      </c>
      <c r="DD65">
        <v>595.592230769231</v>
      </c>
      <c r="DE65">
        <v>-159.214681275616</v>
      </c>
      <c r="DF65">
        <v>-50845.6408280121</v>
      </c>
      <c r="DG65">
        <v>36211.1153846154</v>
      </c>
      <c r="DH65">
        <v>15</v>
      </c>
      <c r="DI65">
        <v>1623858596</v>
      </c>
      <c r="DJ65" t="s">
        <v>408</v>
      </c>
      <c r="DK65">
        <v>10</v>
      </c>
      <c r="DL65">
        <v>7.541</v>
      </c>
      <c r="DM65">
        <v>-1.091</v>
      </c>
      <c r="DN65">
        <v>400</v>
      </c>
      <c r="DO65">
        <v>19</v>
      </c>
      <c r="DP65">
        <v>0.18</v>
      </c>
      <c r="DQ65">
        <v>0.01</v>
      </c>
      <c r="DR65">
        <v>-22.096911627907</v>
      </c>
      <c r="DS65">
        <v>-2.04584899388886</v>
      </c>
      <c r="DT65">
        <v>0.243526452609579</v>
      </c>
      <c r="DU65">
        <v>0</v>
      </c>
      <c r="DV65">
        <v>595.280694444444</v>
      </c>
      <c r="DW65">
        <v>-70.5994045155878</v>
      </c>
      <c r="DX65">
        <v>67.4743014392309</v>
      </c>
      <c r="DY65">
        <v>0</v>
      </c>
      <c r="DZ65">
        <v>11.1242046511628</v>
      </c>
      <c r="EA65">
        <v>5.48547206689282</v>
      </c>
      <c r="EB65">
        <v>0.598696023131314</v>
      </c>
      <c r="EC65">
        <v>0</v>
      </c>
      <c r="ED65">
        <v>0</v>
      </c>
      <c r="EE65">
        <v>3</v>
      </c>
      <c r="EF65" t="s">
        <v>280</v>
      </c>
      <c r="EG65">
        <v>100</v>
      </c>
      <c r="EH65">
        <v>100</v>
      </c>
      <c r="EI65">
        <v>7.541</v>
      </c>
      <c r="EJ65">
        <v>-1.091</v>
      </c>
      <c r="EK65">
        <v>2</v>
      </c>
      <c r="EL65">
        <v>675.25</v>
      </c>
      <c r="EM65">
        <v>356.146</v>
      </c>
      <c r="EN65">
        <v>31.4961</v>
      </c>
      <c r="EO65">
        <v>30.5577</v>
      </c>
      <c r="EP65">
        <v>30.0014</v>
      </c>
      <c r="EQ65">
        <v>30.1054</v>
      </c>
      <c r="ER65">
        <v>30.0499</v>
      </c>
      <c r="ES65">
        <v>25.6875</v>
      </c>
      <c r="ET65">
        <v>-30</v>
      </c>
      <c r="EU65">
        <v>-30</v>
      </c>
      <c r="EV65">
        <v>-999.9</v>
      </c>
      <c r="EW65">
        <v>400</v>
      </c>
      <c r="EX65">
        <v>20</v>
      </c>
      <c r="EY65">
        <v>111.304</v>
      </c>
      <c r="EZ65">
        <v>98.9346</v>
      </c>
    </row>
    <row r="66" spans="1:156">
      <c r="A66">
        <v>50</v>
      </c>
      <c r="B66">
        <v>1623859020.5</v>
      </c>
      <c r="C66">
        <v>3268.40000009537</v>
      </c>
      <c r="D66" t="s">
        <v>435</v>
      </c>
      <c r="E66" t="s">
        <v>436</v>
      </c>
      <c r="F66" t="s">
        <v>264</v>
      </c>
      <c r="G66">
        <v>1623859012.50323</v>
      </c>
      <c r="H66">
        <f>CD66*AI66*(CB66-CC66)/(100*BV66*(1000-AI66*CB66))</f>
        <v>0</v>
      </c>
      <c r="I66">
        <f>CD66*AI66*(CA66-BZ66*(1000-AI66*CC66)/(1000-AI66*CB66))/(100*BV66)</f>
        <v>0</v>
      </c>
      <c r="J66">
        <f>BZ66 - IF(AI66&gt;1, I66*BV66*100.0/(AK66*CJ66), 0)</f>
        <v>0</v>
      </c>
      <c r="K66">
        <f>((Q66-H66/2)*J66-I66)/(Q66+H66/2)</f>
        <v>0</v>
      </c>
      <c r="L66">
        <f>K66*(CE66+CF66)/1000.0</f>
        <v>0</v>
      </c>
      <c r="M66">
        <f>(BZ66 - IF(AI66&gt;1, I66*BV66*100.0/(AK66*CJ66), 0))*(CE66+CF66)/1000.0</f>
        <v>0</v>
      </c>
      <c r="N66">
        <f>2.0/((1/P66-1/O66)+SIGN(P66)*SQRT((1/P66-1/O66)*(1/P66-1/O66) + 4*BW66/((BW66+1)*(BW66+1))*(2*1/P66*1/O66-1/O66*1/O66)))</f>
        <v>0</v>
      </c>
      <c r="O66">
        <f>AF66+AE66*BV66+AD66*BV66*BV66</f>
        <v>0</v>
      </c>
      <c r="P66">
        <f>H66*(1000-(1000*0.61365*exp(17.502*T66/(240.97+T66))/(CE66+CF66)+CB66)/2)/(1000*0.61365*exp(17.502*T66/(240.97+T66))/(CE66+CF66)-CB66)</f>
        <v>0</v>
      </c>
      <c r="Q66">
        <f>1/((BW66+1)/(N66/1.6)+1/(O66/1.37)) + BW66/((BW66+1)/(N66/1.6) + BW66/(O66/1.37))</f>
        <v>0</v>
      </c>
      <c r="R66">
        <f>(BS66*BU66)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CB66*(CE66+CF66)/1000</f>
        <v>0</v>
      </c>
      <c r="X66">
        <f>0.61365*exp(17.502*CG66/(240.97+CG66))</f>
        <v>0</v>
      </c>
      <c r="Y66">
        <f>(U66-CB66*(CE66+CF66)/1000)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-0.0300881441809355</v>
      </c>
      <c r="AE66">
        <v>0.0337765777092994</v>
      </c>
      <c r="AF66">
        <v>2.68423475286091</v>
      </c>
      <c r="AG66">
        <v>72</v>
      </c>
      <c r="AH66">
        <v>12</v>
      </c>
      <c r="AI66">
        <f>IF(AG66*$H$13&gt;=AK66,1.0,(AK66/(AK66-AG66*$H$13)))</f>
        <v>0</v>
      </c>
      <c r="AJ66">
        <f>(AI66-1)*100</f>
        <v>0</v>
      </c>
      <c r="AK66">
        <f>MAX(0,($B$13+$C$13*CJ66)/(1+$D$13*CJ66)*CE66/(CG66+273)*$E$13)</f>
        <v>0</v>
      </c>
      <c r="AL66">
        <v>0</v>
      </c>
      <c r="AM66">
        <v>0</v>
      </c>
      <c r="AN66">
        <v>0</v>
      </c>
      <c r="AO66">
        <f>AN66-AM66</f>
        <v>0</v>
      </c>
      <c r="AP66">
        <f>AO66/AN66</f>
        <v>0</v>
      </c>
      <c r="AQ66">
        <v>-1</v>
      </c>
      <c r="AR66" t="s">
        <v>437</v>
      </c>
      <c r="AS66">
        <v>637.221461538462</v>
      </c>
      <c r="AT66">
        <v>742.488</v>
      </c>
      <c r="AU66">
        <f>1-AS66/AT66</f>
        <v>0</v>
      </c>
      <c r="AV66">
        <v>0.5</v>
      </c>
      <c r="AW66">
        <f>BS66</f>
        <v>0</v>
      </c>
      <c r="AX66">
        <f>I66</f>
        <v>0</v>
      </c>
      <c r="AY66">
        <f>AU66*AV66*AW66</f>
        <v>0</v>
      </c>
      <c r="AZ66">
        <f>BE66/AT66</f>
        <v>0</v>
      </c>
      <c r="BA66">
        <f>(AX66-AQ66)/AW66</f>
        <v>0</v>
      </c>
      <c r="BB66">
        <f>(AN66-AT66)/AT66</f>
        <v>0</v>
      </c>
      <c r="BC66" t="s">
        <v>266</v>
      </c>
      <c r="BD66">
        <v>0</v>
      </c>
      <c r="BE66">
        <f>AT66-BD66</f>
        <v>0</v>
      </c>
      <c r="BF66">
        <f>(AT66-AS66)/(AT66-BD66)</f>
        <v>0</v>
      </c>
      <c r="BG66">
        <f>(AN66-AT66)/(AN66-BD66)</f>
        <v>0</v>
      </c>
      <c r="BH66">
        <f>(AT66-AS66)/(AT66-AM66)</f>
        <v>0</v>
      </c>
      <c r="BI66">
        <f>(AN66-AT66)/(AN66-AM66)</f>
        <v>0</v>
      </c>
      <c r="BJ66" t="s">
        <v>266</v>
      </c>
      <c r="BK66" t="s">
        <v>266</v>
      </c>
      <c r="BL66" t="s">
        <v>266</v>
      </c>
      <c r="BM66" t="s">
        <v>266</v>
      </c>
      <c r="BN66" t="s">
        <v>266</v>
      </c>
      <c r="BO66" t="s">
        <v>266</v>
      </c>
      <c r="BP66" t="s">
        <v>266</v>
      </c>
      <c r="BQ66" t="s">
        <v>266</v>
      </c>
      <c r="BR66">
        <f>$B$11*CK66+$C$11*CL66+$F$11*CM66</f>
        <v>0</v>
      </c>
      <c r="BS66">
        <f>BR66*BT66</f>
        <v>0</v>
      </c>
      <c r="BT66">
        <f>($B$11*$D$9+$C$11*$D$9+$F$11*((CZ66+CR66)/MAX(CZ66+CR66+DA66, 0.1)*$I$9+DA66/MAX(CZ66+CR66+DA66, 0.1)*$J$9))/($B$11+$C$11+$F$11)</f>
        <v>0</v>
      </c>
      <c r="BU66">
        <f>($B$11*$K$9+$C$11*$K$9+$F$11*((CZ66+CR66)/MAX(CZ66+CR66+DA66, 0.1)*$P$9+DA66/MAX(CZ66+CR66+DA66, 0.1)*$Q$9))/($B$11+$C$11+$F$11)</f>
        <v>0</v>
      </c>
      <c r="BV66">
        <v>6</v>
      </c>
      <c r="BW66">
        <v>0.5</v>
      </c>
      <c r="BX66" t="s">
        <v>267</v>
      </c>
      <c r="BY66">
        <v>1623859012.50323</v>
      </c>
      <c r="BZ66">
        <v>387.034806451613</v>
      </c>
      <c r="CA66">
        <v>399.981516129032</v>
      </c>
      <c r="CB66">
        <v>26.5281483870968</v>
      </c>
      <c r="CC66">
        <v>19.520664516129</v>
      </c>
      <c r="CD66">
        <v>599.989806451613</v>
      </c>
      <c r="CE66">
        <v>72.4896032258065</v>
      </c>
      <c r="CF66">
        <v>0.0982894225806452</v>
      </c>
      <c r="CG66">
        <v>34.0352806451613</v>
      </c>
      <c r="CH66">
        <v>32.9502903225806</v>
      </c>
      <c r="CI66">
        <v>999.9</v>
      </c>
      <c r="CJ66">
        <v>10009.5764516129</v>
      </c>
      <c r="CK66">
        <v>0</v>
      </c>
      <c r="CL66">
        <v>932.303419354839</v>
      </c>
      <c r="CM66">
        <v>1999.97709677419</v>
      </c>
      <c r="CN66">
        <v>0.979998161290323</v>
      </c>
      <c r="CO66">
        <v>0.0200018612903226</v>
      </c>
      <c r="CP66">
        <v>0</v>
      </c>
      <c r="CQ66">
        <v>637.286193548387</v>
      </c>
      <c r="CR66">
        <v>5.00005</v>
      </c>
      <c r="CS66">
        <v>14723.3387096774</v>
      </c>
      <c r="CT66">
        <v>16663.4451612903</v>
      </c>
      <c r="CU66">
        <v>47.062</v>
      </c>
      <c r="CV66">
        <v>48.187</v>
      </c>
      <c r="CW66">
        <v>47.5</v>
      </c>
      <c r="CX66">
        <v>47.671</v>
      </c>
      <c r="CY66">
        <v>49.149</v>
      </c>
      <c r="CZ66">
        <v>1955.0764516129</v>
      </c>
      <c r="DA66">
        <v>39.9006451612903</v>
      </c>
      <c r="DB66">
        <v>0</v>
      </c>
      <c r="DC66">
        <v>378.700000047684</v>
      </c>
      <c r="DD66">
        <v>637.221461538462</v>
      </c>
      <c r="DE66">
        <v>-12.7899487235194</v>
      </c>
      <c r="DF66">
        <v>-1424.75897425349</v>
      </c>
      <c r="DG66">
        <v>14720.1769230769</v>
      </c>
      <c r="DH66">
        <v>15</v>
      </c>
      <c r="DI66">
        <v>1623859002</v>
      </c>
      <c r="DJ66" t="s">
        <v>438</v>
      </c>
      <c r="DK66">
        <v>11</v>
      </c>
      <c r="DL66">
        <v>7.387</v>
      </c>
      <c r="DM66">
        <v>-1.077</v>
      </c>
      <c r="DN66">
        <v>400</v>
      </c>
      <c r="DO66">
        <v>19</v>
      </c>
      <c r="DP66">
        <v>0.22</v>
      </c>
      <c r="DQ66">
        <v>0.02</v>
      </c>
      <c r="DR66">
        <v>-9.5398572544186</v>
      </c>
      <c r="DS66">
        <v>-46.6701337026878</v>
      </c>
      <c r="DT66">
        <v>5.7100365991489</v>
      </c>
      <c r="DU66">
        <v>0</v>
      </c>
      <c r="DV66">
        <v>637.986805555556</v>
      </c>
      <c r="DW66">
        <v>-12.9381647633717</v>
      </c>
      <c r="DX66">
        <v>1.35472557326494</v>
      </c>
      <c r="DY66">
        <v>0</v>
      </c>
      <c r="DZ66">
        <v>5.16558353932558</v>
      </c>
      <c r="EA66">
        <v>25.2656087921349</v>
      </c>
      <c r="EB66">
        <v>3.08871328487056</v>
      </c>
      <c r="EC66">
        <v>0</v>
      </c>
      <c r="ED66">
        <v>0</v>
      </c>
      <c r="EE66">
        <v>3</v>
      </c>
      <c r="EF66" t="s">
        <v>280</v>
      </c>
      <c r="EG66">
        <v>100</v>
      </c>
      <c r="EH66">
        <v>100</v>
      </c>
      <c r="EI66">
        <v>7.387</v>
      </c>
      <c r="EJ66">
        <v>-1.077</v>
      </c>
      <c r="EK66">
        <v>2</v>
      </c>
      <c r="EL66">
        <v>703.583</v>
      </c>
      <c r="EM66">
        <v>353.771</v>
      </c>
      <c r="EN66">
        <v>32.3509</v>
      </c>
      <c r="EO66">
        <v>31.207</v>
      </c>
      <c r="EP66">
        <v>30.0005</v>
      </c>
      <c r="EQ66">
        <v>30.8603</v>
      </c>
      <c r="ER66">
        <v>30.8126</v>
      </c>
      <c r="ES66">
        <v>25.7068</v>
      </c>
      <c r="ET66">
        <v>-30</v>
      </c>
      <c r="EU66">
        <v>-30</v>
      </c>
      <c r="EV66">
        <v>-999.9</v>
      </c>
      <c r="EW66">
        <v>400</v>
      </c>
      <c r="EX66">
        <v>20</v>
      </c>
      <c r="EY66">
        <v>111.152</v>
      </c>
      <c r="EZ66">
        <v>98.8801</v>
      </c>
    </row>
    <row r="67" spans="1:156">
      <c r="A67">
        <v>51</v>
      </c>
      <c r="B67">
        <v>1623859023.5</v>
      </c>
      <c r="C67">
        <v>3271.40000009537</v>
      </c>
      <c r="D67" t="s">
        <v>439</v>
      </c>
      <c r="E67" t="s">
        <v>440</v>
      </c>
      <c r="F67" t="s">
        <v>264</v>
      </c>
      <c r="G67">
        <v>1623859013.08387</v>
      </c>
      <c r="H67">
        <f>CD67*AI67*(CB67-CC67)/(100*BV67*(1000-AI67*CB67))</f>
        <v>0</v>
      </c>
      <c r="I67">
        <f>CD67*AI67*(CA67-BZ67*(1000-AI67*CC67)/(1000-AI67*CB67))/(100*BV67)</f>
        <v>0</v>
      </c>
      <c r="J67">
        <f>BZ67 - IF(AI67&gt;1, I67*BV67*100.0/(AK67*CJ67), 0)</f>
        <v>0</v>
      </c>
      <c r="K67">
        <f>((Q67-H67/2)*J67-I67)/(Q67+H67/2)</f>
        <v>0</v>
      </c>
      <c r="L67">
        <f>K67*(CE67+CF67)/1000.0</f>
        <v>0</v>
      </c>
      <c r="M67">
        <f>(BZ67 - IF(AI67&gt;1, I67*BV67*100.0/(AK67*CJ67), 0))*(CE67+CF67)/1000.0</f>
        <v>0</v>
      </c>
      <c r="N67">
        <f>2.0/((1/P67-1/O67)+SIGN(P67)*SQRT((1/P67-1/O67)*(1/P67-1/O67) + 4*BW67/((BW67+1)*(BW67+1))*(2*1/P67*1/O67-1/O67*1/O67)))</f>
        <v>0</v>
      </c>
      <c r="O67">
        <f>AF67+AE67*BV67+AD67*BV67*BV67</f>
        <v>0</v>
      </c>
      <c r="P67">
        <f>H67*(1000-(1000*0.61365*exp(17.502*T67/(240.97+T67))/(CE67+CF67)+CB67)/2)/(1000*0.61365*exp(17.502*T67/(240.97+T67))/(CE67+CF67)-CB67)</f>
        <v>0</v>
      </c>
      <c r="Q67">
        <f>1/((BW67+1)/(N67/1.6)+1/(O67/1.37)) + BW67/((BW67+1)/(N67/1.6) + BW67/(O67/1.37))</f>
        <v>0</v>
      </c>
      <c r="R67">
        <f>(BS67*BU67)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CB67*(CE67+CF67)/1000</f>
        <v>0</v>
      </c>
      <c r="X67">
        <f>0.61365*exp(17.502*CG67/(240.97+CG67))</f>
        <v>0</v>
      </c>
      <c r="Y67">
        <f>(U67-CB67*(CE67+CF67)/1000)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-0.0300880709492566</v>
      </c>
      <c r="AE67">
        <v>0.0337764955003244</v>
      </c>
      <c r="AF67">
        <v>2.68422943903323</v>
      </c>
      <c r="AG67">
        <v>72</v>
      </c>
      <c r="AH67">
        <v>12</v>
      </c>
      <c r="AI67">
        <f>IF(AG67*$H$13&gt;=AK67,1.0,(AK67/(AK67-AG67*$H$13)))</f>
        <v>0</v>
      </c>
      <c r="AJ67">
        <f>(AI67-1)*100</f>
        <v>0</v>
      </c>
      <c r="AK67">
        <f>MAX(0,($B$13+$C$13*CJ67)/(1+$D$13*CJ67)*CE67/(CG67+273)*$E$13)</f>
        <v>0</v>
      </c>
      <c r="AL67">
        <v>0</v>
      </c>
      <c r="AM67">
        <v>0</v>
      </c>
      <c r="AN67">
        <v>0</v>
      </c>
      <c r="AO67">
        <f>AN67-AM67</f>
        <v>0</v>
      </c>
      <c r="AP67">
        <f>AO67/AN67</f>
        <v>0</v>
      </c>
      <c r="AQ67">
        <v>-1</v>
      </c>
      <c r="AR67" t="s">
        <v>441</v>
      </c>
      <c r="AS67">
        <v>643.668076923077</v>
      </c>
      <c r="AT67">
        <v>725.968</v>
      </c>
      <c r="AU67">
        <f>1-AS67/AT67</f>
        <v>0</v>
      </c>
      <c r="AV67">
        <v>0.5</v>
      </c>
      <c r="AW67">
        <f>BS67</f>
        <v>0</v>
      </c>
      <c r="AX67">
        <f>I67</f>
        <v>0</v>
      </c>
      <c r="AY67">
        <f>AU67*AV67*AW67</f>
        <v>0</v>
      </c>
      <c r="AZ67">
        <f>BE67/AT67</f>
        <v>0</v>
      </c>
      <c r="BA67">
        <f>(AX67-AQ67)/AW67</f>
        <v>0</v>
      </c>
      <c r="BB67">
        <f>(AN67-AT67)/AT67</f>
        <v>0</v>
      </c>
      <c r="BC67" t="s">
        <v>266</v>
      </c>
      <c r="BD67">
        <v>0</v>
      </c>
      <c r="BE67">
        <f>AT67-BD67</f>
        <v>0</v>
      </c>
      <c r="BF67">
        <f>(AT67-AS67)/(AT67-BD67)</f>
        <v>0</v>
      </c>
      <c r="BG67">
        <f>(AN67-AT67)/(AN67-BD67)</f>
        <v>0</v>
      </c>
      <c r="BH67">
        <f>(AT67-AS67)/(AT67-AM67)</f>
        <v>0</v>
      </c>
      <c r="BI67">
        <f>(AN67-AT67)/(AN67-AM67)</f>
        <v>0</v>
      </c>
      <c r="BJ67" t="s">
        <v>266</v>
      </c>
      <c r="BK67" t="s">
        <v>266</v>
      </c>
      <c r="BL67" t="s">
        <v>266</v>
      </c>
      <c r="BM67" t="s">
        <v>266</v>
      </c>
      <c r="BN67" t="s">
        <v>266</v>
      </c>
      <c r="BO67" t="s">
        <v>266</v>
      </c>
      <c r="BP67" t="s">
        <v>266</v>
      </c>
      <c r="BQ67" t="s">
        <v>266</v>
      </c>
      <c r="BR67">
        <f>$B$11*CK67+$C$11*CL67+$F$11*CM67</f>
        <v>0</v>
      </c>
      <c r="BS67">
        <f>BR67*BT67</f>
        <v>0</v>
      </c>
      <c r="BT67">
        <f>($B$11*$D$9+$C$11*$D$9+$F$11*((CZ67+CR67)/MAX(CZ67+CR67+DA67, 0.1)*$I$9+DA67/MAX(CZ67+CR67+DA67, 0.1)*$J$9))/($B$11+$C$11+$F$11)</f>
        <v>0</v>
      </c>
      <c r="BU67">
        <f>($B$11*$K$9+$C$11*$K$9+$F$11*((CZ67+CR67)/MAX(CZ67+CR67+DA67, 0.1)*$P$9+DA67/MAX(CZ67+CR67+DA67, 0.1)*$Q$9))/($B$11+$C$11+$F$11)</f>
        <v>0</v>
      </c>
      <c r="BV67">
        <v>6</v>
      </c>
      <c r="BW67">
        <v>0.5</v>
      </c>
      <c r="BX67" t="s">
        <v>267</v>
      </c>
      <c r="BY67">
        <v>1623859013.08387</v>
      </c>
      <c r="BZ67">
        <v>386.803516129032</v>
      </c>
      <c r="CA67">
        <v>399.978290322581</v>
      </c>
      <c r="CB67">
        <v>26.6550548387097</v>
      </c>
      <c r="CC67">
        <v>19.5221064516129</v>
      </c>
      <c r="CD67">
        <v>599.980387096774</v>
      </c>
      <c r="CE67">
        <v>72.4895903225806</v>
      </c>
      <c r="CF67">
        <v>0.0984011129032258</v>
      </c>
      <c r="CG67">
        <v>34.0383451612903</v>
      </c>
      <c r="CH67">
        <v>32.9602870967742</v>
      </c>
      <c r="CI67">
        <v>999.9</v>
      </c>
      <c r="CJ67">
        <v>10009.5538709677</v>
      </c>
      <c r="CK67">
        <v>0</v>
      </c>
      <c r="CL67">
        <v>922.364709677419</v>
      </c>
      <c r="CM67">
        <v>1999.9635483871</v>
      </c>
      <c r="CN67">
        <v>0.979998258064516</v>
      </c>
      <c r="CO67">
        <v>0.0200017580645161</v>
      </c>
      <c r="CP67">
        <v>0</v>
      </c>
      <c r="CQ67">
        <v>636.974774193549</v>
      </c>
      <c r="CR67">
        <v>5.00005</v>
      </c>
      <c r="CS67">
        <v>14716.3677419355</v>
      </c>
      <c r="CT67">
        <v>16663.3322580645</v>
      </c>
      <c r="CU67">
        <v>47.062</v>
      </c>
      <c r="CV67">
        <v>48.187</v>
      </c>
      <c r="CW67">
        <v>47.5</v>
      </c>
      <c r="CX67">
        <v>47.671</v>
      </c>
      <c r="CY67">
        <v>49.151</v>
      </c>
      <c r="CZ67">
        <v>1955.06322580645</v>
      </c>
      <c r="DA67">
        <v>39.9003225806452</v>
      </c>
      <c r="DB67">
        <v>0</v>
      </c>
      <c r="DC67">
        <v>2.70000004768372</v>
      </c>
      <c r="DD67">
        <v>643.668076923077</v>
      </c>
      <c r="DE67">
        <v>98.2394088856876</v>
      </c>
      <c r="DF67">
        <v>81048.4095381185</v>
      </c>
      <c r="DG67">
        <v>19797.6076923077</v>
      </c>
      <c r="DH67">
        <v>15</v>
      </c>
      <c r="DI67">
        <v>1623859002</v>
      </c>
      <c r="DJ67" t="s">
        <v>438</v>
      </c>
      <c r="DK67">
        <v>11</v>
      </c>
      <c r="DL67">
        <v>7.387</v>
      </c>
      <c r="DM67">
        <v>-1.077</v>
      </c>
      <c r="DN67">
        <v>400</v>
      </c>
      <c r="DO67">
        <v>19</v>
      </c>
      <c r="DP67">
        <v>0.22</v>
      </c>
      <c r="DQ67">
        <v>0.02</v>
      </c>
      <c r="DR67">
        <v>-11.4271032939535</v>
      </c>
      <c r="DS67">
        <v>-28.9850202191704</v>
      </c>
      <c r="DT67">
        <v>4.28655494104269</v>
      </c>
      <c r="DU67">
        <v>0</v>
      </c>
      <c r="DV67">
        <v>642.670444444444</v>
      </c>
      <c r="DW67">
        <v>62.7673197100523</v>
      </c>
      <c r="DX67">
        <v>23.1003603885361</v>
      </c>
      <c r="DY67">
        <v>0</v>
      </c>
      <c r="DZ67">
        <v>6.19313861606977</v>
      </c>
      <c r="EA67">
        <v>15.8326521626011</v>
      </c>
      <c r="EB67">
        <v>2.3253122206507</v>
      </c>
      <c r="EC67">
        <v>0</v>
      </c>
      <c r="ED67">
        <v>0</v>
      </c>
      <c r="EE67">
        <v>3</v>
      </c>
      <c r="EF67" t="s">
        <v>280</v>
      </c>
      <c r="EG67">
        <v>100</v>
      </c>
      <c r="EH67">
        <v>100</v>
      </c>
      <c r="EI67">
        <v>7.387</v>
      </c>
      <c r="EJ67">
        <v>-1.077</v>
      </c>
      <c r="EK67">
        <v>2</v>
      </c>
      <c r="EL67">
        <v>704.734</v>
      </c>
      <c r="EM67">
        <v>353.709</v>
      </c>
      <c r="EN67">
        <v>32.3609</v>
      </c>
      <c r="EO67">
        <v>31.2104</v>
      </c>
      <c r="EP67">
        <v>30.0005</v>
      </c>
      <c r="EQ67">
        <v>30.8636</v>
      </c>
      <c r="ER67">
        <v>30.8153</v>
      </c>
      <c r="ES67">
        <v>25.7061</v>
      </c>
      <c r="ET67">
        <v>-30</v>
      </c>
      <c r="EU67">
        <v>-30</v>
      </c>
      <c r="EV67">
        <v>-999.9</v>
      </c>
      <c r="EW67">
        <v>400</v>
      </c>
      <c r="EX67">
        <v>20</v>
      </c>
      <c r="EY67">
        <v>111.151</v>
      </c>
      <c r="EZ67">
        <v>98.8793</v>
      </c>
    </row>
    <row r="68" spans="1:156">
      <c r="A68">
        <v>52</v>
      </c>
      <c r="B68">
        <v>1623859026.5</v>
      </c>
      <c r="C68">
        <v>3274.40000009537</v>
      </c>
      <c r="D68" t="s">
        <v>442</v>
      </c>
      <c r="E68" t="s">
        <v>443</v>
      </c>
      <c r="F68" t="s">
        <v>264</v>
      </c>
      <c r="G68">
        <v>1623859013.74516</v>
      </c>
      <c r="H68">
        <f>CD68*AI68*(CB68-CC68)/(100*BV68*(1000-AI68*CB68))</f>
        <v>0</v>
      </c>
      <c r="I68">
        <f>CD68*AI68*(CA68-BZ68*(1000-AI68*CC68)/(1000-AI68*CB68))/(100*BV68)</f>
        <v>0</v>
      </c>
      <c r="J68">
        <f>BZ68 - IF(AI68&gt;1, I68*BV68*100.0/(AK68*CJ68), 0)</f>
        <v>0</v>
      </c>
      <c r="K68">
        <f>((Q68-H68/2)*J68-I68)/(Q68+H68/2)</f>
        <v>0</v>
      </c>
      <c r="L68">
        <f>K68*(CE68+CF68)/1000.0</f>
        <v>0</v>
      </c>
      <c r="M68">
        <f>(BZ68 - IF(AI68&gt;1, I68*BV68*100.0/(AK68*CJ68), 0))*(CE68+CF68)/1000.0</f>
        <v>0</v>
      </c>
      <c r="N68">
        <f>2.0/((1/P68-1/O68)+SIGN(P68)*SQRT((1/P68-1/O68)*(1/P68-1/O68) + 4*BW68/((BW68+1)*(BW68+1))*(2*1/P68*1/O68-1/O68*1/O68)))</f>
        <v>0</v>
      </c>
      <c r="O68">
        <f>AF68+AE68*BV68+AD68*BV68*BV68</f>
        <v>0</v>
      </c>
      <c r="P68">
        <f>H68*(1000-(1000*0.61365*exp(17.502*T68/(240.97+T68))/(CE68+CF68)+CB68)/2)/(1000*0.61365*exp(17.502*T68/(240.97+T68))/(CE68+CF68)-CB68)</f>
        <v>0</v>
      </c>
      <c r="Q68">
        <f>1/((BW68+1)/(N68/1.6)+1/(O68/1.37)) + BW68/((BW68+1)/(N68/1.6) + BW68/(O68/1.37))</f>
        <v>0</v>
      </c>
      <c r="R68">
        <f>(BS68*BU68)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CB68*(CE68+CF68)/1000</f>
        <v>0</v>
      </c>
      <c r="X68">
        <f>0.61365*exp(17.502*CG68/(240.97+CG68))</f>
        <v>0</v>
      </c>
      <c r="Y68">
        <f>(U68-CB68*(CE68+CF68)/1000)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-0.0300847796155021</v>
      </c>
      <c r="AE68">
        <v>0.0337728006898483</v>
      </c>
      <c r="AF68">
        <v>2.68399061062613</v>
      </c>
      <c r="AG68">
        <v>71</v>
      </c>
      <c r="AH68">
        <v>12</v>
      </c>
      <c r="AI68">
        <f>IF(AG68*$H$13&gt;=AK68,1.0,(AK68/(AK68-AG68*$H$13)))</f>
        <v>0</v>
      </c>
      <c r="AJ68">
        <f>(AI68-1)*100</f>
        <v>0</v>
      </c>
      <c r="AK68">
        <f>MAX(0,($B$13+$C$13*CJ68)/(1+$D$13*CJ68)*CE68/(CG68+273)*$E$13)</f>
        <v>0</v>
      </c>
      <c r="AL68">
        <v>0</v>
      </c>
      <c r="AM68">
        <v>0</v>
      </c>
      <c r="AN68">
        <v>0</v>
      </c>
      <c r="AO68">
        <f>AN68-AM68</f>
        <v>0</v>
      </c>
      <c r="AP68">
        <f>AO68/AN68</f>
        <v>0</v>
      </c>
      <c r="AQ68">
        <v>-1</v>
      </c>
      <c r="AR68" t="s">
        <v>444</v>
      </c>
      <c r="AS68">
        <v>648.866346153846</v>
      </c>
      <c r="AT68">
        <v>722.302</v>
      </c>
      <c r="AU68">
        <f>1-AS68/AT68</f>
        <v>0</v>
      </c>
      <c r="AV68">
        <v>0.5</v>
      </c>
      <c r="AW68">
        <f>BS68</f>
        <v>0</v>
      </c>
      <c r="AX68">
        <f>I68</f>
        <v>0</v>
      </c>
      <c r="AY68">
        <f>AU68*AV68*AW68</f>
        <v>0</v>
      </c>
      <c r="AZ68">
        <f>BE68/AT68</f>
        <v>0</v>
      </c>
      <c r="BA68">
        <f>(AX68-AQ68)/AW68</f>
        <v>0</v>
      </c>
      <c r="BB68">
        <f>(AN68-AT68)/AT68</f>
        <v>0</v>
      </c>
      <c r="BC68" t="s">
        <v>266</v>
      </c>
      <c r="BD68">
        <v>0</v>
      </c>
      <c r="BE68">
        <f>AT68-BD68</f>
        <v>0</v>
      </c>
      <c r="BF68">
        <f>(AT68-AS68)/(AT68-BD68)</f>
        <v>0</v>
      </c>
      <c r="BG68">
        <f>(AN68-AT68)/(AN68-BD68)</f>
        <v>0</v>
      </c>
      <c r="BH68">
        <f>(AT68-AS68)/(AT68-AM68)</f>
        <v>0</v>
      </c>
      <c r="BI68">
        <f>(AN68-AT68)/(AN68-AM68)</f>
        <v>0</v>
      </c>
      <c r="BJ68" t="s">
        <v>266</v>
      </c>
      <c r="BK68" t="s">
        <v>266</v>
      </c>
      <c r="BL68" t="s">
        <v>266</v>
      </c>
      <c r="BM68" t="s">
        <v>266</v>
      </c>
      <c r="BN68" t="s">
        <v>266</v>
      </c>
      <c r="BO68" t="s">
        <v>266</v>
      </c>
      <c r="BP68" t="s">
        <v>266</v>
      </c>
      <c r="BQ68" t="s">
        <v>266</v>
      </c>
      <c r="BR68">
        <f>$B$11*CK68+$C$11*CL68+$F$11*CM68</f>
        <v>0</v>
      </c>
      <c r="BS68">
        <f>BR68*BT68</f>
        <v>0</v>
      </c>
      <c r="BT68">
        <f>($B$11*$D$9+$C$11*$D$9+$F$11*((CZ68+CR68)/MAX(CZ68+CR68+DA68, 0.1)*$I$9+DA68/MAX(CZ68+CR68+DA68, 0.1)*$J$9))/($B$11+$C$11+$F$11)</f>
        <v>0</v>
      </c>
      <c r="BU68">
        <f>($B$11*$K$9+$C$11*$K$9+$F$11*((CZ68+CR68)/MAX(CZ68+CR68+DA68, 0.1)*$P$9+DA68/MAX(CZ68+CR68+DA68, 0.1)*$Q$9))/($B$11+$C$11+$F$11)</f>
        <v>0</v>
      </c>
      <c r="BV68">
        <v>6</v>
      </c>
      <c r="BW68">
        <v>0.5</v>
      </c>
      <c r="BX68" t="s">
        <v>267</v>
      </c>
      <c r="BY68">
        <v>1623859013.74516</v>
      </c>
      <c r="BZ68">
        <v>386.624677419355</v>
      </c>
      <c r="CA68">
        <v>399.977419354839</v>
      </c>
      <c r="CB68">
        <v>26.7610290322581</v>
      </c>
      <c r="CC68">
        <v>19.5237935483871</v>
      </c>
      <c r="CD68">
        <v>599.972870967742</v>
      </c>
      <c r="CE68">
        <v>72.4895451612903</v>
      </c>
      <c r="CF68">
        <v>0.0985345903225806</v>
      </c>
      <c r="CG68">
        <v>34.0459290322581</v>
      </c>
      <c r="CH68">
        <v>32.997235483871</v>
      </c>
      <c r="CI68">
        <v>999.9</v>
      </c>
      <c r="CJ68">
        <v>10008.4651612903</v>
      </c>
      <c r="CK68">
        <v>0</v>
      </c>
      <c r="CL68">
        <v>919.743419354839</v>
      </c>
      <c r="CM68">
        <v>1999.92322580645</v>
      </c>
      <c r="CN68">
        <v>0.979998451612903</v>
      </c>
      <c r="CO68">
        <v>0.0200015548387097</v>
      </c>
      <c r="CP68">
        <v>0</v>
      </c>
      <c r="CQ68">
        <v>636.558193548387</v>
      </c>
      <c r="CR68">
        <v>5.00005</v>
      </c>
      <c r="CS68">
        <v>14696.9580645161</v>
      </c>
      <c r="CT68">
        <v>16662.9935483871</v>
      </c>
      <c r="CU68">
        <v>47.068064516129</v>
      </c>
      <c r="CV68">
        <v>48.187</v>
      </c>
      <c r="CW68">
        <v>47.5</v>
      </c>
      <c r="CX68">
        <v>47.673</v>
      </c>
      <c r="CY68">
        <v>49.151</v>
      </c>
      <c r="CZ68">
        <v>1955.02419354839</v>
      </c>
      <c r="DA68">
        <v>39.8990322580645</v>
      </c>
      <c r="DB68">
        <v>0</v>
      </c>
      <c r="DC68">
        <v>2.5</v>
      </c>
      <c r="DD68">
        <v>648.866346153846</v>
      </c>
      <c r="DE68">
        <v>125.68177773648</v>
      </c>
      <c r="DF68">
        <v>117686.0583194</v>
      </c>
      <c r="DG68">
        <v>24769.7346153846</v>
      </c>
      <c r="DH68">
        <v>15</v>
      </c>
      <c r="DI68">
        <v>1623859002</v>
      </c>
      <c r="DJ68" t="s">
        <v>438</v>
      </c>
      <c r="DK68">
        <v>11</v>
      </c>
      <c r="DL68">
        <v>7.387</v>
      </c>
      <c r="DM68">
        <v>-1.077</v>
      </c>
      <c r="DN68">
        <v>400</v>
      </c>
      <c r="DO68">
        <v>19</v>
      </c>
      <c r="DP68">
        <v>0.22</v>
      </c>
      <c r="DQ68">
        <v>0.02</v>
      </c>
      <c r="DR68">
        <v>-13.1125862790698</v>
      </c>
      <c r="DS68">
        <v>-6.73830746310844</v>
      </c>
      <c r="DT68">
        <v>1.43310345444573</v>
      </c>
      <c r="DU68">
        <v>0</v>
      </c>
      <c r="DV68">
        <v>646.311361111111</v>
      </c>
      <c r="DW68">
        <v>98.6885494945468</v>
      </c>
      <c r="DX68">
        <v>29.7746561013378</v>
      </c>
      <c r="DY68">
        <v>0</v>
      </c>
      <c r="DZ68">
        <v>7.12502976744186</v>
      </c>
      <c r="EA68">
        <v>4.05695105527164</v>
      </c>
      <c r="EB68">
        <v>0.794071849492072</v>
      </c>
      <c r="EC68">
        <v>0</v>
      </c>
      <c r="ED68">
        <v>0</v>
      </c>
      <c r="EE68">
        <v>3</v>
      </c>
      <c r="EF68" t="s">
        <v>280</v>
      </c>
      <c r="EG68">
        <v>100</v>
      </c>
      <c r="EH68">
        <v>100</v>
      </c>
      <c r="EI68">
        <v>7.387</v>
      </c>
      <c r="EJ68">
        <v>-1.077</v>
      </c>
      <c r="EK68">
        <v>2</v>
      </c>
      <c r="EL68">
        <v>705.253</v>
      </c>
      <c r="EM68">
        <v>353.821</v>
      </c>
      <c r="EN68">
        <v>32.3706</v>
      </c>
      <c r="EO68">
        <v>31.2138</v>
      </c>
      <c r="EP68">
        <v>30.0006</v>
      </c>
      <c r="EQ68">
        <v>30.8676</v>
      </c>
      <c r="ER68">
        <v>30.8191</v>
      </c>
      <c r="ES68">
        <v>25.703</v>
      </c>
      <c r="ET68">
        <v>-30</v>
      </c>
      <c r="EU68">
        <v>-30</v>
      </c>
      <c r="EV68">
        <v>-999.9</v>
      </c>
      <c r="EW68">
        <v>400</v>
      </c>
      <c r="EX68">
        <v>20</v>
      </c>
      <c r="EY68">
        <v>111.149</v>
      </c>
      <c r="EZ68">
        <v>98.8787</v>
      </c>
    </row>
    <row r="69" spans="1:156">
      <c r="A69">
        <v>53</v>
      </c>
      <c r="B69">
        <v>1623859029.5</v>
      </c>
      <c r="C69">
        <v>3277.40000009537</v>
      </c>
      <c r="D69" t="s">
        <v>445</v>
      </c>
      <c r="E69" t="s">
        <v>446</v>
      </c>
      <c r="F69" t="s">
        <v>264</v>
      </c>
      <c r="G69">
        <v>1623859014.4871</v>
      </c>
      <c r="H69">
        <f>CD69*AI69*(CB69-CC69)/(100*BV69*(1000-AI69*CB69))</f>
        <v>0</v>
      </c>
      <c r="I69">
        <f>CD69*AI69*(CA69-BZ69*(1000-AI69*CC69)/(1000-AI69*CB69))/(100*BV69)</f>
        <v>0</v>
      </c>
      <c r="J69">
        <f>BZ69 - IF(AI69&gt;1, I69*BV69*100.0/(AK69*CJ69), 0)</f>
        <v>0</v>
      </c>
      <c r="K69">
        <f>((Q69-H69/2)*J69-I69)/(Q69+H69/2)</f>
        <v>0</v>
      </c>
      <c r="L69">
        <f>K69*(CE69+CF69)/1000.0</f>
        <v>0</v>
      </c>
      <c r="M69">
        <f>(BZ69 - IF(AI69&gt;1, I69*BV69*100.0/(AK69*CJ69), 0))*(CE69+CF69)/1000.0</f>
        <v>0</v>
      </c>
      <c r="N69">
        <f>2.0/((1/P69-1/O69)+SIGN(P69)*SQRT((1/P69-1/O69)*(1/P69-1/O69) + 4*BW69/((BW69+1)*(BW69+1))*(2*1/P69*1/O69-1/O69*1/O69)))</f>
        <v>0</v>
      </c>
      <c r="O69">
        <f>AF69+AE69*BV69+AD69*BV69*BV69</f>
        <v>0</v>
      </c>
      <c r="P69">
        <f>H69*(1000-(1000*0.61365*exp(17.502*T69/(240.97+T69))/(CE69+CF69)+CB69)/2)/(1000*0.61365*exp(17.502*T69/(240.97+T69))/(CE69+CF69)-CB69)</f>
        <v>0</v>
      </c>
      <c r="Q69">
        <f>1/((BW69+1)/(N69/1.6)+1/(O69/1.37)) + BW69/((BW69+1)/(N69/1.6) + BW69/(O69/1.37))</f>
        <v>0</v>
      </c>
      <c r="R69">
        <f>(BS69*BU69)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CB69*(CE69+CF69)/1000</f>
        <v>0</v>
      </c>
      <c r="X69">
        <f>0.61365*exp(17.502*CG69/(240.97+CG69))</f>
        <v>0</v>
      </c>
      <c r="Y69">
        <f>(U69-CB69*(CE69+CF69)/1000)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-0.0300804027779311</v>
      </c>
      <c r="AE69">
        <v>0.0337678873062428</v>
      </c>
      <c r="AF69">
        <v>2.68367300571323</v>
      </c>
      <c r="AG69">
        <v>71</v>
      </c>
      <c r="AH69">
        <v>12</v>
      </c>
      <c r="AI69">
        <f>IF(AG69*$H$13&gt;=AK69,1.0,(AK69/(AK69-AG69*$H$13)))</f>
        <v>0</v>
      </c>
      <c r="AJ69">
        <f>(AI69-1)*100</f>
        <v>0</v>
      </c>
      <c r="AK69">
        <f>MAX(0,($B$13+$C$13*CJ69)/(1+$D$13*CJ69)*CE69/(CG69+273)*$E$13)</f>
        <v>0</v>
      </c>
      <c r="AL69">
        <v>0</v>
      </c>
      <c r="AM69">
        <v>0</v>
      </c>
      <c r="AN69">
        <v>0</v>
      </c>
      <c r="AO69">
        <f>AN69-AM69</f>
        <v>0</v>
      </c>
      <c r="AP69">
        <f>AO69/AN69</f>
        <v>0</v>
      </c>
      <c r="AQ69">
        <v>-1</v>
      </c>
      <c r="AR69" t="s">
        <v>447</v>
      </c>
      <c r="AS69">
        <v>654.119730769231</v>
      </c>
      <c r="AT69">
        <v>718.512</v>
      </c>
      <c r="AU69">
        <f>1-AS69/AT69</f>
        <v>0</v>
      </c>
      <c r="AV69">
        <v>0.5</v>
      </c>
      <c r="AW69">
        <f>BS69</f>
        <v>0</v>
      </c>
      <c r="AX69">
        <f>I69</f>
        <v>0</v>
      </c>
      <c r="AY69">
        <f>AU69*AV69*AW69</f>
        <v>0</v>
      </c>
      <c r="AZ69">
        <f>BE69/AT69</f>
        <v>0</v>
      </c>
      <c r="BA69">
        <f>(AX69-AQ69)/AW69</f>
        <v>0</v>
      </c>
      <c r="BB69">
        <f>(AN69-AT69)/AT69</f>
        <v>0</v>
      </c>
      <c r="BC69" t="s">
        <v>266</v>
      </c>
      <c r="BD69">
        <v>0</v>
      </c>
      <c r="BE69">
        <f>AT69-BD69</f>
        <v>0</v>
      </c>
      <c r="BF69">
        <f>(AT69-AS69)/(AT69-BD69)</f>
        <v>0</v>
      </c>
      <c r="BG69">
        <f>(AN69-AT69)/(AN69-BD69)</f>
        <v>0</v>
      </c>
      <c r="BH69">
        <f>(AT69-AS69)/(AT69-AM69)</f>
        <v>0</v>
      </c>
      <c r="BI69">
        <f>(AN69-AT69)/(AN69-AM69)</f>
        <v>0</v>
      </c>
      <c r="BJ69" t="s">
        <v>266</v>
      </c>
      <c r="BK69" t="s">
        <v>266</v>
      </c>
      <c r="BL69" t="s">
        <v>266</v>
      </c>
      <c r="BM69" t="s">
        <v>266</v>
      </c>
      <c r="BN69" t="s">
        <v>266</v>
      </c>
      <c r="BO69" t="s">
        <v>266</v>
      </c>
      <c r="BP69" t="s">
        <v>266</v>
      </c>
      <c r="BQ69" t="s">
        <v>266</v>
      </c>
      <c r="BR69">
        <f>$B$11*CK69+$C$11*CL69+$F$11*CM69</f>
        <v>0</v>
      </c>
      <c r="BS69">
        <f>BR69*BT69</f>
        <v>0</v>
      </c>
      <c r="BT69">
        <f>($B$11*$D$9+$C$11*$D$9+$F$11*((CZ69+CR69)/MAX(CZ69+CR69+DA69, 0.1)*$I$9+DA69/MAX(CZ69+CR69+DA69, 0.1)*$J$9))/($B$11+$C$11+$F$11)</f>
        <v>0</v>
      </c>
      <c r="BU69">
        <f>($B$11*$K$9+$C$11*$K$9+$F$11*((CZ69+CR69)/MAX(CZ69+CR69+DA69, 0.1)*$P$9+DA69/MAX(CZ69+CR69+DA69, 0.1)*$Q$9))/($B$11+$C$11+$F$11)</f>
        <v>0</v>
      </c>
      <c r="BV69">
        <v>6</v>
      </c>
      <c r="BW69">
        <v>0.5</v>
      </c>
      <c r="BX69" t="s">
        <v>267</v>
      </c>
      <c r="BY69">
        <v>1623859014.4871</v>
      </c>
      <c r="BZ69">
        <v>386.496483870968</v>
      </c>
      <c r="CA69">
        <v>399.977387096774</v>
      </c>
      <c r="CB69">
        <v>26.8488806451613</v>
      </c>
      <c r="CC69">
        <v>19.5255903225806</v>
      </c>
      <c r="CD69">
        <v>599.965225806452</v>
      </c>
      <c r="CE69">
        <v>72.4895129032258</v>
      </c>
      <c r="CF69">
        <v>0.0986826387096774</v>
      </c>
      <c r="CG69">
        <v>34.0571677419355</v>
      </c>
      <c r="CH69">
        <v>33.0558161290323</v>
      </c>
      <c r="CI69">
        <v>999.9</v>
      </c>
      <c r="CJ69">
        <v>10007.0135483871</v>
      </c>
      <c r="CK69">
        <v>0</v>
      </c>
      <c r="CL69">
        <v>907.651483870968</v>
      </c>
      <c r="CM69">
        <v>1999.89225806452</v>
      </c>
      <c r="CN69">
        <v>0.979998322580645</v>
      </c>
      <c r="CO69">
        <v>0.0200016838709677</v>
      </c>
      <c r="CP69">
        <v>0</v>
      </c>
      <c r="CQ69">
        <v>636.092387096774</v>
      </c>
      <c r="CR69">
        <v>5.00005</v>
      </c>
      <c r="CS69">
        <v>14686.5193548387</v>
      </c>
      <c r="CT69">
        <v>16662.7322580645</v>
      </c>
      <c r="CU69">
        <v>47.0801612903226</v>
      </c>
      <c r="CV69">
        <v>48.187</v>
      </c>
      <c r="CW69">
        <v>47.5</v>
      </c>
      <c r="CX69">
        <v>47.675</v>
      </c>
      <c r="CY69">
        <v>49.1530322580645</v>
      </c>
      <c r="CZ69">
        <v>1954.9935483871</v>
      </c>
      <c r="DA69">
        <v>39.8987096774194</v>
      </c>
      <c r="DB69">
        <v>0</v>
      </c>
      <c r="DC69">
        <v>2.29999995231628</v>
      </c>
      <c r="DD69">
        <v>654.119730769231</v>
      </c>
      <c r="DE69">
        <v>103.815936622092</v>
      </c>
      <c r="DF69">
        <v>107884.064468154</v>
      </c>
      <c r="DG69">
        <v>29644.4730769231</v>
      </c>
      <c r="DH69">
        <v>15</v>
      </c>
      <c r="DI69">
        <v>1623859002</v>
      </c>
      <c r="DJ69" t="s">
        <v>438</v>
      </c>
      <c r="DK69">
        <v>11</v>
      </c>
      <c r="DL69">
        <v>7.387</v>
      </c>
      <c r="DM69">
        <v>-1.077</v>
      </c>
      <c r="DN69">
        <v>400</v>
      </c>
      <c r="DO69">
        <v>19</v>
      </c>
      <c r="DP69">
        <v>0.22</v>
      </c>
      <c r="DQ69">
        <v>0.02</v>
      </c>
      <c r="DR69">
        <v>-13.5733465116279</v>
      </c>
      <c r="DS69">
        <v>-0.619950014415584</v>
      </c>
      <c r="DT69">
        <v>0.102063419292118</v>
      </c>
      <c r="DU69">
        <v>0</v>
      </c>
      <c r="DV69">
        <v>649.948833333333</v>
      </c>
      <c r="DW69">
        <v>117.258600511541</v>
      </c>
      <c r="DX69">
        <v>33.3175887487041</v>
      </c>
      <c r="DY69">
        <v>0</v>
      </c>
      <c r="DZ69">
        <v>7.43083418604651</v>
      </c>
      <c r="EA69">
        <v>1.31145809983787</v>
      </c>
      <c r="EB69">
        <v>0.180069517728668</v>
      </c>
      <c r="EC69">
        <v>0</v>
      </c>
      <c r="ED69">
        <v>0</v>
      </c>
      <c r="EE69">
        <v>3</v>
      </c>
      <c r="EF69" t="s">
        <v>280</v>
      </c>
      <c r="EG69">
        <v>100</v>
      </c>
      <c r="EH69">
        <v>100</v>
      </c>
      <c r="EI69">
        <v>7.387</v>
      </c>
      <c r="EJ69">
        <v>-1.077</v>
      </c>
      <c r="EK69">
        <v>2</v>
      </c>
      <c r="EL69">
        <v>705.743</v>
      </c>
      <c r="EM69">
        <v>353.727</v>
      </c>
      <c r="EN69">
        <v>32.3793</v>
      </c>
      <c r="EO69">
        <v>31.2178</v>
      </c>
      <c r="EP69">
        <v>30.0006</v>
      </c>
      <c r="EQ69">
        <v>30.8709</v>
      </c>
      <c r="ER69">
        <v>30.8231</v>
      </c>
      <c r="ES69">
        <v>25.7028</v>
      </c>
      <c r="ET69">
        <v>-30</v>
      </c>
      <c r="EU69">
        <v>-30</v>
      </c>
      <c r="EV69">
        <v>-999.9</v>
      </c>
      <c r="EW69">
        <v>400</v>
      </c>
      <c r="EX69">
        <v>20</v>
      </c>
      <c r="EY69">
        <v>111.149</v>
      </c>
      <c r="EZ69">
        <v>98.878</v>
      </c>
    </row>
    <row r="70" spans="1:156">
      <c r="A70">
        <v>54</v>
      </c>
      <c r="B70">
        <v>1623859032.5</v>
      </c>
      <c r="C70">
        <v>3280.40000009537</v>
      </c>
      <c r="D70" t="s">
        <v>448</v>
      </c>
      <c r="E70" t="s">
        <v>449</v>
      </c>
      <c r="F70" t="s">
        <v>264</v>
      </c>
      <c r="G70">
        <v>1623859015.30968</v>
      </c>
      <c r="H70">
        <f>CD70*AI70*(CB70-CC70)/(100*BV70*(1000-AI70*CB70))</f>
        <v>0</v>
      </c>
      <c r="I70">
        <f>CD70*AI70*(CA70-BZ70*(1000-AI70*CC70)/(1000-AI70*CB70))/(100*BV70)</f>
        <v>0</v>
      </c>
      <c r="J70">
        <f>BZ70 - IF(AI70&gt;1, I70*BV70*100.0/(AK70*CJ70), 0)</f>
        <v>0</v>
      </c>
      <c r="K70">
        <f>((Q70-H70/2)*J70-I70)/(Q70+H70/2)</f>
        <v>0</v>
      </c>
      <c r="L70">
        <f>K70*(CE70+CF70)/1000.0</f>
        <v>0</v>
      </c>
      <c r="M70">
        <f>(BZ70 - IF(AI70&gt;1, I70*BV70*100.0/(AK70*CJ70), 0))*(CE70+CF70)/1000.0</f>
        <v>0</v>
      </c>
      <c r="N70">
        <f>2.0/((1/P70-1/O70)+SIGN(P70)*SQRT((1/P70-1/O70)*(1/P70-1/O70) + 4*BW70/((BW70+1)*(BW70+1))*(2*1/P70*1/O70-1/O70*1/O70)))</f>
        <v>0</v>
      </c>
      <c r="O70">
        <f>AF70+AE70*BV70+AD70*BV70*BV70</f>
        <v>0</v>
      </c>
      <c r="P70">
        <f>H70*(1000-(1000*0.61365*exp(17.502*T70/(240.97+T70))/(CE70+CF70)+CB70)/2)/(1000*0.61365*exp(17.502*T70/(240.97+T70))/(CE70+CF70)-CB70)</f>
        <v>0</v>
      </c>
      <c r="Q70">
        <f>1/((BW70+1)/(N70/1.6)+1/(O70/1.37)) + BW70/((BW70+1)/(N70/1.6) + BW70/(O70/1.37))</f>
        <v>0</v>
      </c>
      <c r="R70">
        <f>(BS70*BU70)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CB70*(CE70+CF70)/1000</f>
        <v>0</v>
      </c>
      <c r="X70">
        <f>0.61365*exp(17.502*CG70/(240.97+CG70))</f>
        <v>0</v>
      </c>
      <c r="Y70">
        <f>(U70-CB70*(CE70+CF70)/1000)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-0.0300702088476985</v>
      </c>
      <c r="AE70">
        <v>0.0337564437265194</v>
      </c>
      <c r="AF70">
        <v>2.68293324269809</v>
      </c>
      <c r="AG70">
        <v>71</v>
      </c>
      <c r="AH70">
        <v>12</v>
      </c>
      <c r="AI70">
        <f>IF(AG70*$H$13&gt;=AK70,1.0,(AK70/(AK70-AG70*$H$13)))</f>
        <v>0</v>
      </c>
      <c r="AJ70">
        <f>(AI70-1)*100</f>
        <v>0</v>
      </c>
      <c r="AK70">
        <f>MAX(0,($B$13+$C$13*CJ70)/(1+$D$13*CJ70)*CE70/(CG70+273)*$E$13)</f>
        <v>0</v>
      </c>
      <c r="AL70">
        <v>0</v>
      </c>
      <c r="AM70">
        <v>0</v>
      </c>
      <c r="AN70">
        <v>0</v>
      </c>
      <c r="AO70">
        <f>AN70-AM70</f>
        <v>0</v>
      </c>
      <c r="AP70">
        <f>AO70/AN70</f>
        <v>0</v>
      </c>
      <c r="AQ70">
        <v>-1</v>
      </c>
      <c r="AR70" t="s">
        <v>450</v>
      </c>
      <c r="AS70">
        <v>658.374153846154</v>
      </c>
      <c r="AT70">
        <v>715.907</v>
      </c>
      <c r="AU70">
        <f>1-AS70/AT70</f>
        <v>0</v>
      </c>
      <c r="AV70">
        <v>0.5</v>
      </c>
      <c r="AW70">
        <f>BS70</f>
        <v>0</v>
      </c>
      <c r="AX70">
        <f>I70</f>
        <v>0</v>
      </c>
      <c r="AY70">
        <f>AU70*AV70*AW70</f>
        <v>0</v>
      </c>
      <c r="AZ70">
        <f>BE70/AT70</f>
        <v>0</v>
      </c>
      <c r="BA70">
        <f>(AX70-AQ70)/AW70</f>
        <v>0</v>
      </c>
      <c r="BB70">
        <f>(AN70-AT70)/AT70</f>
        <v>0</v>
      </c>
      <c r="BC70" t="s">
        <v>266</v>
      </c>
      <c r="BD70">
        <v>0</v>
      </c>
      <c r="BE70">
        <f>AT70-BD70</f>
        <v>0</v>
      </c>
      <c r="BF70">
        <f>(AT70-AS70)/(AT70-BD70)</f>
        <v>0</v>
      </c>
      <c r="BG70">
        <f>(AN70-AT70)/(AN70-BD70)</f>
        <v>0</v>
      </c>
      <c r="BH70">
        <f>(AT70-AS70)/(AT70-AM70)</f>
        <v>0</v>
      </c>
      <c r="BI70">
        <f>(AN70-AT70)/(AN70-AM70)</f>
        <v>0</v>
      </c>
      <c r="BJ70" t="s">
        <v>266</v>
      </c>
      <c r="BK70" t="s">
        <v>266</v>
      </c>
      <c r="BL70" t="s">
        <v>266</v>
      </c>
      <c r="BM70" t="s">
        <v>266</v>
      </c>
      <c r="BN70" t="s">
        <v>266</v>
      </c>
      <c r="BO70" t="s">
        <v>266</v>
      </c>
      <c r="BP70" t="s">
        <v>266</v>
      </c>
      <c r="BQ70" t="s">
        <v>266</v>
      </c>
      <c r="BR70">
        <f>$B$11*CK70+$C$11*CL70+$F$11*CM70</f>
        <v>0</v>
      </c>
      <c r="BS70">
        <f>BR70*BT70</f>
        <v>0</v>
      </c>
      <c r="BT70">
        <f>($B$11*$D$9+$C$11*$D$9+$F$11*((CZ70+CR70)/MAX(CZ70+CR70+DA70, 0.1)*$I$9+DA70/MAX(CZ70+CR70+DA70, 0.1)*$J$9))/($B$11+$C$11+$F$11)</f>
        <v>0</v>
      </c>
      <c r="BU70">
        <f>($B$11*$K$9+$C$11*$K$9+$F$11*((CZ70+CR70)/MAX(CZ70+CR70+DA70, 0.1)*$P$9+DA70/MAX(CZ70+CR70+DA70, 0.1)*$Q$9))/($B$11+$C$11+$F$11)</f>
        <v>0</v>
      </c>
      <c r="BV70">
        <v>6</v>
      </c>
      <c r="BW70">
        <v>0.5</v>
      </c>
      <c r="BX70" t="s">
        <v>267</v>
      </c>
      <c r="BY70">
        <v>1623859015.30968</v>
      </c>
      <c r="BZ70">
        <v>386.417161290323</v>
      </c>
      <c r="CA70">
        <v>399.973258064516</v>
      </c>
      <c r="CB70">
        <v>26.9170419354839</v>
      </c>
      <c r="CC70">
        <v>19.5275258064516</v>
      </c>
      <c r="CD70">
        <v>599.958741935484</v>
      </c>
      <c r="CE70">
        <v>72.4894709677419</v>
      </c>
      <c r="CF70">
        <v>0.0988670935483871</v>
      </c>
      <c r="CG70">
        <v>34.0709580645161</v>
      </c>
      <c r="CH70">
        <v>33.1287193548387</v>
      </c>
      <c r="CI70">
        <v>999.9</v>
      </c>
      <c r="CJ70">
        <v>10003.6280645161</v>
      </c>
      <c r="CK70">
        <v>0</v>
      </c>
      <c r="CL70">
        <v>902.334064516129</v>
      </c>
      <c r="CM70">
        <v>1999.89580645161</v>
      </c>
      <c r="CN70">
        <v>0.979998612903226</v>
      </c>
      <c r="CO70">
        <v>0.0200014032258065</v>
      </c>
      <c r="CP70">
        <v>0</v>
      </c>
      <c r="CQ70">
        <v>635.483967741936</v>
      </c>
      <c r="CR70">
        <v>5.00005</v>
      </c>
      <c r="CS70">
        <v>14654.6096774194</v>
      </c>
      <c r="CT70">
        <v>16662.7612903226</v>
      </c>
      <c r="CU70">
        <v>47.0962903225806</v>
      </c>
      <c r="CV70">
        <v>48.187</v>
      </c>
      <c r="CW70">
        <v>47.5</v>
      </c>
      <c r="CX70">
        <v>47.6790322580645</v>
      </c>
      <c r="CY70">
        <v>49.1610967741935</v>
      </c>
      <c r="CZ70">
        <v>1954.99741935484</v>
      </c>
      <c r="DA70">
        <v>39.8983870967742</v>
      </c>
      <c r="DB70">
        <v>0</v>
      </c>
      <c r="DC70">
        <v>2.09999990463257</v>
      </c>
      <c r="DD70">
        <v>658.374153846154</v>
      </c>
      <c r="DE70">
        <v>16.6118391853638</v>
      </c>
      <c r="DF70">
        <v>59400.3540779894</v>
      </c>
      <c r="DG70">
        <v>34528.8769230769</v>
      </c>
      <c r="DH70">
        <v>15</v>
      </c>
      <c r="DI70">
        <v>1623859002</v>
      </c>
      <c r="DJ70" t="s">
        <v>438</v>
      </c>
      <c r="DK70">
        <v>11</v>
      </c>
      <c r="DL70">
        <v>7.387</v>
      </c>
      <c r="DM70">
        <v>-1.077</v>
      </c>
      <c r="DN70">
        <v>400</v>
      </c>
      <c r="DO70">
        <v>19</v>
      </c>
      <c r="DP70">
        <v>0.22</v>
      </c>
      <c r="DQ70">
        <v>0.02</v>
      </c>
      <c r="DR70">
        <v>-13.6251604651163</v>
      </c>
      <c r="DS70">
        <v>-1.04784475873627</v>
      </c>
      <c r="DT70">
        <v>0.140572843219971</v>
      </c>
      <c r="DU70">
        <v>0</v>
      </c>
      <c r="DV70">
        <v>652.384638888889</v>
      </c>
      <c r="DW70">
        <v>85.0312004444498</v>
      </c>
      <c r="DX70">
        <v>37.633932254721</v>
      </c>
      <c r="DY70">
        <v>0</v>
      </c>
      <c r="DZ70">
        <v>7.54800209302326</v>
      </c>
      <c r="EA70">
        <v>2.53220313258788</v>
      </c>
      <c r="EB70">
        <v>0.306186110279643</v>
      </c>
      <c r="EC70">
        <v>0</v>
      </c>
      <c r="ED70">
        <v>0</v>
      </c>
      <c r="EE70">
        <v>3</v>
      </c>
      <c r="EF70" t="s">
        <v>280</v>
      </c>
      <c r="EG70">
        <v>100</v>
      </c>
      <c r="EH70">
        <v>100</v>
      </c>
      <c r="EI70">
        <v>7.387</v>
      </c>
      <c r="EJ70">
        <v>-1.077</v>
      </c>
      <c r="EK70">
        <v>2</v>
      </c>
      <c r="EL70">
        <v>706.104</v>
      </c>
      <c r="EM70">
        <v>353.75</v>
      </c>
      <c r="EN70">
        <v>32.3882</v>
      </c>
      <c r="EO70">
        <v>31.2206</v>
      </c>
      <c r="EP70">
        <v>30.0004</v>
      </c>
      <c r="EQ70">
        <v>30.8743</v>
      </c>
      <c r="ER70">
        <v>30.8271</v>
      </c>
      <c r="ES70">
        <v>25.7061</v>
      </c>
      <c r="ET70">
        <v>-30</v>
      </c>
      <c r="EU70">
        <v>-30</v>
      </c>
      <c r="EV70">
        <v>-999.9</v>
      </c>
      <c r="EW70">
        <v>400</v>
      </c>
      <c r="EX70">
        <v>20</v>
      </c>
      <c r="EY70">
        <v>111.149</v>
      </c>
      <c r="EZ70">
        <v>98.8771</v>
      </c>
    </row>
    <row r="71" spans="1:156">
      <c r="A71">
        <v>55</v>
      </c>
      <c r="B71">
        <v>1623859035.5</v>
      </c>
      <c r="C71">
        <v>3283.40000009537</v>
      </c>
      <c r="D71" t="s">
        <v>451</v>
      </c>
      <c r="E71" t="s">
        <v>452</v>
      </c>
      <c r="F71" t="s">
        <v>264</v>
      </c>
      <c r="G71">
        <v>1623859016.2129</v>
      </c>
      <c r="H71">
        <f>CD71*AI71*(CB71-CC71)/(100*BV71*(1000-AI71*CB71))</f>
        <v>0</v>
      </c>
      <c r="I71">
        <f>CD71*AI71*(CA71-BZ71*(1000-AI71*CC71)/(1000-AI71*CB71))/(100*BV71)</f>
        <v>0</v>
      </c>
      <c r="J71">
        <f>BZ71 - IF(AI71&gt;1, I71*BV71*100.0/(AK71*CJ71), 0)</f>
        <v>0</v>
      </c>
      <c r="K71">
        <f>((Q71-H71/2)*J71-I71)/(Q71+H71/2)</f>
        <v>0</v>
      </c>
      <c r="L71">
        <f>K71*(CE71+CF71)/1000.0</f>
        <v>0</v>
      </c>
      <c r="M71">
        <f>(BZ71 - IF(AI71&gt;1, I71*BV71*100.0/(AK71*CJ71), 0))*(CE71+CF71)/1000.0</f>
        <v>0</v>
      </c>
      <c r="N71">
        <f>2.0/((1/P71-1/O71)+SIGN(P71)*SQRT((1/P71-1/O71)*(1/P71-1/O71) + 4*BW71/((BW71+1)*(BW71+1))*(2*1/P71*1/O71-1/O71*1/O71)))</f>
        <v>0</v>
      </c>
      <c r="O71">
        <f>AF71+AE71*BV71+AD71*BV71*BV71</f>
        <v>0</v>
      </c>
      <c r="P71">
        <f>H71*(1000-(1000*0.61365*exp(17.502*T71/(240.97+T71))/(CE71+CF71)+CB71)/2)/(1000*0.61365*exp(17.502*T71/(240.97+T71))/(CE71+CF71)-CB71)</f>
        <v>0</v>
      </c>
      <c r="Q71">
        <f>1/((BW71+1)/(N71/1.6)+1/(O71/1.37)) + BW71/((BW71+1)/(N71/1.6) + BW71/(O71/1.37))</f>
        <v>0</v>
      </c>
      <c r="R71">
        <f>(BS71*BU71)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CB71*(CE71+CF71)/1000</f>
        <v>0</v>
      </c>
      <c r="X71">
        <f>0.61365*exp(17.502*CG71/(240.97+CG71))</f>
        <v>0</v>
      </c>
      <c r="Y71">
        <f>(U71-CB71*(CE71+CF71)/1000)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-0.0300640144220254</v>
      </c>
      <c r="AE71">
        <v>0.0337494899410399</v>
      </c>
      <c r="AF71">
        <v>2.68248369146421</v>
      </c>
      <c r="AG71">
        <v>71</v>
      </c>
      <c r="AH71">
        <v>12</v>
      </c>
      <c r="AI71">
        <f>IF(AG71*$H$13&gt;=AK71,1.0,(AK71/(AK71-AG71*$H$13)))</f>
        <v>0</v>
      </c>
      <c r="AJ71">
        <f>(AI71-1)*100</f>
        <v>0</v>
      </c>
      <c r="AK71">
        <f>MAX(0,($B$13+$C$13*CJ71)/(1+$D$13*CJ71)*CE71/(CG71+273)*$E$13)</f>
        <v>0</v>
      </c>
      <c r="AL71">
        <v>0</v>
      </c>
      <c r="AM71">
        <v>0</v>
      </c>
      <c r="AN71">
        <v>0</v>
      </c>
      <c r="AO71">
        <f>AN71-AM71</f>
        <v>0</v>
      </c>
      <c r="AP71">
        <f>AO71/AN71</f>
        <v>0</v>
      </c>
      <c r="AQ71">
        <v>-1</v>
      </c>
      <c r="AR71" t="s">
        <v>453</v>
      </c>
      <c r="AS71">
        <v>661.608653846154</v>
      </c>
      <c r="AT71">
        <v>713.641</v>
      </c>
      <c r="AU71">
        <f>1-AS71/AT71</f>
        <v>0</v>
      </c>
      <c r="AV71">
        <v>0.5</v>
      </c>
      <c r="AW71">
        <f>BS71</f>
        <v>0</v>
      </c>
      <c r="AX71">
        <f>I71</f>
        <v>0</v>
      </c>
      <c r="AY71">
        <f>AU71*AV71*AW71</f>
        <v>0</v>
      </c>
      <c r="AZ71">
        <f>BE71/AT71</f>
        <v>0</v>
      </c>
      <c r="BA71">
        <f>(AX71-AQ71)/AW71</f>
        <v>0</v>
      </c>
      <c r="BB71">
        <f>(AN71-AT71)/AT71</f>
        <v>0</v>
      </c>
      <c r="BC71" t="s">
        <v>266</v>
      </c>
      <c r="BD71">
        <v>0</v>
      </c>
      <c r="BE71">
        <f>AT71-BD71</f>
        <v>0</v>
      </c>
      <c r="BF71">
        <f>(AT71-AS71)/(AT71-BD71)</f>
        <v>0</v>
      </c>
      <c r="BG71">
        <f>(AN71-AT71)/(AN71-BD71)</f>
        <v>0</v>
      </c>
      <c r="BH71">
        <f>(AT71-AS71)/(AT71-AM71)</f>
        <v>0</v>
      </c>
      <c r="BI71">
        <f>(AN71-AT71)/(AN71-AM71)</f>
        <v>0</v>
      </c>
      <c r="BJ71" t="s">
        <v>266</v>
      </c>
      <c r="BK71" t="s">
        <v>266</v>
      </c>
      <c r="BL71" t="s">
        <v>266</v>
      </c>
      <c r="BM71" t="s">
        <v>266</v>
      </c>
      <c r="BN71" t="s">
        <v>266</v>
      </c>
      <c r="BO71" t="s">
        <v>266</v>
      </c>
      <c r="BP71" t="s">
        <v>266</v>
      </c>
      <c r="BQ71" t="s">
        <v>266</v>
      </c>
      <c r="BR71">
        <f>$B$11*CK71+$C$11*CL71+$F$11*CM71</f>
        <v>0</v>
      </c>
      <c r="BS71">
        <f>BR71*BT71</f>
        <v>0</v>
      </c>
      <c r="BT71">
        <f>($B$11*$D$9+$C$11*$D$9+$F$11*((CZ71+CR71)/MAX(CZ71+CR71+DA71, 0.1)*$I$9+DA71/MAX(CZ71+CR71+DA71, 0.1)*$J$9))/($B$11+$C$11+$F$11)</f>
        <v>0</v>
      </c>
      <c r="BU71">
        <f>($B$11*$K$9+$C$11*$K$9+$F$11*((CZ71+CR71)/MAX(CZ71+CR71+DA71, 0.1)*$P$9+DA71/MAX(CZ71+CR71+DA71, 0.1)*$Q$9))/($B$11+$C$11+$F$11)</f>
        <v>0</v>
      </c>
      <c r="BV71">
        <v>6</v>
      </c>
      <c r="BW71">
        <v>0.5</v>
      </c>
      <c r="BX71" t="s">
        <v>267</v>
      </c>
      <c r="BY71">
        <v>1623859016.2129</v>
      </c>
      <c r="BZ71">
        <v>386.389612903226</v>
      </c>
      <c r="CA71">
        <v>399.971967741935</v>
      </c>
      <c r="CB71">
        <v>26.9633290322581</v>
      </c>
      <c r="CC71">
        <v>19.5295387096774</v>
      </c>
      <c r="CD71">
        <v>599.955612903226</v>
      </c>
      <c r="CE71">
        <v>72.4894516129032</v>
      </c>
      <c r="CF71">
        <v>0.0990356161290323</v>
      </c>
      <c r="CG71">
        <v>34.0866161290323</v>
      </c>
      <c r="CH71">
        <v>33.2116677419355</v>
      </c>
      <c r="CI71">
        <v>999.9</v>
      </c>
      <c r="CJ71">
        <v>10001.57</v>
      </c>
      <c r="CK71">
        <v>0</v>
      </c>
      <c r="CL71">
        <v>888.164064516129</v>
      </c>
      <c r="CM71">
        <v>1999.88806451613</v>
      </c>
      <c r="CN71">
        <v>0.979998903225807</v>
      </c>
      <c r="CO71">
        <v>0.0200011258064516</v>
      </c>
      <c r="CP71">
        <v>0</v>
      </c>
      <c r="CQ71">
        <v>634.83135483871</v>
      </c>
      <c r="CR71">
        <v>5.00005</v>
      </c>
      <c r="CS71">
        <v>14635.0967741935</v>
      </c>
      <c r="CT71">
        <v>16662.6967741935</v>
      </c>
      <c r="CU71">
        <v>47.1184838709677</v>
      </c>
      <c r="CV71">
        <v>48.187</v>
      </c>
      <c r="CW71">
        <v>47.5</v>
      </c>
      <c r="CX71">
        <v>47.683064516129</v>
      </c>
      <c r="CY71">
        <v>49.1711612903226</v>
      </c>
      <c r="CZ71">
        <v>1954.99032258065</v>
      </c>
      <c r="DA71">
        <v>39.8977419354839</v>
      </c>
      <c r="DB71">
        <v>0</v>
      </c>
      <c r="DC71">
        <v>2.5</v>
      </c>
      <c r="DD71">
        <v>661.608653846154</v>
      </c>
      <c r="DE71">
        <v>-193.995479146834</v>
      </c>
      <c r="DF71">
        <v>-83900.5227904733</v>
      </c>
      <c r="DG71">
        <v>39425.15</v>
      </c>
      <c r="DH71">
        <v>15</v>
      </c>
      <c r="DI71">
        <v>1623859002</v>
      </c>
      <c r="DJ71" t="s">
        <v>438</v>
      </c>
      <c r="DK71">
        <v>11</v>
      </c>
      <c r="DL71">
        <v>7.387</v>
      </c>
      <c r="DM71">
        <v>-1.077</v>
      </c>
      <c r="DN71">
        <v>400</v>
      </c>
      <c r="DO71">
        <v>19</v>
      </c>
      <c r="DP71">
        <v>0.22</v>
      </c>
      <c r="DQ71">
        <v>0.02</v>
      </c>
      <c r="DR71">
        <v>-13.684911627907</v>
      </c>
      <c r="DS71">
        <v>-1.42934164665604</v>
      </c>
      <c r="DT71">
        <v>0.172385043878997</v>
      </c>
      <c r="DU71">
        <v>0</v>
      </c>
      <c r="DV71">
        <v>655.100027777778</v>
      </c>
      <c r="DW71">
        <v>49.5109106089642</v>
      </c>
      <c r="DX71">
        <v>40.8358184083846</v>
      </c>
      <c r="DY71">
        <v>0</v>
      </c>
      <c r="DZ71">
        <v>7.69955186046512</v>
      </c>
      <c r="EA71">
        <v>3.71589661032764</v>
      </c>
      <c r="EB71">
        <v>0.412825207142627</v>
      </c>
      <c r="EC71">
        <v>0</v>
      </c>
      <c r="ED71">
        <v>0</v>
      </c>
      <c r="EE71">
        <v>3</v>
      </c>
      <c r="EF71" t="s">
        <v>280</v>
      </c>
      <c r="EG71">
        <v>100</v>
      </c>
      <c r="EH71">
        <v>100</v>
      </c>
      <c r="EI71">
        <v>7.387</v>
      </c>
      <c r="EJ71">
        <v>-1.077</v>
      </c>
      <c r="EK71">
        <v>2</v>
      </c>
      <c r="EL71">
        <v>706.237</v>
      </c>
      <c r="EM71">
        <v>353.747</v>
      </c>
      <c r="EN71">
        <v>32.3981</v>
      </c>
      <c r="EO71">
        <v>31.2247</v>
      </c>
      <c r="EP71">
        <v>30.0005</v>
      </c>
      <c r="EQ71">
        <v>30.8783</v>
      </c>
      <c r="ER71">
        <v>30.8311</v>
      </c>
      <c r="ES71">
        <v>25.7051</v>
      </c>
      <c r="ET71">
        <v>-30</v>
      </c>
      <c r="EU71">
        <v>-30</v>
      </c>
      <c r="EV71">
        <v>-999.9</v>
      </c>
      <c r="EW71">
        <v>400</v>
      </c>
      <c r="EX71">
        <v>20</v>
      </c>
      <c r="EY71">
        <v>111.149</v>
      </c>
      <c r="EZ71">
        <v>98.8766</v>
      </c>
    </row>
    <row r="72" spans="1:156">
      <c r="A72">
        <v>56</v>
      </c>
      <c r="B72">
        <v>1623859039</v>
      </c>
      <c r="C72">
        <v>3286.90000009537</v>
      </c>
      <c r="D72" t="s">
        <v>454</v>
      </c>
      <c r="E72" t="s">
        <v>455</v>
      </c>
      <c r="F72" t="s">
        <v>264</v>
      </c>
      <c r="G72">
        <v>1623859018.20968</v>
      </c>
      <c r="H72">
        <f>CD72*AI72*(CB72-CC72)/(100*BV72*(1000-AI72*CB72))</f>
        <v>0</v>
      </c>
      <c r="I72">
        <f>CD72*AI72*(CA72-BZ72*(1000-AI72*CC72)/(1000-AI72*CB72))/(100*BV72)</f>
        <v>0</v>
      </c>
      <c r="J72">
        <f>BZ72 - IF(AI72&gt;1, I72*BV72*100.0/(AK72*CJ72), 0)</f>
        <v>0</v>
      </c>
      <c r="K72">
        <f>((Q72-H72/2)*J72-I72)/(Q72+H72/2)</f>
        <v>0</v>
      </c>
      <c r="L72">
        <f>K72*(CE72+CF72)/1000.0</f>
        <v>0</v>
      </c>
      <c r="M72">
        <f>(BZ72 - IF(AI72&gt;1, I72*BV72*100.0/(AK72*CJ72), 0))*(CE72+CF72)/1000.0</f>
        <v>0</v>
      </c>
      <c r="N72">
        <f>2.0/((1/P72-1/O72)+SIGN(P72)*SQRT((1/P72-1/O72)*(1/P72-1/O72) + 4*BW72/((BW72+1)*(BW72+1))*(2*1/P72*1/O72-1/O72*1/O72)))</f>
        <v>0</v>
      </c>
      <c r="O72">
        <f>AF72+AE72*BV72+AD72*BV72*BV72</f>
        <v>0</v>
      </c>
      <c r="P72">
        <f>H72*(1000-(1000*0.61365*exp(17.502*T72/(240.97+T72))/(CE72+CF72)+CB72)/2)/(1000*0.61365*exp(17.502*T72/(240.97+T72))/(CE72+CF72)-CB72)</f>
        <v>0</v>
      </c>
      <c r="Q72">
        <f>1/((BW72+1)/(N72/1.6)+1/(O72/1.37)) + BW72/((BW72+1)/(N72/1.6) + BW72/(O72/1.37))</f>
        <v>0</v>
      </c>
      <c r="R72">
        <f>(BS72*BU72)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CB72*(CE72+CF72)/1000</f>
        <v>0</v>
      </c>
      <c r="X72">
        <f>0.61365*exp(17.502*CG72/(240.97+CG72))</f>
        <v>0</v>
      </c>
      <c r="Y72">
        <f>(U72-CB72*(CE72+CF72)/1000)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-0.0300610907429532</v>
      </c>
      <c r="AE72">
        <v>0.0337462078551529</v>
      </c>
      <c r="AF72">
        <v>2.68227150241148</v>
      </c>
      <c r="AG72">
        <v>71</v>
      </c>
      <c r="AH72">
        <v>12</v>
      </c>
      <c r="AI72">
        <f>IF(AG72*$H$13&gt;=AK72,1.0,(AK72/(AK72-AG72*$H$13)))</f>
        <v>0</v>
      </c>
      <c r="AJ72">
        <f>(AI72-1)*100</f>
        <v>0</v>
      </c>
      <c r="AK72">
        <f>MAX(0,($B$13+$C$13*CJ72)/(1+$D$13*CJ72)*CE72/(CG72+273)*$E$13)</f>
        <v>0</v>
      </c>
      <c r="AL72">
        <v>0</v>
      </c>
      <c r="AM72">
        <v>0</v>
      </c>
      <c r="AN72">
        <v>0</v>
      </c>
      <c r="AO72">
        <f>AN72-AM72</f>
        <v>0</v>
      </c>
      <c r="AP72">
        <f>AO72/AN72</f>
        <v>0</v>
      </c>
      <c r="AQ72">
        <v>-1</v>
      </c>
      <c r="AR72" t="s">
        <v>456</v>
      </c>
      <c r="AS72">
        <v>653.722384615385</v>
      </c>
      <c r="AT72">
        <v>712.36</v>
      </c>
      <c r="AU72">
        <f>1-AS72/AT72</f>
        <v>0</v>
      </c>
      <c r="AV72">
        <v>0.5</v>
      </c>
      <c r="AW72">
        <f>BS72</f>
        <v>0</v>
      </c>
      <c r="AX72">
        <f>I72</f>
        <v>0</v>
      </c>
      <c r="AY72">
        <f>AU72*AV72*AW72</f>
        <v>0</v>
      </c>
      <c r="AZ72">
        <f>BE72/AT72</f>
        <v>0</v>
      </c>
      <c r="BA72">
        <f>(AX72-AQ72)/AW72</f>
        <v>0</v>
      </c>
      <c r="BB72">
        <f>(AN72-AT72)/AT72</f>
        <v>0</v>
      </c>
      <c r="BC72" t="s">
        <v>266</v>
      </c>
      <c r="BD72">
        <v>0</v>
      </c>
      <c r="BE72">
        <f>AT72-BD72</f>
        <v>0</v>
      </c>
      <c r="BF72">
        <f>(AT72-AS72)/(AT72-BD72)</f>
        <v>0</v>
      </c>
      <c r="BG72">
        <f>(AN72-AT72)/(AN72-BD72)</f>
        <v>0</v>
      </c>
      <c r="BH72">
        <f>(AT72-AS72)/(AT72-AM72)</f>
        <v>0</v>
      </c>
      <c r="BI72">
        <f>(AN72-AT72)/(AN72-AM72)</f>
        <v>0</v>
      </c>
      <c r="BJ72" t="s">
        <v>266</v>
      </c>
      <c r="BK72" t="s">
        <v>266</v>
      </c>
      <c r="BL72" t="s">
        <v>266</v>
      </c>
      <c r="BM72" t="s">
        <v>266</v>
      </c>
      <c r="BN72" t="s">
        <v>266</v>
      </c>
      <c r="BO72" t="s">
        <v>266</v>
      </c>
      <c r="BP72" t="s">
        <v>266</v>
      </c>
      <c r="BQ72" t="s">
        <v>266</v>
      </c>
      <c r="BR72">
        <f>$B$11*CK72+$C$11*CL72+$F$11*CM72</f>
        <v>0</v>
      </c>
      <c r="BS72">
        <f>BR72*BT72</f>
        <v>0</v>
      </c>
      <c r="BT72">
        <f>($B$11*$D$9+$C$11*$D$9+$F$11*((CZ72+CR72)/MAX(CZ72+CR72+DA72, 0.1)*$I$9+DA72/MAX(CZ72+CR72+DA72, 0.1)*$J$9))/($B$11+$C$11+$F$11)</f>
        <v>0</v>
      </c>
      <c r="BU72">
        <f>($B$11*$K$9+$C$11*$K$9+$F$11*((CZ72+CR72)/MAX(CZ72+CR72+DA72, 0.1)*$P$9+DA72/MAX(CZ72+CR72+DA72, 0.1)*$Q$9))/($B$11+$C$11+$F$11)</f>
        <v>0</v>
      </c>
      <c r="BV72">
        <v>6</v>
      </c>
      <c r="BW72">
        <v>0.5</v>
      </c>
      <c r="BX72" t="s">
        <v>267</v>
      </c>
      <c r="BY72">
        <v>1623859018.20968</v>
      </c>
      <c r="BZ72">
        <v>386.354225806452</v>
      </c>
      <c r="CA72">
        <v>399.967064516129</v>
      </c>
      <c r="CB72">
        <v>27.0544290322581</v>
      </c>
      <c r="CC72">
        <v>19.5338516129032</v>
      </c>
      <c r="CD72">
        <v>599.961451612903</v>
      </c>
      <c r="CE72">
        <v>72.4894161290323</v>
      </c>
      <c r="CF72">
        <v>0.0993013161290323</v>
      </c>
      <c r="CG72">
        <v>34.1213709677419</v>
      </c>
      <c r="CH72">
        <v>33.3927838709677</v>
      </c>
      <c r="CI72">
        <v>999.9</v>
      </c>
      <c r="CJ72">
        <v>10000.6022580645</v>
      </c>
      <c r="CK72">
        <v>0</v>
      </c>
      <c r="CL72">
        <v>885.598258064516</v>
      </c>
      <c r="CM72">
        <v>1999.88967741935</v>
      </c>
      <c r="CN72">
        <v>0.979999225806452</v>
      </c>
      <c r="CO72">
        <v>0.0200007935483871</v>
      </c>
      <c r="CP72">
        <v>0</v>
      </c>
      <c r="CQ72">
        <v>633.362451612903</v>
      </c>
      <c r="CR72">
        <v>5.00005</v>
      </c>
      <c r="CS72">
        <v>14604.8580645161</v>
      </c>
      <c r="CT72">
        <v>16662.7129032258</v>
      </c>
      <c r="CU72">
        <v>47.1668709677419</v>
      </c>
      <c r="CV72">
        <v>48.187</v>
      </c>
      <c r="CW72">
        <v>47.5</v>
      </c>
      <c r="CX72">
        <v>47.691129032258</v>
      </c>
      <c r="CY72">
        <v>49.1953548387097</v>
      </c>
      <c r="CZ72">
        <v>1954.99225806452</v>
      </c>
      <c r="DA72">
        <v>39.8970967741936</v>
      </c>
      <c r="DB72">
        <v>0</v>
      </c>
      <c r="DC72">
        <v>2.90000009536743</v>
      </c>
      <c r="DD72">
        <v>653.722384615385</v>
      </c>
      <c r="DE72">
        <v>-124.550483765292</v>
      </c>
      <c r="DF72">
        <v>-43417.911607327</v>
      </c>
      <c r="DG72">
        <v>36678.5384615385</v>
      </c>
      <c r="DH72">
        <v>15</v>
      </c>
      <c r="DI72">
        <v>1623859002</v>
      </c>
      <c r="DJ72" t="s">
        <v>438</v>
      </c>
      <c r="DK72">
        <v>11</v>
      </c>
      <c r="DL72">
        <v>7.387</v>
      </c>
      <c r="DM72">
        <v>-1.077</v>
      </c>
      <c r="DN72">
        <v>400</v>
      </c>
      <c r="DO72">
        <v>19</v>
      </c>
      <c r="DP72">
        <v>0.22</v>
      </c>
      <c r="DQ72">
        <v>0.02</v>
      </c>
      <c r="DR72">
        <v>-13.7517674418605</v>
      </c>
      <c r="DS72">
        <v>-1.86759927931928</v>
      </c>
      <c r="DT72">
        <v>0.206689863975474</v>
      </c>
      <c r="DU72">
        <v>0</v>
      </c>
      <c r="DV72">
        <v>657.470833333333</v>
      </c>
      <c r="DW72">
        <v>-2.61560691621427</v>
      </c>
      <c r="DX72">
        <v>43.8619552348932</v>
      </c>
      <c r="DY72">
        <v>0</v>
      </c>
      <c r="DZ72">
        <v>7.87542093023256</v>
      </c>
      <c r="EA72">
        <v>4.53052675358665</v>
      </c>
      <c r="EB72">
        <v>0.482656301416245</v>
      </c>
      <c r="EC72">
        <v>0</v>
      </c>
      <c r="ED72">
        <v>0</v>
      </c>
      <c r="EE72">
        <v>3</v>
      </c>
      <c r="EF72" t="s">
        <v>280</v>
      </c>
      <c r="EG72">
        <v>100</v>
      </c>
      <c r="EH72">
        <v>100</v>
      </c>
      <c r="EI72">
        <v>7.387</v>
      </c>
      <c r="EJ72">
        <v>-1.077</v>
      </c>
      <c r="EK72">
        <v>2</v>
      </c>
      <c r="EL72">
        <v>706.439</v>
      </c>
      <c r="EM72">
        <v>353.774</v>
      </c>
      <c r="EN72">
        <v>32.4097</v>
      </c>
      <c r="EO72">
        <v>31.2285</v>
      </c>
      <c r="EP72">
        <v>30.0004</v>
      </c>
      <c r="EQ72">
        <v>30.8827</v>
      </c>
      <c r="ER72">
        <v>30.8358</v>
      </c>
      <c r="ES72">
        <v>25.7052</v>
      </c>
      <c r="ET72">
        <v>-30</v>
      </c>
      <c r="EU72">
        <v>-30</v>
      </c>
      <c r="EV72">
        <v>-999.9</v>
      </c>
      <c r="EW72">
        <v>400</v>
      </c>
      <c r="EX72">
        <v>20</v>
      </c>
      <c r="EY72">
        <v>111.147</v>
      </c>
      <c r="EZ72">
        <v>98.8765</v>
      </c>
    </row>
    <row r="73" spans="1:156">
      <c r="A73">
        <v>57</v>
      </c>
      <c r="B73">
        <v>1623859042</v>
      </c>
      <c r="C73">
        <v>3289.90000009537</v>
      </c>
      <c r="D73" t="s">
        <v>457</v>
      </c>
      <c r="E73" t="s">
        <v>458</v>
      </c>
      <c r="F73" t="s">
        <v>264</v>
      </c>
      <c r="G73">
        <v>1623859019.28065</v>
      </c>
      <c r="H73">
        <f>CD73*AI73*(CB73-CC73)/(100*BV73*(1000-AI73*CB73))</f>
        <v>0</v>
      </c>
      <c r="I73">
        <f>CD73*AI73*(CA73-BZ73*(1000-AI73*CC73)/(1000-AI73*CB73))/(100*BV73)</f>
        <v>0</v>
      </c>
      <c r="J73">
        <f>BZ73 - IF(AI73&gt;1, I73*BV73*100.0/(AK73*CJ73), 0)</f>
        <v>0</v>
      </c>
      <c r="K73">
        <f>((Q73-H73/2)*J73-I73)/(Q73+H73/2)</f>
        <v>0</v>
      </c>
      <c r="L73">
        <f>K73*(CE73+CF73)/1000.0</f>
        <v>0</v>
      </c>
      <c r="M73">
        <f>(BZ73 - IF(AI73&gt;1, I73*BV73*100.0/(AK73*CJ73), 0))*(CE73+CF73)/1000.0</f>
        <v>0</v>
      </c>
      <c r="N73">
        <f>2.0/((1/P73-1/O73)+SIGN(P73)*SQRT((1/P73-1/O73)*(1/P73-1/O73) + 4*BW73/((BW73+1)*(BW73+1))*(2*1/P73*1/O73-1/O73*1/O73)))</f>
        <v>0</v>
      </c>
      <c r="O73">
        <f>AF73+AE73*BV73+AD73*BV73*BV73</f>
        <v>0</v>
      </c>
      <c r="P73">
        <f>H73*(1000-(1000*0.61365*exp(17.502*T73/(240.97+T73))/(CE73+CF73)+CB73)/2)/(1000*0.61365*exp(17.502*T73/(240.97+T73))/(CE73+CF73)-CB73)</f>
        <v>0</v>
      </c>
      <c r="Q73">
        <f>1/((BW73+1)/(N73/1.6)+1/(O73/1.37)) + BW73/((BW73+1)/(N73/1.6) + BW73/(O73/1.37))</f>
        <v>0</v>
      </c>
      <c r="R73">
        <f>(BS73*BU73)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CB73*(CE73+CF73)/1000</f>
        <v>0</v>
      </c>
      <c r="X73">
        <f>0.61365*exp(17.502*CG73/(240.97+CG73))</f>
        <v>0</v>
      </c>
      <c r="Y73">
        <f>(U73-CB73*(CE73+CF73)/1000)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-0.0300583016495039</v>
      </c>
      <c r="AE73">
        <v>0.0337430768534181</v>
      </c>
      <c r="AF73">
        <v>2.68206907663309</v>
      </c>
      <c r="AG73">
        <v>71</v>
      </c>
      <c r="AH73">
        <v>12</v>
      </c>
      <c r="AI73">
        <f>IF(AG73*$H$13&gt;=AK73,1.0,(AK73/(AK73-AG73*$H$13)))</f>
        <v>0</v>
      </c>
      <c r="AJ73">
        <f>(AI73-1)*100</f>
        <v>0</v>
      </c>
      <c r="AK73">
        <f>MAX(0,($B$13+$C$13*CJ73)/(1+$D$13*CJ73)*CE73/(CG73+273)*$E$13)</f>
        <v>0</v>
      </c>
      <c r="AL73">
        <v>0</v>
      </c>
      <c r="AM73">
        <v>0</v>
      </c>
      <c r="AN73">
        <v>0</v>
      </c>
      <c r="AO73">
        <f>AN73-AM73</f>
        <v>0</v>
      </c>
      <c r="AP73">
        <f>AO73/AN73</f>
        <v>0</v>
      </c>
      <c r="AQ73">
        <v>-1</v>
      </c>
      <c r="AR73" t="s">
        <v>459</v>
      </c>
      <c r="AS73">
        <v>652.296230769231</v>
      </c>
      <c r="AT73">
        <v>709.462</v>
      </c>
      <c r="AU73">
        <f>1-AS73/AT73</f>
        <v>0</v>
      </c>
      <c r="AV73">
        <v>0.5</v>
      </c>
      <c r="AW73">
        <f>BS73</f>
        <v>0</v>
      </c>
      <c r="AX73">
        <f>I73</f>
        <v>0</v>
      </c>
      <c r="AY73">
        <f>AU73*AV73*AW73</f>
        <v>0</v>
      </c>
      <c r="AZ73">
        <f>BE73/AT73</f>
        <v>0</v>
      </c>
      <c r="BA73">
        <f>(AX73-AQ73)/AW73</f>
        <v>0</v>
      </c>
      <c r="BB73">
        <f>(AN73-AT73)/AT73</f>
        <v>0</v>
      </c>
      <c r="BC73" t="s">
        <v>266</v>
      </c>
      <c r="BD73">
        <v>0</v>
      </c>
      <c r="BE73">
        <f>AT73-BD73</f>
        <v>0</v>
      </c>
      <c r="BF73">
        <f>(AT73-AS73)/(AT73-BD73)</f>
        <v>0</v>
      </c>
      <c r="BG73">
        <f>(AN73-AT73)/(AN73-BD73)</f>
        <v>0</v>
      </c>
      <c r="BH73">
        <f>(AT73-AS73)/(AT73-AM73)</f>
        <v>0</v>
      </c>
      <c r="BI73">
        <f>(AN73-AT73)/(AN73-AM73)</f>
        <v>0</v>
      </c>
      <c r="BJ73" t="s">
        <v>266</v>
      </c>
      <c r="BK73" t="s">
        <v>266</v>
      </c>
      <c r="BL73" t="s">
        <v>266</v>
      </c>
      <c r="BM73" t="s">
        <v>266</v>
      </c>
      <c r="BN73" t="s">
        <v>266</v>
      </c>
      <c r="BO73" t="s">
        <v>266</v>
      </c>
      <c r="BP73" t="s">
        <v>266</v>
      </c>
      <c r="BQ73" t="s">
        <v>266</v>
      </c>
      <c r="BR73">
        <f>$B$11*CK73+$C$11*CL73+$F$11*CM73</f>
        <v>0</v>
      </c>
      <c r="BS73">
        <f>BR73*BT73</f>
        <v>0</v>
      </c>
      <c r="BT73">
        <f>($B$11*$D$9+$C$11*$D$9+$F$11*((CZ73+CR73)/MAX(CZ73+CR73+DA73, 0.1)*$I$9+DA73/MAX(CZ73+CR73+DA73, 0.1)*$J$9))/($B$11+$C$11+$F$11)</f>
        <v>0</v>
      </c>
      <c r="BU73">
        <f>($B$11*$K$9+$C$11*$K$9+$F$11*((CZ73+CR73)/MAX(CZ73+CR73+DA73, 0.1)*$P$9+DA73/MAX(CZ73+CR73+DA73, 0.1)*$Q$9))/($B$11+$C$11+$F$11)</f>
        <v>0</v>
      </c>
      <c r="BV73">
        <v>6</v>
      </c>
      <c r="BW73">
        <v>0.5</v>
      </c>
      <c r="BX73" t="s">
        <v>267</v>
      </c>
      <c r="BY73">
        <v>1623859019.28065</v>
      </c>
      <c r="BZ73">
        <v>386.339322580645</v>
      </c>
      <c r="CA73">
        <v>399.967903225806</v>
      </c>
      <c r="CB73">
        <v>27.1025</v>
      </c>
      <c r="CC73">
        <v>19.5361903225806</v>
      </c>
      <c r="CD73">
        <v>599.966612903226</v>
      </c>
      <c r="CE73">
        <v>72.4894129032258</v>
      </c>
      <c r="CF73">
        <v>0.0994127387096774</v>
      </c>
      <c r="CG73">
        <v>34.1393290322581</v>
      </c>
      <c r="CH73">
        <v>33.4828064516129</v>
      </c>
      <c r="CI73">
        <v>999.9</v>
      </c>
      <c r="CJ73">
        <v>9999.67483870968</v>
      </c>
      <c r="CK73">
        <v>0</v>
      </c>
      <c r="CL73">
        <v>885.088903225806</v>
      </c>
      <c r="CM73">
        <v>1999.86709677419</v>
      </c>
      <c r="CN73">
        <v>0.979999064516129</v>
      </c>
      <c r="CO73">
        <v>0.0200009451612903</v>
      </c>
      <c r="CP73">
        <v>0</v>
      </c>
      <c r="CQ73">
        <v>632.656</v>
      </c>
      <c r="CR73">
        <v>5.00005</v>
      </c>
      <c r="CS73">
        <v>14590.1806451613</v>
      </c>
      <c r="CT73">
        <v>16662.5225806452</v>
      </c>
      <c r="CU73">
        <v>47.1930967741935</v>
      </c>
      <c r="CV73">
        <v>48.187</v>
      </c>
      <c r="CW73">
        <v>47.5</v>
      </c>
      <c r="CX73">
        <v>47.6971612903226</v>
      </c>
      <c r="CY73">
        <v>49.2074516129032</v>
      </c>
      <c r="CZ73">
        <v>1954.96967741936</v>
      </c>
      <c r="DA73">
        <v>39.8970967741936</v>
      </c>
      <c r="DB73">
        <v>0</v>
      </c>
      <c r="DC73">
        <v>2.09999990463257</v>
      </c>
      <c r="DD73">
        <v>652.296230769231</v>
      </c>
      <c r="DE73">
        <v>-101.362045893682</v>
      </c>
      <c r="DF73">
        <v>-17287.6158882717</v>
      </c>
      <c r="DG73">
        <v>36720.7615384615</v>
      </c>
      <c r="DH73">
        <v>15</v>
      </c>
      <c r="DI73">
        <v>1623859002</v>
      </c>
      <c r="DJ73" t="s">
        <v>438</v>
      </c>
      <c r="DK73">
        <v>11</v>
      </c>
      <c r="DL73">
        <v>7.387</v>
      </c>
      <c r="DM73">
        <v>-1.077</v>
      </c>
      <c r="DN73">
        <v>400</v>
      </c>
      <c r="DO73">
        <v>19</v>
      </c>
      <c r="DP73">
        <v>0.22</v>
      </c>
      <c r="DQ73">
        <v>0.02</v>
      </c>
      <c r="DR73">
        <v>-13.8153372093023</v>
      </c>
      <c r="DS73">
        <v>-1.87666537550936</v>
      </c>
      <c r="DT73">
        <v>0.206957948793846</v>
      </c>
      <c r="DU73">
        <v>0</v>
      </c>
      <c r="DV73">
        <v>659.101416666667</v>
      </c>
      <c r="DW73">
        <v>-103.718865823664</v>
      </c>
      <c r="DX73">
        <v>46.8981919222521</v>
      </c>
      <c r="DY73">
        <v>0</v>
      </c>
      <c r="DZ73">
        <v>8.06712697674418</v>
      </c>
      <c r="EA73">
        <v>4.79319968460085</v>
      </c>
      <c r="EB73">
        <v>0.504690136984992</v>
      </c>
      <c r="EC73">
        <v>0</v>
      </c>
      <c r="ED73">
        <v>0</v>
      </c>
      <c r="EE73">
        <v>3</v>
      </c>
      <c r="EF73" t="s">
        <v>280</v>
      </c>
      <c r="EG73">
        <v>100</v>
      </c>
      <c r="EH73">
        <v>100</v>
      </c>
      <c r="EI73">
        <v>7.387</v>
      </c>
      <c r="EJ73">
        <v>-1.077</v>
      </c>
      <c r="EK73">
        <v>2</v>
      </c>
      <c r="EL73">
        <v>706.645</v>
      </c>
      <c r="EM73">
        <v>353.714</v>
      </c>
      <c r="EN73">
        <v>32.4197</v>
      </c>
      <c r="EO73">
        <v>31.2319</v>
      </c>
      <c r="EP73">
        <v>30.0004</v>
      </c>
      <c r="EQ73">
        <v>30.8856</v>
      </c>
      <c r="ER73">
        <v>30.839</v>
      </c>
      <c r="ES73">
        <v>25.705</v>
      </c>
      <c r="ET73">
        <v>-30</v>
      </c>
      <c r="EU73">
        <v>-30</v>
      </c>
      <c r="EV73">
        <v>-999.9</v>
      </c>
      <c r="EW73">
        <v>400</v>
      </c>
      <c r="EX73">
        <v>20</v>
      </c>
      <c r="EY73">
        <v>111.145</v>
      </c>
      <c r="EZ73">
        <v>98.8758</v>
      </c>
    </row>
    <row r="74" spans="1:156">
      <c r="A74">
        <v>58</v>
      </c>
      <c r="B74">
        <v>1623859045.5</v>
      </c>
      <c r="C74">
        <v>3293.40000009537</v>
      </c>
      <c r="D74" t="s">
        <v>460</v>
      </c>
      <c r="E74" t="s">
        <v>461</v>
      </c>
      <c r="F74" t="s">
        <v>264</v>
      </c>
      <c r="G74">
        <v>1623859021.57419</v>
      </c>
      <c r="H74">
        <f>CD74*AI74*(CB74-CC74)/(100*BV74*(1000-AI74*CB74))</f>
        <v>0</v>
      </c>
      <c r="I74">
        <f>CD74*AI74*(CA74-BZ74*(1000-AI74*CC74)/(1000-AI74*CB74))/(100*BV74)</f>
        <v>0</v>
      </c>
      <c r="J74">
        <f>BZ74 - IF(AI74&gt;1, I74*BV74*100.0/(AK74*CJ74), 0)</f>
        <v>0</v>
      </c>
      <c r="K74">
        <f>((Q74-H74/2)*J74-I74)/(Q74+H74/2)</f>
        <v>0</v>
      </c>
      <c r="L74">
        <f>K74*(CE74+CF74)/1000.0</f>
        <v>0</v>
      </c>
      <c r="M74">
        <f>(BZ74 - IF(AI74&gt;1, I74*BV74*100.0/(AK74*CJ74), 0))*(CE74+CF74)/1000.0</f>
        <v>0</v>
      </c>
      <c r="N74">
        <f>2.0/((1/P74-1/O74)+SIGN(P74)*SQRT((1/P74-1/O74)*(1/P74-1/O74) + 4*BW74/((BW74+1)*(BW74+1))*(2*1/P74*1/O74-1/O74*1/O74)))</f>
        <v>0</v>
      </c>
      <c r="O74">
        <f>AF74+AE74*BV74+AD74*BV74*BV74</f>
        <v>0</v>
      </c>
      <c r="P74">
        <f>H74*(1000-(1000*0.61365*exp(17.502*T74/(240.97+T74))/(CE74+CF74)+CB74)/2)/(1000*0.61365*exp(17.502*T74/(240.97+T74))/(CE74+CF74)-CB74)</f>
        <v>0</v>
      </c>
      <c r="Q74">
        <f>1/((BW74+1)/(N74/1.6)+1/(O74/1.37)) + BW74/((BW74+1)/(N74/1.6) + BW74/(O74/1.37))</f>
        <v>0</v>
      </c>
      <c r="R74">
        <f>(BS74*BU74)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CB74*(CE74+CF74)/1000</f>
        <v>0</v>
      </c>
      <c r="X74">
        <f>0.61365*exp(17.502*CG74/(240.97+CG74))</f>
        <v>0</v>
      </c>
      <c r="Y74">
        <f>(U74-CB74*(CE74+CF74)/1000)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-0.0300546824987224</v>
      </c>
      <c r="AE74">
        <v>0.0337390140396108</v>
      </c>
      <c r="AF74">
        <v>2.68180640083509</v>
      </c>
      <c r="AG74">
        <v>70</v>
      </c>
      <c r="AH74">
        <v>12</v>
      </c>
      <c r="AI74">
        <f>IF(AG74*$H$13&gt;=AK74,1.0,(AK74/(AK74-AG74*$H$13)))</f>
        <v>0</v>
      </c>
      <c r="AJ74">
        <f>(AI74-1)*100</f>
        <v>0</v>
      </c>
      <c r="AK74">
        <f>MAX(0,($B$13+$C$13*CJ74)/(1+$D$13*CJ74)*CE74/(CG74+273)*$E$13)</f>
        <v>0</v>
      </c>
      <c r="AL74">
        <v>0</v>
      </c>
      <c r="AM74">
        <v>0</v>
      </c>
      <c r="AN74">
        <v>0</v>
      </c>
      <c r="AO74">
        <f>AN74-AM74</f>
        <v>0</v>
      </c>
      <c r="AP74">
        <f>AO74/AN74</f>
        <v>0</v>
      </c>
      <c r="AQ74">
        <v>-1</v>
      </c>
      <c r="AR74" t="s">
        <v>462</v>
      </c>
      <c r="AS74">
        <v>648.374346153846</v>
      </c>
      <c r="AT74">
        <v>707.787</v>
      </c>
      <c r="AU74">
        <f>1-AS74/AT74</f>
        <v>0</v>
      </c>
      <c r="AV74">
        <v>0.5</v>
      </c>
      <c r="AW74">
        <f>BS74</f>
        <v>0</v>
      </c>
      <c r="AX74">
        <f>I74</f>
        <v>0</v>
      </c>
      <c r="AY74">
        <f>AU74*AV74*AW74</f>
        <v>0</v>
      </c>
      <c r="AZ74">
        <f>BE74/AT74</f>
        <v>0</v>
      </c>
      <c r="BA74">
        <f>(AX74-AQ74)/AW74</f>
        <v>0</v>
      </c>
      <c r="BB74">
        <f>(AN74-AT74)/AT74</f>
        <v>0</v>
      </c>
      <c r="BC74" t="s">
        <v>266</v>
      </c>
      <c r="BD74">
        <v>0</v>
      </c>
      <c r="BE74">
        <f>AT74-BD74</f>
        <v>0</v>
      </c>
      <c r="BF74">
        <f>(AT74-AS74)/(AT74-BD74)</f>
        <v>0</v>
      </c>
      <c r="BG74">
        <f>(AN74-AT74)/(AN74-BD74)</f>
        <v>0</v>
      </c>
      <c r="BH74">
        <f>(AT74-AS74)/(AT74-AM74)</f>
        <v>0</v>
      </c>
      <c r="BI74">
        <f>(AN74-AT74)/(AN74-AM74)</f>
        <v>0</v>
      </c>
      <c r="BJ74" t="s">
        <v>266</v>
      </c>
      <c r="BK74" t="s">
        <v>266</v>
      </c>
      <c r="BL74" t="s">
        <v>266</v>
      </c>
      <c r="BM74" t="s">
        <v>266</v>
      </c>
      <c r="BN74" t="s">
        <v>266</v>
      </c>
      <c r="BO74" t="s">
        <v>266</v>
      </c>
      <c r="BP74" t="s">
        <v>266</v>
      </c>
      <c r="BQ74" t="s">
        <v>266</v>
      </c>
      <c r="BR74">
        <f>$B$11*CK74+$C$11*CL74+$F$11*CM74</f>
        <v>0</v>
      </c>
      <c r="BS74">
        <f>BR74*BT74</f>
        <v>0</v>
      </c>
      <c r="BT74">
        <f>($B$11*$D$9+$C$11*$D$9+$F$11*((CZ74+CR74)/MAX(CZ74+CR74+DA74, 0.1)*$I$9+DA74/MAX(CZ74+CR74+DA74, 0.1)*$J$9))/($B$11+$C$11+$F$11)</f>
        <v>0</v>
      </c>
      <c r="BU74">
        <f>($B$11*$K$9+$C$11*$K$9+$F$11*((CZ74+CR74)/MAX(CZ74+CR74+DA74, 0.1)*$P$9+DA74/MAX(CZ74+CR74+DA74, 0.1)*$Q$9))/($B$11+$C$11+$F$11)</f>
        <v>0</v>
      </c>
      <c r="BV74">
        <v>6</v>
      </c>
      <c r="BW74">
        <v>0.5</v>
      </c>
      <c r="BX74" t="s">
        <v>267</v>
      </c>
      <c r="BY74">
        <v>1623859021.57419</v>
      </c>
      <c r="BZ74">
        <v>386.308193548387</v>
      </c>
      <c r="CA74">
        <v>399.968032258064</v>
      </c>
      <c r="CB74">
        <v>27.2009935483871</v>
      </c>
      <c r="CC74">
        <v>19.5412225806452</v>
      </c>
      <c r="CD74">
        <v>599.975806451613</v>
      </c>
      <c r="CE74">
        <v>72.4894774193548</v>
      </c>
      <c r="CF74">
        <v>0.0995730258064516</v>
      </c>
      <c r="CG74">
        <v>34.1783032258065</v>
      </c>
      <c r="CH74">
        <v>33.6707838709677</v>
      </c>
      <c r="CI74">
        <v>999.9</v>
      </c>
      <c r="CJ74">
        <v>9998.46193548387</v>
      </c>
      <c r="CK74">
        <v>0</v>
      </c>
      <c r="CL74">
        <v>883.916322580645</v>
      </c>
      <c r="CM74">
        <v>1999.88258064516</v>
      </c>
      <c r="CN74">
        <v>0.979998838709678</v>
      </c>
      <c r="CO74">
        <v>0.0200011516129032</v>
      </c>
      <c r="CP74">
        <v>0</v>
      </c>
      <c r="CQ74">
        <v>630.974516129032</v>
      </c>
      <c r="CR74">
        <v>5.00005</v>
      </c>
      <c r="CS74">
        <v>14555.4516129032</v>
      </c>
      <c r="CT74">
        <v>16662.6483870968</v>
      </c>
      <c r="CU74">
        <v>47.2536129032258</v>
      </c>
      <c r="CV74">
        <v>48.187</v>
      </c>
      <c r="CW74">
        <v>47.504</v>
      </c>
      <c r="CX74">
        <v>47.7072258064516</v>
      </c>
      <c r="CY74">
        <v>49.2377096774193</v>
      </c>
      <c r="CZ74">
        <v>1954.98387096774</v>
      </c>
      <c r="DA74">
        <v>39.8977419354839</v>
      </c>
      <c r="DB74">
        <v>0</v>
      </c>
      <c r="DC74">
        <v>2.70000004768372</v>
      </c>
      <c r="DD74">
        <v>648.374346153846</v>
      </c>
      <c r="DE74">
        <v>-90.9765463044556</v>
      </c>
      <c r="DF74">
        <v>-34652.4253987503</v>
      </c>
      <c r="DG74">
        <v>36587.9230769231</v>
      </c>
      <c r="DH74">
        <v>15</v>
      </c>
      <c r="DI74">
        <v>1623859002</v>
      </c>
      <c r="DJ74" t="s">
        <v>438</v>
      </c>
      <c r="DK74">
        <v>11</v>
      </c>
      <c r="DL74">
        <v>7.387</v>
      </c>
      <c r="DM74">
        <v>-1.077</v>
      </c>
      <c r="DN74">
        <v>400</v>
      </c>
      <c r="DO74">
        <v>19</v>
      </c>
      <c r="DP74">
        <v>0.22</v>
      </c>
      <c r="DQ74">
        <v>0.02</v>
      </c>
      <c r="DR74">
        <v>-13.9010186046512</v>
      </c>
      <c r="DS74">
        <v>-1.24590760879484</v>
      </c>
      <c r="DT74">
        <v>0.151436454177542</v>
      </c>
      <c r="DU74">
        <v>0</v>
      </c>
      <c r="DV74">
        <v>652.967194444445</v>
      </c>
      <c r="DW74">
        <v>-62.1233245137595</v>
      </c>
      <c r="DX74">
        <v>44.6975060588268</v>
      </c>
      <c r="DY74">
        <v>0</v>
      </c>
      <c r="DZ74">
        <v>8.29544279069768</v>
      </c>
      <c r="EA74">
        <v>4.089852410805</v>
      </c>
      <c r="EB74">
        <v>0.44159596505743</v>
      </c>
      <c r="EC74">
        <v>0</v>
      </c>
      <c r="ED74">
        <v>0</v>
      </c>
      <c r="EE74">
        <v>3</v>
      </c>
      <c r="EF74" t="s">
        <v>280</v>
      </c>
      <c r="EG74">
        <v>100</v>
      </c>
      <c r="EH74">
        <v>100</v>
      </c>
      <c r="EI74">
        <v>7.387</v>
      </c>
      <c r="EJ74">
        <v>-1.077</v>
      </c>
      <c r="EK74">
        <v>2</v>
      </c>
      <c r="EL74">
        <v>707.001</v>
      </c>
      <c r="EM74">
        <v>353.697</v>
      </c>
      <c r="EN74">
        <v>32.4298</v>
      </c>
      <c r="EO74">
        <v>31.2356</v>
      </c>
      <c r="EP74">
        <v>30.0005</v>
      </c>
      <c r="EQ74">
        <v>30.8903</v>
      </c>
      <c r="ER74">
        <v>30.8427</v>
      </c>
      <c r="ES74">
        <v>25.7066</v>
      </c>
      <c r="ET74">
        <v>-30</v>
      </c>
      <c r="EU74">
        <v>-30</v>
      </c>
      <c r="EV74">
        <v>-999.9</v>
      </c>
      <c r="EW74">
        <v>400</v>
      </c>
      <c r="EX74">
        <v>20</v>
      </c>
      <c r="EY74">
        <v>111.144</v>
      </c>
      <c r="EZ74">
        <v>98.8746</v>
      </c>
    </row>
    <row r="75" spans="1:156">
      <c r="A75">
        <v>59</v>
      </c>
      <c r="B75">
        <v>1623859398</v>
      </c>
      <c r="C75">
        <v>3645.90000009537</v>
      </c>
      <c r="D75" t="s">
        <v>465</v>
      </c>
      <c r="E75" t="s">
        <v>466</v>
      </c>
      <c r="F75" t="s">
        <v>264</v>
      </c>
      <c r="G75">
        <v>1623859390.04194</v>
      </c>
      <c r="H75">
        <f>CD75*AI75*(CB75-CC75)/(100*BV75*(1000-AI75*CB75))</f>
        <v>0</v>
      </c>
      <c r="I75">
        <f>CD75*AI75*(CA75-BZ75*(1000-AI75*CC75)/(1000-AI75*CB75))/(100*BV75)</f>
        <v>0</v>
      </c>
      <c r="J75">
        <f>BZ75 - IF(AI75&gt;1, I75*BV75*100.0/(AK75*CJ75), 0)</f>
        <v>0</v>
      </c>
      <c r="K75">
        <f>((Q75-H75/2)*J75-I75)/(Q75+H75/2)</f>
        <v>0</v>
      </c>
      <c r="L75">
        <f>K75*(CE75+CF75)/1000.0</f>
        <v>0</v>
      </c>
      <c r="M75">
        <f>(BZ75 - IF(AI75&gt;1, I75*BV75*100.0/(AK75*CJ75), 0))*(CE75+CF75)/1000.0</f>
        <v>0</v>
      </c>
      <c r="N75">
        <f>2.0/((1/P75-1/O75)+SIGN(P75)*SQRT((1/P75-1/O75)*(1/P75-1/O75) + 4*BW75/((BW75+1)*(BW75+1))*(2*1/P75*1/O75-1/O75*1/O75)))</f>
        <v>0</v>
      </c>
      <c r="O75">
        <f>AF75+AE75*BV75+AD75*BV75*BV75</f>
        <v>0</v>
      </c>
      <c r="P75">
        <f>H75*(1000-(1000*0.61365*exp(17.502*T75/(240.97+T75))/(CE75+CF75)+CB75)/2)/(1000*0.61365*exp(17.502*T75/(240.97+T75))/(CE75+CF75)-CB75)</f>
        <v>0</v>
      </c>
      <c r="Q75">
        <f>1/((BW75+1)/(N75/1.6)+1/(O75/1.37)) + BW75/((BW75+1)/(N75/1.6) + BW75/(O75/1.37))</f>
        <v>0</v>
      </c>
      <c r="R75">
        <f>(BS75*BU75)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CB75*(CE75+CF75)/1000</f>
        <v>0</v>
      </c>
      <c r="X75">
        <f>0.61365*exp(17.502*CG75/(240.97+CG75))</f>
        <v>0</v>
      </c>
      <c r="Y75">
        <f>(U75-CB75*(CE75+CF75)/1000)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-0.0300699320560023</v>
      </c>
      <c r="AE75">
        <v>0.0337561330035922</v>
      </c>
      <c r="AF75">
        <v>2.68291315540635</v>
      </c>
      <c r="AG75">
        <v>67</v>
      </c>
      <c r="AH75">
        <v>11</v>
      </c>
      <c r="AI75">
        <f>IF(AG75*$H$13&gt;=AK75,1.0,(AK75/(AK75-AG75*$H$13)))</f>
        <v>0</v>
      </c>
      <c r="AJ75">
        <f>(AI75-1)*100</f>
        <v>0</v>
      </c>
      <c r="AK75">
        <f>MAX(0,($B$13+$C$13*CJ75)/(1+$D$13*CJ75)*CE75/(CG75+273)*$E$13)</f>
        <v>0</v>
      </c>
      <c r="AL75">
        <v>0</v>
      </c>
      <c r="AM75">
        <v>0</v>
      </c>
      <c r="AN75">
        <v>0</v>
      </c>
      <c r="AO75">
        <f>AN75-AM75</f>
        <v>0</v>
      </c>
      <c r="AP75">
        <f>AO75/AN75</f>
        <v>0</v>
      </c>
      <c r="AQ75">
        <v>-1</v>
      </c>
      <c r="AR75" t="s">
        <v>467</v>
      </c>
      <c r="AS75">
        <v>314.330307692308</v>
      </c>
      <c r="AT75">
        <v>447.871</v>
      </c>
      <c r="AU75">
        <f>1-AS75/AT75</f>
        <v>0</v>
      </c>
      <c r="AV75">
        <v>0.5</v>
      </c>
      <c r="AW75">
        <f>BS75</f>
        <v>0</v>
      </c>
      <c r="AX75">
        <f>I75</f>
        <v>0</v>
      </c>
      <c r="AY75">
        <f>AU75*AV75*AW75</f>
        <v>0</v>
      </c>
      <c r="AZ75">
        <f>BE75/AT75</f>
        <v>0</v>
      </c>
      <c r="BA75">
        <f>(AX75-AQ75)/AW75</f>
        <v>0</v>
      </c>
      <c r="BB75">
        <f>(AN75-AT75)/AT75</f>
        <v>0</v>
      </c>
      <c r="BC75" t="s">
        <v>266</v>
      </c>
      <c r="BD75">
        <v>0</v>
      </c>
      <c r="BE75">
        <f>AT75-BD75</f>
        <v>0</v>
      </c>
      <c r="BF75">
        <f>(AT75-AS75)/(AT75-BD75)</f>
        <v>0</v>
      </c>
      <c r="BG75">
        <f>(AN75-AT75)/(AN75-BD75)</f>
        <v>0</v>
      </c>
      <c r="BH75">
        <f>(AT75-AS75)/(AT75-AM75)</f>
        <v>0</v>
      </c>
      <c r="BI75">
        <f>(AN75-AT75)/(AN75-AM75)</f>
        <v>0</v>
      </c>
      <c r="BJ75" t="s">
        <v>266</v>
      </c>
      <c r="BK75" t="s">
        <v>266</v>
      </c>
      <c r="BL75" t="s">
        <v>266</v>
      </c>
      <c r="BM75" t="s">
        <v>266</v>
      </c>
      <c r="BN75" t="s">
        <v>266</v>
      </c>
      <c r="BO75" t="s">
        <v>266</v>
      </c>
      <c r="BP75" t="s">
        <v>266</v>
      </c>
      <c r="BQ75" t="s">
        <v>266</v>
      </c>
      <c r="BR75">
        <f>$B$11*CK75+$C$11*CL75+$F$11*CM75</f>
        <v>0</v>
      </c>
      <c r="BS75">
        <f>BR75*BT75</f>
        <v>0</v>
      </c>
      <c r="BT75">
        <f>($B$11*$D$9+$C$11*$D$9+$F$11*((CZ75+CR75)/MAX(CZ75+CR75+DA75, 0.1)*$I$9+DA75/MAX(CZ75+CR75+DA75, 0.1)*$J$9))/($B$11+$C$11+$F$11)</f>
        <v>0</v>
      </c>
      <c r="BU75">
        <f>($B$11*$K$9+$C$11*$K$9+$F$11*((CZ75+CR75)/MAX(CZ75+CR75+DA75, 0.1)*$P$9+DA75/MAX(CZ75+CR75+DA75, 0.1)*$Q$9))/($B$11+$C$11+$F$11)</f>
        <v>0</v>
      </c>
      <c r="BV75">
        <v>6</v>
      </c>
      <c r="BW75">
        <v>0.5</v>
      </c>
      <c r="BX75" t="s">
        <v>267</v>
      </c>
      <c r="BY75">
        <v>1623859390.04194</v>
      </c>
      <c r="BZ75">
        <v>381.560225806452</v>
      </c>
      <c r="CA75">
        <v>399.971548387097</v>
      </c>
      <c r="CB75">
        <v>29.2522741935484</v>
      </c>
      <c r="CC75">
        <v>20.2461483870968</v>
      </c>
      <c r="CD75">
        <v>599.994903225807</v>
      </c>
      <c r="CE75">
        <v>72.4909612903226</v>
      </c>
      <c r="CF75">
        <v>0.0998565</v>
      </c>
      <c r="CG75">
        <v>33.9847483870968</v>
      </c>
      <c r="CH75">
        <v>33.3705451612903</v>
      </c>
      <c r="CI75">
        <v>999.9</v>
      </c>
      <c r="CJ75">
        <v>10003.3303225806</v>
      </c>
      <c r="CK75">
        <v>0</v>
      </c>
      <c r="CL75">
        <v>195.584806451613</v>
      </c>
      <c r="CM75">
        <v>2000.01419354839</v>
      </c>
      <c r="CN75">
        <v>0.979999774193548</v>
      </c>
      <c r="CO75">
        <v>0.0200001</v>
      </c>
      <c r="CP75">
        <v>0</v>
      </c>
      <c r="CQ75">
        <v>314.373935483871</v>
      </c>
      <c r="CR75">
        <v>5.00005</v>
      </c>
      <c r="CS75">
        <v>8651.82612903226</v>
      </c>
      <c r="CT75">
        <v>16663.7516129032</v>
      </c>
      <c r="CU75">
        <v>47.379</v>
      </c>
      <c r="CV75">
        <v>49.0843548387097</v>
      </c>
      <c r="CW75">
        <v>47.9878064516129</v>
      </c>
      <c r="CX75">
        <v>47.893</v>
      </c>
      <c r="CY75">
        <v>49.437</v>
      </c>
      <c r="CZ75">
        <v>1955.11322580645</v>
      </c>
      <c r="DA75">
        <v>39.9009677419355</v>
      </c>
      <c r="DB75">
        <v>0</v>
      </c>
      <c r="DC75">
        <v>351.900000095367</v>
      </c>
      <c r="DD75">
        <v>314.330307692308</v>
      </c>
      <c r="DE75">
        <v>-5.15097435089736</v>
      </c>
      <c r="DF75">
        <v>-268.954530142156</v>
      </c>
      <c r="DG75">
        <v>8648.61384615384</v>
      </c>
      <c r="DH75">
        <v>15</v>
      </c>
      <c r="DI75">
        <v>1623859370.5</v>
      </c>
      <c r="DJ75" t="s">
        <v>468</v>
      </c>
      <c r="DK75">
        <v>12</v>
      </c>
      <c r="DL75">
        <v>7.371</v>
      </c>
      <c r="DM75">
        <v>-1.075</v>
      </c>
      <c r="DN75">
        <v>400</v>
      </c>
      <c r="DO75">
        <v>20</v>
      </c>
      <c r="DP75">
        <v>0.39</v>
      </c>
      <c r="DQ75">
        <v>0.02</v>
      </c>
      <c r="DR75">
        <v>-18.3799139534884</v>
      </c>
      <c r="DS75">
        <v>-0.286345671420376</v>
      </c>
      <c r="DT75">
        <v>0.0608385380517722</v>
      </c>
      <c r="DU75">
        <v>1</v>
      </c>
      <c r="DV75">
        <v>314.690555555556</v>
      </c>
      <c r="DW75">
        <v>-5.30768669217235</v>
      </c>
      <c r="DX75">
        <v>0.577897311353099</v>
      </c>
      <c r="DY75">
        <v>0</v>
      </c>
      <c r="DZ75">
        <v>9.00779302325581</v>
      </c>
      <c r="EA75">
        <v>-0.0252173370906491</v>
      </c>
      <c r="EB75">
        <v>0.00383408976789747</v>
      </c>
      <c r="EC75">
        <v>1</v>
      </c>
      <c r="ED75">
        <v>2</v>
      </c>
      <c r="EE75">
        <v>3</v>
      </c>
      <c r="EF75" t="s">
        <v>269</v>
      </c>
      <c r="EG75">
        <v>100</v>
      </c>
      <c r="EH75">
        <v>100</v>
      </c>
      <c r="EI75">
        <v>7.371</v>
      </c>
      <c r="EJ75">
        <v>-1.075</v>
      </c>
      <c r="EK75">
        <v>2</v>
      </c>
      <c r="EL75">
        <v>712.081</v>
      </c>
      <c r="EM75">
        <v>351.082</v>
      </c>
      <c r="EN75">
        <v>32.8317</v>
      </c>
      <c r="EO75">
        <v>31.4124</v>
      </c>
      <c r="EP75">
        <v>30.0009</v>
      </c>
      <c r="EQ75">
        <v>31.1885</v>
      </c>
      <c r="ER75">
        <v>31.1364</v>
      </c>
      <c r="ES75">
        <v>25.716</v>
      </c>
      <c r="ET75">
        <v>-30</v>
      </c>
      <c r="EU75">
        <v>-30</v>
      </c>
      <c r="EV75">
        <v>-999.9</v>
      </c>
      <c r="EW75">
        <v>400</v>
      </c>
      <c r="EX75">
        <v>20</v>
      </c>
      <c r="EY75">
        <v>111.055</v>
      </c>
      <c r="EZ75">
        <v>98.8464</v>
      </c>
    </row>
    <row r="76" spans="1:156">
      <c r="A76">
        <v>60</v>
      </c>
      <c r="B76">
        <v>1623859401</v>
      </c>
      <c r="C76">
        <v>3648.90000009537</v>
      </c>
      <c r="D76" t="s">
        <v>469</v>
      </c>
      <c r="E76" t="s">
        <v>470</v>
      </c>
      <c r="F76" t="s">
        <v>264</v>
      </c>
      <c r="G76">
        <v>1623859390.61935</v>
      </c>
      <c r="H76">
        <f>CD76*AI76*(CB76-CC76)/(100*BV76*(1000-AI76*CB76))</f>
        <v>0</v>
      </c>
      <c r="I76">
        <f>CD76*AI76*(CA76-BZ76*(1000-AI76*CC76)/(1000-AI76*CB76))/(100*BV76)</f>
        <v>0</v>
      </c>
      <c r="J76">
        <f>BZ76 - IF(AI76&gt;1, I76*BV76*100.0/(AK76*CJ76), 0)</f>
        <v>0</v>
      </c>
      <c r="K76">
        <f>((Q76-H76/2)*J76-I76)/(Q76+H76/2)</f>
        <v>0</v>
      </c>
      <c r="L76">
        <f>K76*(CE76+CF76)/1000.0</f>
        <v>0</v>
      </c>
      <c r="M76">
        <f>(BZ76 - IF(AI76&gt;1, I76*BV76*100.0/(AK76*CJ76), 0))*(CE76+CF76)/1000.0</f>
        <v>0</v>
      </c>
      <c r="N76">
        <f>2.0/((1/P76-1/O76)+SIGN(P76)*SQRT((1/P76-1/O76)*(1/P76-1/O76) + 4*BW76/((BW76+1)*(BW76+1))*(2*1/P76*1/O76-1/O76*1/O76)))</f>
        <v>0</v>
      </c>
      <c r="O76">
        <f>AF76+AE76*BV76+AD76*BV76*BV76</f>
        <v>0</v>
      </c>
      <c r="P76">
        <f>H76*(1000-(1000*0.61365*exp(17.502*T76/(240.97+T76))/(CE76+CF76)+CB76)/2)/(1000*0.61365*exp(17.502*T76/(240.97+T76))/(CE76+CF76)-CB76)</f>
        <v>0</v>
      </c>
      <c r="Q76">
        <f>1/((BW76+1)/(N76/1.6)+1/(O76/1.37)) + BW76/((BW76+1)/(N76/1.6) + BW76/(O76/1.37))</f>
        <v>0</v>
      </c>
      <c r="R76">
        <f>(BS76*BU76)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CB76*(CE76+CF76)/1000</f>
        <v>0</v>
      </c>
      <c r="X76">
        <f>0.61365*exp(17.502*CG76/(240.97+CG76))</f>
        <v>0</v>
      </c>
      <c r="Y76">
        <f>(U76-CB76*(CE76+CF76)/1000)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-0.0300695898371825</v>
      </c>
      <c r="AE76">
        <v>0.033755748832987</v>
      </c>
      <c r="AF76">
        <v>2.682888319887</v>
      </c>
      <c r="AG76">
        <v>67</v>
      </c>
      <c r="AH76">
        <v>11</v>
      </c>
      <c r="AI76">
        <f>IF(AG76*$H$13&gt;=AK76,1.0,(AK76/(AK76-AG76*$H$13)))</f>
        <v>0</v>
      </c>
      <c r="AJ76">
        <f>(AI76-1)*100</f>
        <v>0</v>
      </c>
      <c r="AK76">
        <f>MAX(0,($B$13+$C$13*CJ76)/(1+$D$13*CJ76)*CE76/(CG76+273)*$E$13)</f>
        <v>0</v>
      </c>
      <c r="AL76">
        <v>0</v>
      </c>
      <c r="AM76">
        <v>0</v>
      </c>
      <c r="AN76">
        <v>0</v>
      </c>
      <c r="AO76">
        <f>AN76-AM76</f>
        <v>0</v>
      </c>
      <c r="AP76">
        <f>AO76/AN76</f>
        <v>0</v>
      </c>
      <c r="AQ76">
        <v>-1</v>
      </c>
      <c r="AR76" t="s">
        <v>471</v>
      </c>
      <c r="AS76">
        <v>322.363923076923</v>
      </c>
      <c r="AT76">
        <v>411.243</v>
      </c>
      <c r="AU76">
        <f>1-AS76/AT76</f>
        <v>0</v>
      </c>
      <c r="AV76">
        <v>0.5</v>
      </c>
      <c r="AW76">
        <f>BS76</f>
        <v>0</v>
      </c>
      <c r="AX76">
        <f>I76</f>
        <v>0</v>
      </c>
      <c r="AY76">
        <f>AU76*AV76*AW76</f>
        <v>0</v>
      </c>
      <c r="AZ76">
        <f>BE76/AT76</f>
        <v>0</v>
      </c>
      <c r="BA76">
        <f>(AX76-AQ76)/AW76</f>
        <v>0</v>
      </c>
      <c r="BB76">
        <f>(AN76-AT76)/AT76</f>
        <v>0</v>
      </c>
      <c r="BC76" t="s">
        <v>266</v>
      </c>
      <c r="BD76">
        <v>0</v>
      </c>
      <c r="BE76">
        <f>AT76-BD76</f>
        <v>0</v>
      </c>
      <c r="BF76">
        <f>(AT76-AS76)/(AT76-BD76)</f>
        <v>0</v>
      </c>
      <c r="BG76">
        <f>(AN76-AT76)/(AN76-BD76)</f>
        <v>0</v>
      </c>
      <c r="BH76">
        <f>(AT76-AS76)/(AT76-AM76)</f>
        <v>0</v>
      </c>
      <c r="BI76">
        <f>(AN76-AT76)/(AN76-AM76)</f>
        <v>0</v>
      </c>
      <c r="BJ76" t="s">
        <v>266</v>
      </c>
      <c r="BK76" t="s">
        <v>266</v>
      </c>
      <c r="BL76" t="s">
        <v>266</v>
      </c>
      <c r="BM76" t="s">
        <v>266</v>
      </c>
      <c r="BN76" t="s">
        <v>266</v>
      </c>
      <c r="BO76" t="s">
        <v>266</v>
      </c>
      <c r="BP76" t="s">
        <v>266</v>
      </c>
      <c r="BQ76" t="s">
        <v>266</v>
      </c>
      <c r="BR76">
        <f>$B$11*CK76+$C$11*CL76+$F$11*CM76</f>
        <v>0</v>
      </c>
      <c r="BS76">
        <f>BR76*BT76</f>
        <v>0</v>
      </c>
      <c r="BT76">
        <f>($B$11*$D$9+$C$11*$D$9+$F$11*((CZ76+CR76)/MAX(CZ76+CR76+DA76, 0.1)*$I$9+DA76/MAX(CZ76+CR76+DA76, 0.1)*$J$9))/($B$11+$C$11+$F$11)</f>
        <v>0</v>
      </c>
      <c r="BU76">
        <f>($B$11*$K$9+$C$11*$K$9+$F$11*((CZ76+CR76)/MAX(CZ76+CR76+DA76, 0.1)*$P$9+DA76/MAX(CZ76+CR76+DA76, 0.1)*$Q$9))/($B$11+$C$11+$F$11)</f>
        <v>0</v>
      </c>
      <c r="BV76">
        <v>6</v>
      </c>
      <c r="BW76">
        <v>0.5</v>
      </c>
      <c r="BX76" t="s">
        <v>267</v>
      </c>
      <c r="BY76">
        <v>1623859390.61935</v>
      </c>
      <c r="BZ76">
        <v>381.550483870968</v>
      </c>
      <c r="CA76">
        <v>399.967935483871</v>
      </c>
      <c r="CB76">
        <v>29.2538322580645</v>
      </c>
      <c r="CC76">
        <v>20.2469064516129</v>
      </c>
      <c r="CD76">
        <v>599.995387096774</v>
      </c>
      <c r="CE76">
        <v>72.4910129032258</v>
      </c>
      <c r="CF76">
        <v>0.0998657903225807</v>
      </c>
      <c r="CG76">
        <v>33.9864161290323</v>
      </c>
      <c r="CH76">
        <v>33.3869161290323</v>
      </c>
      <c r="CI76">
        <v>999.9</v>
      </c>
      <c r="CJ76">
        <v>10003.2093548387</v>
      </c>
      <c r="CK76">
        <v>0</v>
      </c>
      <c r="CL76">
        <v>195.537516129032</v>
      </c>
      <c r="CM76">
        <v>1999.99451612903</v>
      </c>
      <c r="CN76">
        <v>0.979999870967742</v>
      </c>
      <c r="CO76">
        <v>0.02</v>
      </c>
      <c r="CP76">
        <v>0</v>
      </c>
      <c r="CQ76">
        <v>314.043806451613</v>
      </c>
      <c r="CR76">
        <v>5.00005</v>
      </c>
      <c r="CS76">
        <v>8642.99838709678</v>
      </c>
      <c r="CT76">
        <v>16663.5870967742</v>
      </c>
      <c r="CU76">
        <v>47.381</v>
      </c>
      <c r="CV76">
        <v>49.0863870967742</v>
      </c>
      <c r="CW76">
        <v>47.9878064516129</v>
      </c>
      <c r="CX76">
        <v>47.895</v>
      </c>
      <c r="CY76">
        <v>49.437</v>
      </c>
      <c r="CZ76">
        <v>1955.09419354839</v>
      </c>
      <c r="DA76">
        <v>39.9003225806452</v>
      </c>
      <c r="DB76">
        <v>0</v>
      </c>
      <c r="DC76">
        <v>2.29999995231628</v>
      </c>
      <c r="DD76">
        <v>322.363923076923</v>
      </c>
      <c r="DE76">
        <v>136.768511019233</v>
      </c>
      <c r="DF76">
        <v>54586.5805513866</v>
      </c>
      <c r="DG76">
        <v>11759.5830769231</v>
      </c>
      <c r="DH76">
        <v>15</v>
      </c>
      <c r="DI76">
        <v>1623859370.5</v>
      </c>
      <c r="DJ76" t="s">
        <v>468</v>
      </c>
      <c r="DK76">
        <v>12</v>
      </c>
      <c r="DL76">
        <v>7.371</v>
      </c>
      <c r="DM76">
        <v>-1.075</v>
      </c>
      <c r="DN76">
        <v>400</v>
      </c>
      <c r="DO76">
        <v>20</v>
      </c>
      <c r="DP76">
        <v>0.39</v>
      </c>
      <c r="DQ76">
        <v>0.02</v>
      </c>
      <c r="DR76">
        <v>-18.4106930232558</v>
      </c>
      <c r="DS76">
        <v>-0.454323051629487</v>
      </c>
      <c r="DT76">
        <v>0.0740463286634412</v>
      </c>
      <c r="DU76">
        <v>1</v>
      </c>
      <c r="DV76">
        <v>320.686305555556</v>
      </c>
      <c r="DW76">
        <v>87.5604591029975</v>
      </c>
      <c r="DX76">
        <v>27.3231610714136</v>
      </c>
      <c r="DY76">
        <v>0</v>
      </c>
      <c r="DZ76">
        <v>9.0079688372093</v>
      </c>
      <c r="EA76">
        <v>-0.0121248621235556</v>
      </c>
      <c r="EB76">
        <v>0.00393786933848591</v>
      </c>
      <c r="EC76">
        <v>1</v>
      </c>
      <c r="ED76">
        <v>2</v>
      </c>
      <c r="EE76">
        <v>3</v>
      </c>
      <c r="EF76" t="s">
        <v>269</v>
      </c>
      <c r="EG76">
        <v>100</v>
      </c>
      <c r="EH76">
        <v>100</v>
      </c>
      <c r="EI76">
        <v>7.371</v>
      </c>
      <c r="EJ76">
        <v>-1.075</v>
      </c>
      <c r="EK76">
        <v>2</v>
      </c>
      <c r="EL76">
        <v>712.706</v>
      </c>
      <c r="EM76">
        <v>350.936</v>
      </c>
      <c r="EN76">
        <v>32.8347</v>
      </c>
      <c r="EO76">
        <v>31.4172</v>
      </c>
      <c r="EP76">
        <v>30.0009</v>
      </c>
      <c r="EQ76">
        <v>31.1937</v>
      </c>
      <c r="ER76">
        <v>31.1406</v>
      </c>
      <c r="ES76">
        <v>25.7166</v>
      </c>
      <c r="ET76">
        <v>-30</v>
      </c>
      <c r="EU76">
        <v>-30</v>
      </c>
      <c r="EV76">
        <v>-999.9</v>
      </c>
      <c r="EW76">
        <v>400</v>
      </c>
      <c r="EX76">
        <v>20</v>
      </c>
      <c r="EY76">
        <v>111.053</v>
      </c>
      <c r="EZ76">
        <v>98.8441</v>
      </c>
    </row>
    <row r="77" spans="1:156">
      <c r="A77">
        <v>61</v>
      </c>
      <c r="B77">
        <v>1623859404</v>
      </c>
      <c r="C77">
        <v>3651.90000009537</v>
      </c>
      <c r="D77" t="s">
        <v>472</v>
      </c>
      <c r="E77" t="s">
        <v>473</v>
      </c>
      <c r="F77" t="s">
        <v>264</v>
      </c>
      <c r="G77">
        <v>1623859391.28065</v>
      </c>
      <c r="H77">
        <f>CD77*AI77*(CB77-CC77)/(100*BV77*(1000-AI77*CB77))</f>
        <v>0</v>
      </c>
      <c r="I77">
        <f>CD77*AI77*(CA77-BZ77*(1000-AI77*CC77)/(1000-AI77*CB77))/(100*BV77)</f>
        <v>0</v>
      </c>
      <c r="J77">
        <f>BZ77 - IF(AI77&gt;1, I77*BV77*100.0/(AK77*CJ77), 0)</f>
        <v>0</v>
      </c>
      <c r="K77">
        <f>((Q77-H77/2)*J77-I77)/(Q77+H77/2)</f>
        <v>0</v>
      </c>
      <c r="L77">
        <f>K77*(CE77+CF77)/1000.0</f>
        <v>0</v>
      </c>
      <c r="M77">
        <f>(BZ77 - IF(AI77&gt;1, I77*BV77*100.0/(AK77*CJ77), 0))*(CE77+CF77)/1000.0</f>
        <v>0</v>
      </c>
      <c r="N77">
        <f>2.0/((1/P77-1/O77)+SIGN(P77)*SQRT((1/P77-1/O77)*(1/P77-1/O77) + 4*BW77/((BW77+1)*(BW77+1))*(2*1/P77*1/O77-1/O77*1/O77)))</f>
        <v>0</v>
      </c>
      <c r="O77">
        <f>AF77+AE77*BV77+AD77*BV77*BV77</f>
        <v>0</v>
      </c>
      <c r="P77">
        <f>H77*(1000-(1000*0.61365*exp(17.502*T77/(240.97+T77))/(CE77+CF77)+CB77)/2)/(1000*0.61365*exp(17.502*T77/(240.97+T77))/(CE77+CF77)-CB77)</f>
        <v>0</v>
      </c>
      <c r="Q77">
        <f>1/((BW77+1)/(N77/1.6)+1/(O77/1.37)) + BW77/((BW77+1)/(N77/1.6) + BW77/(O77/1.37))</f>
        <v>0</v>
      </c>
      <c r="R77">
        <f>(BS77*BU77)</f>
        <v>0</v>
      </c>
      <c r="S77">
        <f>(CG77+(R77+2*0.95*5.67E-8*(((CG77+$B$7)+273)^4-(CG77+273)^4)-44100*H77)/(1.84*29.3*O77+8*0.95*5.67E-8*(CG77+273)^3))</f>
        <v>0</v>
      </c>
      <c r="T77">
        <f>($C$7*CH77+$D$7*CI77+$E$7*S77)</f>
        <v>0</v>
      </c>
      <c r="U77">
        <f>0.61365*exp(17.502*T77/(240.97+T77))</f>
        <v>0</v>
      </c>
      <c r="V77">
        <f>(W77/X77*100)</f>
        <v>0</v>
      </c>
      <c r="W77">
        <f>CB77*(CE77+CF77)/1000</f>
        <v>0</v>
      </c>
      <c r="X77">
        <f>0.61365*exp(17.502*CG77/(240.97+CG77))</f>
        <v>0</v>
      </c>
      <c r="Y77">
        <f>(U77-CB77*(CE77+CF77)/1000)</f>
        <v>0</v>
      </c>
      <c r="Z77">
        <f>(-H77*44100)</f>
        <v>0</v>
      </c>
      <c r="AA77">
        <f>2*29.3*O77*0.92*(CG77-T77)</f>
        <v>0</v>
      </c>
      <c r="AB77">
        <f>2*0.95*5.67E-8*(((CG77+$B$7)+273)^4-(T77+273)^4)</f>
        <v>0</v>
      </c>
      <c r="AC77">
        <f>R77+AB77+Z77+AA77</f>
        <v>0</v>
      </c>
      <c r="AD77">
        <v>-0.0300704626221938</v>
      </c>
      <c r="AE77">
        <v>0.0337567286106222</v>
      </c>
      <c r="AF77">
        <v>2.68295165955112</v>
      </c>
      <c r="AG77">
        <v>67</v>
      </c>
      <c r="AH77">
        <v>11</v>
      </c>
      <c r="AI77">
        <f>IF(AG77*$H$13&gt;=AK77,1.0,(AK77/(AK77-AG77*$H$13)))</f>
        <v>0</v>
      </c>
      <c r="AJ77">
        <f>(AI77-1)*100</f>
        <v>0</v>
      </c>
      <c r="AK77">
        <f>MAX(0,($B$13+$C$13*CJ77)/(1+$D$13*CJ77)*CE77/(CG77+273)*$E$13)</f>
        <v>0</v>
      </c>
      <c r="AL77">
        <v>0</v>
      </c>
      <c r="AM77">
        <v>0</v>
      </c>
      <c r="AN77">
        <v>0</v>
      </c>
      <c r="AO77">
        <f>AN77-AM77</f>
        <v>0</v>
      </c>
      <c r="AP77">
        <f>AO77/AN77</f>
        <v>0</v>
      </c>
      <c r="AQ77">
        <v>-1</v>
      </c>
      <c r="AR77" t="s">
        <v>474</v>
      </c>
      <c r="AS77">
        <v>327.373653846154</v>
      </c>
      <c r="AT77">
        <v>399.424</v>
      </c>
      <c r="AU77">
        <f>1-AS77/AT77</f>
        <v>0</v>
      </c>
      <c r="AV77">
        <v>0.5</v>
      </c>
      <c r="AW77">
        <f>BS77</f>
        <v>0</v>
      </c>
      <c r="AX77">
        <f>I77</f>
        <v>0</v>
      </c>
      <c r="AY77">
        <f>AU77*AV77*AW77</f>
        <v>0</v>
      </c>
      <c r="AZ77">
        <f>BE77/AT77</f>
        <v>0</v>
      </c>
      <c r="BA77">
        <f>(AX77-AQ77)/AW77</f>
        <v>0</v>
      </c>
      <c r="BB77">
        <f>(AN77-AT77)/AT77</f>
        <v>0</v>
      </c>
      <c r="BC77" t="s">
        <v>266</v>
      </c>
      <c r="BD77">
        <v>0</v>
      </c>
      <c r="BE77">
        <f>AT77-BD77</f>
        <v>0</v>
      </c>
      <c r="BF77">
        <f>(AT77-AS77)/(AT77-BD77)</f>
        <v>0</v>
      </c>
      <c r="BG77">
        <f>(AN77-AT77)/(AN77-BD77)</f>
        <v>0</v>
      </c>
      <c r="BH77">
        <f>(AT77-AS77)/(AT77-AM77)</f>
        <v>0</v>
      </c>
      <c r="BI77">
        <f>(AN77-AT77)/(AN77-AM77)</f>
        <v>0</v>
      </c>
      <c r="BJ77" t="s">
        <v>266</v>
      </c>
      <c r="BK77" t="s">
        <v>266</v>
      </c>
      <c r="BL77" t="s">
        <v>266</v>
      </c>
      <c r="BM77" t="s">
        <v>266</v>
      </c>
      <c r="BN77" t="s">
        <v>266</v>
      </c>
      <c r="BO77" t="s">
        <v>266</v>
      </c>
      <c r="BP77" t="s">
        <v>266</v>
      </c>
      <c r="BQ77" t="s">
        <v>266</v>
      </c>
      <c r="BR77">
        <f>$B$11*CK77+$C$11*CL77+$F$11*CM77</f>
        <v>0</v>
      </c>
      <c r="BS77">
        <f>BR77*BT77</f>
        <v>0</v>
      </c>
      <c r="BT77">
        <f>($B$11*$D$9+$C$11*$D$9+$F$11*((CZ77+CR77)/MAX(CZ77+CR77+DA77, 0.1)*$I$9+DA77/MAX(CZ77+CR77+DA77, 0.1)*$J$9))/($B$11+$C$11+$F$11)</f>
        <v>0</v>
      </c>
      <c r="BU77">
        <f>($B$11*$K$9+$C$11*$K$9+$F$11*((CZ77+CR77)/MAX(CZ77+CR77+DA77, 0.1)*$P$9+DA77/MAX(CZ77+CR77+DA77, 0.1)*$Q$9))/($B$11+$C$11+$F$11)</f>
        <v>0</v>
      </c>
      <c r="BV77">
        <v>6</v>
      </c>
      <c r="BW77">
        <v>0.5</v>
      </c>
      <c r="BX77" t="s">
        <v>267</v>
      </c>
      <c r="BY77">
        <v>1623859391.28065</v>
      </c>
      <c r="BZ77">
        <v>381.530709677419</v>
      </c>
      <c r="CA77">
        <v>399.965967741935</v>
      </c>
      <c r="CB77">
        <v>29.2639225806452</v>
      </c>
      <c r="CC77">
        <v>20.247835483871</v>
      </c>
      <c r="CD77">
        <v>599.996419354839</v>
      </c>
      <c r="CE77">
        <v>72.491064516129</v>
      </c>
      <c r="CF77">
        <v>0.0998679258064516</v>
      </c>
      <c r="CG77">
        <v>33.9922322580645</v>
      </c>
      <c r="CH77">
        <v>33.435464516129</v>
      </c>
      <c r="CI77">
        <v>999.9</v>
      </c>
      <c r="CJ77">
        <v>10003.4925806452</v>
      </c>
      <c r="CK77">
        <v>0</v>
      </c>
      <c r="CL77">
        <v>195.477548387097</v>
      </c>
      <c r="CM77">
        <v>1999.98870967742</v>
      </c>
      <c r="CN77">
        <v>0.979999677419355</v>
      </c>
      <c r="CO77">
        <v>0.0200002032258064</v>
      </c>
      <c r="CP77">
        <v>0</v>
      </c>
      <c r="CQ77">
        <v>313.377483870968</v>
      </c>
      <c r="CR77">
        <v>5.00005</v>
      </c>
      <c r="CS77">
        <v>8627.20967741935</v>
      </c>
      <c r="CT77">
        <v>16663.5387096774</v>
      </c>
      <c r="CU77">
        <v>47.389064516129</v>
      </c>
      <c r="CV77">
        <v>49.0884193548387</v>
      </c>
      <c r="CW77">
        <v>47.9878064516129</v>
      </c>
      <c r="CX77">
        <v>47.897</v>
      </c>
      <c r="CY77">
        <v>49.4390322580645</v>
      </c>
      <c r="CZ77">
        <v>1955.08806451613</v>
      </c>
      <c r="DA77">
        <v>39.9006451612903</v>
      </c>
      <c r="DB77">
        <v>0</v>
      </c>
      <c r="DC77">
        <v>2.09999990463257</v>
      </c>
      <c r="DD77">
        <v>327.373653846154</v>
      </c>
      <c r="DE77">
        <v>155.493538754853</v>
      </c>
      <c r="DF77">
        <v>78954.5358257944</v>
      </c>
      <c r="DG77">
        <v>14623.9688461538</v>
      </c>
      <c r="DH77">
        <v>15</v>
      </c>
      <c r="DI77">
        <v>1623859370.5</v>
      </c>
      <c r="DJ77" t="s">
        <v>468</v>
      </c>
      <c r="DK77">
        <v>12</v>
      </c>
      <c r="DL77">
        <v>7.371</v>
      </c>
      <c r="DM77">
        <v>-1.075</v>
      </c>
      <c r="DN77">
        <v>400</v>
      </c>
      <c r="DO77">
        <v>20</v>
      </c>
      <c r="DP77">
        <v>0.39</v>
      </c>
      <c r="DQ77">
        <v>0.02</v>
      </c>
      <c r="DR77">
        <v>-18.4824488372093</v>
      </c>
      <c r="DS77">
        <v>-0.97486012463852</v>
      </c>
      <c r="DT77">
        <v>0.14489023812286</v>
      </c>
      <c r="DU77">
        <v>0</v>
      </c>
      <c r="DV77">
        <v>323.85825</v>
      </c>
      <c r="DW77">
        <v>101.02635650782</v>
      </c>
      <c r="DX77">
        <v>34.5672912394354</v>
      </c>
      <c r="DY77">
        <v>0</v>
      </c>
      <c r="DZ77">
        <v>9.03009302325581</v>
      </c>
      <c r="EA77">
        <v>0.351647582326735</v>
      </c>
      <c r="EB77">
        <v>0.0630731909854929</v>
      </c>
      <c r="EC77">
        <v>0</v>
      </c>
      <c r="ED77">
        <v>0</v>
      </c>
      <c r="EE77">
        <v>3</v>
      </c>
      <c r="EF77" t="s">
        <v>280</v>
      </c>
      <c r="EG77">
        <v>100</v>
      </c>
      <c r="EH77">
        <v>100</v>
      </c>
      <c r="EI77">
        <v>7.371</v>
      </c>
      <c r="EJ77">
        <v>-1.075</v>
      </c>
      <c r="EK77">
        <v>2</v>
      </c>
      <c r="EL77">
        <v>713.217</v>
      </c>
      <c r="EM77">
        <v>350.876</v>
      </c>
      <c r="EN77">
        <v>32.8377</v>
      </c>
      <c r="EO77">
        <v>31.4225</v>
      </c>
      <c r="EP77">
        <v>30.001</v>
      </c>
      <c r="EQ77">
        <v>31.1984</v>
      </c>
      <c r="ER77">
        <v>31.146</v>
      </c>
      <c r="ES77">
        <v>25.717</v>
      </c>
      <c r="ET77">
        <v>-30</v>
      </c>
      <c r="EU77">
        <v>-30</v>
      </c>
      <c r="EV77">
        <v>-999.9</v>
      </c>
      <c r="EW77">
        <v>400</v>
      </c>
      <c r="EX77">
        <v>20</v>
      </c>
      <c r="EY77">
        <v>111.053</v>
      </c>
      <c r="EZ77">
        <v>98.8428</v>
      </c>
    </row>
    <row r="78" spans="1:156">
      <c r="A78">
        <v>62</v>
      </c>
      <c r="B78">
        <v>1623859407.1</v>
      </c>
      <c r="C78">
        <v>3655</v>
      </c>
      <c r="D78" t="s">
        <v>475</v>
      </c>
      <c r="E78" t="s">
        <v>476</v>
      </c>
      <c r="F78" t="s">
        <v>264</v>
      </c>
      <c r="G78">
        <v>1623859392.02258</v>
      </c>
      <c r="H78">
        <f>CD78*AI78*(CB78-CC78)/(100*BV78*(1000-AI78*CB78))</f>
        <v>0</v>
      </c>
      <c r="I78">
        <f>CD78*AI78*(CA78-BZ78*(1000-AI78*CC78)/(1000-AI78*CB78))/(100*BV78)</f>
        <v>0</v>
      </c>
      <c r="J78">
        <f>BZ78 - IF(AI78&gt;1, I78*BV78*100.0/(AK78*CJ78), 0)</f>
        <v>0</v>
      </c>
      <c r="K78">
        <f>((Q78-H78/2)*J78-I78)/(Q78+H78/2)</f>
        <v>0</v>
      </c>
      <c r="L78">
        <f>K78*(CE78+CF78)/1000.0</f>
        <v>0</v>
      </c>
      <c r="M78">
        <f>(BZ78 - IF(AI78&gt;1, I78*BV78*100.0/(AK78*CJ78), 0))*(CE78+CF78)/1000.0</f>
        <v>0</v>
      </c>
      <c r="N78">
        <f>2.0/((1/P78-1/O78)+SIGN(P78)*SQRT((1/P78-1/O78)*(1/P78-1/O78) + 4*BW78/((BW78+1)*(BW78+1))*(2*1/P78*1/O78-1/O78*1/O78)))</f>
        <v>0</v>
      </c>
      <c r="O78">
        <f>AF78+AE78*BV78+AD78*BV78*BV78</f>
        <v>0</v>
      </c>
      <c r="P78">
        <f>H78*(1000-(1000*0.61365*exp(17.502*T78/(240.97+T78))/(CE78+CF78)+CB78)/2)/(1000*0.61365*exp(17.502*T78/(240.97+T78))/(CE78+CF78)-CB78)</f>
        <v>0</v>
      </c>
      <c r="Q78">
        <f>1/((BW78+1)/(N78/1.6)+1/(O78/1.37)) + BW78/((BW78+1)/(N78/1.6) + BW78/(O78/1.37))</f>
        <v>0</v>
      </c>
      <c r="R78">
        <f>(BS78*BU78)</f>
        <v>0</v>
      </c>
      <c r="S78">
        <f>(CG78+(R78+2*0.95*5.67E-8*(((CG78+$B$7)+273)^4-(CG78+273)^4)-44100*H78)/(1.84*29.3*O78+8*0.95*5.67E-8*(CG78+273)^3))</f>
        <v>0</v>
      </c>
      <c r="T78">
        <f>($C$7*CH78+$D$7*CI78+$E$7*S78)</f>
        <v>0</v>
      </c>
      <c r="U78">
        <f>0.61365*exp(17.502*T78/(240.97+T78))</f>
        <v>0</v>
      </c>
      <c r="V78">
        <f>(W78/X78*100)</f>
        <v>0</v>
      </c>
      <c r="W78">
        <f>CB78*(CE78+CF78)/1000</f>
        <v>0</v>
      </c>
      <c r="X78">
        <f>0.61365*exp(17.502*CG78/(240.97+CG78))</f>
        <v>0</v>
      </c>
      <c r="Y78">
        <f>(U78-CB78*(CE78+CF78)/1000)</f>
        <v>0</v>
      </c>
      <c r="Z78">
        <f>(-H78*44100)</f>
        <v>0</v>
      </c>
      <c r="AA78">
        <f>2*29.3*O78*0.92*(CG78-T78)</f>
        <v>0</v>
      </c>
      <c r="AB78">
        <f>2*0.95*5.67E-8*(((CG78+$B$7)+273)^4-(T78+273)^4)</f>
        <v>0</v>
      </c>
      <c r="AC78">
        <f>R78+AB78+Z78+AA78</f>
        <v>0</v>
      </c>
      <c r="AD78">
        <v>-0.0300699423510608</v>
      </c>
      <c r="AE78">
        <v>0.0337561445606972</v>
      </c>
      <c r="AF78">
        <v>2.68291390253878</v>
      </c>
      <c r="AG78">
        <v>67</v>
      </c>
      <c r="AH78">
        <v>11</v>
      </c>
      <c r="AI78">
        <f>IF(AG78*$H$13&gt;=AK78,1.0,(AK78/(AK78-AG78*$H$13)))</f>
        <v>0</v>
      </c>
      <c r="AJ78">
        <f>(AI78-1)*100</f>
        <v>0</v>
      </c>
      <c r="AK78">
        <f>MAX(0,($B$13+$C$13*CJ78)/(1+$D$13*CJ78)*CE78/(CG78+273)*$E$13)</f>
        <v>0</v>
      </c>
      <c r="AL78">
        <v>0</v>
      </c>
      <c r="AM78">
        <v>0</v>
      </c>
      <c r="AN78">
        <v>0</v>
      </c>
      <c r="AO78">
        <f>AN78-AM78</f>
        <v>0</v>
      </c>
      <c r="AP78">
        <f>AO78/AN78</f>
        <v>0</v>
      </c>
      <c r="AQ78">
        <v>-1</v>
      </c>
      <c r="AR78" t="s">
        <v>477</v>
      </c>
      <c r="AS78">
        <v>330.391538461538</v>
      </c>
      <c r="AT78">
        <v>394.114</v>
      </c>
      <c r="AU78">
        <f>1-AS78/AT78</f>
        <v>0</v>
      </c>
      <c r="AV78">
        <v>0.5</v>
      </c>
      <c r="AW78">
        <f>BS78</f>
        <v>0</v>
      </c>
      <c r="AX78">
        <f>I78</f>
        <v>0</v>
      </c>
      <c r="AY78">
        <f>AU78*AV78*AW78</f>
        <v>0</v>
      </c>
      <c r="AZ78">
        <f>BE78/AT78</f>
        <v>0</v>
      </c>
      <c r="BA78">
        <f>(AX78-AQ78)/AW78</f>
        <v>0</v>
      </c>
      <c r="BB78">
        <f>(AN78-AT78)/AT78</f>
        <v>0</v>
      </c>
      <c r="BC78" t="s">
        <v>266</v>
      </c>
      <c r="BD78">
        <v>0</v>
      </c>
      <c r="BE78">
        <f>AT78-BD78</f>
        <v>0</v>
      </c>
      <c r="BF78">
        <f>(AT78-AS78)/(AT78-BD78)</f>
        <v>0</v>
      </c>
      <c r="BG78">
        <f>(AN78-AT78)/(AN78-BD78)</f>
        <v>0</v>
      </c>
      <c r="BH78">
        <f>(AT78-AS78)/(AT78-AM78)</f>
        <v>0</v>
      </c>
      <c r="BI78">
        <f>(AN78-AT78)/(AN78-AM78)</f>
        <v>0</v>
      </c>
      <c r="BJ78" t="s">
        <v>266</v>
      </c>
      <c r="BK78" t="s">
        <v>266</v>
      </c>
      <c r="BL78" t="s">
        <v>266</v>
      </c>
      <c r="BM78" t="s">
        <v>266</v>
      </c>
      <c r="BN78" t="s">
        <v>266</v>
      </c>
      <c r="BO78" t="s">
        <v>266</v>
      </c>
      <c r="BP78" t="s">
        <v>266</v>
      </c>
      <c r="BQ78" t="s">
        <v>266</v>
      </c>
      <c r="BR78">
        <f>$B$11*CK78+$C$11*CL78+$F$11*CM78</f>
        <v>0</v>
      </c>
      <c r="BS78">
        <f>BR78*BT78</f>
        <v>0</v>
      </c>
      <c r="BT78">
        <f>($B$11*$D$9+$C$11*$D$9+$F$11*((CZ78+CR78)/MAX(CZ78+CR78+DA78, 0.1)*$I$9+DA78/MAX(CZ78+CR78+DA78, 0.1)*$J$9))/($B$11+$C$11+$F$11)</f>
        <v>0</v>
      </c>
      <c r="BU78">
        <f>($B$11*$K$9+$C$11*$K$9+$F$11*((CZ78+CR78)/MAX(CZ78+CR78+DA78, 0.1)*$P$9+DA78/MAX(CZ78+CR78+DA78, 0.1)*$Q$9))/($B$11+$C$11+$F$11)</f>
        <v>0</v>
      </c>
      <c r="BV78">
        <v>6</v>
      </c>
      <c r="BW78">
        <v>0.5</v>
      </c>
      <c r="BX78" t="s">
        <v>267</v>
      </c>
      <c r="BY78">
        <v>1623859392.02258</v>
      </c>
      <c r="BZ78">
        <v>381.500096774194</v>
      </c>
      <c r="CA78">
        <v>399.967096774194</v>
      </c>
      <c r="CB78">
        <v>29.2852290322581</v>
      </c>
      <c r="CC78">
        <v>20.2489419354839</v>
      </c>
      <c r="CD78">
        <v>599.997548387097</v>
      </c>
      <c r="CE78">
        <v>72.4911193548387</v>
      </c>
      <c r="CF78">
        <v>0.0998763548387097</v>
      </c>
      <c r="CG78">
        <v>34.0009612903226</v>
      </c>
      <c r="CH78">
        <v>33.4949741935484</v>
      </c>
      <c r="CI78">
        <v>999.9</v>
      </c>
      <c r="CJ78">
        <v>10003.3119354839</v>
      </c>
      <c r="CK78">
        <v>0</v>
      </c>
      <c r="CL78">
        <v>195.419483870968</v>
      </c>
      <c r="CM78">
        <v>1999.9935483871</v>
      </c>
      <c r="CN78">
        <v>0.979999741935484</v>
      </c>
      <c r="CO78">
        <v>0.0200001290322581</v>
      </c>
      <c r="CP78">
        <v>0</v>
      </c>
      <c r="CQ78">
        <v>312.585870967742</v>
      </c>
      <c r="CR78">
        <v>5.00005</v>
      </c>
      <c r="CS78">
        <v>8608.87935483871</v>
      </c>
      <c r="CT78">
        <v>16663.5806451613</v>
      </c>
      <c r="CU78">
        <v>47.4031612903226</v>
      </c>
      <c r="CV78">
        <v>49.0904516129032</v>
      </c>
      <c r="CW78">
        <v>47.9898387096774</v>
      </c>
      <c r="CX78">
        <v>47.9010322580645</v>
      </c>
      <c r="CY78">
        <v>49.443064516129</v>
      </c>
      <c r="CZ78">
        <v>1955.09290322581</v>
      </c>
      <c r="DA78">
        <v>39.9006451612903</v>
      </c>
      <c r="DB78">
        <v>0</v>
      </c>
      <c r="DC78">
        <v>2.5</v>
      </c>
      <c r="DD78">
        <v>330.391538461538</v>
      </c>
      <c r="DE78">
        <v>56.0770317205879</v>
      </c>
      <c r="DF78">
        <v>60429.208990807</v>
      </c>
      <c r="DG78">
        <v>17388.2446153846</v>
      </c>
      <c r="DH78">
        <v>15</v>
      </c>
      <c r="DI78">
        <v>1623859370.5</v>
      </c>
      <c r="DJ78" t="s">
        <v>468</v>
      </c>
      <c r="DK78">
        <v>12</v>
      </c>
      <c r="DL78">
        <v>7.371</v>
      </c>
      <c r="DM78">
        <v>-1.075</v>
      </c>
      <c r="DN78">
        <v>400</v>
      </c>
      <c r="DO78">
        <v>20</v>
      </c>
      <c r="DP78">
        <v>0.39</v>
      </c>
      <c r="DQ78">
        <v>0.02</v>
      </c>
      <c r="DR78">
        <v>-18.5692279069767</v>
      </c>
      <c r="DS78">
        <v>-2.08254312744612</v>
      </c>
      <c r="DT78">
        <v>0.267342884374826</v>
      </c>
      <c r="DU78">
        <v>0</v>
      </c>
      <c r="DV78">
        <v>327.348444444444</v>
      </c>
      <c r="DW78">
        <v>120.717451985027</v>
      </c>
      <c r="DX78">
        <v>39.0884961141911</v>
      </c>
      <c r="DY78">
        <v>0</v>
      </c>
      <c r="DZ78">
        <v>9.0838488372093</v>
      </c>
      <c r="EA78">
        <v>1.07976112686268</v>
      </c>
      <c r="EB78">
        <v>0.156523927366338</v>
      </c>
      <c r="EC78">
        <v>0</v>
      </c>
      <c r="ED78">
        <v>0</v>
      </c>
      <c r="EE78">
        <v>3</v>
      </c>
      <c r="EF78" t="s">
        <v>280</v>
      </c>
      <c r="EG78">
        <v>100</v>
      </c>
      <c r="EH78">
        <v>100</v>
      </c>
      <c r="EI78">
        <v>7.371</v>
      </c>
      <c r="EJ78">
        <v>-1.075</v>
      </c>
      <c r="EK78">
        <v>2</v>
      </c>
      <c r="EL78">
        <v>713.476</v>
      </c>
      <c r="EM78">
        <v>350.842</v>
      </c>
      <c r="EN78">
        <v>32.8408</v>
      </c>
      <c r="EO78">
        <v>31.4273</v>
      </c>
      <c r="EP78">
        <v>30.001</v>
      </c>
      <c r="EQ78">
        <v>31.2038</v>
      </c>
      <c r="ER78">
        <v>31.1514</v>
      </c>
      <c r="ES78">
        <v>25.7148</v>
      </c>
      <c r="ET78">
        <v>-30</v>
      </c>
      <c r="EU78">
        <v>-30</v>
      </c>
      <c r="EV78">
        <v>-999.9</v>
      </c>
      <c r="EW78">
        <v>400</v>
      </c>
      <c r="EX78">
        <v>20</v>
      </c>
      <c r="EY78">
        <v>111.051</v>
      </c>
      <c r="EZ78">
        <v>98.8417</v>
      </c>
    </row>
    <row r="79" spans="1:156">
      <c r="A79">
        <v>63</v>
      </c>
      <c r="B79">
        <v>1623859410.1</v>
      </c>
      <c r="C79">
        <v>3658</v>
      </c>
      <c r="D79" t="s">
        <v>478</v>
      </c>
      <c r="E79" t="s">
        <v>479</v>
      </c>
      <c r="F79" t="s">
        <v>264</v>
      </c>
      <c r="G79">
        <v>1623859392.84516</v>
      </c>
      <c r="H79">
        <f>CD79*AI79*(CB79-CC79)/(100*BV79*(1000-AI79*CB79))</f>
        <v>0</v>
      </c>
      <c r="I79">
        <f>CD79*AI79*(CA79-BZ79*(1000-AI79*CC79)/(1000-AI79*CB79))/(100*BV79)</f>
        <v>0</v>
      </c>
      <c r="J79">
        <f>BZ79 - IF(AI79&gt;1, I79*BV79*100.0/(AK79*CJ79), 0)</f>
        <v>0</v>
      </c>
      <c r="K79">
        <f>((Q79-H79/2)*J79-I79)/(Q79+H79/2)</f>
        <v>0</v>
      </c>
      <c r="L79">
        <f>K79*(CE79+CF79)/1000.0</f>
        <v>0</v>
      </c>
      <c r="M79">
        <f>(BZ79 - IF(AI79&gt;1, I79*BV79*100.0/(AK79*CJ79), 0))*(CE79+CF79)/1000.0</f>
        <v>0</v>
      </c>
      <c r="N79">
        <f>2.0/((1/P79-1/O79)+SIGN(P79)*SQRT((1/P79-1/O79)*(1/P79-1/O79) + 4*BW79/((BW79+1)*(BW79+1))*(2*1/P79*1/O79-1/O79*1/O79)))</f>
        <v>0</v>
      </c>
      <c r="O79">
        <f>AF79+AE79*BV79+AD79*BV79*BV79</f>
        <v>0</v>
      </c>
      <c r="P79">
        <f>H79*(1000-(1000*0.61365*exp(17.502*T79/(240.97+T79))/(CE79+CF79)+CB79)/2)/(1000*0.61365*exp(17.502*T79/(240.97+T79))/(CE79+CF79)-CB79)</f>
        <v>0</v>
      </c>
      <c r="Q79">
        <f>1/((BW79+1)/(N79/1.6)+1/(O79/1.37)) + BW79/((BW79+1)/(N79/1.6) + BW79/(O79/1.37))</f>
        <v>0</v>
      </c>
      <c r="R79">
        <f>(BS79*BU79)</f>
        <v>0</v>
      </c>
      <c r="S79">
        <f>(CG79+(R79+2*0.95*5.67E-8*(((CG79+$B$7)+273)^4-(CG79+273)^4)-44100*H79)/(1.84*29.3*O79+8*0.95*5.67E-8*(CG79+273)^3))</f>
        <v>0</v>
      </c>
      <c r="T79">
        <f>($C$7*CH79+$D$7*CI79+$E$7*S79)</f>
        <v>0</v>
      </c>
      <c r="U79">
        <f>0.61365*exp(17.502*T79/(240.97+T79))</f>
        <v>0</v>
      </c>
      <c r="V79">
        <f>(W79/X79*100)</f>
        <v>0</v>
      </c>
      <c r="W79">
        <f>CB79*(CE79+CF79)/1000</f>
        <v>0</v>
      </c>
      <c r="X79">
        <f>0.61365*exp(17.502*CG79/(240.97+CG79))</f>
        <v>0</v>
      </c>
      <c r="Y79">
        <f>(U79-CB79*(CE79+CF79)/1000)</f>
        <v>0</v>
      </c>
      <c r="Z79">
        <f>(-H79*44100)</f>
        <v>0</v>
      </c>
      <c r="AA79">
        <f>2*29.3*O79*0.92*(CG79-T79)</f>
        <v>0</v>
      </c>
      <c r="AB79">
        <f>2*0.95*5.67E-8*(((CG79+$B$7)+273)^4-(T79+273)^4)</f>
        <v>0</v>
      </c>
      <c r="AC79">
        <f>R79+AB79+Z79+AA79</f>
        <v>0</v>
      </c>
      <c r="AD79">
        <v>-0.0300734890435132</v>
      </c>
      <c r="AE79">
        <v>0.0337601260336823</v>
      </c>
      <c r="AF79">
        <v>2.68317128941642</v>
      </c>
      <c r="AG79">
        <v>67</v>
      </c>
      <c r="AH79">
        <v>11</v>
      </c>
      <c r="AI79">
        <f>IF(AG79*$H$13&gt;=AK79,1.0,(AK79/(AK79-AG79*$H$13)))</f>
        <v>0</v>
      </c>
      <c r="AJ79">
        <f>(AI79-1)*100</f>
        <v>0</v>
      </c>
      <c r="AK79">
        <f>MAX(0,($B$13+$C$13*CJ79)/(1+$D$13*CJ79)*CE79/(CG79+273)*$E$13)</f>
        <v>0</v>
      </c>
      <c r="AL79">
        <v>0</v>
      </c>
      <c r="AM79">
        <v>0</v>
      </c>
      <c r="AN79">
        <v>0</v>
      </c>
      <c r="AO79">
        <f>AN79-AM79</f>
        <v>0</v>
      </c>
      <c r="AP79">
        <f>AO79/AN79</f>
        <v>0</v>
      </c>
      <c r="AQ79">
        <v>-1</v>
      </c>
      <c r="AR79" t="s">
        <v>480</v>
      </c>
      <c r="AS79">
        <v>333.114192307692</v>
      </c>
      <c r="AT79">
        <v>389.039</v>
      </c>
      <c r="AU79">
        <f>1-AS79/AT79</f>
        <v>0</v>
      </c>
      <c r="AV79">
        <v>0.5</v>
      </c>
      <c r="AW79">
        <f>BS79</f>
        <v>0</v>
      </c>
      <c r="AX79">
        <f>I79</f>
        <v>0</v>
      </c>
      <c r="AY79">
        <f>AU79*AV79*AW79</f>
        <v>0</v>
      </c>
      <c r="AZ79">
        <f>BE79/AT79</f>
        <v>0</v>
      </c>
      <c r="BA79">
        <f>(AX79-AQ79)/AW79</f>
        <v>0</v>
      </c>
      <c r="BB79">
        <f>(AN79-AT79)/AT79</f>
        <v>0</v>
      </c>
      <c r="BC79" t="s">
        <v>266</v>
      </c>
      <c r="BD79">
        <v>0</v>
      </c>
      <c r="BE79">
        <f>AT79-BD79</f>
        <v>0</v>
      </c>
      <c r="BF79">
        <f>(AT79-AS79)/(AT79-BD79)</f>
        <v>0</v>
      </c>
      <c r="BG79">
        <f>(AN79-AT79)/(AN79-BD79)</f>
        <v>0</v>
      </c>
      <c r="BH79">
        <f>(AT79-AS79)/(AT79-AM79)</f>
        <v>0</v>
      </c>
      <c r="BI79">
        <f>(AN79-AT79)/(AN79-AM79)</f>
        <v>0</v>
      </c>
      <c r="BJ79" t="s">
        <v>266</v>
      </c>
      <c r="BK79" t="s">
        <v>266</v>
      </c>
      <c r="BL79" t="s">
        <v>266</v>
      </c>
      <c r="BM79" t="s">
        <v>266</v>
      </c>
      <c r="BN79" t="s">
        <v>266</v>
      </c>
      <c r="BO79" t="s">
        <v>266</v>
      </c>
      <c r="BP79" t="s">
        <v>266</v>
      </c>
      <c r="BQ79" t="s">
        <v>266</v>
      </c>
      <c r="BR79">
        <f>$B$11*CK79+$C$11*CL79+$F$11*CM79</f>
        <v>0</v>
      </c>
      <c r="BS79">
        <f>BR79*BT79</f>
        <v>0</v>
      </c>
      <c r="BT79">
        <f>($B$11*$D$9+$C$11*$D$9+$F$11*((CZ79+CR79)/MAX(CZ79+CR79+DA79, 0.1)*$I$9+DA79/MAX(CZ79+CR79+DA79, 0.1)*$J$9))/($B$11+$C$11+$F$11)</f>
        <v>0</v>
      </c>
      <c r="BU79">
        <f>($B$11*$K$9+$C$11*$K$9+$F$11*((CZ79+CR79)/MAX(CZ79+CR79+DA79, 0.1)*$P$9+DA79/MAX(CZ79+CR79+DA79, 0.1)*$Q$9))/($B$11+$C$11+$F$11)</f>
        <v>0</v>
      </c>
      <c r="BV79">
        <v>6</v>
      </c>
      <c r="BW79">
        <v>0.5</v>
      </c>
      <c r="BX79" t="s">
        <v>267</v>
      </c>
      <c r="BY79">
        <v>1623859392.84516</v>
      </c>
      <c r="BZ79">
        <v>381.462387096774</v>
      </c>
      <c r="CA79">
        <v>399.965967741935</v>
      </c>
      <c r="CB79">
        <v>29.3153451612903</v>
      </c>
      <c r="CC79">
        <v>20.2502548387097</v>
      </c>
      <c r="CD79">
        <v>599.998580645161</v>
      </c>
      <c r="CE79">
        <v>72.4911838709677</v>
      </c>
      <c r="CF79">
        <v>0.0998726741935484</v>
      </c>
      <c r="CG79">
        <v>34.0114483870968</v>
      </c>
      <c r="CH79">
        <v>33.5599483870968</v>
      </c>
      <c r="CI79">
        <v>999.9</v>
      </c>
      <c r="CJ79">
        <v>10004.4829032258</v>
      </c>
      <c r="CK79">
        <v>0</v>
      </c>
      <c r="CL79">
        <v>195.362096774194</v>
      </c>
      <c r="CM79">
        <v>1999.99</v>
      </c>
      <c r="CN79">
        <v>0.979999935483871</v>
      </c>
      <c r="CO79">
        <v>0.0199999548387097</v>
      </c>
      <c r="CP79">
        <v>0</v>
      </c>
      <c r="CQ79">
        <v>311.738709677419</v>
      </c>
      <c r="CR79">
        <v>5.00005</v>
      </c>
      <c r="CS79">
        <v>8588.80870967742</v>
      </c>
      <c r="CT79">
        <v>16663.5548387097</v>
      </c>
      <c r="CU79">
        <v>47.4233225806452</v>
      </c>
      <c r="CV79">
        <v>49.0944838709677</v>
      </c>
      <c r="CW79">
        <v>47.9918709677419</v>
      </c>
      <c r="CX79">
        <v>47.905064516129</v>
      </c>
      <c r="CY79">
        <v>49.451129032258</v>
      </c>
      <c r="CZ79">
        <v>1955.08967741935</v>
      </c>
      <c r="DA79">
        <v>39.9003225806452</v>
      </c>
      <c r="DB79">
        <v>0</v>
      </c>
      <c r="DC79">
        <v>2.30000019073486</v>
      </c>
      <c r="DD79">
        <v>333.114192307692</v>
      </c>
      <c r="DE79">
        <v>-53.6741450717008</v>
      </c>
      <c r="DF79">
        <v>29049.6022772501</v>
      </c>
      <c r="DG79">
        <v>20103.4880769231</v>
      </c>
      <c r="DH79">
        <v>15</v>
      </c>
      <c r="DI79">
        <v>1623859370.5</v>
      </c>
      <c r="DJ79" t="s">
        <v>468</v>
      </c>
      <c r="DK79">
        <v>12</v>
      </c>
      <c r="DL79">
        <v>7.371</v>
      </c>
      <c r="DM79">
        <v>-1.075</v>
      </c>
      <c r="DN79">
        <v>400</v>
      </c>
      <c r="DO79">
        <v>20</v>
      </c>
      <c r="DP79">
        <v>0.39</v>
      </c>
      <c r="DQ79">
        <v>0.02</v>
      </c>
      <c r="DR79">
        <v>-18.7246395348837</v>
      </c>
      <c r="DS79">
        <v>-3.64605223149368</v>
      </c>
      <c r="DT79">
        <v>0.41962111323139</v>
      </c>
      <c r="DU79">
        <v>0</v>
      </c>
      <c r="DV79">
        <v>329.360388888889</v>
      </c>
      <c r="DW79">
        <v>99.1690665269127</v>
      </c>
      <c r="DX79">
        <v>42.7906154932739</v>
      </c>
      <c r="DY79">
        <v>0</v>
      </c>
      <c r="DZ79">
        <v>9.18853674418605</v>
      </c>
      <c r="EA79">
        <v>2.22860463121848</v>
      </c>
      <c r="EB79">
        <v>0.276574628624359</v>
      </c>
      <c r="EC79">
        <v>0</v>
      </c>
      <c r="ED79">
        <v>0</v>
      </c>
      <c r="EE79">
        <v>3</v>
      </c>
      <c r="EF79" t="s">
        <v>280</v>
      </c>
      <c r="EG79">
        <v>100</v>
      </c>
      <c r="EH79">
        <v>100</v>
      </c>
      <c r="EI79">
        <v>7.371</v>
      </c>
      <c r="EJ79">
        <v>-1.075</v>
      </c>
      <c r="EK79">
        <v>2</v>
      </c>
      <c r="EL79">
        <v>713.562</v>
      </c>
      <c r="EM79">
        <v>350.847</v>
      </c>
      <c r="EN79">
        <v>32.8441</v>
      </c>
      <c r="EO79">
        <v>31.4322</v>
      </c>
      <c r="EP79">
        <v>30.0009</v>
      </c>
      <c r="EQ79">
        <v>31.2093</v>
      </c>
      <c r="ER79">
        <v>31.1569</v>
      </c>
      <c r="ES79">
        <v>25.7154</v>
      </c>
      <c r="ET79">
        <v>-30</v>
      </c>
      <c r="EU79">
        <v>-30</v>
      </c>
      <c r="EV79">
        <v>-999.9</v>
      </c>
      <c r="EW79">
        <v>400</v>
      </c>
      <c r="EX79">
        <v>20</v>
      </c>
      <c r="EY79">
        <v>111.049</v>
      </c>
      <c r="EZ79">
        <v>98.8413</v>
      </c>
    </row>
    <row r="80" spans="1:156">
      <c r="A80">
        <v>64</v>
      </c>
      <c r="B80">
        <v>1623859413</v>
      </c>
      <c r="C80">
        <v>3660.90000009537</v>
      </c>
      <c r="D80" t="s">
        <v>481</v>
      </c>
      <c r="E80" t="s">
        <v>482</v>
      </c>
      <c r="F80" t="s">
        <v>264</v>
      </c>
      <c r="G80">
        <v>1623859393.75161</v>
      </c>
      <c r="H80">
        <f>CD80*AI80*(CB80-CC80)/(100*BV80*(1000-AI80*CB80))</f>
        <v>0</v>
      </c>
      <c r="I80">
        <f>CD80*AI80*(CA80-BZ80*(1000-AI80*CC80)/(1000-AI80*CB80))/(100*BV80)</f>
        <v>0</v>
      </c>
      <c r="J80">
        <f>BZ80 - IF(AI80&gt;1, I80*BV80*100.0/(AK80*CJ80), 0)</f>
        <v>0</v>
      </c>
      <c r="K80">
        <f>((Q80-H80/2)*J80-I80)/(Q80+H80/2)</f>
        <v>0</v>
      </c>
      <c r="L80">
        <f>K80*(CE80+CF80)/1000.0</f>
        <v>0</v>
      </c>
      <c r="M80">
        <f>(BZ80 - IF(AI80&gt;1, I80*BV80*100.0/(AK80*CJ80), 0))*(CE80+CF80)/1000.0</f>
        <v>0</v>
      </c>
      <c r="N80">
        <f>2.0/((1/P80-1/O80)+SIGN(P80)*SQRT((1/P80-1/O80)*(1/P80-1/O80) + 4*BW80/((BW80+1)*(BW80+1))*(2*1/P80*1/O80-1/O80*1/O80)))</f>
        <v>0</v>
      </c>
      <c r="O80">
        <f>AF80+AE80*BV80+AD80*BV80*BV80</f>
        <v>0</v>
      </c>
      <c r="P80">
        <f>H80*(1000-(1000*0.61365*exp(17.502*T80/(240.97+T80))/(CE80+CF80)+CB80)/2)/(1000*0.61365*exp(17.502*T80/(240.97+T80))/(CE80+CF80)-CB80)</f>
        <v>0</v>
      </c>
      <c r="Q80">
        <f>1/((BW80+1)/(N80/1.6)+1/(O80/1.37)) + BW80/((BW80+1)/(N80/1.6) + BW80/(O80/1.37))</f>
        <v>0</v>
      </c>
      <c r="R80">
        <f>(BS80*BU80)</f>
        <v>0</v>
      </c>
      <c r="S80">
        <f>(CG80+(R80+2*0.95*5.67E-8*(((CG80+$B$7)+273)^4-(CG80+273)^4)-44100*H80)/(1.84*29.3*O80+8*0.95*5.67E-8*(CG80+273)^3))</f>
        <v>0</v>
      </c>
      <c r="T80">
        <f>($C$7*CH80+$D$7*CI80+$E$7*S80)</f>
        <v>0</v>
      </c>
      <c r="U80">
        <f>0.61365*exp(17.502*T80/(240.97+T80))</f>
        <v>0</v>
      </c>
      <c r="V80">
        <f>(W80/X80*100)</f>
        <v>0</v>
      </c>
      <c r="W80">
        <f>CB80*(CE80+CF80)/1000</f>
        <v>0</v>
      </c>
      <c r="X80">
        <f>0.61365*exp(17.502*CG80/(240.97+CG80))</f>
        <v>0</v>
      </c>
      <c r="Y80">
        <f>(U80-CB80*(CE80+CF80)/1000)</f>
        <v>0</v>
      </c>
      <c r="Z80">
        <f>(-H80*44100)</f>
        <v>0</v>
      </c>
      <c r="AA80">
        <f>2*29.3*O80*0.92*(CG80-T80)</f>
        <v>0</v>
      </c>
      <c r="AB80">
        <f>2*0.95*5.67E-8*(((CG80+$B$7)+273)^4-(T80+273)^4)</f>
        <v>0</v>
      </c>
      <c r="AC80">
        <f>R80+AB80+Z80+AA80</f>
        <v>0</v>
      </c>
      <c r="AD80">
        <v>-0.0300686607247491</v>
      </c>
      <c r="AE80">
        <v>0.0337547058228857</v>
      </c>
      <c r="AF80">
        <v>2.68282089197085</v>
      </c>
      <c r="AG80">
        <v>66</v>
      </c>
      <c r="AH80">
        <v>11</v>
      </c>
      <c r="AI80">
        <f>IF(AG80*$H$13&gt;=AK80,1.0,(AK80/(AK80-AG80*$H$13)))</f>
        <v>0</v>
      </c>
      <c r="AJ80">
        <f>(AI80-1)*100</f>
        <v>0</v>
      </c>
      <c r="AK80">
        <f>MAX(0,($B$13+$C$13*CJ80)/(1+$D$13*CJ80)*CE80/(CG80+273)*$E$13)</f>
        <v>0</v>
      </c>
      <c r="AL80">
        <v>0</v>
      </c>
      <c r="AM80">
        <v>0</v>
      </c>
      <c r="AN80">
        <v>0</v>
      </c>
      <c r="AO80">
        <f>AN80-AM80</f>
        <v>0</v>
      </c>
      <c r="AP80">
        <f>AO80/AN80</f>
        <v>0</v>
      </c>
      <c r="AQ80">
        <v>-1</v>
      </c>
      <c r="AR80" t="s">
        <v>483</v>
      </c>
      <c r="AS80">
        <v>335.488692307692</v>
      </c>
      <c r="AT80">
        <v>385.516</v>
      </c>
      <c r="AU80">
        <f>1-AS80/AT80</f>
        <v>0</v>
      </c>
      <c r="AV80">
        <v>0.5</v>
      </c>
      <c r="AW80">
        <f>BS80</f>
        <v>0</v>
      </c>
      <c r="AX80">
        <f>I80</f>
        <v>0</v>
      </c>
      <c r="AY80">
        <f>AU80*AV80*AW80</f>
        <v>0</v>
      </c>
      <c r="AZ80">
        <f>BE80/AT80</f>
        <v>0</v>
      </c>
      <c r="BA80">
        <f>(AX80-AQ80)/AW80</f>
        <v>0</v>
      </c>
      <c r="BB80">
        <f>(AN80-AT80)/AT80</f>
        <v>0</v>
      </c>
      <c r="BC80" t="s">
        <v>266</v>
      </c>
      <c r="BD80">
        <v>0</v>
      </c>
      <c r="BE80">
        <f>AT80-BD80</f>
        <v>0</v>
      </c>
      <c r="BF80">
        <f>(AT80-AS80)/(AT80-BD80)</f>
        <v>0</v>
      </c>
      <c r="BG80">
        <f>(AN80-AT80)/(AN80-BD80)</f>
        <v>0</v>
      </c>
      <c r="BH80">
        <f>(AT80-AS80)/(AT80-AM80)</f>
        <v>0</v>
      </c>
      <c r="BI80">
        <f>(AN80-AT80)/(AN80-AM80)</f>
        <v>0</v>
      </c>
      <c r="BJ80" t="s">
        <v>266</v>
      </c>
      <c r="BK80" t="s">
        <v>266</v>
      </c>
      <c r="BL80" t="s">
        <v>266</v>
      </c>
      <c r="BM80" t="s">
        <v>266</v>
      </c>
      <c r="BN80" t="s">
        <v>266</v>
      </c>
      <c r="BO80" t="s">
        <v>266</v>
      </c>
      <c r="BP80" t="s">
        <v>266</v>
      </c>
      <c r="BQ80" t="s">
        <v>266</v>
      </c>
      <c r="BR80">
        <f>$B$11*CK80+$C$11*CL80+$F$11*CM80</f>
        <v>0</v>
      </c>
      <c r="BS80">
        <f>BR80*BT80</f>
        <v>0</v>
      </c>
      <c r="BT80">
        <f>($B$11*$D$9+$C$11*$D$9+$F$11*((CZ80+CR80)/MAX(CZ80+CR80+DA80, 0.1)*$I$9+DA80/MAX(CZ80+CR80+DA80, 0.1)*$J$9))/($B$11+$C$11+$F$11)</f>
        <v>0</v>
      </c>
      <c r="BU80">
        <f>($B$11*$K$9+$C$11*$K$9+$F$11*((CZ80+CR80)/MAX(CZ80+CR80+DA80, 0.1)*$P$9+DA80/MAX(CZ80+CR80+DA80, 0.1)*$Q$9))/($B$11+$C$11+$F$11)</f>
        <v>0</v>
      </c>
      <c r="BV80">
        <v>6</v>
      </c>
      <c r="BW80">
        <v>0.5</v>
      </c>
      <c r="BX80" t="s">
        <v>267</v>
      </c>
      <c r="BY80">
        <v>1623859393.75161</v>
      </c>
      <c r="BZ80">
        <v>381.420838709677</v>
      </c>
      <c r="CA80">
        <v>399.964677419355</v>
      </c>
      <c r="CB80">
        <v>29.3509258064516</v>
      </c>
      <c r="CC80">
        <v>20.2517806451613</v>
      </c>
      <c r="CD80">
        <v>600.000129032258</v>
      </c>
      <c r="CE80">
        <v>72.4912322580645</v>
      </c>
      <c r="CF80">
        <v>0.0998958580645161</v>
      </c>
      <c r="CG80">
        <v>34.0232032258065</v>
      </c>
      <c r="CH80">
        <v>33.6298870967742</v>
      </c>
      <c r="CI80">
        <v>999.9</v>
      </c>
      <c r="CJ80">
        <v>10002.87</v>
      </c>
      <c r="CK80">
        <v>0</v>
      </c>
      <c r="CL80">
        <v>195.299193548387</v>
      </c>
      <c r="CM80">
        <v>1999.99741935484</v>
      </c>
      <c r="CN80">
        <v>0.979999774193548</v>
      </c>
      <c r="CO80">
        <v>0.0200001064516129</v>
      </c>
      <c r="CP80">
        <v>0</v>
      </c>
      <c r="CQ80">
        <v>310.771096774194</v>
      </c>
      <c r="CR80">
        <v>5.00005</v>
      </c>
      <c r="CS80">
        <v>8566.28806451613</v>
      </c>
      <c r="CT80">
        <v>16663.6161290323</v>
      </c>
      <c r="CU80">
        <v>47.4454838709677</v>
      </c>
      <c r="CV80">
        <v>49.0985161290322</v>
      </c>
      <c r="CW80">
        <v>47.9918709677419</v>
      </c>
      <c r="CX80">
        <v>47.9090967741936</v>
      </c>
      <c r="CY80">
        <v>49.4612258064516</v>
      </c>
      <c r="CZ80">
        <v>1955.09677419355</v>
      </c>
      <c r="DA80">
        <v>39.9006451612903</v>
      </c>
      <c r="DB80">
        <v>0</v>
      </c>
      <c r="DC80">
        <v>2</v>
      </c>
      <c r="DD80">
        <v>335.488692307692</v>
      </c>
      <c r="DE80">
        <v>-197.268693040195</v>
      </c>
      <c r="DF80">
        <v>-28742.2624803624</v>
      </c>
      <c r="DG80">
        <v>22781.7515384615</v>
      </c>
      <c r="DH80">
        <v>15</v>
      </c>
      <c r="DI80">
        <v>1623859370.5</v>
      </c>
      <c r="DJ80" t="s">
        <v>468</v>
      </c>
      <c r="DK80">
        <v>12</v>
      </c>
      <c r="DL80">
        <v>7.371</v>
      </c>
      <c r="DM80">
        <v>-1.075</v>
      </c>
      <c r="DN80">
        <v>400</v>
      </c>
      <c r="DO80">
        <v>20</v>
      </c>
      <c r="DP80">
        <v>0.39</v>
      </c>
      <c r="DQ80">
        <v>0.02</v>
      </c>
      <c r="DR80">
        <v>-18.9034744186046</v>
      </c>
      <c r="DS80">
        <v>-4.65261077940895</v>
      </c>
      <c r="DT80">
        <v>0.503067880247079</v>
      </c>
      <c r="DU80">
        <v>0</v>
      </c>
      <c r="DV80">
        <v>330.310194444444</v>
      </c>
      <c r="DW80">
        <v>32.5704519504481</v>
      </c>
      <c r="DX80">
        <v>46.5513755739108</v>
      </c>
      <c r="DY80">
        <v>0</v>
      </c>
      <c r="DZ80">
        <v>9.32413209302326</v>
      </c>
      <c r="EA80">
        <v>3.32701204499215</v>
      </c>
      <c r="EB80">
        <v>0.37445197798456</v>
      </c>
      <c r="EC80">
        <v>0</v>
      </c>
      <c r="ED80">
        <v>0</v>
      </c>
      <c r="EE80">
        <v>3</v>
      </c>
      <c r="EF80" t="s">
        <v>280</v>
      </c>
      <c r="EG80">
        <v>100</v>
      </c>
      <c r="EH80">
        <v>100</v>
      </c>
      <c r="EI80">
        <v>7.371</v>
      </c>
      <c r="EJ80">
        <v>-1.075</v>
      </c>
      <c r="EK80">
        <v>2</v>
      </c>
      <c r="EL80">
        <v>713.799</v>
      </c>
      <c r="EM80">
        <v>350.865</v>
      </c>
      <c r="EN80">
        <v>32.8475</v>
      </c>
      <c r="EO80">
        <v>31.4372</v>
      </c>
      <c r="EP80">
        <v>30.0009</v>
      </c>
      <c r="EQ80">
        <v>31.2147</v>
      </c>
      <c r="ER80">
        <v>31.1622</v>
      </c>
      <c r="ES80">
        <v>25.7157</v>
      </c>
      <c r="ET80">
        <v>-30</v>
      </c>
      <c r="EU80">
        <v>-30</v>
      </c>
      <c r="EV80">
        <v>-999.9</v>
      </c>
      <c r="EW80">
        <v>400</v>
      </c>
      <c r="EX80">
        <v>20</v>
      </c>
      <c r="EY80">
        <v>111.046</v>
      </c>
      <c r="EZ80">
        <v>98.8397</v>
      </c>
    </row>
    <row r="81" spans="1:156">
      <c r="A81">
        <v>65</v>
      </c>
      <c r="B81">
        <v>1623859416.1</v>
      </c>
      <c r="C81">
        <v>3664</v>
      </c>
      <c r="D81" t="s">
        <v>484</v>
      </c>
      <c r="E81" t="s">
        <v>485</v>
      </c>
      <c r="F81" t="s">
        <v>264</v>
      </c>
      <c r="G81">
        <v>1623859394.73871</v>
      </c>
      <c r="H81">
        <f>CD81*AI81*(CB81-CC81)/(100*BV81*(1000-AI81*CB81))</f>
        <v>0</v>
      </c>
      <c r="I81">
        <f>CD81*AI81*(CA81-BZ81*(1000-AI81*CC81)/(1000-AI81*CB81))/(100*BV81)</f>
        <v>0</v>
      </c>
      <c r="J81">
        <f>BZ81 - IF(AI81&gt;1, I81*BV81*100.0/(AK81*CJ81), 0)</f>
        <v>0</v>
      </c>
      <c r="K81">
        <f>((Q81-H81/2)*J81-I81)/(Q81+H81/2)</f>
        <v>0</v>
      </c>
      <c r="L81">
        <f>K81*(CE81+CF81)/1000.0</f>
        <v>0</v>
      </c>
      <c r="M81">
        <f>(BZ81 - IF(AI81&gt;1, I81*BV81*100.0/(AK81*CJ81), 0))*(CE81+CF81)/1000.0</f>
        <v>0</v>
      </c>
      <c r="N81">
        <f>2.0/((1/P81-1/O81)+SIGN(P81)*SQRT((1/P81-1/O81)*(1/P81-1/O81) + 4*BW81/((BW81+1)*(BW81+1))*(2*1/P81*1/O81-1/O81*1/O81)))</f>
        <v>0</v>
      </c>
      <c r="O81">
        <f>AF81+AE81*BV81+AD81*BV81*BV81</f>
        <v>0</v>
      </c>
      <c r="P81">
        <f>H81*(1000-(1000*0.61365*exp(17.502*T81/(240.97+T81))/(CE81+CF81)+CB81)/2)/(1000*0.61365*exp(17.502*T81/(240.97+T81))/(CE81+CF81)-CB81)</f>
        <v>0</v>
      </c>
      <c r="Q81">
        <f>1/((BW81+1)/(N81/1.6)+1/(O81/1.37)) + BW81/((BW81+1)/(N81/1.6) + BW81/(O81/1.37))</f>
        <v>0</v>
      </c>
      <c r="R81">
        <f>(BS81*BU81)</f>
        <v>0</v>
      </c>
      <c r="S81">
        <f>(CG81+(R81+2*0.95*5.67E-8*(((CG81+$B$7)+273)^4-(CG81+273)^4)-44100*H81)/(1.84*29.3*O81+8*0.95*5.67E-8*(CG81+273)^3))</f>
        <v>0</v>
      </c>
      <c r="T81">
        <f>($C$7*CH81+$D$7*CI81+$E$7*S81)</f>
        <v>0</v>
      </c>
      <c r="U81">
        <f>0.61365*exp(17.502*T81/(240.97+T81))</f>
        <v>0</v>
      </c>
      <c r="V81">
        <f>(W81/X81*100)</f>
        <v>0</v>
      </c>
      <c r="W81">
        <f>CB81*(CE81+CF81)/1000</f>
        <v>0</v>
      </c>
      <c r="X81">
        <f>0.61365*exp(17.502*CG81/(240.97+CG81))</f>
        <v>0</v>
      </c>
      <c r="Y81">
        <f>(U81-CB81*(CE81+CF81)/1000)</f>
        <v>0</v>
      </c>
      <c r="Z81">
        <f>(-H81*44100)</f>
        <v>0</v>
      </c>
      <c r="AA81">
        <f>2*29.3*O81*0.92*(CG81-T81)</f>
        <v>0</v>
      </c>
      <c r="AB81">
        <f>2*0.95*5.67E-8*(((CG81+$B$7)+273)^4-(T81+273)^4)</f>
        <v>0</v>
      </c>
      <c r="AC81">
        <f>R81+AB81+Z81+AA81</f>
        <v>0</v>
      </c>
      <c r="AD81">
        <v>-0.0300716613950911</v>
      </c>
      <c r="AE81">
        <v>0.0337580743382177</v>
      </c>
      <c r="AF81">
        <v>2.68303865608612</v>
      </c>
      <c r="AG81">
        <v>66</v>
      </c>
      <c r="AH81">
        <v>11</v>
      </c>
      <c r="AI81">
        <f>IF(AG81*$H$13&gt;=AK81,1.0,(AK81/(AK81-AG81*$H$13)))</f>
        <v>0</v>
      </c>
      <c r="AJ81">
        <f>(AI81-1)*100</f>
        <v>0</v>
      </c>
      <c r="AK81">
        <f>MAX(0,($B$13+$C$13*CJ81)/(1+$D$13*CJ81)*CE81/(CG81+273)*$E$13)</f>
        <v>0</v>
      </c>
      <c r="AL81">
        <v>0</v>
      </c>
      <c r="AM81">
        <v>0</v>
      </c>
      <c r="AN81">
        <v>0</v>
      </c>
      <c r="AO81">
        <f>AN81-AM81</f>
        <v>0</v>
      </c>
      <c r="AP81">
        <f>AO81/AN81</f>
        <v>0</v>
      </c>
      <c r="AQ81">
        <v>-1</v>
      </c>
      <c r="AR81" t="s">
        <v>486</v>
      </c>
      <c r="AS81">
        <v>328.604884615385</v>
      </c>
      <c r="AT81">
        <v>382.401</v>
      </c>
      <c r="AU81">
        <f>1-AS81/AT81</f>
        <v>0</v>
      </c>
      <c r="AV81">
        <v>0.5</v>
      </c>
      <c r="AW81">
        <f>BS81</f>
        <v>0</v>
      </c>
      <c r="AX81">
        <f>I81</f>
        <v>0</v>
      </c>
      <c r="AY81">
        <f>AU81*AV81*AW81</f>
        <v>0</v>
      </c>
      <c r="AZ81">
        <f>BE81/AT81</f>
        <v>0</v>
      </c>
      <c r="BA81">
        <f>(AX81-AQ81)/AW81</f>
        <v>0</v>
      </c>
      <c r="BB81">
        <f>(AN81-AT81)/AT81</f>
        <v>0</v>
      </c>
      <c r="BC81" t="s">
        <v>266</v>
      </c>
      <c r="BD81">
        <v>0</v>
      </c>
      <c r="BE81">
        <f>AT81-BD81</f>
        <v>0</v>
      </c>
      <c r="BF81">
        <f>(AT81-AS81)/(AT81-BD81)</f>
        <v>0</v>
      </c>
      <c r="BG81">
        <f>(AN81-AT81)/(AN81-BD81)</f>
        <v>0</v>
      </c>
      <c r="BH81">
        <f>(AT81-AS81)/(AT81-AM81)</f>
        <v>0</v>
      </c>
      <c r="BI81">
        <f>(AN81-AT81)/(AN81-AM81)</f>
        <v>0</v>
      </c>
      <c r="BJ81" t="s">
        <v>266</v>
      </c>
      <c r="BK81" t="s">
        <v>266</v>
      </c>
      <c r="BL81" t="s">
        <v>266</v>
      </c>
      <c r="BM81" t="s">
        <v>266</v>
      </c>
      <c r="BN81" t="s">
        <v>266</v>
      </c>
      <c r="BO81" t="s">
        <v>266</v>
      </c>
      <c r="BP81" t="s">
        <v>266</v>
      </c>
      <c r="BQ81" t="s">
        <v>266</v>
      </c>
      <c r="BR81">
        <f>$B$11*CK81+$C$11*CL81+$F$11*CM81</f>
        <v>0</v>
      </c>
      <c r="BS81">
        <f>BR81*BT81</f>
        <v>0</v>
      </c>
      <c r="BT81">
        <f>($B$11*$D$9+$C$11*$D$9+$F$11*((CZ81+CR81)/MAX(CZ81+CR81+DA81, 0.1)*$I$9+DA81/MAX(CZ81+CR81+DA81, 0.1)*$J$9))/($B$11+$C$11+$F$11)</f>
        <v>0</v>
      </c>
      <c r="BU81">
        <f>($B$11*$K$9+$C$11*$K$9+$F$11*((CZ81+CR81)/MAX(CZ81+CR81+DA81, 0.1)*$P$9+DA81/MAX(CZ81+CR81+DA81, 0.1)*$Q$9))/($B$11+$C$11+$F$11)</f>
        <v>0</v>
      </c>
      <c r="BV81">
        <v>6</v>
      </c>
      <c r="BW81">
        <v>0.5</v>
      </c>
      <c r="BX81" t="s">
        <v>267</v>
      </c>
      <c r="BY81">
        <v>1623859394.73871</v>
      </c>
      <c r="BZ81">
        <v>381.373</v>
      </c>
      <c r="CA81">
        <v>399.96335483871</v>
      </c>
      <c r="CB81">
        <v>29.3905838709677</v>
      </c>
      <c r="CC81">
        <v>20.2533612903226</v>
      </c>
      <c r="CD81">
        <v>600.000451612903</v>
      </c>
      <c r="CE81">
        <v>72.4913129032258</v>
      </c>
      <c r="CF81">
        <v>0.0998864290322581</v>
      </c>
      <c r="CG81">
        <v>34.0363225806452</v>
      </c>
      <c r="CH81">
        <v>33.7010677419355</v>
      </c>
      <c r="CI81">
        <v>999.9</v>
      </c>
      <c r="CJ81">
        <v>10003.8570967742</v>
      </c>
      <c r="CK81">
        <v>0</v>
      </c>
      <c r="CL81">
        <v>195.234258064516</v>
      </c>
      <c r="CM81">
        <v>1999.98322580645</v>
      </c>
      <c r="CN81">
        <v>0.980000064516129</v>
      </c>
      <c r="CO81">
        <v>0.0199998322580645</v>
      </c>
      <c r="CP81">
        <v>0</v>
      </c>
      <c r="CQ81">
        <v>309.748096774194</v>
      </c>
      <c r="CR81">
        <v>5.00005</v>
      </c>
      <c r="CS81">
        <v>8542.31258064516</v>
      </c>
      <c r="CT81">
        <v>16663.4967741936</v>
      </c>
      <c r="CU81">
        <v>47.4696774193548</v>
      </c>
      <c r="CV81">
        <v>49.1025483870968</v>
      </c>
      <c r="CW81">
        <v>47.9918709677419</v>
      </c>
      <c r="CX81">
        <v>47.9151290322581</v>
      </c>
      <c r="CY81">
        <v>49.4733225806451</v>
      </c>
      <c r="CZ81">
        <v>1955.0835483871</v>
      </c>
      <c r="DA81">
        <v>39.8996774193549</v>
      </c>
      <c r="DB81">
        <v>0</v>
      </c>
      <c r="DC81">
        <v>2.5</v>
      </c>
      <c r="DD81">
        <v>328.604884615385</v>
      </c>
      <c r="DE81">
        <v>-186.949067213316</v>
      </c>
      <c r="DF81">
        <v>-43891.8581127604</v>
      </c>
      <c r="DG81">
        <v>22300.0630769231</v>
      </c>
      <c r="DH81">
        <v>15</v>
      </c>
      <c r="DI81">
        <v>1623859370.5</v>
      </c>
      <c r="DJ81" t="s">
        <v>468</v>
      </c>
      <c r="DK81">
        <v>12</v>
      </c>
      <c r="DL81">
        <v>7.371</v>
      </c>
      <c r="DM81">
        <v>-1.075</v>
      </c>
      <c r="DN81">
        <v>400</v>
      </c>
      <c r="DO81">
        <v>20</v>
      </c>
      <c r="DP81">
        <v>0.39</v>
      </c>
      <c r="DQ81">
        <v>0.02</v>
      </c>
      <c r="DR81">
        <v>-19.1366441860465</v>
      </c>
      <c r="DS81">
        <v>-4.97810106838065</v>
      </c>
      <c r="DT81">
        <v>0.528897124696958</v>
      </c>
      <c r="DU81">
        <v>0</v>
      </c>
      <c r="DV81">
        <v>330.891527777778</v>
      </c>
      <c r="DW81">
        <v>-53.4562397287086</v>
      </c>
      <c r="DX81">
        <v>50.0218831959718</v>
      </c>
      <c r="DY81">
        <v>0</v>
      </c>
      <c r="DZ81">
        <v>9.50763139534884</v>
      </c>
      <c r="EA81">
        <v>4.16394222684358</v>
      </c>
      <c r="EB81">
        <v>0.443127300390691</v>
      </c>
      <c r="EC81">
        <v>0</v>
      </c>
      <c r="ED81">
        <v>0</v>
      </c>
      <c r="EE81">
        <v>3</v>
      </c>
      <c r="EF81" t="s">
        <v>280</v>
      </c>
      <c r="EG81">
        <v>100</v>
      </c>
      <c r="EH81">
        <v>100</v>
      </c>
      <c r="EI81">
        <v>7.371</v>
      </c>
      <c r="EJ81">
        <v>-1.075</v>
      </c>
      <c r="EK81">
        <v>2</v>
      </c>
      <c r="EL81">
        <v>713.942</v>
      </c>
      <c r="EM81">
        <v>350.827</v>
      </c>
      <c r="EN81">
        <v>32.8509</v>
      </c>
      <c r="EO81">
        <v>31.4427</v>
      </c>
      <c r="EP81">
        <v>30.0009</v>
      </c>
      <c r="EQ81">
        <v>31.2194</v>
      </c>
      <c r="ER81">
        <v>31.167</v>
      </c>
      <c r="ES81">
        <v>25.7178</v>
      </c>
      <c r="ET81">
        <v>-30</v>
      </c>
      <c r="EU81">
        <v>-30</v>
      </c>
      <c r="EV81">
        <v>-999.9</v>
      </c>
      <c r="EW81">
        <v>400</v>
      </c>
      <c r="EX81">
        <v>20</v>
      </c>
      <c r="EY81">
        <v>111.043</v>
      </c>
      <c r="EZ81">
        <v>98.8391</v>
      </c>
    </row>
    <row r="82" spans="1:156">
      <c r="A82">
        <v>66</v>
      </c>
      <c r="B82">
        <v>1623859419.5</v>
      </c>
      <c r="C82">
        <v>3667.40000009537</v>
      </c>
      <c r="D82" t="s">
        <v>487</v>
      </c>
      <c r="E82" t="s">
        <v>488</v>
      </c>
      <c r="F82" t="s">
        <v>264</v>
      </c>
      <c r="G82">
        <v>1623859396.86129</v>
      </c>
      <c r="H82">
        <f>CD82*AI82*(CB82-CC82)/(100*BV82*(1000-AI82*CB82))</f>
        <v>0</v>
      </c>
      <c r="I82">
        <f>CD82*AI82*(CA82-BZ82*(1000-AI82*CC82)/(1000-AI82*CB82))/(100*BV82)</f>
        <v>0</v>
      </c>
      <c r="J82">
        <f>BZ82 - IF(AI82&gt;1, I82*BV82*100.0/(AK82*CJ82), 0)</f>
        <v>0</v>
      </c>
      <c r="K82">
        <f>((Q82-H82/2)*J82-I82)/(Q82+H82/2)</f>
        <v>0</v>
      </c>
      <c r="L82">
        <f>K82*(CE82+CF82)/1000.0</f>
        <v>0</v>
      </c>
      <c r="M82">
        <f>(BZ82 - IF(AI82&gt;1, I82*BV82*100.0/(AK82*CJ82), 0))*(CE82+CF82)/1000.0</f>
        <v>0</v>
      </c>
      <c r="N82">
        <f>2.0/((1/P82-1/O82)+SIGN(P82)*SQRT((1/P82-1/O82)*(1/P82-1/O82) + 4*BW82/((BW82+1)*(BW82+1))*(2*1/P82*1/O82-1/O82*1/O82)))</f>
        <v>0</v>
      </c>
      <c r="O82">
        <f>AF82+AE82*BV82+AD82*BV82*BV82</f>
        <v>0</v>
      </c>
      <c r="P82">
        <f>H82*(1000-(1000*0.61365*exp(17.502*T82/(240.97+T82))/(CE82+CF82)+CB82)/2)/(1000*0.61365*exp(17.502*T82/(240.97+T82))/(CE82+CF82)-CB82)</f>
        <v>0</v>
      </c>
      <c r="Q82">
        <f>1/((BW82+1)/(N82/1.6)+1/(O82/1.37)) + BW82/((BW82+1)/(N82/1.6) + BW82/(O82/1.37))</f>
        <v>0</v>
      </c>
      <c r="R82">
        <f>(BS82*BU82)</f>
        <v>0</v>
      </c>
      <c r="S82">
        <f>(CG82+(R82+2*0.95*5.67E-8*(((CG82+$B$7)+273)^4-(CG82+273)^4)-44100*H82)/(1.84*29.3*O82+8*0.95*5.67E-8*(CG82+273)^3))</f>
        <v>0</v>
      </c>
      <c r="T82">
        <f>($C$7*CH82+$D$7*CI82+$E$7*S82)</f>
        <v>0</v>
      </c>
      <c r="U82">
        <f>0.61365*exp(17.502*T82/(240.97+T82))</f>
        <v>0</v>
      </c>
      <c r="V82">
        <f>(W82/X82*100)</f>
        <v>0</v>
      </c>
      <c r="W82">
        <f>CB82*(CE82+CF82)/1000</f>
        <v>0</v>
      </c>
      <c r="X82">
        <f>0.61365*exp(17.502*CG82/(240.97+CG82))</f>
        <v>0</v>
      </c>
      <c r="Y82">
        <f>(U82-CB82*(CE82+CF82)/1000)</f>
        <v>0</v>
      </c>
      <c r="Z82">
        <f>(-H82*44100)</f>
        <v>0</v>
      </c>
      <c r="AA82">
        <f>2*29.3*O82*0.92*(CG82-T82)</f>
        <v>0</v>
      </c>
      <c r="AB82">
        <f>2*0.95*5.67E-8*(((CG82+$B$7)+273)^4-(T82+273)^4)</f>
        <v>0</v>
      </c>
      <c r="AC82">
        <f>R82+AB82+Z82+AA82</f>
        <v>0</v>
      </c>
      <c r="AD82">
        <v>-0.0300607409040727</v>
      </c>
      <c r="AE82">
        <v>0.0337458151303621</v>
      </c>
      <c r="AF82">
        <v>2.68224611217299</v>
      </c>
      <c r="AG82">
        <v>66</v>
      </c>
      <c r="AH82">
        <v>11</v>
      </c>
      <c r="AI82">
        <f>IF(AG82*$H$13&gt;=AK82,1.0,(AK82/(AK82-AG82*$H$13)))</f>
        <v>0</v>
      </c>
      <c r="AJ82">
        <f>(AI82-1)*100</f>
        <v>0</v>
      </c>
      <c r="AK82">
        <f>MAX(0,($B$13+$C$13*CJ82)/(1+$D$13*CJ82)*CE82/(CG82+273)*$E$13)</f>
        <v>0</v>
      </c>
      <c r="AL82">
        <v>0</v>
      </c>
      <c r="AM82">
        <v>0</v>
      </c>
      <c r="AN82">
        <v>0</v>
      </c>
      <c r="AO82">
        <f>AN82-AM82</f>
        <v>0</v>
      </c>
      <c r="AP82">
        <f>AO82/AN82</f>
        <v>0</v>
      </c>
      <c r="AQ82">
        <v>-1</v>
      </c>
      <c r="AR82" t="s">
        <v>489</v>
      </c>
      <c r="AS82">
        <v>320.513653846154</v>
      </c>
      <c r="AT82">
        <v>385.253</v>
      </c>
      <c r="AU82">
        <f>1-AS82/AT82</f>
        <v>0</v>
      </c>
      <c r="AV82">
        <v>0.5</v>
      </c>
      <c r="AW82">
        <f>BS82</f>
        <v>0</v>
      </c>
      <c r="AX82">
        <f>I82</f>
        <v>0</v>
      </c>
      <c r="AY82">
        <f>AU82*AV82*AW82</f>
        <v>0</v>
      </c>
      <c r="AZ82">
        <f>BE82/AT82</f>
        <v>0</v>
      </c>
      <c r="BA82">
        <f>(AX82-AQ82)/AW82</f>
        <v>0</v>
      </c>
      <c r="BB82">
        <f>(AN82-AT82)/AT82</f>
        <v>0</v>
      </c>
      <c r="BC82" t="s">
        <v>266</v>
      </c>
      <c r="BD82">
        <v>0</v>
      </c>
      <c r="BE82">
        <f>AT82-BD82</f>
        <v>0</v>
      </c>
      <c r="BF82">
        <f>(AT82-AS82)/(AT82-BD82)</f>
        <v>0</v>
      </c>
      <c r="BG82">
        <f>(AN82-AT82)/(AN82-BD82)</f>
        <v>0</v>
      </c>
      <c r="BH82">
        <f>(AT82-AS82)/(AT82-AM82)</f>
        <v>0</v>
      </c>
      <c r="BI82">
        <f>(AN82-AT82)/(AN82-AM82)</f>
        <v>0</v>
      </c>
      <c r="BJ82" t="s">
        <v>266</v>
      </c>
      <c r="BK82" t="s">
        <v>266</v>
      </c>
      <c r="BL82" t="s">
        <v>266</v>
      </c>
      <c r="BM82" t="s">
        <v>266</v>
      </c>
      <c r="BN82" t="s">
        <v>266</v>
      </c>
      <c r="BO82" t="s">
        <v>266</v>
      </c>
      <c r="BP82" t="s">
        <v>266</v>
      </c>
      <c r="BQ82" t="s">
        <v>266</v>
      </c>
      <c r="BR82">
        <f>$B$11*CK82+$C$11*CL82+$F$11*CM82</f>
        <v>0</v>
      </c>
      <c r="BS82">
        <f>BR82*BT82</f>
        <v>0</v>
      </c>
      <c r="BT82">
        <f>($B$11*$D$9+$C$11*$D$9+$F$11*((CZ82+CR82)/MAX(CZ82+CR82+DA82, 0.1)*$I$9+DA82/MAX(CZ82+CR82+DA82, 0.1)*$J$9))/($B$11+$C$11+$F$11)</f>
        <v>0</v>
      </c>
      <c r="BU82">
        <f>($B$11*$K$9+$C$11*$K$9+$F$11*((CZ82+CR82)/MAX(CZ82+CR82+DA82, 0.1)*$P$9+DA82/MAX(CZ82+CR82+DA82, 0.1)*$Q$9))/($B$11+$C$11+$F$11)</f>
        <v>0</v>
      </c>
      <c r="BV82">
        <v>6</v>
      </c>
      <c r="BW82">
        <v>0.5</v>
      </c>
      <c r="BX82" t="s">
        <v>267</v>
      </c>
      <c r="BY82">
        <v>1623859396.86129</v>
      </c>
      <c r="BZ82">
        <v>381.275709677419</v>
      </c>
      <c r="CA82">
        <v>399.960451612903</v>
      </c>
      <c r="CB82">
        <v>29.4757419354839</v>
      </c>
      <c r="CC82">
        <v>20.2568774193548</v>
      </c>
      <c r="CD82">
        <v>600.001483870968</v>
      </c>
      <c r="CE82">
        <v>72.4914322580645</v>
      </c>
      <c r="CF82">
        <v>0.0999269322580645</v>
      </c>
      <c r="CG82">
        <v>34.0645806451613</v>
      </c>
      <c r="CH82">
        <v>33.8470612903226</v>
      </c>
      <c r="CI82">
        <v>999.9</v>
      </c>
      <c r="CJ82">
        <v>10000.2077419355</v>
      </c>
      <c r="CK82">
        <v>0</v>
      </c>
      <c r="CL82">
        <v>195.085451612903</v>
      </c>
      <c r="CM82">
        <v>1999.97741935484</v>
      </c>
      <c r="CN82">
        <v>0.979999870967742</v>
      </c>
      <c r="CO82">
        <v>0.020000035483871</v>
      </c>
      <c r="CP82">
        <v>0</v>
      </c>
      <c r="CQ82">
        <v>307.641580645161</v>
      </c>
      <c r="CR82">
        <v>5.00005</v>
      </c>
      <c r="CS82">
        <v>8492.22774193548</v>
      </c>
      <c r="CT82">
        <v>16663.4483870968</v>
      </c>
      <c r="CU82">
        <v>47.5281290322581</v>
      </c>
      <c r="CV82">
        <v>49.1106129032258</v>
      </c>
      <c r="CW82">
        <v>47.9938709677419</v>
      </c>
      <c r="CX82">
        <v>47.9271935483871</v>
      </c>
      <c r="CY82">
        <v>49.5015806451613</v>
      </c>
      <c r="CZ82">
        <v>1955.07741935484</v>
      </c>
      <c r="DA82">
        <v>39.9</v>
      </c>
      <c r="DB82">
        <v>0</v>
      </c>
      <c r="DC82">
        <v>2.90000009536743</v>
      </c>
      <c r="DD82">
        <v>320.513653846154</v>
      </c>
      <c r="DE82">
        <v>-106.895000514594</v>
      </c>
      <c r="DF82">
        <v>-21898.3828147452</v>
      </c>
      <c r="DG82">
        <v>20592.7565384615</v>
      </c>
      <c r="DH82">
        <v>15</v>
      </c>
      <c r="DI82">
        <v>1623859370.5</v>
      </c>
      <c r="DJ82" t="s">
        <v>468</v>
      </c>
      <c r="DK82">
        <v>12</v>
      </c>
      <c r="DL82">
        <v>7.371</v>
      </c>
      <c r="DM82">
        <v>-1.075</v>
      </c>
      <c r="DN82">
        <v>400</v>
      </c>
      <c r="DO82">
        <v>20</v>
      </c>
      <c r="DP82">
        <v>0.39</v>
      </c>
      <c r="DQ82">
        <v>0.02</v>
      </c>
      <c r="DR82">
        <v>-19.3760534883721</v>
      </c>
      <c r="DS82">
        <v>-4.61072096963182</v>
      </c>
      <c r="DT82">
        <v>0.497529314479962</v>
      </c>
      <c r="DU82">
        <v>0</v>
      </c>
      <c r="DV82">
        <v>331.06875</v>
      </c>
      <c r="DW82">
        <v>-155.916896566896</v>
      </c>
      <c r="DX82">
        <v>53.3172198660344</v>
      </c>
      <c r="DY82">
        <v>0</v>
      </c>
      <c r="DZ82">
        <v>9.70918279069767</v>
      </c>
      <c r="EA82">
        <v>4.27125908811654</v>
      </c>
      <c r="EB82">
        <v>0.450942166844844</v>
      </c>
      <c r="EC82">
        <v>0</v>
      </c>
      <c r="ED82">
        <v>0</v>
      </c>
      <c r="EE82">
        <v>3</v>
      </c>
      <c r="EF82" t="s">
        <v>280</v>
      </c>
      <c r="EG82">
        <v>100</v>
      </c>
      <c r="EH82">
        <v>100</v>
      </c>
      <c r="EI82">
        <v>7.371</v>
      </c>
      <c r="EJ82">
        <v>-1.075</v>
      </c>
      <c r="EK82">
        <v>2</v>
      </c>
      <c r="EL82">
        <v>714.063</v>
      </c>
      <c r="EM82">
        <v>350.818</v>
      </c>
      <c r="EN82">
        <v>32.855</v>
      </c>
      <c r="EO82">
        <v>31.4492</v>
      </c>
      <c r="EP82">
        <v>30.001</v>
      </c>
      <c r="EQ82">
        <v>31.2261</v>
      </c>
      <c r="ER82">
        <v>31.1724</v>
      </c>
      <c r="ES82">
        <v>25.719</v>
      </c>
      <c r="ET82">
        <v>-30</v>
      </c>
      <c r="EU82">
        <v>-30</v>
      </c>
      <c r="EV82">
        <v>-999.9</v>
      </c>
      <c r="EW82">
        <v>400</v>
      </c>
      <c r="EX82">
        <v>20</v>
      </c>
      <c r="EY82">
        <v>111.043</v>
      </c>
      <c r="EZ82">
        <v>98.8374</v>
      </c>
    </row>
    <row r="83" spans="1:156">
      <c r="A83">
        <v>67</v>
      </c>
      <c r="B83">
        <v>1623859422.5</v>
      </c>
      <c r="C83">
        <v>3670.40000009537</v>
      </c>
      <c r="D83" t="s">
        <v>490</v>
      </c>
      <c r="E83" t="s">
        <v>491</v>
      </c>
      <c r="F83" t="s">
        <v>264</v>
      </c>
      <c r="G83">
        <v>1623859398.00645</v>
      </c>
      <c r="H83">
        <f>CD83*AI83*(CB83-CC83)/(100*BV83*(1000-AI83*CB83))</f>
        <v>0</v>
      </c>
      <c r="I83">
        <f>CD83*AI83*(CA83-BZ83*(1000-AI83*CC83)/(1000-AI83*CB83))/(100*BV83)</f>
        <v>0</v>
      </c>
      <c r="J83">
        <f>BZ83 - IF(AI83&gt;1, I83*BV83*100.0/(AK83*CJ83), 0)</f>
        <v>0</v>
      </c>
      <c r="K83">
        <f>((Q83-H83/2)*J83-I83)/(Q83+H83/2)</f>
        <v>0</v>
      </c>
      <c r="L83">
        <f>K83*(CE83+CF83)/1000.0</f>
        <v>0</v>
      </c>
      <c r="M83">
        <f>(BZ83 - IF(AI83&gt;1, I83*BV83*100.0/(AK83*CJ83), 0))*(CE83+CF83)/1000.0</f>
        <v>0</v>
      </c>
      <c r="N83">
        <f>2.0/((1/P83-1/O83)+SIGN(P83)*SQRT((1/P83-1/O83)*(1/P83-1/O83) + 4*BW83/((BW83+1)*(BW83+1))*(2*1/P83*1/O83-1/O83*1/O83)))</f>
        <v>0</v>
      </c>
      <c r="O83">
        <f>AF83+AE83*BV83+AD83*BV83*BV83</f>
        <v>0</v>
      </c>
      <c r="P83">
        <f>H83*(1000-(1000*0.61365*exp(17.502*T83/(240.97+T83))/(CE83+CF83)+CB83)/2)/(1000*0.61365*exp(17.502*T83/(240.97+T83))/(CE83+CF83)-CB83)</f>
        <v>0</v>
      </c>
      <c r="Q83">
        <f>1/((BW83+1)/(N83/1.6)+1/(O83/1.37)) + BW83/((BW83+1)/(N83/1.6) + BW83/(O83/1.37))</f>
        <v>0</v>
      </c>
      <c r="R83">
        <f>(BS83*BU83)</f>
        <v>0</v>
      </c>
      <c r="S83">
        <f>(CG83+(R83+2*0.95*5.67E-8*(((CG83+$B$7)+273)^4-(CG83+273)^4)-44100*H83)/(1.84*29.3*O83+8*0.95*5.67E-8*(CG83+273)^3))</f>
        <v>0</v>
      </c>
      <c r="T83">
        <f>($C$7*CH83+$D$7*CI83+$E$7*S83)</f>
        <v>0</v>
      </c>
      <c r="U83">
        <f>0.61365*exp(17.502*T83/(240.97+T83))</f>
        <v>0</v>
      </c>
      <c r="V83">
        <f>(W83/X83*100)</f>
        <v>0</v>
      </c>
      <c r="W83">
        <f>CB83*(CE83+CF83)/1000</f>
        <v>0</v>
      </c>
      <c r="X83">
        <f>0.61365*exp(17.502*CG83/(240.97+CG83))</f>
        <v>0</v>
      </c>
      <c r="Y83">
        <f>(U83-CB83*(CE83+CF83)/1000)</f>
        <v>0</v>
      </c>
      <c r="Z83">
        <f>(-H83*44100)</f>
        <v>0</v>
      </c>
      <c r="AA83">
        <f>2*29.3*O83*0.92*(CG83-T83)</f>
        <v>0</v>
      </c>
      <c r="AB83">
        <f>2*0.95*5.67E-8*(((CG83+$B$7)+273)^4-(T83+273)^4)</f>
        <v>0</v>
      </c>
      <c r="AC83">
        <f>R83+AB83+Z83+AA83</f>
        <v>0</v>
      </c>
      <c r="AD83">
        <v>-0.0300618630655766</v>
      </c>
      <c r="AE83">
        <v>0.0337470748549569</v>
      </c>
      <c r="AF83">
        <v>2.68232755499064</v>
      </c>
      <c r="AG83">
        <v>66</v>
      </c>
      <c r="AH83">
        <v>11</v>
      </c>
      <c r="AI83">
        <f>IF(AG83*$H$13&gt;=AK83,1.0,(AK83/(AK83-AG83*$H$13)))</f>
        <v>0</v>
      </c>
      <c r="AJ83">
        <f>(AI83-1)*100</f>
        <v>0</v>
      </c>
      <c r="AK83">
        <f>MAX(0,($B$13+$C$13*CJ83)/(1+$D$13*CJ83)*CE83/(CG83+273)*$E$13)</f>
        <v>0</v>
      </c>
      <c r="AL83">
        <v>0</v>
      </c>
      <c r="AM83">
        <v>0</v>
      </c>
      <c r="AN83">
        <v>0</v>
      </c>
      <c r="AO83">
        <f>AN83-AM83</f>
        <v>0</v>
      </c>
      <c r="AP83">
        <f>AO83/AN83</f>
        <v>0</v>
      </c>
      <c r="AQ83">
        <v>-1</v>
      </c>
      <c r="AR83" t="s">
        <v>492</v>
      </c>
      <c r="AS83">
        <v>322.350846153846</v>
      </c>
      <c r="AT83">
        <v>381.6</v>
      </c>
      <c r="AU83">
        <f>1-AS83/AT83</f>
        <v>0</v>
      </c>
      <c r="AV83">
        <v>0.5</v>
      </c>
      <c r="AW83">
        <f>BS83</f>
        <v>0</v>
      </c>
      <c r="AX83">
        <f>I83</f>
        <v>0</v>
      </c>
      <c r="AY83">
        <f>AU83*AV83*AW83</f>
        <v>0</v>
      </c>
      <c r="AZ83">
        <f>BE83/AT83</f>
        <v>0</v>
      </c>
      <c r="BA83">
        <f>(AX83-AQ83)/AW83</f>
        <v>0</v>
      </c>
      <c r="BB83">
        <f>(AN83-AT83)/AT83</f>
        <v>0</v>
      </c>
      <c r="BC83" t="s">
        <v>266</v>
      </c>
      <c r="BD83">
        <v>0</v>
      </c>
      <c r="BE83">
        <f>AT83-BD83</f>
        <v>0</v>
      </c>
      <c r="BF83">
        <f>(AT83-AS83)/(AT83-BD83)</f>
        <v>0</v>
      </c>
      <c r="BG83">
        <f>(AN83-AT83)/(AN83-BD83)</f>
        <v>0</v>
      </c>
      <c r="BH83">
        <f>(AT83-AS83)/(AT83-AM83)</f>
        <v>0</v>
      </c>
      <c r="BI83">
        <f>(AN83-AT83)/(AN83-AM83)</f>
        <v>0</v>
      </c>
      <c r="BJ83" t="s">
        <v>266</v>
      </c>
      <c r="BK83" t="s">
        <v>266</v>
      </c>
      <c r="BL83" t="s">
        <v>266</v>
      </c>
      <c r="BM83" t="s">
        <v>266</v>
      </c>
      <c r="BN83" t="s">
        <v>266</v>
      </c>
      <c r="BO83" t="s">
        <v>266</v>
      </c>
      <c r="BP83" t="s">
        <v>266</v>
      </c>
      <c r="BQ83" t="s">
        <v>266</v>
      </c>
      <c r="BR83">
        <f>$B$11*CK83+$C$11*CL83+$F$11*CM83</f>
        <v>0</v>
      </c>
      <c r="BS83">
        <f>BR83*BT83</f>
        <v>0</v>
      </c>
      <c r="BT83">
        <f>($B$11*$D$9+$C$11*$D$9+$F$11*((CZ83+CR83)/MAX(CZ83+CR83+DA83, 0.1)*$I$9+DA83/MAX(CZ83+CR83+DA83, 0.1)*$J$9))/($B$11+$C$11+$F$11)</f>
        <v>0</v>
      </c>
      <c r="BU83">
        <f>($B$11*$K$9+$C$11*$K$9+$F$11*((CZ83+CR83)/MAX(CZ83+CR83+DA83, 0.1)*$P$9+DA83/MAX(CZ83+CR83+DA83, 0.1)*$Q$9))/($B$11+$C$11+$F$11)</f>
        <v>0</v>
      </c>
      <c r="BV83">
        <v>6</v>
      </c>
      <c r="BW83">
        <v>0.5</v>
      </c>
      <c r="BX83" t="s">
        <v>267</v>
      </c>
      <c r="BY83">
        <v>1623859398.00645</v>
      </c>
      <c r="BZ83">
        <v>381.231806451613</v>
      </c>
      <c r="CA83">
        <v>399.961967741936</v>
      </c>
      <c r="CB83">
        <v>29.5191483870968</v>
      </c>
      <c r="CC83">
        <v>20.258764516129</v>
      </c>
      <c r="CD83">
        <v>600.001935483871</v>
      </c>
      <c r="CE83">
        <v>72.4915193548387</v>
      </c>
      <c r="CF83">
        <v>0.0999205870967742</v>
      </c>
      <c r="CG83">
        <v>34.0789258064516</v>
      </c>
      <c r="CH83">
        <v>33.9157903225806</v>
      </c>
      <c r="CI83">
        <v>999.9</v>
      </c>
      <c r="CJ83">
        <v>10000.5690322581</v>
      </c>
      <c r="CK83">
        <v>0</v>
      </c>
      <c r="CL83">
        <v>195.002</v>
      </c>
      <c r="CM83">
        <v>1999.96225806452</v>
      </c>
      <c r="CN83">
        <v>0.979999709677419</v>
      </c>
      <c r="CO83">
        <v>0.0200001870967742</v>
      </c>
      <c r="CP83">
        <v>0</v>
      </c>
      <c r="CQ83">
        <v>306.615</v>
      </c>
      <c r="CR83">
        <v>5.00005</v>
      </c>
      <c r="CS83">
        <v>8468.16064516129</v>
      </c>
      <c r="CT83">
        <v>16663.3225806452</v>
      </c>
      <c r="CU83">
        <v>47.5603870967742</v>
      </c>
      <c r="CV83">
        <v>49.1166774193548</v>
      </c>
      <c r="CW83">
        <v>47.9979032258064</v>
      </c>
      <c r="CX83">
        <v>47.9332258064516</v>
      </c>
      <c r="CY83">
        <v>49.5177096774193</v>
      </c>
      <c r="CZ83">
        <v>1955.06225806452</v>
      </c>
      <c r="DA83">
        <v>39.9</v>
      </c>
      <c r="DB83">
        <v>0</v>
      </c>
      <c r="DC83">
        <v>2.29999995231628</v>
      </c>
      <c r="DD83">
        <v>322.350846153846</v>
      </c>
      <c r="DE83">
        <v>-140.666264796591</v>
      </c>
      <c r="DF83">
        <v>-40860.7573474635</v>
      </c>
      <c r="DG83">
        <v>21887.4842307692</v>
      </c>
      <c r="DH83">
        <v>15</v>
      </c>
      <c r="DI83">
        <v>1623859370.5</v>
      </c>
      <c r="DJ83" t="s">
        <v>468</v>
      </c>
      <c r="DK83">
        <v>12</v>
      </c>
      <c r="DL83">
        <v>7.371</v>
      </c>
      <c r="DM83">
        <v>-1.075</v>
      </c>
      <c r="DN83">
        <v>400</v>
      </c>
      <c r="DO83">
        <v>20</v>
      </c>
      <c r="DP83">
        <v>0.39</v>
      </c>
      <c r="DQ83">
        <v>0.02</v>
      </c>
      <c r="DR83">
        <v>-19.5285930232558</v>
      </c>
      <c r="DS83">
        <v>-3.60877394943846</v>
      </c>
      <c r="DT83">
        <v>0.410492107617725</v>
      </c>
      <c r="DU83">
        <v>0</v>
      </c>
      <c r="DV83">
        <v>326.591833333333</v>
      </c>
      <c r="DW83">
        <v>-97.0509859110797</v>
      </c>
      <c r="DX83">
        <v>50.112541337529</v>
      </c>
      <c r="DY83">
        <v>0</v>
      </c>
      <c r="DZ83">
        <v>9.85779093023256</v>
      </c>
      <c r="EA83">
        <v>3.763461851508</v>
      </c>
      <c r="EB83">
        <v>0.404810474413007</v>
      </c>
      <c r="EC83">
        <v>0</v>
      </c>
      <c r="ED83">
        <v>0</v>
      </c>
      <c r="EE83">
        <v>3</v>
      </c>
      <c r="EF83" t="s">
        <v>280</v>
      </c>
      <c r="EG83">
        <v>100</v>
      </c>
      <c r="EH83">
        <v>100</v>
      </c>
      <c r="EI83">
        <v>7.371</v>
      </c>
      <c r="EJ83">
        <v>-1.075</v>
      </c>
      <c r="EK83">
        <v>2</v>
      </c>
      <c r="EL83">
        <v>714.107</v>
      </c>
      <c r="EM83">
        <v>350.718</v>
      </c>
      <c r="EN83">
        <v>32.8574</v>
      </c>
      <c r="EO83">
        <v>31.4547</v>
      </c>
      <c r="EP83">
        <v>30.0009</v>
      </c>
      <c r="EQ83">
        <v>31.2317</v>
      </c>
      <c r="ER83">
        <v>31.1776</v>
      </c>
      <c r="ES83">
        <v>25.7157</v>
      </c>
      <c r="ET83">
        <v>-30</v>
      </c>
      <c r="EU83">
        <v>-30</v>
      </c>
      <c r="EV83">
        <v>-999.9</v>
      </c>
      <c r="EW83">
        <v>400</v>
      </c>
      <c r="EX83">
        <v>20</v>
      </c>
      <c r="EY83">
        <v>111.042</v>
      </c>
      <c r="EZ83">
        <v>98.8368</v>
      </c>
    </row>
    <row r="84" spans="1:156">
      <c r="A84">
        <v>68</v>
      </c>
      <c r="B84">
        <v>1623859750.6</v>
      </c>
      <c r="C84">
        <v>3998.5</v>
      </c>
      <c r="D84" t="s">
        <v>495</v>
      </c>
      <c r="E84" t="s">
        <v>496</v>
      </c>
      <c r="F84" t="s">
        <v>264</v>
      </c>
      <c r="G84">
        <v>1623859742.6</v>
      </c>
      <c r="H84">
        <f>CD84*AI84*(CB84-CC84)/(100*BV84*(1000-AI84*CB84))</f>
        <v>0</v>
      </c>
      <c r="I84">
        <f>CD84*AI84*(CA84-BZ84*(1000-AI84*CC84)/(1000-AI84*CB84))/(100*BV84)</f>
        <v>0</v>
      </c>
      <c r="J84">
        <f>BZ84 - IF(AI84&gt;1, I84*BV84*100.0/(AK84*CJ84), 0)</f>
        <v>0</v>
      </c>
      <c r="K84">
        <f>((Q84-H84/2)*J84-I84)/(Q84+H84/2)</f>
        <v>0</v>
      </c>
      <c r="L84">
        <f>K84*(CE84+CF84)/1000.0</f>
        <v>0</v>
      </c>
      <c r="M84">
        <f>(BZ84 - IF(AI84&gt;1, I84*BV84*100.0/(AK84*CJ84), 0))*(CE84+CF84)/1000.0</f>
        <v>0</v>
      </c>
      <c r="N84">
        <f>2.0/((1/P84-1/O84)+SIGN(P84)*SQRT((1/P84-1/O84)*(1/P84-1/O84) + 4*BW84/((BW84+1)*(BW84+1))*(2*1/P84*1/O84-1/O84*1/O84)))</f>
        <v>0</v>
      </c>
      <c r="O84">
        <f>AF84+AE84*BV84+AD84*BV84*BV84</f>
        <v>0</v>
      </c>
      <c r="P84">
        <f>H84*(1000-(1000*0.61365*exp(17.502*T84/(240.97+T84))/(CE84+CF84)+CB84)/2)/(1000*0.61365*exp(17.502*T84/(240.97+T84))/(CE84+CF84)-CB84)</f>
        <v>0</v>
      </c>
      <c r="Q84">
        <f>1/((BW84+1)/(N84/1.6)+1/(O84/1.37)) + BW84/((BW84+1)/(N84/1.6) + BW84/(O84/1.37))</f>
        <v>0</v>
      </c>
      <c r="R84">
        <f>(BS84*BU84)</f>
        <v>0</v>
      </c>
      <c r="S84">
        <f>(CG84+(R84+2*0.95*5.67E-8*(((CG84+$B$7)+273)^4-(CG84+273)^4)-44100*H84)/(1.84*29.3*O84+8*0.95*5.67E-8*(CG84+273)^3))</f>
        <v>0</v>
      </c>
      <c r="T84">
        <f>($C$7*CH84+$D$7*CI84+$E$7*S84)</f>
        <v>0</v>
      </c>
      <c r="U84">
        <f>0.61365*exp(17.502*T84/(240.97+T84))</f>
        <v>0</v>
      </c>
      <c r="V84">
        <f>(W84/X84*100)</f>
        <v>0</v>
      </c>
      <c r="W84">
        <f>CB84*(CE84+CF84)/1000</f>
        <v>0</v>
      </c>
      <c r="X84">
        <f>0.61365*exp(17.502*CG84/(240.97+CG84))</f>
        <v>0</v>
      </c>
      <c r="Y84">
        <f>(U84-CB84*(CE84+CF84)/1000)</f>
        <v>0</v>
      </c>
      <c r="Z84">
        <f>(-H84*44100)</f>
        <v>0</v>
      </c>
      <c r="AA84">
        <f>2*29.3*O84*0.92*(CG84-T84)</f>
        <v>0</v>
      </c>
      <c r="AB84">
        <f>2*0.95*5.67E-8*(((CG84+$B$7)+273)^4-(T84+273)^4)</f>
        <v>0</v>
      </c>
      <c r="AC84">
        <f>R84+AB84+Z84+AA84</f>
        <v>0</v>
      </c>
      <c r="AD84">
        <v>-0.0300715629848463</v>
      </c>
      <c r="AE84">
        <v>0.0337579638640967</v>
      </c>
      <c r="AF84">
        <v>2.68303151435449</v>
      </c>
      <c r="AG84">
        <v>72</v>
      </c>
      <c r="AH84">
        <v>12</v>
      </c>
      <c r="AI84">
        <f>IF(AG84*$H$13&gt;=AK84,1.0,(AK84/(AK84-AG84*$H$13)))</f>
        <v>0</v>
      </c>
      <c r="AJ84">
        <f>(AI84-1)*100</f>
        <v>0</v>
      </c>
      <c r="AK84">
        <f>MAX(0,($B$13+$C$13*CJ84)/(1+$D$13*CJ84)*CE84/(CG84+273)*$E$13)</f>
        <v>0</v>
      </c>
      <c r="AL84">
        <v>0</v>
      </c>
      <c r="AM84">
        <v>0</v>
      </c>
      <c r="AN84">
        <v>0</v>
      </c>
      <c r="AO84">
        <f>AN84-AM84</f>
        <v>0</v>
      </c>
      <c r="AP84">
        <f>AO84/AN84</f>
        <v>0</v>
      </c>
      <c r="AQ84">
        <v>-1</v>
      </c>
      <c r="AR84" t="s">
        <v>497</v>
      </c>
      <c r="AS84">
        <v>555.457192307692</v>
      </c>
      <c r="AT84">
        <v>739.495</v>
      </c>
      <c r="AU84">
        <f>1-AS84/AT84</f>
        <v>0</v>
      </c>
      <c r="AV84">
        <v>0.5</v>
      </c>
      <c r="AW84">
        <f>BS84</f>
        <v>0</v>
      </c>
      <c r="AX84">
        <f>I84</f>
        <v>0</v>
      </c>
      <c r="AY84">
        <f>AU84*AV84*AW84</f>
        <v>0</v>
      </c>
      <c r="AZ84">
        <f>BE84/AT84</f>
        <v>0</v>
      </c>
      <c r="BA84">
        <f>(AX84-AQ84)/AW84</f>
        <v>0</v>
      </c>
      <c r="BB84">
        <f>(AN84-AT84)/AT84</f>
        <v>0</v>
      </c>
      <c r="BC84" t="s">
        <v>266</v>
      </c>
      <c r="BD84">
        <v>0</v>
      </c>
      <c r="BE84">
        <f>AT84-BD84</f>
        <v>0</v>
      </c>
      <c r="BF84">
        <f>(AT84-AS84)/(AT84-BD84)</f>
        <v>0</v>
      </c>
      <c r="BG84">
        <f>(AN84-AT84)/(AN84-BD84)</f>
        <v>0</v>
      </c>
      <c r="BH84">
        <f>(AT84-AS84)/(AT84-AM84)</f>
        <v>0</v>
      </c>
      <c r="BI84">
        <f>(AN84-AT84)/(AN84-AM84)</f>
        <v>0</v>
      </c>
      <c r="BJ84" t="s">
        <v>266</v>
      </c>
      <c r="BK84" t="s">
        <v>266</v>
      </c>
      <c r="BL84" t="s">
        <v>266</v>
      </c>
      <c r="BM84" t="s">
        <v>266</v>
      </c>
      <c r="BN84" t="s">
        <v>266</v>
      </c>
      <c r="BO84" t="s">
        <v>266</v>
      </c>
      <c r="BP84" t="s">
        <v>266</v>
      </c>
      <c r="BQ84" t="s">
        <v>266</v>
      </c>
      <c r="BR84">
        <f>$B$11*CK84+$C$11*CL84+$F$11*CM84</f>
        <v>0</v>
      </c>
      <c r="BS84">
        <f>BR84*BT84</f>
        <v>0</v>
      </c>
      <c r="BT84">
        <f>($B$11*$D$9+$C$11*$D$9+$F$11*((CZ84+CR84)/MAX(CZ84+CR84+DA84, 0.1)*$I$9+DA84/MAX(CZ84+CR84+DA84, 0.1)*$J$9))/($B$11+$C$11+$F$11)</f>
        <v>0</v>
      </c>
      <c r="BU84">
        <f>($B$11*$K$9+$C$11*$K$9+$F$11*((CZ84+CR84)/MAX(CZ84+CR84+DA84, 0.1)*$P$9+DA84/MAX(CZ84+CR84+DA84, 0.1)*$Q$9))/($B$11+$C$11+$F$11)</f>
        <v>0</v>
      </c>
      <c r="BV84">
        <v>6</v>
      </c>
      <c r="BW84">
        <v>0.5</v>
      </c>
      <c r="BX84" t="s">
        <v>267</v>
      </c>
      <c r="BY84">
        <v>1623859742.6</v>
      </c>
      <c r="BZ84">
        <v>379.665548387097</v>
      </c>
      <c r="CA84">
        <v>399.956225806452</v>
      </c>
      <c r="CB84">
        <v>30.2575903225806</v>
      </c>
      <c r="CC84">
        <v>20.6441032258064</v>
      </c>
      <c r="CD84">
        <v>599.981677419355</v>
      </c>
      <c r="CE84">
        <v>72.5012032258064</v>
      </c>
      <c r="CF84">
        <v>0.0986928612903226</v>
      </c>
      <c r="CG84">
        <v>34.5625903225806</v>
      </c>
      <c r="CH84">
        <v>32.1436451612903</v>
      </c>
      <c r="CI84">
        <v>999.9</v>
      </c>
      <c r="CJ84">
        <v>10002.4596774194</v>
      </c>
      <c r="CK84">
        <v>0</v>
      </c>
      <c r="CL84">
        <v>1739.17387096774</v>
      </c>
      <c r="CM84">
        <v>1999.99258064516</v>
      </c>
      <c r="CN84">
        <v>0.979997</v>
      </c>
      <c r="CO84">
        <v>0.0200032</v>
      </c>
      <c r="CP84">
        <v>0</v>
      </c>
      <c r="CQ84">
        <v>555.499</v>
      </c>
      <c r="CR84">
        <v>5.00005</v>
      </c>
      <c r="CS84">
        <v>13805.8935483871</v>
      </c>
      <c r="CT84">
        <v>16663.5548387097</v>
      </c>
      <c r="CU84">
        <v>47.8648387096774</v>
      </c>
      <c r="CV84">
        <v>49.562064516129</v>
      </c>
      <c r="CW84">
        <v>48.435</v>
      </c>
      <c r="CX84">
        <v>48.5823225806451</v>
      </c>
      <c r="CY84">
        <v>49.883</v>
      </c>
      <c r="CZ84">
        <v>1955.08258064516</v>
      </c>
      <c r="DA84">
        <v>39.91</v>
      </c>
      <c r="DB84">
        <v>0</v>
      </c>
      <c r="DC84">
        <v>327.299999952316</v>
      </c>
      <c r="DD84">
        <v>555.457192307692</v>
      </c>
      <c r="DE84">
        <v>-6.5175726595178</v>
      </c>
      <c r="DF84">
        <v>-135.200000120002</v>
      </c>
      <c r="DG84">
        <v>13805.1153846154</v>
      </c>
      <c r="DH84">
        <v>15</v>
      </c>
      <c r="DI84">
        <v>1623859731.6</v>
      </c>
      <c r="DJ84" t="s">
        <v>498</v>
      </c>
      <c r="DK84">
        <v>13</v>
      </c>
      <c r="DL84">
        <v>7.536</v>
      </c>
      <c r="DM84">
        <v>-1.066</v>
      </c>
      <c r="DN84">
        <v>400</v>
      </c>
      <c r="DO84">
        <v>21</v>
      </c>
      <c r="DP84">
        <v>0.19</v>
      </c>
      <c r="DQ84">
        <v>0.02</v>
      </c>
      <c r="DR84">
        <v>-15.2394198093023</v>
      </c>
      <c r="DS84">
        <v>-67.2803554137126</v>
      </c>
      <c r="DT84">
        <v>8.44319292854746</v>
      </c>
      <c r="DU84">
        <v>0</v>
      </c>
      <c r="DV84">
        <v>555.875611111111</v>
      </c>
      <c r="DW84">
        <v>-7.03766361176894</v>
      </c>
      <c r="DX84">
        <v>0.766314929378038</v>
      </c>
      <c r="DY84">
        <v>0</v>
      </c>
      <c r="DZ84">
        <v>7.21163923186046</v>
      </c>
      <c r="EA84">
        <v>32.0377024507326</v>
      </c>
      <c r="EB84">
        <v>4.01461908553489</v>
      </c>
      <c r="EC84">
        <v>0</v>
      </c>
      <c r="ED84">
        <v>0</v>
      </c>
      <c r="EE84">
        <v>3</v>
      </c>
      <c r="EF84" t="s">
        <v>280</v>
      </c>
      <c r="EG84">
        <v>100</v>
      </c>
      <c r="EH84">
        <v>100</v>
      </c>
      <c r="EI84">
        <v>7.536</v>
      </c>
      <c r="EJ84">
        <v>-1.066</v>
      </c>
      <c r="EK84">
        <v>2</v>
      </c>
      <c r="EL84">
        <v>704.531</v>
      </c>
      <c r="EM84">
        <v>346.849</v>
      </c>
      <c r="EN84">
        <v>33.0955</v>
      </c>
      <c r="EO84">
        <v>31.8367</v>
      </c>
      <c r="EP84">
        <v>30.0005</v>
      </c>
      <c r="EQ84">
        <v>31.5857</v>
      </c>
      <c r="ER84">
        <v>31.5391</v>
      </c>
      <c r="ES84">
        <v>25.7445</v>
      </c>
      <c r="ET84">
        <v>-30</v>
      </c>
      <c r="EU84">
        <v>-30</v>
      </c>
      <c r="EV84">
        <v>-999.9</v>
      </c>
      <c r="EW84">
        <v>400</v>
      </c>
      <c r="EX84">
        <v>20</v>
      </c>
      <c r="EY84">
        <v>110.937</v>
      </c>
      <c r="EZ84">
        <v>98.7758</v>
      </c>
    </row>
    <row r="85" spans="1:156">
      <c r="A85">
        <v>69</v>
      </c>
      <c r="B85">
        <v>1623859753.6</v>
      </c>
      <c r="C85">
        <v>4001.5</v>
      </c>
      <c r="D85" t="s">
        <v>499</v>
      </c>
      <c r="E85" t="s">
        <v>500</v>
      </c>
      <c r="F85" t="s">
        <v>264</v>
      </c>
      <c r="G85">
        <v>1623859743.18064</v>
      </c>
      <c r="H85">
        <f>CD85*AI85*(CB85-CC85)/(100*BV85*(1000-AI85*CB85))</f>
        <v>0</v>
      </c>
      <c r="I85">
        <f>CD85*AI85*(CA85-BZ85*(1000-AI85*CC85)/(1000-AI85*CB85))/(100*BV85)</f>
        <v>0</v>
      </c>
      <c r="J85">
        <f>BZ85 - IF(AI85&gt;1, I85*BV85*100.0/(AK85*CJ85), 0)</f>
        <v>0</v>
      </c>
      <c r="K85">
        <f>((Q85-H85/2)*J85-I85)/(Q85+H85/2)</f>
        <v>0</v>
      </c>
      <c r="L85">
        <f>K85*(CE85+CF85)/1000.0</f>
        <v>0</v>
      </c>
      <c r="M85">
        <f>(BZ85 - IF(AI85&gt;1, I85*BV85*100.0/(AK85*CJ85), 0))*(CE85+CF85)/1000.0</f>
        <v>0</v>
      </c>
      <c r="N85">
        <f>2.0/((1/P85-1/O85)+SIGN(P85)*SQRT((1/P85-1/O85)*(1/P85-1/O85) + 4*BW85/((BW85+1)*(BW85+1))*(2*1/P85*1/O85-1/O85*1/O85)))</f>
        <v>0</v>
      </c>
      <c r="O85">
        <f>AF85+AE85*BV85+AD85*BV85*BV85</f>
        <v>0</v>
      </c>
      <c r="P85">
        <f>H85*(1000-(1000*0.61365*exp(17.502*T85/(240.97+T85))/(CE85+CF85)+CB85)/2)/(1000*0.61365*exp(17.502*T85/(240.97+T85))/(CE85+CF85)-CB85)</f>
        <v>0</v>
      </c>
      <c r="Q85">
        <f>1/((BW85+1)/(N85/1.6)+1/(O85/1.37)) + BW85/((BW85+1)/(N85/1.6) + BW85/(O85/1.37))</f>
        <v>0</v>
      </c>
      <c r="R85">
        <f>(BS85*BU85)</f>
        <v>0</v>
      </c>
      <c r="S85">
        <f>(CG85+(R85+2*0.95*5.67E-8*(((CG85+$B$7)+273)^4-(CG85+273)^4)-44100*H85)/(1.84*29.3*O85+8*0.95*5.67E-8*(CG85+273)^3))</f>
        <v>0</v>
      </c>
      <c r="T85">
        <f>($C$7*CH85+$D$7*CI85+$E$7*S85)</f>
        <v>0</v>
      </c>
      <c r="U85">
        <f>0.61365*exp(17.502*T85/(240.97+T85))</f>
        <v>0</v>
      </c>
      <c r="V85">
        <f>(W85/X85*100)</f>
        <v>0</v>
      </c>
      <c r="W85">
        <f>CB85*(CE85+CF85)/1000</f>
        <v>0</v>
      </c>
      <c r="X85">
        <f>0.61365*exp(17.502*CG85/(240.97+CG85))</f>
        <v>0</v>
      </c>
      <c r="Y85">
        <f>(U85-CB85*(CE85+CF85)/1000)</f>
        <v>0</v>
      </c>
      <c r="Z85">
        <f>(-H85*44100)</f>
        <v>0</v>
      </c>
      <c r="AA85">
        <f>2*29.3*O85*0.92*(CG85-T85)</f>
        <v>0</v>
      </c>
      <c r="AB85">
        <f>2*0.95*5.67E-8*(((CG85+$B$7)+273)^4-(T85+273)^4)</f>
        <v>0</v>
      </c>
      <c r="AC85">
        <f>R85+AB85+Z85+AA85</f>
        <v>0</v>
      </c>
      <c r="AD85">
        <v>-0.0300696420915824</v>
      </c>
      <c r="AE85">
        <v>0.0337558074931286</v>
      </c>
      <c r="AF85">
        <v>2.68289211209983</v>
      </c>
      <c r="AG85">
        <v>71</v>
      </c>
      <c r="AH85">
        <v>12</v>
      </c>
      <c r="AI85">
        <f>IF(AG85*$H$13&gt;=AK85,1.0,(AK85/(AK85-AG85*$H$13)))</f>
        <v>0</v>
      </c>
      <c r="AJ85">
        <f>(AI85-1)*100</f>
        <v>0</v>
      </c>
      <c r="AK85">
        <f>MAX(0,($B$13+$C$13*CJ85)/(1+$D$13*CJ85)*CE85/(CG85+273)*$E$13)</f>
        <v>0</v>
      </c>
      <c r="AL85">
        <v>0</v>
      </c>
      <c r="AM85">
        <v>0</v>
      </c>
      <c r="AN85">
        <v>0</v>
      </c>
      <c r="AO85">
        <f>AN85-AM85</f>
        <v>0</v>
      </c>
      <c r="AP85">
        <f>AO85/AN85</f>
        <v>0</v>
      </c>
      <c r="AQ85">
        <v>-1</v>
      </c>
      <c r="AR85" t="s">
        <v>501</v>
      </c>
      <c r="AS85">
        <v>563.826807692308</v>
      </c>
      <c r="AT85">
        <v>669.124</v>
      </c>
      <c r="AU85">
        <f>1-AS85/AT85</f>
        <v>0</v>
      </c>
      <c r="AV85">
        <v>0.5</v>
      </c>
      <c r="AW85">
        <f>BS85</f>
        <v>0</v>
      </c>
      <c r="AX85">
        <f>I85</f>
        <v>0</v>
      </c>
      <c r="AY85">
        <f>AU85*AV85*AW85</f>
        <v>0</v>
      </c>
      <c r="AZ85">
        <f>BE85/AT85</f>
        <v>0</v>
      </c>
      <c r="BA85">
        <f>(AX85-AQ85)/AW85</f>
        <v>0</v>
      </c>
      <c r="BB85">
        <f>(AN85-AT85)/AT85</f>
        <v>0</v>
      </c>
      <c r="BC85" t="s">
        <v>266</v>
      </c>
      <c r="BD85">
        <v>0</v>
      </c>
      <c r="BE85">
        <f>AT85-BD85</f>
        <v>0</v>
      </c>
      <c r="BF85">
        <f>(AT85-AS85)/(AT85-BD85)</f>
        <v>0</v>
      </c>
      <c r="BG85">
        <f>(AN85-AT85)/(AN85-BD85)</f>
        <v>0</v>
      </c>
      <c r="BH85">
        <f>(AT85-AS85)/(AT85-AM85)</f>
        <v>0</v>
      </c>
      <c r="BI85">
        <f>(AN85-AT85)/(AN85-AM85)</f>
        <v>0</v>
      </c>
      <c r="BJ85" t="s">
        <v>266</v>
      </c>
      <c r="BK85" t="s">
        <v>266</v>
      </c>
      <c r="BL85" t="s">
        <v>266</v>
      </c>
      <c r="BM85" t="s">
        <v>266</v>
      </c>
      <c r="BN85" t="s">
        <v>266</v>
      </c>
      <c r="BO85" t="s">
        <v>266</v>
      </c>
      <c r="BP85" t="s">
        <v>266</v>
      </c>
      <c r="BQ85" t="s">
        <v>266</v>
      </c>
      <c r="BR85">
        <f>$B$11*CK85+$C$11*CL85+$F$11*CM85</f>
        <v>0</v>
      </c>
      <c r="BS85">
        <f>BR85*BT85</f>
        <v>0</v>
      </c>
      <c r="BT85">
        <f>($B$11*$D$9+$C$11*$D$9+$F$11*((CZ85+CR85)/MAX(CZ85+CR85+DA85, 0.1)*$I$9+DA85/MAX(CZ85+CR85+DA85, 0.1)*$J$9))/($B$11+$C$11+$F$11)</f>
        <v>0</v>
      </c>
      <c r="BU85">
        <f>($B$11*$K$9+$C$11*$K$9+$F$11*((CZ85+CR85)/MAX(CZ85+CR85+DA85, 0.1)*$P$9+DA85/MAX(CZ85+CR85+DA85, 0.1)*$Q$9))/($B$11+$C$11+$F$11)</f>
        <v>0</v>
      </c>
      <c r="BV85">
        <v>6</v>
      </c>
      <c r="BW85">
        <v>0.5</v>
      </c>
      <c r="BX85" t="s">
        <v>267</v>
      </c>
      <c r="BY85">
        <v>1623859743.18064</v>
      </c>
      <c r="BZ85">
        <v>379.408548387097</v>
      </c>
      <c r="CA85">
        <v>399.956870967742</v>
      </c>
      <c r="CB85">
        <v>30.3815</v>
      </c>
      <c r="CC85">
        <v>20.6441967741935</v>
      </c>
      <c r="CD85">
        <v>599.974064516129</v>
      </c>
      <c r="CE85">
        <v>72.5012483870968</v>
      </c>
      <c r="CF85">
        <v>0.0987995806451613</v>
      </c>
      <c r="CG85">
        <v>34.566464516129</v>
      </c>
      <c r="CH85">
        <v>32.1549322580645</v>
      </c>
      <c r="CI85">
        <v>999.9</v>
      </c>
      <c r="CJ85">
        <v>10001.814516129</v>
      </c>
      <c r="CK85">
        <v>0</v>
      </c>
      <c r="CL85">
        <v>1739.35387096774</v>
      </c>
      <c r="CM85">
        <v>1999.97419354839</v>
      </c>
      <c r="CN85">
        <v>0.979997096774194</v>
      </c>
      <c r="CO85">
        <v>0.0200031</v>
      </c>
      <c r="CP85">
        <v>0</v>
      </c>
      <c r="CQ85">
        <v>554.377064516129</v>
      </c>
      <c r="CR85">
        <v>5.00005</v>
      </c>
      <c r="CS85">
        <v>13783.5935483871</v>
      </c>
      <c r="CT85">
        <v>16663.4032258065</v>
      </c>
      <c r="CU85">
        <v>47.8668709677419</v>
      </c>
      <c r="CV85">
        <v>49.5640967741935</v>
      </c>
      <c r="CW85">
        <v>48.437</v>
      </c>
      <c r="CX85">
        <v>48.5843548387097</v>
      </c>
      <c r="CY85">
        <v>49.885</v>
      </c>
      <c r="CZ85">
        <v>1955.06483870968</v>
      </c>
      <c r="DA85">
        <v>39.9093548387097</v>
      </c>
      <c r="DB85">
        <v>0</v>
      </c>
      <c r="DC85">
        <v>2.70000004768372</v>
      </c>
      <c r="DD85">
        <v>563.826807692308</v>
      </c>
      <c r="DE85">
        <v>117.368859332421</v>
      </c>
      <c r="DF85">
        <v>78011.7479139969</v>
      </c>
      <c r="DG85">
        <v>18706.0423076923</v>
      </c>
      <c r="DH85">
        <v>15</v>
      </c>
      <c r="DI85">
        <v>1623859731.6</v>
      </c>
      <c r="DJ85" t="s">
        <v>498</v>
      </c>
      <c r="DK85">
        <v>13</v>
      </c>
      <c r="DL85">
        <v>7.536</v>
      </c>
      <c r="DM85">
        <v>-1.066</v>
      </c>
      <c r="DN85">
        <v>400</v>
      </c>
      <c r="DO85">
        <v>21</v>
      </c>
      <c r="DP85">
        <v>0.19</v>
      </c>
      <c r="DQ85">
        <v>0.02</v>
      </c>
      <c r="DR85">
        <v>-18.1489138511628</v>
      </c>
      <c r="DS85">
        <v>-38.0312845883629</v>
      </c>
      <c r="DT85">
        <v>5.9183827968868</v>
      </c>
      <c r="DU85">
        <v>0</v>
      </c>
      <c r="DV85">
        <v>562.744861111111</v>
      </c>
      <c r="DW85">
        <v>91.5490860291182</v>
      </c>
      <c r="DX85">
        <v>37.4718822690596</v>
      </c>
      <c r="DY85">
        <v>0</v>
      </c>
      <c r="DZ85">
        <v>8.59239851581395</v>
      </c>
      <c r="EA85">
        <v>18.1333566734909</v>
      </c>
      <c r="EB85">
        <v>2.81735239174286</v>
      </c>
      <c r="EC85">
        <v>0</v>
      </c>
      <c r="ED85">
        <v>0</v>
      </c>
      <c r="EE85">
        <v>3</v>
      </c>
      <c r="EF85" t="s">
        <v>280</v>
      </c>
      <c r="EG85">
        <v>100</v>
      </c>
      <c r="EH85">
        <v>100</v>
      </c>
      <c r="EI85">
        <v>7.536</v>
      </c>
      <c r="EJ85">
        <v>-1.066</v>
      </c>
      <c r="EK85">
        <v>2</v>
      </c>
      <c r="EL85">
        <v>705.531</v>
      </c>
      <c r="EM85">
        <v>346.937</v>
      </c>
      <c r="EN85">
        <v>33.1033</v>
      </c>
      <c r="EO85">
        <v>31.8409</v>
      </c>
      <c r="EP85">
        <v>30.0007</v>
      </c>
      <c r="EQ85">
        <v>31.5885</v>
      </c>
      <c r="ER85">
        <v>31.5411</v>
      </c>
      <c r="ES85">
        <v>25.7461</v>
      </c>
      <c r="ET85">
        <v>-30</v>
      </c>
      <c r="EU85">
        <v>-30</v>
      </c>
      <c r="EV85">
        <v>-999.9</v>
      </c>
      <c r="EW85">
        <v>400</v>
      </c>
      <c r="EX85">
        <v>20</v>
      </c>
      <c r="EY85">
        <v>110.936</v>
      </c>
      <c r="EZ85">
        <v>98.7748</v>
      </c>
    </row>
    <row r="86" spans="1:156">
      <c r="A86">
        <v>70</v>
      </c>
      <c r="B86">
        <v>1623859756.6</v>
      </c>
      <c r="C86">
        <v>4004.5</v>
      </c>
      <c r="D86" t="s">
        <v>502</v>
      </c>
      <c r="E86" t="s">
        <v>503</v>
      </c>
      <c r="F86" t="s">
        <v>264</v>
      </c>
      <c r="G86">
        <v>1623859743.84193</v>
      </c>
      <c r="H86">
        <f>CD86*AI86*(CB86-CC86)/(100*BV86*(1000-AI86*CB86))</f>
        <v>0</v>
      </c>
      <c r="I86">
        <f>CD86*AI86*(CA86-BZ86*(1000-AI86*CC86)/(1000-AI86*CB86))/(100*BV86)</f>
        <v>0</v>
      </c>
      <c r="J86">
        <f>BZ86 - IF(AI86&gt;1, I86*BV86*100.0/(AK86*CJ86), 0)</f>
        <v>0</v>
      </c>
      <c r="K86">
        <f>((Q86-H86/2)*J86-I86)/(Q86+H86/2)</f>
        <v>0</v>
      </c>
      <c r="L86">
        <f>K86*(CE86+CF86)/1000.0</f>
        <v>0</v>
      </c>
      <c r="M86">
        <f>(BZ86 - IF(AI86&gt;1, I86*BV86*100.0/(AK86*CJ86), 0))*(CE86+CF86)/1000.0</f>
        <v>0</v>
      </c>
      <c r="N86">
        <f>2.0/((1/P86-1/O86)+SIGN(P86)*SQRT((1/P86-1/O86)*(1/P86-1/O86) + 4*BW86/((BW86+1)*(BW86+1))*(2*1/P86*1/O86-1/O86*1/O86)))</f>
        <v>0</v>
      </c>
      <c r="O86">
        <f>AF86+AE86*BV86+AD86*BV86*BV86</f>
        <v>0</v>
      </c>
      <c r="P86">
        <f>H86*(1000-(1000*0.61365*exp(17.502*T86/(240.97+T86))/(CE86+CF86)+CB86)/2)/(1000*0.61365*exp(17.502*T86/(240.97+T86))/(CE86+CF86)-CB86)</f>
        <v>0</v>
      </c>
      <c r="Q86">
        <f>1/((BW86+1)/(N86/1.6)+1/(O86/1.37)) + BW86/((BW86+1)/(N86/1.6) + BW86/(O86/1.37))</f>
        <v>0</v>
      </c>
      <c r="R86">
        <f>(BS86*BU86)</f>
        <v>0</v>
      </c>
      <c r="S86">
        <f>(CG86+(R86+2*0.95*5.67E-8*(((CG86+$B$7)+273)^4-(CG86+273)^4)-44100*H86)/(1.84*29.3*O86+8*0.95*5.67E-8*(CG86+273)^3))</f>
        <v>0</v>
      </c>
      <c r="T86">
        <f>($C$7*CH86+$D$7*CI86+$E$7*S86)</f>
        <v>0</v>
      </c>
      <c r="U86">
        <f>0.61365*exp(17.502*T86/(240.97+T86))</f>
        <v>0</v>
      </c>
      <c r="V86">
        <f>(W86/X86*100)</f>
        <v>0</v>
      </c>
      <c r="W86">
        <f>CB86*(CE86+CF86)/1000</f>
        <v>0</v>
      </c>
      <c r="X86">
        <f>0.61365*exp(17.502*CG86/(240.97+CG86))</f>
        <v>0</v>
      </c>
      <c r="Y86">
        <f>(U86-CB86*(CE86+CF86)/1000)</f>
        <v>0</v>
      </c>
      <c r="Z86">
        <f>(-H86*44100)</f>
        <v>0</v>
      </c>
      <c r="AA86">
        <f>2*29.3*O86*0.92*(CG86-T86)</f>
        <v>0</v>
      </c>
      <c r="AB86">
        <f>2*0.95*5.67E-8*(((CG86+$B$7)+273)^4-(T86+273)^4)</f>
        <v>0</v>
      </c>
      <c r="AC86">
        <f>R86+AB86+Z86+AA86</f>
        <v>0</v>
      </c>
      <c r="AD86">
        <v>-0.0300700169770967</v>
      </c>
      <c r="AE86">
        <v>0.0337562283349601</v>
      </c>
      <c r="AF86">
        <v>2.68291931829372</v>
      </c>
      <c r="AG86">
        <v>71</v>
      </c>
      <c r="AH86">
        <v>12</v>
      </c>
      <c r="AI86">
        <f>IF(AG86*$H$13&gt;=AK86,1.0,(AK86/(AK86-AG86*$H$13)))</f>
        <v>0</v>
      </c>
      <c r="AJ86">
        <f>(AI86-1)*100</f>
        <v>0</v>
      </c>
      <c r="AK86">
        <f>MAX(0,($B$13+$C$13*CJ86)/(1+$D$13*CJ86)*CE86/(CG86+273)*$E$13)</f>
        <v>0</v>
      </c>
      <c r="AL86">
        <v>0</v>
      </c>
      <c r="AM86">
        <v>0</v>
      </c>
      <c r="AN86">
        <v>0</v>
      </c>
      <c r="AO86">
        <f>AN86-AM86</f>
        <v>0</v>
      </c>
      <c r="AP86">
        <f>AO86/AN86</f>
        <v>0</v>
      </c>
      <c r="AQ86">
        <v>-1</v>
      </c>
      <c r="AR86" t="s">
        <v>504</v>
      </c>
      <c r="AS86">
        <v>567.364769230769</v>
      </c>
      <c r="AT86">
        <v>653.264</v>
      </c>
      <c r="AU86">
        <f>1-AS86/AT86</f>
        <v>0</v>
      </c>
      <c r="AV86">
        <v>0.5</v>
      </c>
      <c r="AW86">
        <f>BS86</f>
        <v>0</v>
      </c>
      <c r="AX86">
        <f>I86</f>
        <v>0</v>
      </c>
      <c r="AY86">
        <f>AU86*AV86*AW86</f>
        <v>0</v>
      </c>
      <c r="AZ86">
        <f>BE86/AT86</f>
        <v>0</v>
      </c>
      <c r="BA86">
        <f>(AX86-AQ86)/AW86</f>
        <v>0</v>
      </c>
      <c r="BB86">
        <f>(AN86-AT86)/AT86</f>
        <v>0</v>
      </c>
      <c r="BC86" t="s">
        <v>266</v>
      </c>
      <c r="BD86">
        <v>0</v>
      </c>
      <c r="BE86">
        <f>AT86-BD86</f>
        <v>0</v>
      </c>
      <c r="BF86">
        <f>(AT86-AS86)/(AT86-BD86)</f>
        <v>0</v>
      </c>
      <c r="BG86">
        <f>(AN86-AT86)/(AN86-BD86)</f>
        <v>0</v>
      </c>
      <c r="BH86">
        <f>(AT86-AS86)/(AT86-AM86)</f>
        <v>0</v>
      </c>
      <c r="BI86">
        <f>(AN86-AT86)/(AN86-AM86)</f>
        <v>0</v>
      </c>
      <c r="BJ86" t="s">
        <v>266</v>
      </c>
      <c r="BK86" t="s">
        <v>266</v>
      </c>
      <c r="BL86" t="s">
        <v>266</v>
      </c>
      <c r="BM86" t="s">
        <v>266</v>
      </c>
      <c r="BN86" t="s">
        <v>266</v>
      </c>
      <c r="BO86" t="s">
        <v>266</v>
      </c>
      <c r="BP86" t="s">
        <v>266</v>
      </c>
      <c r="BQ86" t="s">
        <v>266</v>
      </c>
      <c r="BR86">
        <f>$B$11*CK86+$C$11*CL86+$F$11*CM86</f>
        <v>0</v>
      </c>
      <c r="BS86">
        <f>BR86*BT86</f>
        <v>0</v>
      </c>
      <c r="BT86">
        <f>($B$11*$D$9+$C$11*$D$9+$F$11*((CZ86+CR86)/MAX(CZ86+CR86+DA86, 0.1)*$I$9+DA86/MAX(CZ86+CR86+DA86, 0.1)*$J$9))/($B$11+$C$11+$F$11)</f>
        <v>0</v>
      </c>
      <c r="BU86">
        <f>($B$11*$K$9+$C$11*$K$9+$F$11*((CZ86+CR86)/MAX(CZ86+CR86+DA86, 0.1)*$P$9+DA86/MAX(CZ86+CR86+DA86, 0.1)*$Q$9))/($B$11+$C$11+$F$11)</f>
        <v>0</v>
      </c>
      <c r="BV86">
        <v>6</v>
      </c>
      <c r="BW86">
        <v>0.5</v>
      </c>
      <c r="BX86" t="s">
        <v>267</v>
      </c>
      <c r="BY86">
        <v>1623859743.84193</v>
      </c>
      <c r="BZ86">
        <v>379.228322580645</v>
      </c>
      <c r="CA86">
        <v>399.957096774194</v>
      </c>
      <c r="CB86">
        <v>30.4786741935484</v>
      </c>
      <c r="CC86">
        <v>20.6443451612903</v>
      </c>
      <c r="CD86">
        <v>599.967451612903</v>
      </c>
      <c r="CE86">
        <v>72.5012870967742</v>
      </c>
      <c r="CF86">
        <v>0.0989183612903226</v>
      </c>
      <c r="CG86">
        <v>34.575335483871</v>
      </c>
      <c r="CH86">
        <v>32.1972322580645</v>
      </c>
      <c r="CI86">
        <v>999.9</v>
      </c>
      <c r="CJ86">
        <v>10001.9338709677</v>
      </c>
      <c r="CK86">
        <v>0</v>
      </c>
      <c r="CL86">
        <v>1739.46806451613</v>
      </c>
      <c r="CM86">
        <v>1999.94967741935</v>
      </c>
      <c r="CN86">
        <v>0.979997387096774</v>
      </c>
      <c r="CO86">
        <v>0.0200027967741935</v>
      </c>
      <c r="CP86">
        <v>0</v>
      </c>
      <c r="CQ86">
        <v>552.899580645161</v>
      </c>
      <c r="CR86">
        <v>5.00005</v>
      </c>
      <c r="CS86">
        <v>13754.2129032258</v>
      </c>
      <c r="CT86">
        <v>16663.2</v>
      </c>
      <c r="CU86">
        <v>47.8769677419355</v>
      </c>
      <c r="CV86">
        <v>49.568129032258</v>
      </c>
      <c r="CW86">
        <v>48.437</v>
      </c>
      <c r="CX86">
        <v>48.5883870967742</v>
      </c>
      <c r="CY86">
        <v>49.8890322580645</v>
      </c>
      <c r="CZ86">
        <v>1955.04161290323</v>
      </c>
      <c r="DA86">
        <v>39.908064516129</v>
      </c>
      <c r="DB86">
        <v>0</v>
      </c>
      <c r="DC86">
        <v>2.5</v>
      </c>
      <c r="DD86">
        <v>567.364769230769</v>
      </c>
      <c r="DE86">
        <v>81.7251699543913</v>
      </c>
      <c r="DF86">
        <v>108236.316037853</v>
      </c>
      <c r="DG86">
        <v>23201.0192307692</v>
      </c>
      <c r="DH86">
        <v>15</v>
      </c>
      <c r="DI86">
        <v>1623859731.6</v>
      </c>
      <c r="DJ86" t="s">
        <v>498</v>
      </c>
      <c r="DK86">
        <v>13</v>
      </c>
      <c r="DL86">
        <v>7.536</v>
      </c>
      <c r="DM86">
        <v>-1.066</v>
      </c>
      <c r="DN86">
        <v>400</v>
      </c>
      <c r="DO86">
        <v>21</v>
      </c>
      <c r="DP86">
        <v>0.19</v>
      </c>
      <c r="DQ86">
        <v>0.02</v>
      </c>
      <c r="DR86">
        <v>-20.4783139534884</v>
      </c>
      <c r="DS86">
        <v>-6.50105164602827</v>
      </c>
      <c r="DT86">
        <v>1.46663688830292</v>
      </c>
      <c r="DU86">
        <v>0</v>
      </c>
      <c r="DV86">
        <v>565.461944444444</v>
      </c>
      <c r="DW86">
        <v>100.759518996187</v>
      </c>
      <c r="DX86">
        <v>46.4303895931823</v>
      </c>
      <c r="DY86">
        <v>0</v>
      </c>
      <c r="DZ86">
        <v>9.72391581395349</v>
      </c>
      <c r="EA86">
        <v>3.47185895499843</v>
      </c>
      <c r="EB86">
        <v>0.718511323110702</v>
      </c>
      <c r="EC86">
        <v>0</v>
      </c>
      <c r="ED86">
        <v>0</v>
      </c>
      <c r="EE86">
        <v>3</v>
      </c>
      <c r="EF86" t="s">
        <v>280</v>
      </c>
      <c r="EG86">
        <v>100</v>
      </c>
      <c r="EH86">
        <v>100</v>
      </c>
      <c r="EI86">
        <v>7.536</v>
      </c>
      <c r="EJ86">
        <v>-1.066</v>
      </c>
      <c r="EK86">
        <v>2</v>
      </c>
      <c r="EL86">
        <v>706.3</v>
      </c>
      <c r="EM86">
        <v>346.906</v>
      </c>
      <c r="EN86">
        <v>33.1114</v>
      </c>
      <c r="EO86">
        <v>31.8444</v>
      </c>
      <c r="EP86">
        <v>30.0007</v>
      </c>
      <c r="EQ86">
        <v>31.5917</v>
      </c>
      <c r="ER86">
        <v>31.5449</v>
      </c>
      <c r="ES86">
        <v>25.7436</v>
      </c>
      <c r="ET86">
        <v>-30</v>
      </c>
      <c r="EU86">
        <v>-30</v>
      </c>
      <c r="EV86">
        <v>-999.9</v>
      </c>
      <c r="EW86">
        <v>400</v>
      </c>
      <c r="EX86">
        <v>20</v>
      </c>
      <c r="EY86">
        <v>110.934</v>
      </c>
      <c r="EZ86">
        <v>98.7745</v>
      </c>
    </row>
    <row r="87" spans="1:156">
      <c r="A87">
        <v>71</v>
      </c>
      <c r="B87">
        <v>1623859759.6</v>
      </c>
      <c r="C87">
        <v>4007.5</v>
      </c>
      <c r="D87" t="s">
        <v>505</v>
      </c>
      <c r="E87" t="s">
        <v>506</v>
      </c>
      <c r="F87" t="s">
        <v>264</v>
      </c>
      <c r="G87">
        <v>1623859744.58387</v>
      </c>
      <c r="H87">
        <f>CD87*AI87*(CB87-CC87)/(100*BV87*(1000-AI87*CB87))</f>
        <v>0</v>
      </c>
      <c r="I87">
        <f>CD87*AI87*(CA87-BZ87*(1000-AI87*CC87)/(1000-AI87*CB87))/(100*BV87)</f>
        <v>0</v>
      </c>
      <c r="J87">
        <f>BZ87 - IF(AI87&gt;1, I87*BV87*100.0/(AK87*CJ87), 0)</f>
        <v>0</v>
      </c>
      <c r="K87">
        <f>((Q87-H87/2)*J87-I87)/(Q87+H87/2)</f>
        <v>0</v>
      </c>
      <c r="L87">
        <f>K87*(CE87+CF87)/1000.0</f>
        <v>0</v>
      </c>
      <c r="M87">
        <f>(BZ87 - IF(AI87&gt;1, I87*BV87*100.0/(AK87*CJ87), 0))*(CE87+CF87)/1000.0</f>
        <v>0</v>
      </c>
      <c r="N87">
        <f>2.0/((1/P87-1/O87)+SIGN(P87)*SQRT((1/P87-1/O87)*(1/P87-1/O87) + 4*BW87/((BW87+1)*(BW87+1))*(2*1/P87*1/O87-1/O87*1/O87)))</f>
        <v>0</v>
      </c>
      <c r="O87">
        <f>AF87+AE87*BV87+AD87*BV87*BV87</f>
        <v>0</v>
      </c>
      <c r="P87">
        <f>H87*(1000-(1000*0.61365*exp(17.502*T87/(240.97+T87))/(CE87+CF87)+CB87)/2)/(1000*0.61365*exp(17.502*T87/(240.97+T87))/(CE87+CF87)-CB87)</f>
        <v>0</v>
      </c>
      <c r="Q87">
        <f>1/((BW87+1)/(N87/1.6)+1/(O87/1.37)) + BW87/((BW87+1)/(N87/1.6) + BW87/(O87/1.37))</f>
        <v>0</v>
      </c>
      <c r="R87">
        <f>(BS87*BU87)</f>
        <v>0</v>
      </c>
      <c r="S87">
        <f>(CG87+(R87+2*0.95*5.67E-8*(((CG87+$B$7)+273)^4-(CG87+273)^4)-44100*H87)/(1.84*29.3*O87+8*0.95*5.67E-8*(CG87+273)^3))</f>
        <v>0</v>
      </c>
      <c r="T87">
        <f>($C$7*CH87+$D$7*CI87+$E$7*S87)</f>
        <v>0</v>
      </c>
      <c r="U87">
        <f>0.61365*exp(17.502*T87/(240.97+T87))</f>
        <v>0</v>
      </c>
      <c r="V87">
        <f>(W87/X87*100)</f>
        <v>0</v>
      </c>
      <c r="W87">
        <f>CB87*(CE87+CF87)/1000</f>
        <v>0</v>
      </c>
      <c r="X87">
        <f>0.61365*exp(17.502*CG87/(240.97+CG87))</f>
        <v>0</v>
      </c>
      <c r="Y87">
        <f>(U87-CB87*(CE87+CF87)/1000)</f>
        <v>0</v>
      </c>
      <c r="Z87">
        <f>(-H87*44100)</f>
        <v>0</v>
      </c>
      <c r="AA87">
        <f>2*29.3*O87*0.92*(CG87-T87)</f>
        <v>0</v>
      </c>
      <c r="AB87">
        <f>2*0.95*5.67E-8*(((CG87+$B$7)+273)^4-(T87+273)^4)</f>
        <v>0</v>
      </c>
      <c r="AC87">
        <f>R87+AB87+Z87+AA87</f>
        <v>0</v>
      </c>
      <c r="AD87">
        <v>-0.030072598027785</v>
      </c>
      <c r="AE87">
        <v>0.0337591257904702</v>
      </c>
      <c r="AF87">
        <v>2.68310662820528</v>
      </c>
      <c r="AG87">
        <v>71</v>
      </c>
      <c r="AH87">
        <v>12</v>
      </c>
      <c r="AI87">
        <f>IF(AG87*$H$13&gt;=AK87,1.0,(AK87/(AK87-AG87*$H$13)))</f>
        <v>0</v>
      </c>
      <c r="AJ87">
        <f>(AI87-1)*100</f>
        <v>0</v>
      </c>
      <c r="AK87">
        <f>MAX(0,($B$13+$C$13*CJ87)/(1+$D$13*CJ87)*CE87/(CG87+273)*$E$13)</f>
        <v>0</v>
      </c>
      <c r="AL87">
        <v>0</v>
      </c>
      <c r="AM87">
        <v>0</v>
      </c>
      <c r="AN87">
        <v>0</v>
      </c>
      <c r="AO87">
        <f>AN87-AM87</f>
        <v>0</v>
      </c>
      <c r="AP87">
        <f>AO87/AN87</f>
        <v>0</v>
      </c>
      <c r="AQ87">
        <v>-1</v>
      </c>
      <c r="AR87" t="s">
        <v>507</v>
      </c>
      <c r="AS87">
        <v>568.721307692308</v>
      </c>
      <c r="AT87">
        <v>644.812</v>
      </c>
      <c r="AU87">
        <f>1-AS87/AT87</f>
        <v>0</v>
      </c>
      <c r="AV87">
        <v>0.5</v>
      </c>
      <c r="AW87">
        <f>BS87</f>
        <v>0</v>
      </c>
      <c r="AX87">
        <f>I87</f>
        <v>0</v>
      </c>
      <c r="AY87">
        <f>AU87*AV87*AW87</f>
        <v>0</v>
      </c>
      <c r="AZ87">
        <f>BE87/AT87</f>
        <v>0</v>
      </c>
      <c r="BA87">
        <f>(AX87-AQ87)/AW87</f>
        <v>0</v>
      </c>
      <c r="BB87">
        <f>(AN87-AT87)/AT87</f>
        <v>0</v>
      </c>
      <c r="BC87" t="s">
        <v>266</v>
      </c>
      <c r="BD87">
        <v>0</v>
      </c>
      <c r="BE87">
        <f>AT87-BD87</f>
        <v>0</v>
      </c>
      <c r="BF87">
        <f>(AT87-AS87)/(AT87-BD87)</f>
        <v>0</v>
      </c>
      <c r="BG87">
        <f>(AN87-AT87)/(AN87-BD87)</f>
        <v>0</v>
      </c>
      <c r="BH87">
        <f>(AT87-AS87)/(AT87-AM87)</f>
        <v>0</v>
      </c>
      <c r="BI87">
        <f>(AN87-AT87)/(AN87-AM87)</f>
        <v>0</v>
      </c>
      <c r="BJ87" t="s">
        <v>266</v>
      </c>
      <c r="BK87" t="s">
        <v>266</v>
      </c>
      <c r="BL87" t="s">
        <v>266</v>
      </c>
      <c r="BM87" t="s">
        <v>266</v>
      </c>
      <c r="BN87" t="s">
        <v>266</v>
      </c>
      <c r="BO87" t="s">
        <v>266</v>
      </c>
      <c r="BP87" t="s">
        <v>266</v>
      </c>
      <c r="BQ87" t="s">
        <v>266</v>
      </c>
      <c r="BR87">
        <f>$B$11*CK87+$C$11*CL87+$F$11*CM87</f>
        <v>0</v>
      </c>
      <c r="BS87">
        <f>BR87*BT87</f>
        <v>0</v>
      </c>
      <c r="BT87">
        <f>($B$11*$D$9+$C$11*$D$9+$F$11*((CZ87+CR87)/MAX(CZ87+CR87+DA87, 0.1)*$I$9+DA87/MAX(CZ87+CR87+DA87, 0.1)*$J$9))/($B$11+$C$11+$F$11)</f>
        <v>0</v>
      </c>
      <c r="BU87">
        <f>($B$11*$K$9+$C$11*$K$9+$F$11*((CZ87+CR87)/MAX(CZ87+CR87+DA87, 0.1)*$P$9+DA87/MAX(CZ87+CR87+DA87, 0.1)*$Q$9))/($B$11+$C$11+$F$11)</f>
        <v>0</v>
      </c>
      <c r="BV87">
        <v>6</v>
      </c>
      <c r="BW87">
        <v>0.5</v>
      </c>
      <c r="BX87" t="s">
        <v>267</v>
      </c>
      <c r="BY87">
        <v>1623859744.58387</v>
      </c>
      <c r="BZ87">
        <v>379.115741935484</v>
      </c>
      <c r="CA87">
        <v>399.95464516129</v>
      </c>
      <c r="CB87">
        <v>30.5521193548387</v>
      </c>
      <c r="CC87">
        <v>20.6444451612903</v>
      </c>
      <c r="CD87">
        <v>599.962870967742</v>
      </c>
      <c r="CE87">
        <v>72.5013838709677</v>
      </c>
      <c r="CF87">
        <v>0.0990292967741935</v>
      </c>
      <c r="CG87">
        <v>34.587735483871</v>
      </c>
      <c r="CH87">
        <v>32.2627225806452</v>
      </c>
      <c r="CI87">
        <v>999.9</v>
      </c>
      <c r="CJ87">
        <v>10002.7790322581</v>
      </c>
      <c r="CK87">
        <v>0</v>
      </c>
      <c r="CL87">
        <v>1739.49870967742</v>
      </c>
      <c r="CM87">
        <v>1999.91193548387</v>
      </c>
      <c r="CN87">
        <v>0.979997258064516</v>
      </c>
      <c r="CO87">
        <v>0.0200029225806452</v>
      </c>
      <c r="CP87">
        <v>0</v>
      </c>
      <c r="CQ87">
        <v>551.245612903226</v>
      </c>
      <c r="CR87">
        <v>5.00005</v>
      </c>
      <c r="CS87">
        <v>13721.4677419355</v>
      </c>
      <c r="CT87">
        <v>16662.8838709677</v>
      </c>
      <c r="CU87">
        <v>47.8930967741935</v>
      </c>
      <c r="CV87">
        <v>49.5721612903226</v>
      </c>
      <c r="CW87">
        <v>48.437</v>
      </c>
      <c r="CX87">
        <v>48.5924193548387</v>
      </c>
      <c r="CY87">
        <v>49.895064516129</v>
      </c>
      <c r="CZ87">
        <v>1955.00451612903</v>
      </c>
      <c r="DA87">
        <v>39.9074193548387</v>
      </c>
      <c r="DB87">
        <v>0</v>
      </c>
      <c r="DC87">
        <v>2.29999995231628</v>
      </c>
      <c r="DD87">
        <v>568.721307692308</v>
      </c>
      <c r="DE87">
        <v>-15.8431461186485</v>
      </c>
      <c r="DF87">
        <v>102938.507634299</v>
      </c>
      <c r="DG87">
        <v>27534.6730769231</v>
      </c>
      <c r="DH87">
        <v>15</v>
      </c>
      <c r="DI87">
        <v>1623859731.6</v>
      </c>
      <c r="DJ87" t="s">
        <v>498</v>
      </c>
      <c r="DK87">
        <v>13</v>
      </c>
      <c r="DL87">
        <v>7.536</v>
      </c>
      <c r="DM87">
        <v>-1.066</v>
      </c>
      <c r="DN87">
        <v>400</v>
      </c>
      <c r="DO87">
        <v>21</v>
      </c>
      <c r="DP87">
        <v>0.19</v>
      </c>
      <c r="DQ87">
        <v>0.02</v>
      </c>
      <c r="DR87">
        <v>-20.9394348837209</v>
      </c>
      <c r="DS87">
        <v>-1.49187435820012</v>
      </c>
      <c r="DT87">
        <v>0.207394071458538</v>
      </c>
      <c r="DU87">
        <v>0</v>
      </c>
      <c r="DV87">
        <v>566.498333333333</v>
      </c>
      <c r="DW87">
        <v>75.7600433559159</v>
      </c>
      <c r="DX87">
        <v>52.6515502615492</v>
      </c>
      <c r="DY87">
        <v>0</v>
      </c>
      <c r="DZ87">
        <v>10.0120958139535</v>
      </c>
      <c r="EA87">
        <v>1.94986626396885</v>
      </c>
      <c r="EB87">
        <v>0.270232710853137</v>
      </c>
      <c r="EC87">
        <v>0</v>
      </c>
      <c r="ED87">
        <v>0</v>
      </c>
      <c r="EE87">
        <v>3</v>
      </c>
      <c r="EF87" t="s">
        <v>280</v>
      </c>
      <c r="EG87">
        <v>100</v>
      </c>
      <c r="EH87">
        <v>100</v>
      </c>
      <c r="EI87">
        <v>7.536</v>
      </c>
      <c r="EJ87">
        <v>-1.066</v>
      </c>
      <c r="EK87">
        <v>2</v>
      </c>
      <c r="EL87">
        <v>706.671</v>
      </c>
      <c r="EM87">
        <v>346.878</v>
      </c>
      <c r="EN87">
        <v>33.12</v>
      </c>
      <c r="EO87">
        <v>31.8486</v>
      </c>
      <c r="EP87">
        <v>30.0007</v>
      </c>
      <c r="EQ87">
        <v>31.5959</v>
      </c>
      <c r="ER87">
        <v>31.5491</v>
      </c>
      <c r="ES87">
        <v>25.7486</v>
      </c>
      <c r="ET87">
        <v>-30</v>
      </c>
      <c r="EU87">
        <v>-30</v>
      </c>
      <c r="EV87">
        <v>-999.9</v>
      </c>
      <c r="EW87">
        <v>400</v>
      </c>
      <c r="EX87">
        <v>20</v>
      </c>
      <c r="EY87">
        <v>110.933</v>
      </c>
      <c r="EZ87">
        <v>98.7742</v>
      </c>
    </row>
    <row r="88" spans="1:156">
      <c r="A88">
        <v>72</v>
      </c>
      <c r="B88">
        <v>1623859762.6</v>
      </c>
      <c r="C88">
        <v>4010.5</v>
      </c>
      <c r="D88" t="s">
        <v>508</v>
      </c>
      <c r="E88" t="s">
        <v>509</v>
      </c>
      <c r="F88" t="s">
        <v>264</v>
      </c>
      <c r="G88">
        <v>1623859745.40645</v>
      </c>
      <c r="H88">
        <f>CD88*AI88*(CB88-CC88)/(100*BV88*(1000-AI88*CB88))</f>
        <v>0</v>
      </c>
      <c r="I88">
        <f>CD88*AI88*(CA88-BZ88*(1000-AI88*CC88)/(1000-AI88*CB88))/(100*BV88)</f>
        <v>0</v>
      </c>
      <c r="J88">
        <f>BZ88 - IF(AI88&gt;1, I88*BV88*100.0/(AK88*CJ88), 0)</f>
        <v>0</v>
      </c>
      <c r="K88">
        <f>((Q88-H88/2)*J88-I88)/(Q88+H88/2)</f>
        <v>0</v>
      </c>
      <c r="L88">
        <f>K88*(CE88+CF88)/1000.0</f>
        <v>0</v>
      </c>
      <c r="M88">
        <f>(BZ88 - IF(AI88&gt;1, I88*BV88*100.0/(AK88*CJ88), 0))*(CE88+CF88)/1000.0</f>
        <v>0</v>
      </c>
      <c r="N88">
        <f>2.0/((1/P88-1/O88)+SIGN(P88)*SQRT((1/P88-1/O88)*(1/P88-1/O88) + 4*BW88/((BW88+1)*(BW88+1))*(2*1/P88*1/O88-1/O88*1/O88)))</f>
        <v>0</v>
      </c>
      <c r="O88">
        <f>AF88+AE88*BV88+AD88*BV88*BV88</f>
        <v>0</v>
      </c>
      <c r="P88">
        <f>H88*(1000-(1000*0.61365*exp(17.502*T88/(240.97+T88))/(CE88+CF88)+CB88)/2)/(1000*0.61365*exp(17.502*T88/(240.97+T88))/(CE88+CF88)-CB88)</f>
        <v>0</v>
      </c>
      <c r="Q88">
        <f>1/((BW88+1)/(N88/1.6)+1/(O88/1.37)) + BW88/((BW88+1)/(N88/1.6) + BW88/(O88/1.37))</f>
        <v>0</v>
      </c>
      <c r="R88">
        <f>(BS88*BU88)</f>
        <v>0</v>
      </c>
      <c r="S88">
        <f>(CG88+(R88+2*0.95*5.67E-8*(((CG88+$B$7)+273)^4-(CG88+273)^4)-44100*H88)/(1.84*29.3*O88+8*0.95*5.67E-8*(CG88+273)^3))</f>
        <v>0</v>
      </c>
      <c r="T88">
        <f>($C$7*CH88+$D$7*CI88+$E$7*S88)</f>
        <v>0</v>
      </c>
      <c r="U88">
        <f>0.61365*exp(17.502*T88/(240.97+T88))</f>
        <v>0</v>
      </c>
      <c r="V88">
        <f>(W88/X88*100)</f>
        <v>0</v>
      </c>
      <c r="W88">
        <f>CB88*(CE88+CF88)/1000</f>
        <v>0</v>
      </c>
      <c r="X88">
        <f>0.61365*exp(17.502*CG88/(240.97+CG88))</f>
        <v>0</v>
      </c>
      <c r="Y88">
        <f>(U88-CB88*(CE88+CF88)/1000)</f>
        <v>0</v>
      </c>
      <c r="Z88">
        <f>(-H88*44100)</f>
        <v>0</v>
      </c>
      <c r="AA88">
        <f>2*29.3*O88*0.92*(CG88-T88)</f>
        <v>0</v>
      </c>
      <c r="AB88">
        <f>2*0.95*5.67E-8*(((CG88+$B$7)+273)^4-(T88+273)^4)</f>
        <v>0</v>
      </c>
      <c r="AC88">
        <f>R88+AB88+Z88+AA88</f>
        <v>0</v>
      </c>
      <c r="AD88">
        <v>-0.0300726207741436</v>
      </c>
      <c r="AE88">
        <v>0.0337591513252504</v>
      </c>
      <c r="AF88">
        <v>2.6831082789191</v>
      </c>
      <c r="AG88">
        <v>70</v>
      </c>
      <c r="AH88">
        <v>12</v>
      </c>
      <c r="AI88">
        <f>IF(AG88*$H$13&gt;=AK88,1.0,(AK88/(AK88-AG88*$H$13)))</f>
        <v>0</v>
      </c>
      <c r="AJ88">
        <f>(AI88-1)*100</f>
        <v>0</v>
      </c>
      <c r="AK88">
        <f>MAX(0,($B$13+$C$13*CJ88)/(1+$D$13*CJ88)*CE88/(CG88+273)*$E$13)</f>
        <v>0</v>
      </c>
      <c r="AL88">
        <v>0</v>
      </c>
      <c r="AM88">
        <v>0</v>
      </c>
      <c r="AN88">
        <v>0</v>
      </c>
      <c r="AO88">
        <f>AN88-AM88</f>
        <v>0</v>
      </c>
      <c r="AP88">
        <f>AO88/AN88</f>
        <v>0</v>
      </c>
      <c r="AQ88">
        <v>-1</v>
      </c>
      <c r="AR88" t="s">
        <v>510</v>
      </c>
      <c r="AS88">
        <v>569.224692307692</v>
      </c>
      <c r="AT88">
        <v>638.706</v>
      </c>
      <c r="AU88">
        <f>1-AS88/AT88</f>
        <v>0</v>
      </c>
      <c r="AV88">
        <v>0.5</v>
      </c>
      <c r="AW88">
        <f>BS88</f>
        <v>0</v>
      </c>
      <c r="AX88">
        <f>I88</f>
        <v>0</v>
      </c>
      <c r="AY88">
        <f>AU88*AV88*AW88</f>
        <v>0</v>
      </c>
      <c r="AZ88">
        <f>BE88/AT88</f>
        <v>0</v>
      </c>
      <c r="BA88">
        <f>(AX88-AQ88)/AW88</f>
        <v>0</v>
      </c>
      <c r="BB88">
        <f>(AN88-AT88)/AT88</f>
        <v>0</v>
      </c>
      <c r="BC88" t="s">
        <v>266</v>
      </c>
      <c r="BD88">
        <v>0</v>
      </c>
      <c r="BE88">
        <f>AT88-BD88</f>
        <v>0</v>
      </c>
      <c r="BF88">
        <f>(AT88-AS88)/(AT88-BD88)</f>
        <v>0</v>
      </c>
      <c r="BG88">
        <f>(AN88-AT88)/(AN88-BD88)</f>
        <v>0</v>
      </c>
      <c r="BH88">
        <f>(AT88-AS88)/(AT88-AM88)</f>
        <v>0</v>
      </c>
      <c r="BI88">
        <f>(AN88-AT88)/(AN88-AM88)</f>
        <v>0</v>
      </c>
      <c r="BJ88" t="s">
        <v>266</v>
      </c>
      <c r="BK88" t="s">
        <v>266</v>
      </c>
      <c r="BL88" t="s">
        <v>266</v>
      </c>
      <c r="BM88" t="s">
        <v>266</v>
      </c>
      <c r="BN88" t="s">
        <v>266</v>
      </c>
      <c r="BO88" t="s">
        <v>266</v>
      </c>
      <c r="BP88" t="s">
        <v>266</v>
      </c>
      <c r="BQ88" t="s">
        <v>266</v>
      </c>
      <c r="BR88">
        <f>$B$11*CK88+$C$11*CL88+$F$11*CM88</f>
        <v>0</v>
      </c>
      <c r="BS88">
        <f>BR88*BT88</f>
        <v>0</v>
      </c>
      <c r="BT88">
        <f>($B$11*$D$9+$C$11*$D$9+$F$11*((CZ88+CR88)/MAX(CZ88+CR88+DA88, 0.1)*$I$9+DA88/MAX(CZ88+CR88+DA88, 0.1)*$J$9))/($B$11+$C$11+$F$11)</f>
        <v>0</v>
      </c>
      <c r="BU88">
        <f>($B$11*$K$9+$C$11*$K$9+$F$11*((CZ88+CR88)/MAX(CZ88+CR88+DA88, 0.1)*$P$9+DA88/MAX(CZ88+CR88+DA88, 0.1)*$Q$9))/($B$11+$C$11+$F$11)</f>
        <v>0</v>
      </c>
      <c r="BV88">
        <v>6</v>
      </c>
      <c r="BW88">
        <v>0.5</v>
      </c>
      <c r="BX88" t="s">
        <v>267</v>
      </c>
      <c r="BY88">
        <v>1623859745.40645</v>
      </c>
      <c r="BZ88">
        <v>379.075096774194</v>
      </c>
      <c r="CA88">
        <v>399.953677419355</v>
      </c>
      <c r="CB88">
        <v>30.6007677419355</v>
      </c>
      <c r="CC88">
        <v>20.6446064516129</v>
      </c>
      <c r="CD88">
        <v>599.960129032258</v>
      </c>
      <c r="CE88">
        <v>72.5014387096774</v>
      </c>
      <c r="CF88">
        <v>0.0991564290322581</v>
      </c>
      <c r="CG88">
        <v>34.6027290322581</v>
      </c>
      <c r="CH88">
        <v>32.3436741935484</v>
      </c>
      <c r="CI88">
        <v>999.9</v>
      </c>
      <c r="CJ88">
        <v>10002.7790322581</v>
      </c>
      <c r="CK88">
        <v>0</v>
      </c>
      <c r="CL88">
        <v>1739.55161290323</v>
      </c>
      <c r="CM88">
        <v>1999.90967741935</v>
      </c>
      <c r="CN88">
        <v>0.979997516129033</v>
      </c>
      <c r="CO88">
        <v>0.0200026451612903</v>
      </c>
      <c r="CP88">
        <v>0</v>
      </c>
      <c r="CQ88">
        <v>549.432935483871</v>
      </c>
      <c r="CR88">
        <v>5.00005</v>
      </c>
      <c r="CS88">
        <v>13685.9258064516</v>
      </c>
      <c r="CT88">
        <v>16662.8677419355</v>
      </c>
      <c r="CU88">
        <v>47.9112258064516</v>
      </c>
      <c r="CV88">
        <v>49.5761935483871</v>
      </c>
      <c r="CW88">
        <v>48.4390322580645</v>
      </c>
      <c r="CX88">
        <v>48.5984838709677</v>
      </c>
      <c r="CY88">
        <v>49.9031290322581</v>
      </c>
      <c r="CZ88">
        <v>1955.00290322581</v>
      </c>
      <c r="DA88">
        <v>39.9067741935484</v>
      </c>
      <c r="DB88">
        <v>0</v>
      </c>
      <c r="DC88">
        <v>2.09999990463257</v>
      </c>
      <c r="DD88">
        <v>569.224692307692</v>
      </c>
      <c r="DE88">
        <v>-149.470934363889</v>
      </c>
      <c r="DF88">
        <v>54078.7018138399</v>
      </c>
      <c r="DG88">
        <v>31808.3730769231</v>
      </c>
      <c r="DH88">
        <v>15</v>
      </c>
      <c r="DI88">
        <v>1623859731.6</v>
      </c>
      <c r="DJ88" t="s">
        <v>498</v>
      </c>
      <c r="DK88">
        <v>13</v>
      </c>
      <c r="DL88">
        <v>7.536</v>
      </c>
      <c r="DM88">
        <v>-1.066</v>
      </c>
      <c r="DN88">
        <v>400</v>
      </c>
      <c r="DO88">
        <v>21</v>
      </c>
      <c r="DP88">
        <v>0.19</v>
      </c>
      <c r="DQ88">
        <v>0.02</v>
      </c>
      <c r="DR88">
        <v>-21.0445488372093</v>
      </c>
      <c r="DS88">
        <v>-2.58171790999699</v>
      </c>
      <c r="DT88">
        <v>0.303379312329979</v>
      </c>
      <c r="DU88">
        <v>0</v>
      </c>
      <c r="DV88">
        <v>565.325861111111</v>
      </c>
      <c r="DW88">
        <v>-1.37700320246491</v>
      </c>
      <c r="DX88">
        <v>59.1276488310356</v>
      </c>
      <c r="DY88">
        <v>0</v>
      </c>
      <c r="DZ88">
        <v>10.1774713953488</v>
      </c>
      <c r="EA88">
        <v>3.66711337964365</v>
      </c>
      <c r="EB88">
        <v>0.441110495473252</v>
      </c>
      <c r="EC88">
        <v>0</v>
      </c>
      <c r="ED88">
        <v>0</v>
      </c>
      <c r="EE88">
        <v>3</v>
      </c>
      <c r="EF88" t="s">
        <v>280</v>
      </c>
      <c r="EG88">
        <v>100</v>
      </c>
      <c r="EH88">
        <v>100</v>
      </c>
      <c r="EI88">
        <v>7.536</v>
      </c>
      <c r="EJ88">
        <v>-1.066</v>
      </c>
      <c r="EK88">
        <v>2</v>
      </c>
      <c r="EL88">
        <v>707.042</v>
      </c>
      <c r="EM88">
        <v>346.926</v>
      </c>
      <c r="EN88">
        <v>33.1285</v>
      </c>
      <c r="EO88">
        <v>31.8528</v>
      </c>
      <c r="EP88">
        <v>30.0006</v>
      </c>
      <c r="EQ88">
        <v>31.6</v>
      </c>
      <c r="ER88">
        <v>31.5532</v>
      </c>
      <c r="ES88">
        <v>25.7463</v>
      </c>
      <c r="ET88">
        <v>-30</v>
      </c>
      <c r="EU88">
        <v>-30</v>
      </c>
      <c r="EV88">
        <v>-999.9</v>
      </c>
      <c r="EW88">
        <v>400</v>
      </c>
      <c r="EX88">
        <v>20</v>
      </c>
      <c r="EY88">
        <v>110.933</v>
      </c>
      <c r="EZ88">
        <v>98.7736</v>
      </c>
    </row>
    <row r="89" spans="1:156">
      <c r="A89">
        <v>73</v>
      </c>
      <c r="B89">
        <v>1623859765.6</v>
      </c>
      <c r="C89">
        <v>4013.5</v>
      </c>
      <c r="D89" t="s">
        <v>511</v>
      </c>
      <c r="E89" t="s">
        <v>512</v>
      </c>
      <c r="F89" t="s">
        <v>264</v>
      </c>
      <c r="G89">
        <v>1623859746.30968</v>
      </c>
      <c r="H89">
        <f>CD89*AI89*(CB89-CC89)/(100*BV89*(1000-AI89*CB89))</f>
        <v>0</v>
      </c>
      <c r="I89">
        <f>CD89*AI89*(CA89-BZ89*(1000-AI89*CC89)/(1000-AI89*CB89))/(100*BV89)</f>
        <v>0</v>
      </c>
      <c r="J89">
        <f>BZ89 - IF(AI89&gt;1, I89*BV89*100.0/(AK89*CJ89), 0)</f>
        <v>0</v>
      </c>
      <c r="K89">
        <f>((Q89-H89/2)*J89-I89)/(Q89+H89/2)</f>
        <v>0</v>
      </c>
      <c r="L89">
        <f>K89*(CE89+CF89)/1000.0</f>
        <v>0</v>
      </c>
      <c r="M89">
        <f>(BZ89 - IF(AI89&gt;1, I89*BV89*100.0/(AK89*CJ89), 0))*(CE89+CF89)/1000.0</f>
        <v>0</v>
      </c>
      <c r="N89">
        <f>2.0/((1/P89-1/O89)+SIGN(P89)*SQRT((1/P89-1/O89)*(1/P89-1/O89) + 4*BW89/((BW89+1)*(BW89+1))*(2*1/P89*1/O89-1/O89*1/O89)))</f>
        <v>0</v>
      </c>
      <c r="O89">
        <f>AF89+AE89*BV89+AD89*BV89*BV89</f>
        <v>0</v>
      </c>
      <c r="P89">
        <f>H89*(1000-(1000*0.61365*exp(17.502*T89/(240.97+T89))/(CE89+CF89)+CB89)/2)/(1000*0.61365*exp(17.502*T89/(240.97+T89))/(CE89+CF89)-CB89)</f>
        <v>0</v>
      </c>
      <c r="Q89">
        <f>1/((BW89+1)/(N89/1.6)+1/(O89/1.37)) + BW89/((BW89+1)/(N89/1.6) + BW89/(O89/1.37))</f>
        <v>0</v>
      </c>
      <c r="R89">
        <f>(BS89*BU89)</f>
        <v>0</v>
      </c>
      <c r="S89">
        <f>(CG89+(R89+2*0.95*5.67E-8*(((CG89+$B$7)+273)^4-(CG89+273)^4)-44100*H89)/(1.84*29.3*O89+8*0.95*5.67E-8*(CG89+273)^3))</f>
        <v>0</v>
      </c>
      <c r="T89">
        <f>($C$7*CH89+$D$7*CI89+$E$7*S89)</f>
        <v>0</v>
      </c>
      <c r="U89">
        <f>0.61365*exp(17.502*T89/(240.97+T89))</f>
        <v>0</v>
      </c>
      <c r="V89">
        <f>(W89/X89*100)</f>
        <v>0</v>
      </c>
      <c r="W89">
        <f>CB89*(CE89+CF89)/1000</f>
        <v>0</v>
      </c>
      <c r="X89">
        <f>0.61365*exp(17.502*CG89/(240.97+CG89))</f>
        <v>0</v>
      </c>
      <c r="Y89">
        <f>(U89-CB89*(CE89+CF89)/1000)</f>
        <v>0</v>
      </c>
      <c r="Z89">
        <f>(-H89*44100)</f>
        <v>0</v>
      </c>
      <c r="AA89">
        <f>2*29.3*O89*0.92*(CG89-T89)</f>
        <v>0</v>
      </c>
      <c r="AB89">
        <f>2*0.95*5.67E-8*(((CG89+$B$7)+273)^4-(T89+273)^4)</f>
        <v>0</v>
      </c>
      <c r="AC89">
        <f>R89+AB89+Z89+AA89</f>
        <v>0</v>
      </c>
      <c r="AD89">
        <v>-0.0300722830185415</v>
      </c>
      <c r="AE89">
        <v>0.033758772164998</v>
      </c>
      <c r="AF89">
        <v>2.68308376780854</v>
      </c>
      <c r="AG89">
        <v>70</v>
      </c>
      <c r="AH89">
        <v>12</v>
      </c>
      <c r="AI89">
        <f>IF(AG89*$H$13&gt;=AK89,1.0,(AK89/(AK89-AG89*$H$13)))</f>
        <v>0</v>
      </c>
      <c r="AJ89">
        <f>(AI89-1)*100</f>
        <v>0</v>
      </c>
      <c r="AK89">
        <f>MAX(0,($B$13+$C$13*CJ89)/(1+$D$13*CJ89)*CE89/(CG89+273)*$E$13)</f>
        <v>0</v>
      </c>
      <c r="AL89">
        <v>0</v>
      </c>
      <c r="AM89">
        <v>0</v>
      </c>
      <c r="AN89">
        <v>0</v>
      </c>
      <c r="AO89">
        <f>AN89-AM89</f>
        <v>0</v>
      </c>
      <c r="AP89">
        <f>AO89/AN89</f>
        <v>0</v>
      </c>
      <c r="AQ89">
        <v>-1</v>
      </c>
      <c r="AR89" t="s">
        <v>513</v>
      </c>
      <c r="AS89">
        <v>567.035461538462</v>
      </c>
      <c r="AT89">
        <v>633.344</v>
      </c>
      <c r="AU89">
        <f>1-AS89/AT89</f>
        <v>0</v>
      </c>
      <c r="AV89">
        <v>0.5</v>
      </c>
      <c r="AW89">
        <f>BS89</f>
        <v>0</v>
      </c>
      <c r="AX89">
        <f>I89</f>
        <v>0</v>
      </c>
      <c r="AY89">
        <f>AU89*AV89*AW89</f>
        <v>0</v>
      </c>
      <c r="AZ89">
        <f>BE89/AT89</f>
        <v>0</v>
      </c>
      <c r="BA89">
        <f>(AX89-AQ89)/AW89</f>
        <v>0</v>
      </c>
      <c r="BB89">
        <f>(AN89-AT89)/AT89</f>
        <v>0</v>
      </c>
      <c r="BC89" t="s">
        <v>266</v>
      </c>
      <c r="BD89">
        <v>0</v>
      </c>
      <c r="BE89">
        <f>AT89-BD89</f>
        <v>0</v>
      </c>
      <c r="BF89">
        <f>(AT89-AS89)/(AT89-BD89)</f>
        <v>0</v>
      </c>
      <c r="BG89">
        <f>(AN89-AT89)/(AN89-BD89)</f>
        <v>0</v>
      </c>
      <c r="BH89">
        <f>(AT89-AS89)/(AT89-AM89)</f>
        <v>0</v>
      </c>
      <c r="BI89">
        <f>(AN89-AT89)/(AN89-AM89)</f>
        <v>0</v>
      </c>
      <c r="BJ89" t="s">
        <v>266</v>
      </c>
      <c r="BK89" t="s">
        <v>266</v>
      </c>
      <c r="BL89" t="s">
        <v>266</v>
      </c>
      <c r="BM89" t="s">
        <v>266</v>
      </c>
      <c r="BN89" t="s">
        <v>266</v>
      </c>
      <c r="BO89" t="s">
        <v>266</v>
      </c>
      <c r="BP89" t="s">
        <v>266</v>
      </c>
      <c r="BQ89" t="s">
        <v>266</v>
      </c>
      <c r="BR89">
        <f>$B$11*CK89+$C$11*CL89+$F$11*CM89</f>
        <v>0</v>
      </c>
      <c r="BS89">
        <f>BR89*BT89</f>
        <v>0</v>
      </c>
      <c r="BT89">
        <f>($B$11*$D$9+$C$11*$D$9+$F$11*((CZ89+CR89)/MAX(CZ89+CR89+DA89, 0.1)*$I$9+DA89/MAX(CZ89+CR89+DA89, 0.1)*$J$9))/($B$11+$C$11+$F$11)</f>
        <v>0</v>
      </c>
      <c r="BU89">
        <f>($B$11*$K$9+$C$11*$K$9+$F$11*((CZ89+CR89)/MAX(CZ89+CR89+DA89, 0.1)*$P$9+DA89/MAX(CZ89+CR89+DA89, 0.1)*$Q$9))/($B$11+$C$11+$F$11)</f>
        <v>0</v>
      </c>
      <c r="BV89">
        <v>6</v>
      </c>
      <c r="BW89">
        <v>0.5</v>
      </c>
      <c r="BX89" t="s">
        <v>267</v>
      </c>
      <c r="BY89">
        <v>1623859746.30968</v>
      </c>
      <c r="BZ89">
        <v>379.041709677419</v>
      </c>
      <c r="CA89">
        <v>399.957032258064</v>
      </c>
      <c r="CB89">
        <v>30.6534483870968</v>
      </c>
      <c r="CC89">
        <v>20.6446935483871</v>
      </c>
      <c r="CD89">
        <v>599.963129032258</v>
      </c>
      <c r="CE89">
        <v>72.5015129032258</v>
      </c>
      <c r="CF89">
        <v>0.0992701677419355</v>
      </c>
      <c r="CG89">
        <v>34.6196903225806</v>
      </c>
      <c r="CH89">
        <v>32.4339322580645</v>
      </c>
      <c r="CI89">
        <v>999.9</v>
      </c>
      <c r="CJ89">
        <v>10002.6564516129</v>
      </c>
      <c r="CK89">
        <v>0</v>
      </c>
      <c r="CL89">
        <v>1739.61290322581</v>
      </c>
      <c r="CM89">
        <v>1999.90548387097</v>
      </c>
      <c r="CN89">
        <v>0.97999735483871</v>
      </c>
      <c r="CO89">
        <v>0.0200027967741935</v>
      </c>
      <c r="CP89">
        <v>0</v>
      </c>
      <c r="CQ89">
        <v>547.517709677419</v>
      </c>
      <c r="CR89">
        <v>5.00005</v>
      </c>
      <c r="CS89">
        <v>13648.6709677419</v>
      </c>
      <c r="CT89">
        <v>16662.8322580645</v>
      </c>
      <c r="CU89">
        <v>47.9333870967742</v>
      </c>
      <c r="CV89">
        <v>49.5802258064516</v>
      </c>
      <c r="CW89">
        <v>48.441064516129</v>
      </c>
      <c r="CX89">
        <v>48.6065483870968</v>
      </c>
      <c r="CY89">
        <v>49.9152258064516</v>
      </c>
      <c r="CZ89">
        <v>1954.99870967742</v>
      </c>
      <c r="DA89">
        <v>39.9067741935484</v>
      </c>
      <c r="DB89">
        <v>0</v>
      </c>
      <c r="DC89">
        <v>2.5</v>
      </c>
      <c r="DD89">
        <v>567.035461538462</v>
      </c>
      <c r="DE89">
        <v>-377.242176399808</v>
      </c>
      <c r="DF89">
        <v>-80110.3143626955</v>
      </c>
      <c r="DG89">
        <v>36009.9884615385</v>
      </c>
      <c r="DH89">
        <v>15</v>
      </c>
      <c r="DI89">
        <v>1623859731.6</v>
      </c>
      <c r="DJ89" t="s">
        <v>498</v>
      </c>
      <c r="DK89">
        <v>13</v>
      </c>
      <c r="DL89">
        <v>7.536</v>
      </c>
      <c r="DM89">
        <v>-1.066</v>
      </c>
      <c r="DN89">
        <v>400</v>
      </c>
      <c r="DO89">
        <v>21</v>
      </c>
      <c r="DP89">
        <v>0.19</v>
      </c>
      <c r="DQ89">
        <v>0.02</v>
      </c>
      <c r="DR89">
        <v>-21.1782023255814</v>
      </c>
      <c r="DS89">
        <v>-3.60456297191177</v>
      </c>
      <c r="DT89">
        <v>0.386700426379431</v>
      </c>
      <c r="DU89">
        <v>0</v>
      </c>
      <c r="DV89">
        <v>565.247777777778</v>
      </c>
      <c r="DW89">
        <v>-55.1059196865933</v>
      </c>
      <c r="DX89">
        <v>64.1155935384205</v>
      </c>
      <c r="DY89">
        <v>0</v>
      </c>
      <c r="DZ89">
        <v>10.3874651162791</v>
      </c>
      <c r="EA89">
        <v>5.25196273029291</v>
      </c>
      <c r="EB89">
        <v>0.580063469560021</v>
      </c>
      <c r="EC89">
        <v>0</v>
      </c>
      <c r="ED89">
        <v>0</v>
      </c>
      <c r="EE89">
        <v>3</v>
      </c>
      <c r="EF89" t="s">
        <v>280</v>
      </c>
      <c r="EG89">
        <v>100</v>
      </c>
      <c r="EH89">
        <v>100</v>
      </c>
      <c r="EI89">
        <v>7.536</v>
      </c>
      <c r="EJ89">
        <v>-1.066</v>
      </c>
      <c r="EK89">
        <v>2</v>
      </c>
      <c r="EL89">
        <v>707.457</v>
      </c>
      <c r="EM89">
        <v>346.83</v>
      </c>
      <c r="EN89">
        <v>33.1373</v>
      </c>
      <c r="EO89">
        <v>31.8577</v>
      </c>
      <c r="EP89">
        <v>30.0007</v>
      </c>
      <c r="EQ89">
        <v>31.6041</v>
      </c>
      <c r="ER89">
        <v>31.5567</v>
      </c>
      <c r="ES89">
        <v>25.7449</v>
      </c>
      <c r="ET89">
        <v>-30</v>
      </c>
      <c r="EU89">
        <v>-30</v>
      </c>
      <c r="EV89">
        <v>-999.9</v>
      </c>
      <c r="EW89">
        <v>400</v>
      </c>
      <c r="EX89">
        <v>20</v>
      </c>
      <c r="EY89">
        <v>110.931</v>
      </c>
      <c r="EZ89">
        <v>98.7728</v>
      </c>
    </row>
    <row r="90" spans="1:156">
      <c r="A90">
        <v>74</v>
      </c>
      <c r="B90">
        <v>1623859768.6</v>
      </c>
      <c r="C90">
        <v>4016.5</v>
      </c>
      <c r="D90" t="s">
        <v>514</v>
      </c>
      <c r="E90" t="s">
        <v>515</v>
      </c>
      <c r="F90" t="s">
        <v>264</v>
      </c>
      <c r="G90">
        <v>1623859747.29355</v>
      </c>
      <c r="H90">
        <f>CD90*AI90*(CB90-CC90)/(100*BV90*(1000-AI90*CB90))</f>
        <v>0</v>
      </c>
      <c r="I90">
        <f>CD90*AI90*(CA90-BZ90*(1000-AI90*CC90)/(1000-AI90*CB90))/(100*BV90)</f>
        <v>0</v>
      </c>
      <c r="J90">
        <f>BZ90 - IF(AI90&gt;1, I90*BV90*100.0/(AK90*CJ90), 0)</f>
        <v>0</v>
      </c>
      <c r="K90">
        <f>((Q90-H90/2)*J90-I90)/(Q90+H90/2)</f>
        <v>0</v>
      </c>
      <c r="L90">
        <f>K90*(CE90+CF90)/1000.0</f>
        <v>0</v>
      </c>
      <c r="M90">
        <f>(BZ90 - IF(AI90&gt;1, I90*BV90*100.0/(AK90*CJ90), 0))*(CE90+CF90)/1000.0</f>
        <v>0</v>
      </c>
      <c r="N90">
        <f>2.0/((1/P90-1/O90)+SIGN(P90)*SQRT((1/P90-1/O90)*(1/P90-1/O90) + 4*BW90/((BW90+1)*(BW90+1))*(2*1/P90*1/O90-1/O90*1/O90)))</f>
        <v>0</v>
      </c>
      <c r="O90">
        <f>AF90+AE90*BV90+AD90*BV90*BV90</f>
        <v>0</v>
      </c>
      <c r="P90">
        <f>H90*(1000-(1000*0.61365*exp(17.502*T90/(240.97+T90))/(CE90+CF90)+CB90)/2)/(1000*0.61365*exp(17.502*T90/(240.97+T90))/(CE90+CF90)-CB90)</f>
        <v>0</v>
      </c>
      <c r="Q90">
        <f>1/((BW90+1)/(N90/1.6)+1/(O90/1.37)) + BW90/((BW90+1)/(N90/1.6) + BW90/(O90/1.37))</f>
        <v>0</v>
      </c>
      <c r="R90">
        <f>(BS90*BU90)</f>
        <v>0</v>
      </c>
      <c r="S90">
        <f>(CG90+(R90+2*0.95*5.67E-8*(((CG90+$B$7)+273)^4-(CG90+273)^4)-44100*H90)/(1.84*29.3*O90+8*0.95*5.67E-8*(CG90+273)^3))</f>
        <v>0</v>
      </c>
      <c r="T90">
        <f>($C$7*CH90+$D$7*CI90+$E$7*S90)</f>
        <v>0</v>
      </c>
      <c r="U90">
        <f>0.61365*exp(17.502*T90/(240.97+T90))</f>
        <v>0</v>
      </c>
      <c r="V90">
        <f>(W90/X90*100)</f>
        <v>0</v>
      </c>
      <c r="W90">
        <f>CB90*(CE90+CF90)/1000</f>
        <v>0</v>
      </c>
      <c r="X90">
        <f>0.61365*exp(17.502*CG90/(240.97+CG90))</f>
        <v>0</v>
      </c>
      <c r="Y90">
        <f>(U90-CB90*(CE90+CF90)/1000)</f>
        <v>0</v>
      </c>
      <c r="Z90">
        <f>(-H90*44100)</f>
        <v>0</v>
      </c>
      <c r="AA90">
        <f>2*29.3*O90*0.92*(CG90-T90)</f>
        <v>0</v>
      </c>
      <c r="AB90">
        <f>2*0.95*5.67E-8*(((CG90+$B$7)+273)^4-(T90+273)^4)</f>
        <v>0</v>
      </c>
      <c r="AC90">
        <f>R90+AB90+Z90+AA90</f>
        <v>0</v>
      </c>
      <c r="AD90">
        <v>-0.0300657586655987</v>
      </c>
      <c r="AE90">
        <v>0.033751448007255</v>
      </c>
      <c r="AF90">
        <v>2.68261027950033</v>
      </c>
      <c r="AG90">
        <v>70</v>
      </c>
      <c r="AH90">
        <v>12</v>
      </c>
      <c r="AI90">
        <f>IF(AG90*$H$13&gt;=AK90,1.0,(AK90/(AK90-AG90*$H$13)))</f>
        <v>0</v>
      </c>
      <c r="AJ90">
        <f>(AI90-1)*100</f>
        <v>0</v>
      </c>
      <c r="AK90">
        <f>MAX(0,($B$13+$C$13*CJ90)/(1+$D$13*CJ90)*CE90/(CG90+273)*$E$13)</f>
        <v>0</v>
      </c>
      <c r="AL90">
        <v>0</v>
      </c>
      <c r="AM90">
        <v>0</v>
      </c>
      <c r="AN90">
        <v>0</v>
      </c>
      <c r="AO90">
        <f>AN90-AM90</f>
        <v>0</v>
      </c>
      <c r="AP90">
        <f>AO90/AN90</f>
        <v>0</v>
      </c>
      <c r="AQ90">
        <v>-1</v>
      </c>
      <c r="AR90" t="s">
        <v>516</v>
      </c>
      <c r="AS90">
        <v>557.187192307692</v>
      </c>
      <c r="AT90">
        <v>628.62</v>
      </c>
      <c r="AU90">
        <f>1-AS90/AT90</f>
        <v>0</v>
      </c>
      <c r="AV90">
        <v>0.5</v>
      </c>
      <c r="AW90">
        <f>BS90</f>
        <v>0</v>
      </c>
      <c r="AX90">
        <f>I90</f>
        <v>0</v>
      </c>
      <c r="AY90">
        <f>AU90*AV90*AW90</f>
        <v>0</v>
      </c>
      <c r="AZ90">
        <f>BE90/AT90</f>
        <v>0</v>
      </c>
      <c r="BA90">
        <f>(AX90-AQ90)/AW90</f>
        <v>0</v>
      </c>
      <c r="BB90">
        <f>(AN90-AT90)/AT90</f>
        <v>0</v>
      </c>
      <c r="BC90" t="s">
        <v>266</v>
      </c>
      <c r="BD90">
        <v>0</v>
      </c>
      <c r="BE90">
        <f>AT90-BD90</f>
        <v>0</v>
      </c>
      <c r="BF90">
        <f>(AT90-AS90)/(AT90-BD90)</f>
        <v>0</v>
      </c>
      <c r="BG90">
        <f>(AN90-AT90)/(AN90-BD90)</f>
        <v>0</v>
      </c>
      <c r="BH90">
        <f>(AT90-AS90)/(AT90-AM90)</f>
        <v>0</v>
      </c>
      <c r="BI90">
        <f>(AN90-AT90)/(AN90-AM90)</f>
        <v>0</v>
      </c>
      <c r="BJ90" t="s">
        <v>266</v>
      </c>
      <c r="BK90" t="s">
        <v>266</v>
      </c>
      <c r="BL90" t="s">
        <v>266</v>
      </c>
      <c r="BM90" t="s">
        <v>266</v>
      </c>
      <c r="BN90" t="s">
        <v>266</v>
      </c>
      <c r="BO90" t="s">
        <v>266</v>
      </c>
      <c r="BP90" t="s">
        <v>266</v>
      </c>
      <c r="BQ90" t="s">
        <v>266</v>
      </c>
      <c r="BR90">
        <f>$B$11*CK90+$C$11*CL90+$F$11*CM90</f>
        <v>0</v>
      </c>
      <c r="BS90">
        <f>BR90*BT90</f>
        <v>0</v>
      </c>
      <c r="BT90">
        <f>($B$11*$D$9+$C$11*$D$9+$F$11*((CZ90+CR90)/MAX(CZ90+CR90+DA90, 0.1)*$I$9+DA90/MAX(CZ90+CR90+DA90, 0.1)*$J$9))/($B$11+$C$11+$F$11)</f>
        <v>0</v>
      </c>
      <c r="BU90">
        <f>($B$11*$K$9+$C$11*$K$9+$F$11*((CZ90+CR90)/MAX(CZ90+CR90+DA90, 0.1)*$P$9+DA90/MAX(CZ90+CR90+DA90, 0.1)*$Q$9))/($B$11+$C$11+$F$11)</f>
        <v>0</v>
      </c>
      <c r="BV90">
        <v>6</v>
      </c>
      <c r="BW90">
        <v>0.5</v>
      </c>
      <c r="BX90" t="s">
        <v>267</v>
      </c>
      <c r="BY90">
        <v>1623859747.29355</v>
      </c>
      <c r="BZ90">
        <v>379.006161290323</v>
      </c>
      <c r="CA90">
        <v>399.958419354839</v>
      </c>
      <c r="CB90">
        <v>30.7120903225806</v>
      </c>
      <c r="CC90">
        <v>20.644735483871</v>
      </c>
      <c r="CD90">
        <v>599.967741935484</v>
      </c>
      <c r="CE90">
        <v>72.5015774193548</v>
      </c>
      <c r="CF90">
        <v>0.0993825580645161</v>
      </c>
      <c r="CG90">
        <v>34.6383290322581</v>
      </c>
      <c r="CH90">
        <v>32.5315032258065</v>
      </c>
      <c r="CI90">
        <v>999.9</v>
      </c>
      <c r="CJ90">
        <v>10000.4774193548</v>
      </c>
      <c r="CK90">
        <v>0</v>
      </c>
      <c r="CL90">
        <v>1739.71451612903</v>
      </c>
      <c r="CM90">
        <v>1999.88741935484</v>
      </c>
      <c r="CN90">
        <v>0.979997193548387</v>
      </c>
      <c r="CO90">
        <v>0.0200029483870968</v>
      </c>
      <c r="CP90">
        <v>0</v>
      </c>
      <c r="CQ90">
        <v>545.548483870968</v>
      </c>
      <c r="CR90">
        <v>5.00005</v>
      </c>
      <c r="CS90">
        <v>13610.0709677419</v>
      </c>
      <c r="CT90">
        <v>16662.6806451613</v>
      </c>
      <c r="CU90">
        <v>47.9616129032258</v>
      </c>
      <c r="CV90">
        <v>49.5842580645161</v>
      </c>
      <c r="CW90">
        <v>48.4430967741935</v>
      </c>
      <c r="CX90">
        <v>48.6146129032258</v>
      </c>
      <c r="CY90">
        <v>49.9293225806452</v>
      </c>
      <c r="CZ90">
        <v>1954.98064516129</v>
      </c>
      <c r="DA90">
        <v>39.9064516129032</v>
      </c>
      <c r="DB90">
        <v>0</v>
      </c>
      <c r="DC90">
        <v>2.29999995231628</v>
      </c>
      <c r="DD90">
        <v>557.187192307692</v>
      </c>
      <c r="DE90">
        <v>-229.90468585908</v>
      </c>
      <c r="DF90">
        <v>-54082.5870389296</v>
      </c>
      <c r="DG90">
        <v>35272.4192307692</v>
      </c>
      <c r="DH90">
        <v>15</v>
      </c>
      <c r="DI90">
        <v>1623859731.6</v>
      </c>
      <c r="DJ90" t="s">
        <v>498</v>
      </c>
      <c r="DK90">
        <v>13</v>
      </c>
      <c r="DL90">
        <v>7.536</v>
      </c>
      <c r="DM90">
        <v>-1.066</v>
      </c>
      <c r="DN90">
        <v>400</v>
      </c>
      <c r="DO90">
        <v>21</v>
      </c>
      <c r="DP90">
        <v>0.19</v>
      </c>
      <c r="DQ90">
        <v>0.02</v>
      </c>
      <c r="DR90">
        <v>-21.335776744186</v>
      </c>
      <c r="DS90">
        <v>-3.92558924796127</v>
      </c>
      <c r="DT90">
        <v>0.413678251468743</v>
      </c>
      <c r="DU90">
        <v>0</v>
      </c>
      <c r="DV90">
        <v>564.456638888889</v>
      </c>
      <c r="DW90">
        <v>-117.289850904576</v>
      </c>
      <c r="DX90">
        <v>68.5082425199709</v>
      </c>
      <c r="DY90">
        <v>0</v>
      </c>
      <c r="DZ90">
        <v>10.6293634883721</v>
      </c>
      <c r="EA90">
        <v>6.30322398067037</v>
      </c>
      <c r="EB90">
        <v>0.66679406163175</v>
      </c>
      <c r="EC90">
        <v>0</v>
      </c>
      <c r="ED90">
        <v>0</v>
      </c>
      <c r="EE90">
        <v>3</v>
      </c>
      <c r="EF90" t="s">
        <v>280</v>
      </c>
      <c r="EG90">
        <v>100</v>
      </c>
      <c r="EH90">
        <v>100</v>
      </c>
      <c r="EI90">
        <v>7.536</v>
      </c>
      <c r="EJ90">
        <v>-1.066</v>
      </c>
      <c r="EK90">
        <v>2</v>
      </c>
      <c r="EL90">
        <v>707.656</v>
      </c>
      <c r="EM90">
        <v>346.849</v>
      </c>
      <c r="EN90">
        <v>33.1452</v>
      </c>
      <c r="EO90">
        <v>31.8619</v>
      </c>
      <c r="EP90">
        <v>30.0007</v>
      </c>
      <c r="EQ90">
        <v>31.6083</v>
      </c>
      <c r="ER90">
        <v>31.5601</v>
      </c>
      <c r="ES90">
        <v>25.7443</v>
      </c>
      <c r="ET90">
        <v>-30</v>
      </c>
      <c r="EU90">
        <v>-30</v>
      </c>
      <c r="EV90">
        <v>-999.9</v>
      </c>
      <c r="EW90">
        <v>400</v>
      </c>
      <c r="EX90">
        <v>20</v>
      </c>
      <c r="EY90">
        <v>110.929</v>
      </c>
      <c r="EZ90">
        <v>98.7714</v>
      </c>
    </row>
    <row r="91" spans="1:156">
      <c r="A91">
        <v>75</v>
      </c>
      <c r="B91">
        <v>1623859771.6</v>
      </c>
      <c r="C91">
        <v>4019.5</v>
      </c>
      <c r="D91" t="s">
        <v>517</v>
      </c>
      <c r="E91" t="s">
        <v>518</v>
      </c>
      <c r="F91" t="s">
        <v>264</v>
      </c>
      <c r="G91">
        <v>1623859748.35806</v>
      </c>
      <c r="H91">
        <f>CD91*AI91*(CB91-CC91)/(100*BV91*(1000-AI91*CB91))</f>
        <v>0</v>
      </c>
      <c r="I91">
        <f>CD91*AI91*(CA91-BZ91*(1000-AI91*CC91)/(1000-AI91*CB91))/(100*BV91)</f>
        <v>0</v>
      </c>
      <c r="J91">
        <f>BZ91 - IF(AI91&gt;1, I91*BV91*100.0/(AK91*CJ91), 0)</f>
        <v>0</v>
      </c>
      <c r="K91">
        <f>((Q91-H91/2)*J91-I91)/(Q91+H91/2)</f>
        <v>0</v>
      </c>
      <c r="L91">
        <f>K91*(CE91+CF91)/1000.0</f>
        <v>0</v>
      </c>
      <c r="M91">
        <f>(BZ91 - IF(AI91&gt;1, I91*BV91*100.0/(AK91*CJ91), 0))*(CE91+CF91)/1000.0</f>
        <v>0</v>
      </c>
      <c r="N91">
        <f>2.0/((1/P91-1/O91)+SIGN(P91)*SQRT((1/P91-1/O91)*(1/P91-1/O91) + 4*BW91/((BW91+1)*(BW91+1))*(2*1/P91*1/O91-1/O91*1/O91)))</f>
        <v>0</v>
      </c>
      <c r="O91">
        <f>AF91+AE91*BV91+AD91*BV91*BV91</f>
        <v>0</v>
      </c>
      <c r="P91">
        <f>H91*(1000-(1000*0.61365*exp(17.502*T91/(240.97+T91))/(CE91+CF91)+CB91)/2)/(1000*0.61365*exp(17.502*T91/(240.97+T91))/(CE91+CF91)-CB91)</f>
        <v>0</v>
      </c>
      <c r="Q91">
        <f>1/((BW91+1)/(N91/1.6)+1/(O91/1.37)) + BW91/((BW91+1)/(N91/1.6) + BW91/(O91/1.37))</f>
        <v>0</v>
      </c>
      <c r="R91">
        <f>(BS91*BU91)</f>
        <v>0</v>
      </c>
      <c r="S91">
        <f>(CG91+(R91+2*0.95*5.67E-8*(((CG91+$B$7)+273)^4-(CG91+273)^4)-44100*H91)/(1.84*29.3*O91+8*0.95*5.67E-8*(CG91+273)^3))</f>
        <v>0</v>
      </c>
      <c r="T91">
        <f>($C$7*CH91+$D$7*CI91+$E$7*S91)</f>
        <v>0</v>
      </c>
      <c r="U91">
        <f>0.61365*exp(17.502*T91/(240.97+T91))</f>
        <v>0</v>
      </c>
      <c r="V91">
        <f>(W91/X91*100)</f>
        <v>0</v>
      </c>
      <c r="W91">
        <f>CB91*(CE91+CF91)/1000</f>
        <v>0</v>
      </c>
      <c r="X91">
        <f>0.61365*exp(17.502*CG91/(240.97+CG91))</f>
        <v>0</v>
      </c>
      <c r="Y91">
        <f>(U91-CB91*(CE91+CF91)/1000)</f>
        <v>0</v>
      </c>
      <c r="Z91">
        <f>(-H91*44100)</f>
        <v>0</v>
      </c>
      <c r="AA91">
        <f>2*29.3*O91*0.92*(CG91-T91)</f>
        <v>0</v>
      </c>
      <c r="AB91">
        <f>2*0.95*5.67E-8*(((CG91+$B$7)+273)^4-(T91+273)^4)</f>
        <v>0</v>
      </c>
      <c r="AC91">
        <f>R91+AB91+Z91+AA91</f>
        <v>0</v>
      </c>
      <c r="AD91">
        <v>-0.0300661450883291</v>
      </c>
      <c r="AE91">
        <v>0.0337518818006224</v>
      </c>
      <c r="AF91">
        <v>2.68263832380398</v>
      </c>
      <c r="AG91">
        <v>70</v>
      </c>
      <c r="AH91">
        <v>12</v>
      </c>
      <c r="AI91">
        <f>IF(AG91*$H$13&gt;=AK91,1.0,(AK91/(AK91-AG91*$H$13)))</f>
        <v>0</v>
      </c>
      <c r="AJ91">
        <f>(AI91-1)*100</f>
        <v>0</v>
      </c>
      <c r="AK91">
        <f>MAX(0,($B$13+$C$13*CJ91)/(1+$D$13*CJ91)*CE91/(CG91+273)*$E$13)</f>
        <v>0</v>
      </c>
      <c r="AL91">
        <v>0</v>
      </c>
      <c r="AM91">
        <v>0</v>
      </c>
      <c r="AN91">
        <v>0</v>
      </c>
      <c r="AO91">
        <f>AN91-AM91</f>
        <v>0</v>
      </c>
      <c r="AP91">
        <f>AO91/AN91</f>
        <v>0</v>
      </c>
      <c r="AQ91">
        <v>-1</v>
      </c>
      <c r="AR91" t="s">
        <v>519</v>
      </c>
      <c r="AS91">
        <v>551.860961538462</v>
      </c>
      <c r="AT91">
        <v>625.172</v>
      </c>
      <c r="AU91">
        <f>1-AS91/AT91</f>
        <v>0</v>
      </c>
      <c r="AV91">
        <v>0.5</v>
      </c>
      <c r="AW91">
        <f>BS91</f>
        <v>0</v>
      </c>
      <c r="AX91">
        <f>I91</f>
        <v>0</v>
      </c>
      <c r="AY91">
        <f>AU91*AV91*AW91</f>
        <v>0</v>
      </c>
      <c r="AZ91">
        <f>BE91/AT91</f>
        <v>0</v>
      </c>
      <c r="BA91">
        <f>(AX91-AQ91)/AW91</f>
        <v>0</v>
      </c>
      <c r="BB91">
        <f>(AN91-AT91)/AT91</f>
        <v>0</v>
      </c>
      <c r="BC91" t="s">
        <v>266</v>
      </c>
      <c r="BD91">
        <v>0</v>
      </c>
      <c r="BE91">
        <f>AT91-BD91</f>
        <v>0</v>
      </c>
      <c r="BF91">
        <f>(AT91-AS91)/(AT91-BD91)</f>
        <v>0</v>
      </c>
      <c r="BG91">
        <f>(AN91-AT91)/(AN91-BD91)</f>
        <v>0</v>
      </c>
      <c r="BH91">
        <f>(AT91-AS91)/(AT91-AM91)</f>
        <v>0</v>
      </c>
      <c r="BI91">
        <f>(AN91-AT91)/(AN91-AM91)</f>
        <v>0</v>
      </c>
      <c r="BJ91" t="s">
        <v>266</v>
      </c>
      <c r="BK91" t="s">
        <v>266</v>
      </c>
      <c r="BL91" t="s">
        <v>266</v>
      </c>
      <c r="BM91" t="s">
        <v>266</v>
      </c>
      <c r="BN91" t="s">
        <v>266</v>
      </c>
      <c r="BO91" t="s">
        <v>266</v>
      </c>
      <c r="BP91" t="s">
        <v>266</v>
      </c>
      <c r="BQ91" t="s">
        <v>266</v>
      </c>
      <c r="BR91">
        <f>$B$11*CK91+$C$11*CL91+$F$11*CM91</f>
        <v>0</v>
      </c>
      <c r="BS91">
        <f>BR91*BT91</f>
        <v>0</v>
      </c>
      <c r="BT91">
        <f>($B$11*$D$9+$C$11*$D$9+$F$11*((CZ91+CR91)/MAX(CZ91+CR91+DA91, 0.1)*$I$9+DA91/MAX(CZ91+CR91+DA91, 0.1)*$J$9))/($B$11+$C$11+$F$11)</f>
        <v>0</v>
      </c>
      <c r="BU91">
        <f>($B$11*$K$9+$C$11*$K$9+$F$11*((CZ91+CR91)/MAX(CZ91+CR91+DA91, 0.1)*$P$9+DA91/MAX(CZ91+CR91+DA91, 0.1)*$Q$9))/($B$11+$C$11+$F$11)</f>
        <v>0</v>
      </c>
      <c r="BV91">
        <v>6</v>
      </c>
      <c r="BW91">
        <v>0.5</v>
      </c>
      <c r="BX91" t="s">
        <v>267</v>
      </c>
      <c r="BY91">
        <v>1623859748.35806</v>
      </c>
      <c r="BZ91">
        <v>378.971580645161</v>
      </c>
      <c r="CA91">
        <v>399.957838709677</v>
      </c>
      <c r="CB91">
        <v>30.7755903225806</v>
      </c>
      <c r="CC91">
        <v>20.6448903225806</v>
      </c>
      <c r="CD91">
        <v>599.972548387097</v>
      </c>
      <c r="CE91">
        <v>72.5016322580645</v>
      </c>
      <c r="CF91">
        <v>0.0994627193548387</v>
      </c>
      <c r="CG91">
        <v>34.6583806451613</v>
      </c>
      <c r="CH91">
        <v>32.6325290322581</v>
      </c>
      <c r="CI91">
        <v>999.9</v>
      </c>
      <c r="CJ91">
        <v>10000.5983870968</v>
      </c>
      <c r="CK91">
        <v>0</v>
      </c>
      <c r="CL91">
        <v>1739.92516129032</v>
      </c>
      <c r="CM91">
        <v>1999.8935483871</v>
      </c>
      <c r="CN91">
        <v>0.979997225806452</v>
      </c>
      <c r="CO91">
        <v>0.0200028967741935</v>
      </c>
      <c r="CP91">
        <v>0</v>
      </c>
      <c r="CQ91">
        <v>543.498483870968</v>
      </c>
      <c r="CR91">
        <v>5.00005</v>
      </c>
      <c r="CS91">
        <v>13570.0612903226</v>
      </c>
      <c r="CT91">
        <v>16662.7322580645</v>
      </c>
      <c r="CU91">
        <v>47.9938709677419</v>
      </c>
      <c r="CV91">
        <v>49.5882903225806</v>
      </c>
      <c r="CW91">
        <v>48.445129032258</v>
      </c>
      <c r="CX91">
        <v>48.6247096774193</v>
      </c>
      <c r="CY91">
        <v>49.9454516129032</v>
      </c>
      <c r="CZ91">
        <v>1954.98677419355</v>
      </c>
      <c r="DA91">
        <v>39.9064516129032</v>
      </c>
      <c r="DB91">
        <v>0</v>
      </c>
      <c r="DC91">
        <v>2.09999990463257</v>
      </c>
      <c r="DD91">
        <v>551.860961538462</v>
      </c>
      <c r="DE91">
        <v>-151.301917945894</v>
      </c>
      <c r="DF91">
        <v>-33808.3314806109</v>
      </c>
      <c r="DG91">
        <v>34917.3038461538</v>
      </c>
      <c r="DH91">
        <v>15</v>
      </c>
      <c r="DI91">
        <v>1623859731.6</v>
      </c>
      <c r="DJ91" t="s">
        <v>498</v>
      </c>
      <c r="DK91">
        <v>13</v>
      </c>
      <c r="DL91">
        <v>7.536</v>
      </c>
      <c r="DM91">
        <v>-1.066</v>
      </c>
      <c r="DN91">
        <v>400</v>
      </c>
      <c r="DO91">
        <v>21</v>
      </c>
      <c r="DP91">
        <v>0.19</v>
      </c>
      <c r="DQ91">
        <v>0.02</v>
      </c>
      <c r="DR91">
        <v>-21.4881255813953</v>
      </c>
      <c r="DS91">
        <v>-3.64982845061901</v>
      </c>
      <c r="DT91">
        <v>0.391994579989241</v>
      </c>
      <c r="DU91">
        <v>0</v>
      </c>
      <c r="DV91">
        <v>561.642083333333</v>
      </c>
      <c r="DW91">
        <v>-217.843269747993</v>
      </c>
      <c r="DX91">
        <v>73.5774741779692</v>
      </c>
      <c r="DY91">
        <v>0</v>
      </c>
      <c r="DZ91">
        <v>10.8941060465116</v>
      </c>
      <c r="EA91">
        <v>6.573206221685</v>
      </c>
      <c r="EB91">
        <v>0.688965455225204</v>
      </c>
      <c r="EC91">
        <v>0</v>
      </c>
      <c r="ED91">
        <v>0</v>
      </c>
      <c r="EE91">
        <v>3</v>
      </c>
      <c r="EF91" t="s">
        <v>280</v>
      </c>
      <c r="EG91">
        <v>100</v>
      </c>
      <c r="EH91">
        <v>100</v>
      </c>
      <c r="EI91">
        <v>7.536</v>
      </c>
      <c r="EJ91">
        <v>-1.066</v>
      </c>
      <c r="EK91">
        <v>2</v>
      </c>
      <c r="EL91">
        <v>707.812</v>
      </c>
      <c r="EM91">
        <v>346.897</v>
      </c>
      <c r="EN91">
        <v>33.1534</v>
      </c>
      <c r="EO91">
        <v>31.8661</v>
      </c>
      <c r="EP91">
        <v>30.0006</v>
      </c>
      <c r="EQ91">
        <v>31.6124</v>
      </c>
      <c r="ER91">
        <v>31.5643</v>
      </c>
      <c r="ES91">
        <v>25.7454</v>
      </c>
      <c r="ET91">
        <v>-30</v>
      </c>
      <c r="EU91">
        <v>-30</v>
      </c>
      <c r="EV91">
        <v>-999.9</v>
      </c>
      <c r="EW91">
        <v>400</v>
      </c>
      <c r="EX91">
        <v>20</v>
      </c>
      <c r="EY91">
        <v>110.928</v>
      </c>
      <c r="EZ91">
        <v>98.7708</v>
      </c>
    </row>
    <row r="92" spans="1:156">
      <c r="A92">
        <v>76</v>
      </c>
      <c r="B92">
        <v>1623859774.6</v>
      </c>
      <c r="C92">
        <v>4022.5</v>
      </c>
      <c r="D92" t="s">
        <v>520</v>
      </c>
      <c r="E92" t="s">
        <v>521</v>
      </c>
      <c r="F92" t="s">
        <v>264</v>
      </c>
      <c r="G92">
        <v>1623859749.50323</v>
      </c>
      <c r="H92">
        <f>CD92*AI92*(CB92-CC92)/(100*BV92*(1000-AI92*CB92))</f>
        <v>0</v>
      </c>
      <c r="I92">
        <f>CD92*AI92*(CA92-BZ92*(1000-AI92*CC92)/(1000-AI92*CB92))/(100*BV92)</f>
        <v>0</v>
      </c>
      <c r="J92">
        <f>BZ92 - IF(AI92&gt;1, I92*BV92*100.0/(AK92*CJ92), 0)</f>
        <v>0</v>
      </c>
      <c r="K92">
        <f>((Q92-H92/2)*J92-I92)/(Q92+H92/2)</f>
        <v>0</v>
      </c>
      <c r="L92">
        <f>K92*(CE92+CF92)/1000.0</f>
        <v>0</v>
      </c>
      <c r="M92">
        <f>(BZ92 - IF(AI92&gt;1, I92*BV92*100.0/(AK92*CJ92), 0))*(CE92+CF92)/1000.0</f>
        <v>0</v>
      </c>
      <c r="N92">
        <f>2.0/((1/P92-1/O92)+SIGN(P92)*SQRT((1/P92-1/O92)*(1/P92-1/O92) + 4*BW92/((BW92+1)*(BW92+1))*(2*1/P92*1/O92-1/O92*1/O92)))</f>
        <v>0</v>
      </c>
      <c r="O92">
        <f>AF92+AE92*BV92+AD92*BV92*BV92</f>
        <v>0</v>
      </c>
      <c r="P92">
        <f>H92*(1000-(1000*0.61365*exp(17.502*T92/(240.97+T92))/(CE92+CF92)+CB92)/2)/(1000*0.61365*exp(17.502*T92/(240.97+T92))/(CE92+CF92)-CB92)</f>
        <v>0</v>
      </c>
      <c r="Q92">
        <f>1/((BW92+1)/(N92/1.6)+1/(O92/1.37)) + BW92/((BW92+1)/(N92/1.6) + BW92/(O92/1.37))</f>
        <v>0</v>
      </c>
      <c r="R92">
        <f>(BS92*BU92)</f>
        <v>0</v>
      </c>
      <c r="S92">
        <f>(CG92+(R92+2*0.95*5.67E-8*(((CG92+$B$7)+273)^4-(CG92+273)^4)-44100*H92)/(1.84*29.3*O92+8*0.95*5.67E-8*(CG92+273)^3))</f>
        <v>0</v>
      </c>
      <c r="T92">
        <f>($C$7*CH92+$D$7*CI92+$E$7*S92)</f>
        <v>0</v>
      </c>
      <c r="U92">
        <f>0.61365*exp(17.502*T92/(240.97+T92))</f>
        <v>0</v>
      </c>
      <c r="V92">
        <f>(W92/X92*100)</f>
        <v>0</v>
      </c>
      <c r="W92">
        <f>CB92*(CE92+CF92)/1000</f>
        <v>0</v>
      </c>
      <c r="X92">
        <f>0.61365*exp(17.502*CG92/(240.97+CG92))</f>
        <v>0</v>
      </c>
      <c r="Y92">
        <f>(U92-CB92*(CE92+CF92)/1000)</f>
        <v>0</v>
      </c>
      <c r="Z92">
        <f>(-H92*44100)</f>
        <v>0</v>
      </c>
      <c r="AA92">
        <f>2*29.3*O92*0.92*(CG92-T92)</f>
        <v>0</v>
      </c>
      <c r="AB92">
        <f>2*0.95*5.67E-8*(((CG92+$B$7)+273)^4-(T92+273)^4)</f>
        <v>0</v>
      </c>
      <c r="AC92">
        <f>R92+AB92+Z92+AA92</f>
        <v>0</v>
      </c>
      <c r="AD92">
        <v>-0.0300705271632073</v>
      </c>
      <c r="AE92">
        <v>0.033756801063564</v>
      </c>
      <c r="AF92">
        <v>2.68295634339814</v>
      </c>
      <c r="AG92">
        <v>70</v>
      </c>
      <c r="AH92">
        <v>12</v>
      </c>
      <c r="AI92">
        <f>IF(AG92*$H$13&gt;=AK92,1.0,(AK92/(AK92-AG92*$H$13)))</f>
        <v>0</v>
      </c>
      <c r="AJ92">
        <f>(AI92-1)*100</f>
        <v>0</v>
      </c>
      <c r="AK92">
        <f>MAX(0,($B$13+$C$13*CJ92)/(1+$D$13*CJ92)*CE92/(CG92+273)*$E$13)</f>
        <v>0</v>
      </c>
      <c r="AL92">
        <v>0</v>
      </c>
      <c r="AM92">
        <v>0</v>
      </c>
      <c r="AN92">
        <v>0</v>
      </c>
      <c r="AO92">
        <f>AN92-AM92</f>
        <v>0</v>
      </c>
      <c r="AP92">
        <f>AO92/AN92</f>
        <v>0</v>
      </c>
      <c r="AQ92">
        <v>-1</v>
      </c>
      <c r="AR92" t="s">
        <v>522</v>
      </c>
      <c r="AS92">
        <v>547.921192307692</v>
      </c>
      <c r="AT92">
        <v>621.874</v>
      </c>
      <c r="AU92">
        <f>1-AS92/AT92</f>
        <v>0</v>
      </c>
      <c r="AV92">
        <v>0.5</v>
      </c>
      <c r="AW92">
        <f>BS92</f>
        <v>0</v>
      </c>
      <c r="AX92">
        <f>I92</f>
        <v>0</v>
      </c>
      <c r="AY92">
        <f>AU92*AV92*AW92</f>
        <v>0</v>
      </c>
      <c r="AZ92">
        <f>BE92/AT92</f>
        <v>0</v>
      </c>
      <c r="BA92">
        <f>(AX92-AQ92)/AW92</f>
        <v>0</v>
      </c>
      <c r="BB92">
        <f>(AN92-AT92)/AT92</f>
        <v>0</v>
      </c>
      <c r="BC92" t="s">
        <v>266</v>
      </c>
      <c r="BD92">
        <v>0</v>
      </c>
      <c r="BE92">
        <f>AT92-BD92</f>
        <v>0</v>
      </c>
      <c r="BF92">
        <f>(AT92-AS92)/(AT92-BD92)</f>
        <v>0</v>
      </c>
      <c r="BG92">
        <f>(AN92-AT92)/(AN92-BD92)</f>
        <v>0</v>
      </c>
      <c r="BH92">
        <f>(AT92-AS92)/(AT92-AM92)</f>
        <v>0</v>
      </c>
      <c r="BI92">
        <f>(AN92-AT92)/(AN92-AM92)</f>
        <v>0</v>
      </c>
      <c r="BJ92" t="s">
        <v>266</v>
      </c>
      <c r="BK92" t="s">
        <v>266</v>
      </c>
      <c r="BL92" t="s">
        <v>266</v>
      </c>
      <c r="BM92" t="s">
        <v>266</v>
      </c>
      <c r="BN92" t="s">
        <v>266</v>
      </c>
      <c r="BO92" t="s">
        <v>266</v>
      </c>
      <c r="BP92" t="s">
        <v>266</v>
      </c>
      <c r="BQ92" t="s">
        <v>266</v>
      </c>
      <c r="BR92">
        <f>$B$11*CK92+$C$11*CL92+$F$11*CM92</f>
        <v>0</v>
      </c>
      <c r="BS92">
        <f>BR92*BT92</f>
        <v>0</v>
      </c>
      <c r="BT92">
        <f>($B$11*$D$9+$C$11*$D$9+$F$11*((CZ92+CR92)/MAX(CZ92+CR92+DA92, 0.1)*$I$9+DA92/MAX(CZ92+CR92+DA92, 0.1)*$J$9))/($B$11+$C$11+$F$11)</f>
        <v>0</v>
      </c>
      <c r="BU92">
        <f>($B$11*$K$9+$C$11*$K$9+$F$11*((CZ92+CR92)/MAX(CZ92+CR92+DA92, 0.1)*$P$9+DA92/MAX(CZ92+CR92+DA92, 0.1)*$Q$9))/($B$11+$C$11+$F$11)</f>
        <v>0</v>
      </c>
      <c r="BV92">
        <v>6</v>
      </c>
      <c r="BW92">
        <v>0.5</v>
      </c>
      <c r="BX92" t="s">
        <v>267</v>
      </c>
      <c r="BY92">
        <v>1623859749.50323</v>
      </c>
      <c r="BZ92">
        <v>378.936225806452</v>
      </c>
      <c r="CA92">
        <v>399.960967741935</v>
      </c>
      <c r="CB92">
        <v>30.8421322580645</v>
      </c>
      <c r="CC92">
        <v>20.6450193548387</v>
      </c>
      <c r="CD92">
        <v>599.976612903226</v>
      </c>
      <c r="CE92">
        <v>72.5016870967742</v>
      </c>
      <c r="CF92">
        <v>0.0995270129032258</v>
      </c>
      <c r="CG92">
        <v>34.6797387096774</v>
      </c>
      <c r="CH92">
        <v>32.7357774193548</v>
      </c>
      <c r="CI92">
        <v>999.9</v>
      </c>
      <c r="CJ92">
        <v>10002.0483870968</v>
      </c>
      <c r="CK92">
        <v>0</v>
      </c>
      <c r="CL92">
        <v>1740.09322580645</v>
      </c>
      <c r="CM92">
        <v>1999.89064516129</v>
      </c>
      <c r="CN92">
        <v>0.979997258064516</v>
      </c>
      <c r="CO92">
        <v>0.0200028451612903</v>
      </c>
      <c r="CP92">
        <v>0</v>
      </c>
      <c r="CQ92">
        <v>541.376580645161</v>
      </c>
      <c r="CR92">
        <v>5.00005</v>
      </c>
      <c r="CS92">
        <v>13528.6903225806</v>
      </c>
      <c r="CT92">
        <v>16662.7096774194</v>
      </c>
      <c r="CU92">
        <v>48.0281290322581</v>
      </c>
      <c r="CV92">
        <v>49.5943548387097</v>
      </c>
      <c r="CW92">
        <v>48.4491612903226</v>
      </c>
      <c r="CX92">
        <v>48.6348064516129</v>
      </c>
      <c r="CY92">
        <v>49.9656129032258</v>
      </c>
      <c r="CZ92">
        <v>1954.98419354839</v>
      </c>
      <c r="DA92">
        <v>39.9061290322581</v>
      </c>
      <c r="DB92">
        <v>0</v>
      </c>
      <c r="DC92">
        <v>2.5</v>
      </c>
      <c r="DD92">
        <v>547.921192307692</v>
      </c>
      <c r="DE92">
        <v>-208.389086142175</v>
      </c>
      <c r="DF92">
        <v>-65309.5217152735</v>
      </c>
      <c r="DG92">
        <v>34695.7807692308</v>
      </c>
      <c r="DH92">
        <v>15</v>
      </c>
      <c r="DI92">
        <v>1623859731.6</v>
      </c>
      <c r="DJ92" t="s">
        <v>498</v>
      </c>
      <c r="DK92">
        <v>13</v>
      </c>
      <c r="DL92">
        <v>7.536</v>
      </c>
      <c r="DM92">
        <v>-1.066</v>
      </c>
      <c r="DN92">
        <v>400</v>
      </c>
      <c r="DO92">
        <v>21</v>
      </c>
      <c r="DP92">
        <v>0.19</v>
      </c>
      <c r="DQ92">
        <v>0.02</v>
      </c>
      <c r="DR92">
        <v>-21.6391069767442</v>
      </c>
      <c r="DS92">
        <v>-2.96020356387805</v>
      </c>
      <c r="DT92">
        <v>0.330334076420143</v>
      </c>
      <c r="DU92">
        <v>0</v>
      </c>
      <c r="DV92">
        <v>553.995027777778</v>
      </c>
      <c r="DW92">
        <v>-133.445750202759</v>
      </c>
      <c r="DX92">
        <v>67.2803230618343</v>
      </c>
      <c r="DY92">
        <v>0</v>
      </c>
      <c r="DZ92">
        <v>11.1745588372093</v>
      </c>
      <c r="EA92">
        <v>5.87571700392639</v>
      </c>
      <c r="EB92">
        <v>0.625066592843791</v>
      </c>
      <c r="EC92">
        <v>0</v>
      </c>
      <c r="ED92">
        <v>0</v>
      </c>
      <c r="EE92">
        <v>3</v>
      </c>
      <c r="EF92" t="s">
        <v>280</v>
      </c>
      <c r="EG92">
        <v>100</v>
      </c>
      <c r="EH92">
        <v>100</v>
      </c>
      <c r="EI92">
        <v>7.536</v>
      </c>
      <c r="EJ92">
        <v>-1.066</v>
      </c>
      <c r="EK92">
        <v>2</v>
      </c>
      <c r="EL92">
        <v>708.075</v>
      </c>
      <c r="EM92">
        <v>346.865</v>
      </c>
      <c r="EN92">
        <v>33.1628</v>
      </c>
      <c r="EO92">
        <v>31.8703</v>
      </c>
      <c r="EP92">
        <v>30.0007</v>
      </c>
      <c r="EQ92">
        <v>31.6165</v>
      </c>
      <c r="ER92">
        <v>31.5677</v>
      </c>
      <c r="ES92">
        <v>25.745</v>
      </c>
      <c r="ET92">
        <v>-30</v>
      </c>
      <c r="EU92">
        <v>-30</v>
      </c>
      <c r="EV92">
        <v>-999.9</v>
      </c>
      <c r="EW92">
        <v>400</v>
      </c>
      <c r="EX92">
        <v>20</v>
      </c>
      <c r="EY92">
        <v>110.927</v>
      </c>
      <c r="EZ92">
        <v>98.7707</v>
      </c>
    </row>
    <row r="93" spans="1:156">
      <c r="A93">
        <v>77</v>
      </c>
      <c r="B93">
        <v>1623859777.6</v>
      </c>
      <c r="C93">
        <v>4025.5</v>
      </c>
      <c r="D93" t="s">
        <v>523</v>
      </c>
      <c r="E93" t="s">
        <v>524</v>
      </c>
      <c r="F93" t="s">
        <v>264</v>
      </c>
      <c r="G93">
        <v>1623859750.72903</v>
      </c>
      <c r="H93">
        <f>CD93*AI93*(CB93-CC93)/(100*BV93*(1000-AI93*CB93))</f>
        <v>0</v>
      </c>
      <c r="I93">
        <f>CD93*AI93*(CA93-BZ93*(1000-AI93*CC93)/(1000-AI93*CB93))/(100*BV93)</f>
        <v>0</v>
      </c>
      <c r="J93">
        <f>BZ93 - IF(AI93&gt;1, I93*BV93*100.0/(AK93*CJ93), 0)</f>
        <v>0</v>
      </c>
      <c r="K93">
        <f>((Q93-H93/2)*J93-I93)/(Q93+H93/2)</f>
        <v>0</v>
      </c>
      <c r="L93">
        <f>K93*(CE93+CF93)/1000.0</f>
        <v>0</v>
      </c>
      <c r="M93">
        <f>(BZ93 - IF(AI93&gt;1, I93*BV93*100.0/(AK93*CJ93), 0))*(CE93+CF93)/1000.0</f>
        <v>0</v>
      </c>
      <c r="N93">
        <f>2.0/((1/P93-1/O93)+SIGN(P93)*SQRT((1/P93-1/O93)*(1/P93-1/O93) + 4*BW93/((BW93+1)*(BW93+1))*(2*1/P93*1/O93-1/O93*1/O93)))</f>
        <v>0</v>
      </c>
      <c r="O93">
        <f>AF93+AE93*BV93+AD93*BV93*BV93</f>
        <v>0</v>
      </c>
      <c r="P93">
        <f>H93*(1000-(1000*0.61365*exp(17.502*T93/(240.97+T93))/(CE93+CF93)+CB93)/2)/(1000*0.61365*exp(17.502*T93/(240.97+T93))/(CE93+CF93)-CB93)</f>
        <v>0</v>
      </c>
      <c r="Q93">
        <f>1/((BW93+1)/(N93/1.6)+1/(O93/1.37)) + BW93/((BW93+1)/(N93/1.6) + BW93/(O93/1.37))</f>
        <v>0</v>
      </c>
      <c r="R93">
        <f>(BS93*BU93)</f>
        <v>0</v>
      </c>
      <c r="S93">
        <f>(CG93+(R93+2*0.95*5.67E-8*(((CG93+$B$7)+273)^4-(CG93+273)^4)-44100*H93)/(1.84*29.3*O93+8*0.95*5.67E-8*(CG93+273)^3))</f>
        <v>0</v>
      </c>
      <c r="T93">
        <f>($C$7*CH93+$D$7*CI93+$E$7*S93)</f>
        <v>0</v>
      </c>
      <c r="U93">
        <f>0.61365*exp(17.502*T93/(240.97+T93))</f>
        <v>0</v>
      </c>
      <c r="V93">
        <f>(W93/X93*100)</f>
        <v>0</v>
      </c>
      <c r="W93">
        <f>CB93*(CE93+CF93)/1000</f>
        <v>0</v>
      </c>
      <c r="X93">
        <f>0.61365*exp(17.502*CG93/(240.97+CG93))</f>
        <v>0</v>
      </c>
      <c r="Y93">
        <f>(U93-CB93*(CE93+CF93)/1000)</f>
        <v>0</v>
      </c>
      <c r="Z93">
        <f>(-H93*44100)</f>
        <v>0</v>
      </c>
      <c r="AA93">
        <f>2*29.3*O93*0.92*(CG93-T93)</f>
        <v>0</v>
      </c>
      <c r="AB93">
        <f>2*0.95*5.67E-8*(((CG93+$B$7)+273)^4-(T93+273)^4)</f>
        <v>0</v>
      </c>
      <c r="AC93">
        <f>R93+AB93+Z93+AA93</f>
        <v>0</v>
      </c>
      <c r="AD93">
        <v>-0.0300734598682667</v>
      </c>
      <c r="AE93">
        <v>0.0337600932819122</v>
      </c>
      <c r="AF93">
        <v>2.68316917216921</v>
      </c>
      <c r="AG93">
        <v>70</v>
      </c>
      <c r="AH93">
        <v>12</v>
      </c>
      <c r="AI93">
        <f>IF(AG93*$H$13&gt;=AK93,1.0,(AK93/(AK93-AG93*$H$13)))</f>
        <v>0</v>
      </c>
      <c r="AJ93">
        <f>(AI93-1)*100</f>
        <v>0</v>
      </c>
      <c r="AK93">
        <f>MAX(0,($B$13+$C$13*CJ93)/(1+$D$13*CJ93)*CE93/(CG93+273)*$E$13)</f>
        <v>0</v>
      </c>
      <c r="AL93">
        <v>0</v>
      </c>
      <c r="AM93">
        <v>0</v>
      </c>
      <c r="AN93">
        <v>0</v>
      </c>
      <c r="AO93">
        <f>AN93-AM93</f>
        <v>0</v>
      </c>
      <c r="AP93">
        <f>AO93/AN93</f>
        <v>0</v>
      </c>
      <c r="AQ93">
        <v>-1</v>
      </c>
      <c r="AR93" t="s">
        <v>525</v>
      </c>
      <c r="AS93">
        <v>544.762653846154</v>
      </c>
      <c r="AT93">
        <v>618.99</v>
      </c>
      <c r="AU93">
        <f>1-AS93/AT93</f>
        <v>0</v>
      </c>
      <c r="AV93">
        <v>0.5</v>
      </c>
      <c r="AW93">
        <f>BS93</f>
        <v>0</v>
      </c>
      <c r="AX93">
        <f>I93</f>
        <v>0</v>
      </c>
      <c r="AY93">
        <f>AU93*AV93*AW93</f>
        <v>0</v>
      </c>
      <c r="AZ93">
        <f>BE93/AT93</f>
        <v>0</v>
      </c>
      <c r="BA93">
        <f>(AX93-AQ93)/AW93</f>
        <v>0</v>
      </c>
      <c r="BB93">
        <f>(AN93-AT93)/AT93</f>
        <v>0</v>
      </c>
      <c r="BC93" t="s">
        <v>266</v>
      </c>
      <c r="BD93">
        <v>0</v>
      </c>
      <c r="BE93">
        <f>AT93-BD93</f>
        <v>0</v>
      </c>
      <c r="BF93">
        <f>(AT93-AS93)/(AT93-BD93)</f>
        <v>0</v>
      </c>
      <c r="BG93">
        <f>(AN93-AT93)/(AN93-BD93)</f>
        <v>0</v>
      </c>
      <c r="BH93">
        <f>(AT93-AS93)/(AT93-AM93)</f>
        <v>0</v>
      </c>
      <c r="BI93">
        <f>(AN93-AT93)/(AN93-AM93)</f>
        <v>0</v>
      </c>
      <c r="BJ93" t="s">
        <v>266</v>
      </c>
      <c r="BK93" t="s">
        <v>266</v>
      </c>
      <c r="BL93" t="s">
        <v>266</v>
      </c>
      <c r="BM93" t="s">
        <v>266</v>
      </c>
      <c r="BN93" t="s">
        <v>266</v>
      </c>
      <c r="BO93" t="s">
        <v>266</v>
      </c>
      <c r="BP93" t="s">
        <v>266</v>
      </c>
      <c r="BQ93" t="s">
        <v>266</v>
      </c>
      <c r="BR93">
        <f>$B$11*CK93+$C$11*CL93+$F$11*CM93</f>
        <v>0</v>
      </c>
      <c r="BS93">
        <f>BR93*BT93</f>
        <v>0</v>
      </c>
      <c r="BT93">
        <f>($B$11*$D$9+$C$11*$D$9+$F$11*((CZ93+CR93)/MAX(CZ93+CR93+DA93, 0.1)*$I$9+DA93/MAX(CZ93+CR93+DA93, 0.1)*$J$9))/($B$11+$C$11+$F$11)</f>
        <v>0</v>
      </c>
      <c r="BU93">
        <f>($B$11*$K$9+$C$11*$K$9+$F$11*((CZ93+CR93)/MAX(CZ93+CR93+DA93, 0.1)*$P$9+DA93/MAX(CZ93+CR93+DA93, 0.1)*$Q$9))/($B$11+$C$11+$F$11)</f>
        <v>0</v>
      </c>
      <c r="BV93">
        <v>6</v>
      </c>
      <c r="BW93">
        <v>0.5</v>
      </c>
      <c r="BX93" t="s">
        <v>267</v>
      </c>
      <c r="BY93">
        <v>1623859750.72903</v>
      </c>
      <c r="BZ93">
        <v>378.90135483871</v>
      </c>
      <c r="CA93">
        <v>399.961838709677</v>
      </c>
      <c r="CB93">
        <v>30.9111741935484</v>
      </c>
      <c r="CC93">
        <v>20.6451483870968</v>
      </c>
      <c r="CD93">
        <v>599.981741935484</v>
      </c>
      <c r="CE93">
        <v>72.5017548387097</v>
      </c>
      <c r="CF93">
        <v>0.0995866064516129</v>
      </c>
      <c r="CG93">
        <v>34.7022838709677</v>
      </c>
      <c r="CH93">
        <v>32.8408612903226</v>
      </c>
      <c r="CI93">
        <v>999.9</v>
      </c>
      <c r="CJ93">
        <v>10003.014516129</v>
      </c>
      <c r="CK93">
        <v>0</v>
      </c>
      <c r="CL93">
        <v>1740.24677419355</v>
      </c>
      <c r="CM93">
        <v>1999.88677419355</v>
      </c>
      <c r="CN93">
        <v>0.979997387096774</v>
      </c>
      <c r="CO93">
        <v>0.0200026935483871</v>
      </c>
      <c r="CP93">
        <v>0</v>
      </c>
      <c r="CQ93">
        <v>539.192806451613</v>
      </c>
      <c r="CR93">
        <v>5.00005</v>
      </c>
      <c r="CS93">
        <v>13486.4903225806</v>
      </c>
      <c r="CT93">
        <v>16662.6774193548</v>
      </c>
      <c r="CU93">
        <v>48.0644193548387</v>
      </c>
      <c r="CV93">
        <v>49.6004193548387</v>
      </c>
      <c r="CW93">
        <v>48.4531935483871</v>
      </c>
      <c r="CX93">
        <v>48.6469032258064</v>
      </c>
      <c r="CY93">
        <v>49.9877741935484</v>
      </c>
      <c r="CZ93">
        <v>1954.98064516129</v>
      </c>
      <c r="DA93">
        <v>39.9054838709678</v>
      </c>
      <c r="DB93">
        <v>0</v>
      </c>
      <c r="DC93">
        <v>2.29999995231628</v>
      </c>
      <c r="DD93">
        <v>544.762653846154</v>
      </c>
      <c r="DE93">
        <v>-169.526715435068</v>
      </c>
      <c r="DF93">
        <v>-49069.6248948063</v>
      </c>
      <c r="DG93">
        <v>34493.6884615385</v>
      </c>
      <c r="DH93">
        <v>15</v>
      </c>
      <c r="DI93">
        <v>1623859731.6</v>
      </c>
      <c r="DJ93" t="s">
        <v>498</v>
      </c>
      <c r="DK93">
        <v>13</v>
      </c>
      <c r="DL93">
        <v>7.536</v>
      </c>
      <c r="DM93">
        <v>-1.066</v>
      </c>
      <c r="DN93">
        <v>400</v>
      </c>
      <c r="DO93">
        <v>21</v>
      </c>
      <c r="DP93">
        <v>0.19</v>
      </c>
      <c r="DQ93">
        <v>0.02</v>
      </c>
      <c r="DR93">
        <v>-21.7687558139535</v>
      </c>
      <c r="DS93">
        <v>-1.83338689217764</v>
      </c>
      <c r="DT93">
        <v>0.217081157583577</v>
      </c>
      <c r="DU93">
        <v>0</v>
      </c>
      <c r="DV93">
        <v>549.362138888889</v>
      </c>
      <c r="DW93">
        <v>-92.3657319734381</v>
      </c>
      <c r="DX93">
        <v>64.8929933035715</v>
      </c>
      <c r="DY93">
        <v>0</v>
      </c>
      <c r="DZ93">
        <v>11.4409372093023</v>
      </c>
      <c r="EA93">
        <v>4.50712533977667</v>
      </c>
      <c r="EB93">
        <v>0.48494240033093</v>
      </c>
      <c r="EC93">
        <v>0</v>
      </c>
      <c r="ED93">
        <v>0</v>
      </c>
      <c r="EE93">
        <v>3</v>
      </c>
      <c r="EF93" t="s">
        <v>280</v>
      </c>
      <c r="EG93">
        <v>100</v>
      </c>
      <c r="EH93">
        <v>100</v>
      </c>
      <c r="EI93">
        <v>7.536</v>
      </c>
      <c r="EJ93">
        <v>-1.066</v>
      </c>
      <c r="EK93">
        <v>2</v>
      </c>
      <c r="EL93">
        <v>708.296</v>
      </c>
      <c r="EM93">
        <v>346.82</v>
      </c>
      <c r="EN93">
        <v>33.1724</v>
      </c>
      <c r="EO93">
        <v>31.8752</v>
      </c>
      <c r="EP93">
        <v>30.0006</v>
      </c>
      <c r="EQ93">
        <v>31.6207</v>
      </c>
      <c r="ER93">
        <v>31.5712</v>
      </c>
      <c r="ES93">
        <v>25.7472</v>
      </c>
      <c r="ET93">
        <v>-30</v>
      </c>
      <c r="EU93">
        <v>-30</v>
      </c>
      <c r="EV93">
        <v>-999.9</v>
      </c>
      <c r="EW93">
        <v>400</v>
      </c>
      <c r="EX93">
        <v>20</v>
      </c>
      <c r="EY93">
        <v>110.926</v>
      </c>
      <c r="EZ93">
        <v>98.7705</v>
      </c>
    </row>
    <row r="94" spans="1:156">
      <c r="A94">
        <v>78</v>
      </c>
      <c r="B94">
        <v>1623860144.1</v>
      </c>
      <c r="C94">
        <v>4392</v>
      </c>
      <c r="D94" t="s">
        <v>528</v>
      </c>
      <c r="E94" t="s">
        <v>529</v>
      </c>
      <c r="F94" t="s">
        <v>264</v>
      </c>
      <c r="G94">
        <v>1623860136.1</v>
      </c>
      <c r="H94">
        <f>CD94*AI94*(CB94-CC94)/(100*BV94*(1000-AI94*CB94))</f>
        <v>0</v>
      </c>
      <c r="I94">
        <f>CD94*AI94*(CA94-BZ94*(1000-AI94*CC94)/(1000-AI94*CB94))/(100*BV94)</f>
        <v>0</v>
      </c>
      <c r="J94">
        <f>BZ94 - IF(AI94&gt;1, I94*BV94*100.0/(AK94*CJ94), 0)</f>
        <v>0</v>
      </c>
      <c r="K94">
        <f>((Q94-H94/2)*J94-I94)/(Q94+H94/2)</f>
        <v>0</v>
      </c>
      <c r="L94">
        <f>K94*(CE94+CF94)/1000.0</f>
        <v>0</v>
      </c>
      <c r="M94">
        <f>(BZ94 - IF(AI94&gt;1, I94*BV94*100.0/(AK94*CJ94), 0))*(CE94+CF94)/1000.0</f>
        <v>0</v>
      </c>
      <c r="N94">
        <f>2.0/((1/P94-1/O94)+SIGN(P94)*SQRT((1/P94-1/O94)*(1/P94-1/O94) + 4*BW94/((BW94+1)*(BW94+1))*(2*1/P94*1/O94-1/O94*1/O94)))</f>
        <v>0</v>
      </c>
      <c r="O94">
        <f>AF94+AE94*BV94+AD94*BV94*BV94</f>
        <v>0</v>
      </c>
      <c r="P94">
        <f>H94*(1000-(1000*0.61365*exp(17.502*T94/(240.97+T94))/(CE94+CF94)+CB94)/2)/(1000*0.61365*exp(17.502*T94/(240.97+T94))/(CE94+CF94)-CB94)</f>
        <v>0</v>
      </c>
      <c r="Q94">
        <f>1/((BW94+1)/(N94/1.6)+1/(O94/1.37)) + BW94/((BW94+1)/(N94/1.6) + BW94/(O94/1.37))</f>
        <v>0</v>
      </c>
      <c r="R94">
        <f>(BS94*BU94)</f>
        <v>0</v>
      </c>
      <c r="S94">
        <f>(CG94+(R94+2*0.95*5.67E-8*(((CG94+$B$7)+273)^4-(CG94+273)^4)-44100*H94)/(1.84*29.3*O94+8*0.95*5.67E-8*(CG94+273)^3))</f>
        <v>0</v>
      </c>
      <c r="T94">
        <f>($C$7*CH94+$D$7*CI94+$E$7*S94)</f>
        <v>0</v>
      </c>
      <c r="U94">
        <f>0.61365*exp(17.502*T94/(240.97+T94))</f>
        <v>0</v>
      </c>
      <c r="V94">
        <f>(W94/X94*100)</f>
        <v>0</v>
      </c>
      <c r="W94">
        <f>CB94*(CE94+CF94)/1000</f>
        <v>0</v>
      </c>
      <c r="X94">
        <f>0.61365*exp(17.502*CG94/(240.97+CG94))</f>
        <v>0</v>
      </c>
      <c r="Y94">
        <f>(U94-CB94*(CE94+CF94)/1000)</f>
        <v>0</v>
      </c>
      <c r="Z94">
        <f>(-H94*44100)</f>
        <v>0</v>
      </c>
      <c r="AA94">
        <f>2*29.3*O94*0.92*(CG94-T94)</f>
        <v>0</v>
      </c>
      <c r="AB94">
        <f>2*0.95*5.67E-8*(((CG94+$B$7)+273)^4-(T94+273)^4)</f>
        <v>0</v>
      </c>
      <c r="AC94">
        <f>R94+AB94+Z94+AA94</f>
        <v>0</v>
      </c>
      <c r="AD94">
        <v>-0.0300661816369783</v>
      </c>
      <c r="AE94">
        <v>0.0337519228296829</v>
      </c>
      <c r="AF94">
        <v>2.68264097628708</v>
      </c>
      <c r="AG94">
        <v>73</v>
      </c>
      <c r="AH94">
        <v>12</v>
      </c>
      <c r="AI94">
        <f>IF(AG94*$H$13&gt;=AK94,1.0,(AK94/(AK94-AG94*$H$13)))</f>
        <v>0</v>
      </c>
      <c r="AJ94">
        <f>(AI94-1)*100</f>
        <v>0</v>
      </c>
      <c r="AK94">
        <f>MAX(0,($B$13+$C$13*CJ94)/(1+$D$13*CJ94)*CE94/(CG94+273)*$E$13)</f>
        <v>0</v>
      </c>
      <c r="AL94">
        <v>0</v>
      </c>
      <c r="AM94">
        <v>0</v>
      </c>
      <c r="AN94">
        <v>0</v>
      </c>
      <c r="AO94">
        <f>AN94-AM94</f>
        <v>0</v>
      </c>
      <c r="AP94">
        <f>AO94/AN94</f>
        <v>0</v>
      </c>
      <c r="AQ94">
        <v>-1</v>
      </c>
      <c r="AR94" t="s">
        <v>530</v>
      </c>
      <c r="AS94">
        <v>623.0235</v>
      </c>
      <c r="AT94">
        <v>718.32</v>
      </c>
      <c r="AU94">
        <f>1-AS94/AT94</f>
        <v>0</v>
      </c>
      <c r="AV94">
        <v>0.5</v>
      </c>
      <c r="AW94">
        <f>BS94</f>
        <v>0</v>
      </c>
      <c r="AX94">
        <f>I94</f>
        <v>0</v>
      </c>
      <c r="AY94">
        <f>AU94*AV94*AW94</f>
        <v>0</v>
      </c>
      <c r="AZ94">
        <f>BE94/AT94</f>
        <v>0</v>
      </c>
      <c r="BA94">
        <f>(AX94-AQ94)/AW94</f>
        <v>0</v>
      </c>
      <c r="BB94">
        <f>(AN94-AT94)/AT94</f>
        <v>0</v>
      </c>
      <c r="BC94" t="s">
        <v>266</v>
      </c>
      <c r="BD94">
        <v>0</v>
      </c>
      <c r="BE94">
        <f>AT94-BD94</f>
        <v>0</v>
      </c>
      <c r="BF94">
        <f>(AT94-AS94)/(AT94-BD94)</f>
        <v>0</v>
      </c>
      <c r="BG94">
        <f>(AN94-AT94)/(AN94-BD94)</f>
        <v>0</v>
      </c>
      <c r="BH94">
        <f>(AT94-AS94)/(AT94-AM94)</f>
        <v>0</v>
      </c>
      <c r="BI94">
        <f>(AN94-AT94)/(AN94-AM94)</f>
        <v>0</v>
      </c>
      <c r="BJ94" t="s">
        <v>266</v>
      </c>
      <c r="BK94" t="s">
        <v>266</v>
      </c>
      <c r="BL94" t="s">
        <v>266</v>
      </c>
      <c r="BM94" t="s">
        <v>266</v>
      </c>
      <c r="BN94" t="s">
        <v>266</v>
      </c>
      <c r="BO94" t="s">
        <v>266</v>
      </c>
      <c r="BP94" t="s">
        <v>266</v>
      </c>
      <c r="BQ94" t="s">
        <v>266</v>
      </c>
      <c r="BR94">
        <f>$B$11*CK94+$C$11*CL94+$F$11*CM94</f>
        <v>0</v>
      </c>
      <c r="BS94">
        <f>BR94*BT94</f>
        <v>0</v>
      </c>
      <c r="BT94">
        <f>($B$11*$D$9+$C$11*$D$9+$F$11*((CZ94+CR94)/MAX(CZ94+CR94+DA94, 0.1)*$I$9+DA94/MAX(CZ94+CR94+DA94, 0.1)*$J$9))/($B$11+$C$11+$F$11)</f>
        <v>0</v>
      </c>
      <c r="BU94">
        <f>($B$11*$K$9+$C$11*$K$9+$F$11*((CZ94+CR94)/MAX(CZ94+CR94+DA94, 0.1)*$P$9+DA94/MAX(CZ94+CR94+DA94, 0.1)*$Q$9))/($B$11+$C$11+$F$11)</f>
        <v>0</v>
      </c>
      <c r="BV94">
        <v>6</v>
      </c>
      <c r="BW94">
        <v>0.5</v>
      </c>
      <c r="BX94" t="s">
        <v>267</v>
      </c>
      <c r="BY94">
        <v>1623860136.1</v>
      </c>
      <c r="BZ94">
        <v>387.295387096774</v>
      </c>
      <c r="CA94">
        <v>400.008806451613</v>
      </c>
      <c r="CB94">
        <v>27.9311290322581</v>
      </c>
      <c r="CC94">
        <v>20.2956903225806</v>
      </c>
      <c r="CD94">
        <v>599.980967741936</v>
      </c>
      <c r="CE94">
        <v>72.496435483871</v>
      </c>
      <c r="CF94">
        <v>0.0986753161290323</v>
      </c>
      <c r="CG94">
        <v>34.6524387096774</v>
      </c>
      <c r="CH94">
        <v>33.2142161290323</v>
      </c>
      <c r="CI94">
        <v>999.9</v>
      </c>
      <c r="CJ94">
        <v>10001.3274193548</v>
      </c>
      <c r="CK94">
        <v>0</v>
      </c>
      <c r="CL94">
        <v>501.788967741935</v>
      </c>
      <c r="CM94">
        <v>2000.02516129032</v>
      </c>
      <c r="CN94">
        <v>0.980007258064516</v>
      </c>
      <c r="CO94">
        <v>0.0199931</v>
      </c>
      <c r="CP94">
        <v>0</v>
      </c>
      <c r="CQ94">
        <v>623.086</v>
      </c>
      <c r="CR94">
        <v>5.00005</v>
      </c>
      <c r="CS94">
        <v>14443.3032258065</v>
      </c>
      <c r="CT94">
        <v>16663.8935483871</v>
      </c>
      <c r="CU94">
        <v>48.308</v>
      </c>
      <c r="CV94">
        <v>49.3363870967742</v>
      </c>
      <c r="CW94">
        <v>48.875</v>
      </c>
      <c r="CX94">
        <v>48.5904516129032</v>
      </c>
      <c r="CY94">
        <v>50.278</v>
      </c>
      <c r="CZ94">
        <v>1955.13548387097</v>
      </c>
      <c r="DA94">
        <v>39.89</v>
      </c>
      <c r="DB94">
        <v>0</v>
      </c>
      <c r="DC94">
        <v>365.700000047684</v>
      </c>
      <c r="DD94">
        <v>623.0235</v>
      </c>
      <c r="DE94">
        <v>-7.44858120154654</v>
      </c>
      <c r="DF94">
        <v>-143.54529911193</v>
      </c>
      <c r="DG94">
        <v>14442.1269230769</v>
      </c>
      <c r="DH94">
        <v>15</v>
      </c>
      <c r="DI94">
        <v>1623860125.1</v>
      </c>
      <c r="DJ94" t="s">
        <v>531</v>
      </c>
      <c r="DK94">
        <v>14</v>
      </c>
      <c r="DL94">
        <v>7.593</v>
      </c>
      <c r="DM94">
        <v>-1.071</v>
      </c>
      <c r="DN94">
        <v>400</v>
      </c>
      <c r="DO94">
        <v>20</v>
      </c>
      <c r="DP94">
        <v>0.3</v>
      </c>
      <c r="DQ94">
        <v>0.02</v>
      </c>
      <c r="DR94">
        <v>-9.51638105418605</v>
      </c>
      <c r="DS94">
        <v>-42.6942245224653</v>
      </c>
      <c r="DT94">
        <v>5.33905341223843</v>
      </c>
      <c r="DU94">
        <v>0</v>
      </c>
      <c r="DV94">
        <v>623.462138888889</v>
      </c>
      <c r="DW94">
        <v>-7.18115081138171</v>
      </c>
      <c r="DX94">
        <v>0.771313603636231</v>
      </c>
      <c r="DY94">
        <v>0</v>
      </c>
      <c r="DZ94">
        <v>5.71556770069767</v>
      </c>
      <c r="EA94">
        <v>25.6583599149771</v>
      </c>
      <c r="EB94">
        <v>3.20729629295841</v>
      </c>
      <c r="EC94">
        <v>0</v>
      </c>
      <c r="ED94">
        <v>0</v>
      </c>
      <c r="EE94">
        <v>3</v>
      </c>
      <c r="EF94" t="s">
        <v>280</v>
      </c>
      <c r="EG94">
        <v>100</v>
      </c>
      <c r="EH94">
        <v>100</v>
      </c>
      <c r="EI94">
        <v>7.593</v>
      </c>
      <c r="EJ94">
        <v>-1.071</v>
      </c>
      <c r="EK94">
        <v>2</v>
      </c>
      <c r="EL94">
        <v>703.028</v>
      </c>
      <c r="EM94">
        <v>343.124</v>
      </c>
      <c r="EN94">
        <v>33.3561</v>
      </c>
      <c r="EO94">
        <v>32.0317</v>
      </c>
      <c r="EP94">
        <v>30</v>
      </c>
      <c r="EQ94">
        <v>31.847</v>
      </c>
      <c r="ER94">
        <v>31.8025</v>
      </c>
      <c r="ES94">
        <v>25.7653</v>
      </c>
      <c r="ET94">
        <v>-30</v>
      </c>
      <c r="EU94">
        <v>-30</v>
      </c>
      <c r="EV94">
        <v>-999.9</v>
      </c>
      <c r="EW94">
        <v>400</v>
      </c>
      <c r="EX94">
        <v>20</v>
      </c>
      <c r="EY94">
        <v>110.851</v>
      </c>
      <c r="EZ94">
        <v>98.7411</v>
      </c>
    </row>
    <row r="95" spans="1:156">
      <c r="A95">
        <v>79</v>
      </c>
      <c r="B95">
        <v>1623860147.1</v>
      </c>
      <c r="C95">
        <v>4395</v>
      </c>
      <c r="D95" t="s">
        <v>532</v>
      </c>
      <c r="E95" t="s">
        <v>533</v>
      </c>
      <c r="F95" t="s">
        <v>264</v>
      </c>
      <c r="G95">
        <v>1623860136.68064</v>
      </c>
      <c r="H95">
        <f>CD95*AI95*(CB95-CC95)/(100*BV95*(1000-AI95*CB95))</f>
        <v>0</v>
      </c>
      <c r="I95">
        <f>CD95*AI95*(CA95-BZ95*(1000-AI95*CC95)/(1000-AI95*CB95))/(100*BV95)</f>
        <v>0</v>
      </c>
      <c r="J95">
        <f>BZ95 - IF(AI95&gt;1, I95*BV95*100.0/(AK95*CJ95), 0)</f>
        <v>0</v>
      </c>
      <c r="K95">
        <f>((Q95-H95/2)*J95-I95)/(Q95+H95/2)</f>
        <v>0</v>
      </c>
      <c r="L95">
        <f>K95*(CE95+CF95)/1000.0</f>
        <v>0</v>
      </c>
      <c r="M95">
        <f>(BZ95 - IF(AI95&gt;1, I95*BV95*100.0/(AK95*CJ95), 0))*(CE95+CF95)/1000.0</f>
        <v>0</v>
      </c>
      <c r="N95">
        <f>2.0/((1/P95-1/O95)+SIGN(P95)*SQRT((1/P95-1/O95)*(1/P95-1/O95) + 4*BW95/((BW95+1)*(BW95+1))*(2*1/P95*1/O95-1/O95*1/O95)))</f>
        <v>0</v>
      </c>
      <c r="O95">
        <f>AF95+AE95*BV95+AD95*BV95*BV95</f>
        <v>0</v>
      </c>
      <c r="P95">
        <f>H95*(1000-(1000*0.61365*exp(17.502*T95/(240.97+T95))/(CE95+CF95)+CB95)/2)/(1000*0.61365*exp(17.502*T95/(240.97+T95))/(CE95+CF95)-CB95)</f>
        <v>0</v>
      </c>
      <c r="Q95">
        <f>1/((BW95+1)/(N95/1.6)+1/(O95/1.37)) + BW95/((BW95+1)/(N95/1.6) + BW95/(O95/1.37))</f>
        <v>0</v>
      </c>
      <c r="R95">
        <f>(BS95*BU95)</f>
        <v>0</v>
      </c>
      <c r="S95">
        <f>(CG95+(R95+2*0.95*5.67E-8*(((CG95+$B$7)+273)^4-(CG95+273)^4)-44100*H95)/(1.84*29.3*O95+8*0.95*5.67E-8*(CG95+273)^3))</f>
        <v>0</v>
      </c>
      <c r="T95">
        <f>($C$7*CH95+$D$7*CI95+$E$7*S95)</f>
        <v>0</v>
      </c>
      <c r="U95">
        <f>0.61365*exp(17.502*T95/(240.97+T95))</f>
        <v>0</v>
      </c>
      <c r="V95">
        <f>(W95/X95*100)</f>
        <v>0</v>
      </c>
      <c r="W95">
        <f>CB95*(CE95+CF95)/1000</f>
        <v>0</v>
      </c>
      <c r="X95">
        <f>0.61365*exp(17.502*CG95/(240.97+CG95))</f>
        <v>0</v>
      </c>
      <c r="Y95">
        <f>(U95-CB95*(CE95+CF95)/1000)</f>
        <v>0</v>
      </c>
      <c r="Z95">
        <f>(-H95*44100)</f>
        <v>0</v>
      </c>
      <c r="AA95">
        <f>2*29.3*O95*0.92*(CG95-T95)</f>
        <v>0</v>
      </c>
      <c r="AB95">
        <f>2*0.95*5.67E-8*(((CG95+$B$7)+273)^4-(T95+273)^4)</f>
        <v>0</v>
      </c>
      <c r="AC95">
        <f>R95+AB95+Z95+AA95</f>
        <v>0</v>
      </c>
      <c r="AD95">
        <v>-0.0300654570014918</v>
      </c>
      <c r="AE95">
        <v>0.0337511093628678</v>
      </c>
      <c r="AF95">
        <v>2.68258838642473</v>
      </c>
      <c r="AG95">
        <v>72</v>
      </c>
      <c r="AH95">
        <v>12</v>
      </c>
      <c r="AI95">
        <f>IF(AG95*$H$13&gt;=AK95,1.0,(AK95/(AK95-AG95*$H$13)))</f>
        <v>0</v>
      </c>
      <c r="AJ95">
        <f>(AI95-1)*100</f>
        <v>0</v>
      </c>
      <c r="AK95">
        <f>MAX(0,($B$13+$C$13*CJ95)/(1+$D$13*CJ95)*CE95/(CG95+273)*$E$13)</f>
        <v>0</v>
      </c>
      <c r="AL95">
        <v>0</v>
      </c>
      <c r="AM95">
        <v>0</v>
      </c>
      <c r="AN95">
        <v>0</v>
      </c>
      <c r="AO95">
        <f>AN95-AM95</f>
        <v>0</v>
      </c>
      <c r="AP95">
        <f>AO95/AN95</f>
        <v>0</v>
      </c>
      <c r="AQ95">
        <v>-1</v>
      </c>
      <c r="AR95" t="s">
        <v>534</v>
      </c>
      <c r="AS95">
        <v>629.654846153846</v>
      </c>
      <c r="AT95">
        <v>710.572</v>
      </c>
      <c r="AU95">
        <f>1-AS95/AT95</f>
        <v>0</v>
      </c>
      <c r="AV95">
        <v>0.5</v>
      </c>
      <c r="AW95">
        <f>BS95</f>
        <v>0</v>
      </c>
      <c r="AX95">
        <f>I95</f>
        <v>0</v>
      </c>
      <c r="AY95">
        <f>AU95*AV95*AW95</f>
        <v>0</v>
      </c>
      <c r="AZ95">
        <f>BE95/AT95</f>
        <v>0</v>
      </c>
      <c r="BA95">
        <f>(AX95-AQ95)/AW95</f>
        <v>0</v>
      </c>
      <c r="BB95">
        <f>(AN95-AT95)/AT95</f>
        <v>0</v>
      </c>
      <c r="BC95" t="s">
        <v>266</v>
      </c>
      <c r="BD95">
        <v>0</v>
      </c>
      <c r="BE95">
        <f>AT95-BD95</f>
        <v>0</v>
      </c>
      <c r="BF95">
        <f>(AT95-AS95)/(AT95-BD95)</f>
        <v>0</v>
      </c>
      <c r="BG95">
        <f>(AN95-AT95)/(AN95-BD95)</f>
        <v>0</v>
      </c>
      <c r="BH95">
        <f>(AT95-AS95)/(AT95-AM95)</f>
        <v>0</v>
      </c>
      <c r="BI95">
        <f>(AN95-AT95)/(AN95-AM95)</f>
        <v>0</v>
      </c>
      <c r="BJ95" t="s">
        <v>266</v>
      </c>
      <c r="BK95" t="s">
        <v>266</v>
      </c>
      <c r="BL95" t="s">
        <v>266</v>
      </c>
      <c r="BM95" t="s">
        <v>266</v>
      </c>
      <c r="BN95" t="s">
        <v>266</v>
      </c>
      <c r="BO95" t="s">
        <v>266</v>
      </c>
      <c r="BP95" t="s">
        <v>266</v>
      </c>
      <c r="BQ95" t="s">
        <v>266</v>
      </c>
      <c r="BR95">
        <f>$B$11*CK95+$C$11*CL95+$F$11*CM95</f>
        <v>0</v>
      </c>
      <c r="BS95">
        <f>BR95*BT95</f>
        <v>0</v>
      </c>
      <c r="BT95">
        <f>($B$11*$D$9+$C$11*$D$9+$F$11*((CZ95+CR95)/MAX(CZ95+CR95+DA95, 0.1)*$I$9+DA95/MAX(CZ95+CR95+DA95, 0.1)*$J$9))/($B$11+$C$11+$F$11)</f>
        <v>0</v>
      </c>
      <c r="BU95">
        <f>($B$11*$K$9+$C$11*$K$9+$F$11*((CZ95+CR95)/MAX(CZ95+CR95+DA95, 0.1)*$P$9+DA95/MAX(CZ95+CR95+DA95, 0.1)*$Q$9))/($B$11+$C$11+$F$11)</f>
        <v>0</v>
      </c>
      <c r="BV95">
        <v>6</v>
      </c>
      <c r="BW95">
        <v>0.5</v>
      </c>
      <c r="BX95" t="s">
        <v>267</v>
      </c>
      <c r="BY95">
        <v>1623860136.68064</v>
      </c>
      <c r="BZ95">
        <v>387.125774193548</v>
      </c>
      <c r="CA95">
        <v>400.009225806452</v>
      </c>
      <c r="CB95">
        <v>28.0316258064516</v>
      </c>
      <c r="CC95">
        <v>20.2944290322581</v>
      </c>
      <c r="CD95">
        <v>599.974548387097</v>
      </c>
      <c r="CE95">
        <v>72.4964419354839</v>
      </c>
      <c r="CF95">
        <v>0.0987692129032258</v>
      </c>
      <c r="CG95">
        <v>34.6522838709677</v>
      </c>
      <c r="CH95">
        <v>33.219064516129</v>
      </c>
      <c r="CI95">
        <v>999.9</v>
      </c>
      <c r="CJ95">
        <v>10001.085483871</v>
      </c>
      <c r="CK95">
        <v>0</v>
      </c>
      <c r="CL95">
        <v>505.140903225806</v>
      </c>
      <c r="CM95">
        <v>2000.0235483871</v>
      </c>
      <c r="CN95">
        <v>0.980006903225806</v>
      </c>
      <c r="CO95">
        <v>0.0199934322580645</v>
      </c>
      <c r="CP95">
        <v>0</v>
      </c>
      <c r="CQ95">
        <v>622.949225806452</v>
      </c>
      <c r="CR95">
        <v>5.00005</v>
      </c>
      <c r="CS95">
        <v>14441.4548387097</v>
      </c>
      <c r="CT95">
        <v>16663.8774193548</v>
      </c>
      <c r="CU95">
        <v>48.308</v>
      </c>
      <c r="CV95">
        <v>49.3343548387097</v>
      </c>
      <c r="CW95">
        <v>48.875</v>
      </c>
      <c r="CX95">
        <v>48.5884193548387</v>
      </c>
      <c r="CY95">
        <v>50.276</v>
      </c>
      <c r="CZ95">
        <v>1955.13322580645</v>
      </c>
      <c r="DA95">
        <v>39.8906451612903</v>
      </c>
      <c r="DB95">
        <v>0</v>
      </c>
      <c r="DC95">
        <v>2.70000004768372</v>
      </c>
      <c r="DD95">
        <v>629.654846153846</v>
      </c>
      <c r="DE95">
        <v>104.172035758264</v>
      </c>
      <c r="DF95">
        <v>79558.0773544123</v>
      </c>
      <c r="DG95">
        <v>19413.4730769231</v>
      </c>
      <c r="DH95">
        <v>15</v>
      </c>
      <c r="DI95">
        <v>1623860125.1</v>
      </c>
      <c r="DJ95" t="s">
        <v>531</v>
      </c>
      <c r="DK95">
        <v>14</v>
      </c>
      <c r="DL95">
        <v>7.593</v>
      </c>
      <c r="DM95">
        <v>-1.071</v>
      </c>
      <c r="DN95">
        <v>400</v>
      </c>
      <c r="DO95">
        <v>20</v>
      </c>
      <c r="DP95">
        <v>0.3</v>
      </c>
      <c r="DQ95">
        <v>0.02</v>
      </c>
      <c r="DR95">
        <v>-11.3364063006977</v>
      </c>
      <c r="DS95">
        <v>-24.5843972547807</v>
      </c>
      <c r="DT95">
        <v>3.80347731229017</v>
      </c>
      <c r="DU95">
        <v>0</v>
      </c>
      <c r="DV95">
        <v>628.2385</v>
      </c>
      <c r="DW95">
        <v>65.1474822387244</v>
      </c>
      <c r="DX95">
        <v>21.2970579782227</v>
      </c>
      <c r="DY95">
        <v>0</v>
      </c>
      <c r="DZ95">
        <v>6.81083047093023</v>
      </c>
      <c r="EA95">
        <v>14.6719954919736</v>
      </c>
      <c r="EB95">
        <v>2.2723713994087</v>
      </c>
      <c r="EC95">
        <v>0</v>
      </c>
      <c r="ED95">
        <v>0</v>
      </c>
      <c r="EE95">
        <v>3</v>
      </c>
      <c r="EF95" t="s">
        <v>280</v>
      </c>
      <c r="EG95">
        <v>100</v>
      </c>
      <c r="EH95">
        <v>100</v>
      </c>
      <c r="EI95">
        <v>7.593</v>
      </c>
      <c r="EJ95">
        <v>-1.071</v>
      </c>
      <c r="EK95">
        <v>2</v>
      </c>
      <c r="EL95">
        <v>703.953</v>
      </c>
      <c r="EM95">
        <v>343.18</v>
      </c>
      <c r="EN95">
        <v>33.3521</v>
      </c>
      <c r="EO95">
        <v>32.0297</v>
      </c>
      <c r="EP95">
        <v>30.0001</v>
      </c>
      <c r="EQ95">
        <v>31.847</v>
      </c>
      <c r="ER95">
        <v>31.8011</v>
      </c>
      <c r="ES95">
        <v>25.7673</v>
      </c>
      <c r="ET95">
        <v>-30</v>
      </c>
      <c r="EU95">
        <v>-30</v>
      </c>
      <c r="EV95">
        <v>-999.9</v>
      </c>
      <c r="EW95">
        <v>400</v>
      </c>
      <c r="EX95">
        <v>20</v>
      </c>
      <c r="EY95">
        <v>110.851</v>
      </c>
      <c r="EZ95">
        <v>98.7406</v>
      </c>
    </row>
    <row r="96" spans="1:156">
      <c r="A96">
        <v>80</v>
      </c>
      <c r="B96">
        <v>1623860150.1</v>
      </c>
      <c r="C96">
        <v>4398</v>
      </c>
      <c r="D96" t="s">
        <v>535</v>
      </c>
      <c r="E96" t="s">
        <v>536</v>
      </c>
      <c r="F96" t="s">
        <v>264</v>
      </c>
      <c r="G96">
        <v>1623860137.34516</v>
      </c>
      <c r="H96">
        <f>CD96*AI96*(CB96-CC96)/(100*BV96*(1000-AI96*CB96))</f>
        <v>0</v>
      </c>
      <c r="I96">
        <f>CD96*AI96*(CA96-BZ96*(1000-AI96*CC96)/(1000-AI96*CB96))/(100*BV96)</f>
        <v>0</v>
      </c>
      <c r="J96">
        <f>BZ96 - IF(AI96&gt;1, I96*BV96*100.0/(AK96*CJ96), 0)</f>
        <v>0</v>
      </c>
      <c r="K96">
        <f>((Q96-H96/2)*J96-I96)/(Q96+H96/2)</f>
        <v>0</v>
      </c>
      <c r="L96">
        <f>K96*(CE96+CF96)/1000.0</f>
        <v>0</v>
      </c>
      <c r="M96">
        <f>(BZ96 - IF(AI96&gt;1, I96*BV96*100.0/(AK96*CJ96), 0))*(CE96+CF96)/1000.0</f>
        <v>0</v>
      </c>
      <c r="N96">
        <f>2.0/((1/P96-1/O96)+SIGN(P96)*SQRT((1/P96-1/O96)*(1/P96-1/O96) + 4*BW96/((BW96+1)*(BW96+1))*(2*1/P96*1/O96-1/O96*1/O96)))</f>
        <v>0</v>
      </c>
      <c r="O96">
        <f>AF96+AE96*BV96+AD96*BV96*BV96</f>
        <v>0</v>
      </c>
      <c r="P96">
        <f>H96*(1000-(1000*0.61365*exp(17.502*T96/(240.97+T96))/(CE96+CF96)+CB96)/2)/(1000*0.61365*exp(17.502*T96/(240.97+T96))/(CE96+CF96)-CB96)</f>
        <v>0</v>
      </c>
      <c r="Q96">
        <f>1/((BW96+1)/(N96/1.6)+1/(O96/1.37)) + BW96/((BW96+1)/(N96/1.6) + BW96/(O96/1.37))</f>
        <v>0</v>
      </c>
      <c r="R96">
        <f>(BS96*BU96)</f>
        <v>0</v>
      </c>
      <c r="S96">
        <f>(CG96+(R96+2*0.95*5.67E-8*(((CG96+$B$7)+273)^4-(CG96+273)^4)-44100*H96)/(1.84*29.3*O96+8*0.95*5.67E-8*(CG96+273)^3))</f>
        <v>0</v>
      </c>
      <c r="T96">
        <f>($C$7*CH96+$D$7*CI96+$E$7*S96)</f>
        <v>0</v>
      </c>
      <c r="U96">
        <f>0.61365*exp(17.502*T96/(240.97+T96))</f>
        <v>0</v>
      </c>
      <c r="V96">
        <f>(W96/X96*100)</f>
        <v>0</v>
      </c>
      <c r="W96">
        <f>CB96*(CE96+CF96)/1000</f>
        <v>0</v>
      </c>
      <c r="X96">
        <f>0.61365*exp(17.502*CG96/(240.97+CG96))</f>
        <v>0</v>
      </c>
      <c r="Y96">
        <f>(U96-CB96*(CE96+CF96)/1000)</f>
        <v>0</v>
      </c>
      <c r="Z96">
        <f>(-H96*44100)</f>
        <v>0</v>
      </c>
      <c r="AA96">
        <f>2*29.3*O96*0.92*(CG96-T96)</f>
        <v>0</v>
      </c>
      <c r="AB96">
        <f>2*0.95*5.67E-8*(((CG96+$B$7)+273)^4-(T96+273)^4)</f>
        <v>0</v>
      </c>
      <c r="AC96">
        <f>R96+AB96+Z96+AA96</f>
        <v>0</v>
      </c>
      <c r="AD96">
        <v>-0.0300598233664774</v>
      </c>
      <c r="AE96">
        <v>0.0337447851140306</v>
      </c>
      <c r="AF96">
        <v>2.6821795197716</v>
      </c>
      <c r="AG96">
        <v>72</v>
      </c>
      <c r="AH96">
        <v>12</v>
      </c>
      <c r="AI96">
        <f>IF(AG96*$H$13&gt;=AK96,1.0,(AK96/(AK96-AG96*$H$13)))</f>
        <v>0</v>
      </c>
      <c r="AJ96">
        <f>(AI96-1)*100</f>
        <v>0</v>
      </c>
      <c r="AK96">
        <f>MAX(0,($B$13+$C$13*CJ96)/(1+$D$13*CJ96)*CE96/(CG96+273)*$E$13)</f>
        <v>0</v>
      </c>
      <c r="AL96">
        <v>0</v>
      </c>
      <c r="AM96">
        <v>0</v>
      </c>
      <c r="AN96">
        <v>0</v>
      </c>
      <c r="AO96">
        <f>AN96-AM96</f>
        <v>0</v>
      </c>
      <c r="AP96">
        <f>AO96/AN96</f>
        <v>0</v>
      </c>
      <c r="AQ96">
        <v>-1</v>
      </c>
      <c r="AR96" t="s">
        <v>537</v>
      </c>
      <c r="AS96">
        <v>635.634846153846</v>
      </c>
      <c r="AT96">
        <v>708.882</v>
      </c>
      <c r="AU96">
        <f>1-AS96/AT96</f>
        <v>0</v>
      </c>
      <c r="AV96">
        <v>0.5</v>
      </c>
      <c r="AW96">
        <f>BS96</f>
        <v>0</v>
      </c>
      <c r="AX96">
        <f>I96</f>
        <v>0</v>
      </c>
      <c r="AY96">
        <f>AU96*AV96*AW96</f>
        <v>0</v>
      </c>
      <c r="AZ96">
        <f>BE96/AT96</f>
        <v>0</v>
      </c>
      <c r="BA96">
        <f>(AX96-AQ96)/AW96</f>
        <v>0</v>
      </c>
      <c r="BB96">
        <f>(AN96-AT96)/AT96</f>
        <v>0</v>
      </c>
      <c r="BC96" t="s">
        <v>266</v>
      </c>
      <c r="BD96">
        <v>0</v>
      </c>
      <c r="BE96">
        <f>AT96-BD96</f>
        <v>0</v>
      </c>
      <c r="BF96">
        <f>(AT96-AS96)/(AT96-BD96)</f>
        <v>0</v>
      </c>
      <c r="BG96">
        <f>(AN96-AT96)/(AN96-BD96)</f>
        <v>0</v>
      </c>
      <c r="BH96">
        <f>(AT96-AS96)/(AT96-AM96)</f>
        <v>0</v>
      </c>
      <c r="BI96">
        <f>(AN96-AT96)/(AN96-AM96)</f>
        <v>0</v>
      </c>
      <c r="BJ96" t="s">
        <v>266</v>
      </c>
      <c r="BK96" t="s">
        <v>266</v>
      </c>
      <c r="BL96" t="s">
        <v>266</v>
      </c>
      <c r="BM96" t="s">
        <v>266</v>
      </c>
      <c r="BN96" t="s">
        <v>266</v>
      </c>
      <c r="BO96" t="s">
        <v>266</v>
      </c>
      <c r="BP96" t="s">
        <v>266</v>
      </c>
      <c r="BQ96" t="s">
        <v>266</v>
      </c>
      <c r="BR96">
        <f>$B$11*CK96+$C$11*CL96+$F$11*CM96</f>
        <v>0</v>
      </c>
      <c r="BS96">
        <f>BR96*BT96</f>
        <v>0</v>
      </c>
      <c r="BT96">
        <f>($B$11*$D$9+$C$11*$D$9+$F$11*((CZ96+CR96)/MAX(CZ96+CR96+DA96, 0.1)*$I$9+DA96/MAX(CZ96+CR96+DA96, 0.1)*$J$9))/($B$11+$C$11+$F$11)</f>
        <v>0</v>
      </c>
      <c r="BU96">
        <f>($B$11*$K$9+$C$11*$K$9+$F$11*((CZ96+CR96)/MAX(CZ96+CR96+DA96, 0.1)*$P$9+DA96/MAX(CZ96+CR96+DA96, 0.1)*$Q$9))/($B$11+$C$11+$F$11)</f>
        <v>0</v>
      </c>
      <c r="BV96">
        <v>6</v>
      </c>
      <c r="BW96">
        <v>0.5</v>
      </c>
      <c r="BX96" t="s">
        <v>267</v>
      </c>
      <c r="BY96">
        <v>1623860137.34516</v>
      </c>
      <c r="BZ96">
        <v>387.001903225806</v>
      </c>
      <c r="CA96">
        <v>400.009516129032</v>
      </c>
      <c r="CB96">
        <v>28.1092838709677</v>
      </c>
      <c r="CC96">
        <v>20.2928967741935</v>
      </c>
      <c r="CD96">
        <v>599.967548387097</v>
      </c>
      <c r="CE96">
        <v>72.4964387096774</v>
      </c>
      <c r="CF96">
        <v>0.0988911548387097</v>
      </c>
      <c r="CG96">
        <v>34.6562516129032</v>
      </c>
      <c r="CH96">
        <v>33.2469451612903</v>
      </c>
      <c r="CI96">
        <v>999.9</v>
      </c>
      <c r="CJ96">
        <v>9999.21193548387</v>
      </c>
      <c r="CK96">
        <v>0</v>
      </c>
      <c r="CL96">
        <v>496.697193548387</v>
      </c>
      <c r="CM96">
        <v>2000.00677419355</v>
      </c>
      <c r="CN96">
        <v>0.98000664516129</v>
      </c>
      <c r="CO96">
        <v>0.0199936612903226</v>
      </c>
      <c r="CP96">
        <v>0</v>
      </c>
      <c r="CQ96">
        <v>622.790838709677</v>
      </c>
      <c r="CR96">
        <v>5.00005</v>
      </c>
      <c r="CS96">
        <v>14439.4516129032</v>
      </c>
      <c r="CT96">
        <v>16663.7387096774</v>
      </c>
      <c r="CU96">
        <v>48.3120322580645</v>
      </c>
      <c r="CV96">
        <v>49.3323225806451</v>
      </c>
      <c r="CW96">
        <v>48.875</v>
      </c>
      <c r="CX96">
        <v>48.5863870967742</v>
      </c>
      <c r="CY96">
        <v>50.276</v>
      </c>
      <c r="CZ96">
        <v>1955.1164516129</v>
      </c>
      <c r="DA96">
        <v>39.8906451612903</v>
      </c>
      <c r="DB96">
        <v>0</v>
      </c>
      <c r="DC96">
        <v>2.40000009536743</v>
      </c>
      <c r="DD96">
        <v>635.634846153846</v>
      </c>
      <c r="DE96">
        <v>144.372181103717</v>
      </c>
      <c r="DF96">
        <v>116164.901084466</v>
      </c>
      <c r="DG96">
        <v>24311.3307692308</v>
      </c>
      <c r="DH96">
        <v>15</v>
      </c>
      <c r="DI96">
        <v>1623860125.1</v>
      </c>
      <c r="DJ96" t="s">
        <v>531</v>
      </c>
      <c r="DK96">
        <v>14</v>
      </c>
      <c r="DL96">
        <v>7.593</v>
      </c>
      <c r="DM96">
        <v>-1.071</v>
      </c>
      <c r="DN96">
        <v>400</v>
      </c>
      <c r="DO96">
        <v>20</v>
      </c>
      <c r="DP96">
        <v>0.3</v>
      </c>
      <c r="DQ96">
        <v>0.02</v>
      </c>
      <c r="DR96">
        <v>-12.8330746511628</v>
      </c>
      <c r="DS96">
        <v>-4.35489105130409</v>
      </c>
      <c r="DT96">
        <v>0.994883837632825</v>
      </c>
      <c r="DU96">
        <v>0</v>
      </c>
      <c r="DV96">
        <v>632.456833333333</v>
      </c>
      <c r="DW96">
        <v>106.907991540351</v>
      </c>
      <c r="DX96">
        <v>27.8833965067027</v>
      </c>
      <c r="DY96">
        <v>0</v>
      </c>
      <c r="DZ96">
        <v>7.71868325581395</v>
      </c>
      <c r="EA96">
        <v>2.79452427628905</v>
      </c>
      <c r="EB96">
        <v>0.596916698082626</v>
      </c>
      <c r="EC96">
        <v>0</v>
      </c>
      <c r="ED96">
        <v>0</v>
      </c>
      <c r="EE96">
        <v>3</v>
      </c>
      <c r="EF96" t="s">
        <v>280</v>
      </c>
      <c r="EG96">
        <v>100</v>
      </c>
      <c r="EH96">
        <v>100</v>
      </c>
      <c r="EI96">
        <v>7.593</v>
      </c>
      <c r="EJ96">
        <v>-1.071</v>
      </c>
      <c r="EK96">
        <v>2</v>
      </c>
      <c r="EL96">
        <v>704.577</v>
      </c>
      <c r="EM96">
        <v>343.256</v>
      </c>
      <c r="EN96">
        <v>33.3478</v>
      </c>
      <c r="EO96">
        <v>32.0297</v>
      </c>
      <c r="EP96">
        <v>30.0002</v>
      </c>
      <c r="EQ96">
        <v>31.8469</v>
      </c>
      <c r="ER96">
        <v>31.8011</v>
      </c>
      <c r="ES96">
        <v>25.7654</v>
      </c>
      <c r="ET96">
        <v>-30</v>
      </c>
      <c r="EU96">
        <v>-30</v>
      </c>
      <c r="EV96">
        <v>-999.9</v>
      </c>
      <c r="EW96">
        <v>400</v>
      </c>
      <c r="EX96">
        <v>20</v>
      </c>
      <c r="EY96">
        <v>110.85</v>
      </c>
      <c r="EZ96">
        <v>98.7398</v>
      </c>
    </row>
    <row r="97" spans="1:156">
      <c r="A97">
        <v>81</v>
      </c>
      <c r="B97">
        <v>1623860153.6</v>
      </c>
      <c r="C97">
        <v>4401.5</v>
      </c>
      <c r="D97" t="s">
        <v>538</v>
      </c>
      <c r="E97" t="s">
        <v>539</v>
      </c>
      <c r="F97" t="s">
        <v>264</v>
      </c>
      <c r="G97">
        <v>1623860138.82903</v>
      </c>
      <c r="H97">
        <f>CD97*AI97*(CB97-CC97)/(100*BV97*(1000-AI97*CB97))</f>
        <v>0</v>
      </c>
      <c r="I97">
        <f>CD97*AI97*(CA97-BZ97*(1000-AI97*CC97)/(1000-AI97*CB97))/(100*BV97)</f>
        <v>0</v>
      </c>
      <c r="J97">
        <f>BZ97 - IF(AI97&gt;1, I97*BV97*100.0/(AK97*CJ97), 0)</f>
        <v>0</v>
      </c>
      <c r="K97">
        <f>((Q97-H97/2)*J97-I97)/(Q97+H97/2)</f>
        <v>0</v>
      </c>
      <c r="L97">
        <f>K97*(CE97+CF97)/1000.0</f>
        <v>0</v>
      </c>
      <c r="M97">
        <f>(BZ97 - IF(AI97&gt;1, I97*BV97*100.0/(AK97*CJ97), 0))*(CE97+CF97)/1000.0</f>
        <v>0</v>
      </c>
      <c r="N97">
        <f>2.0/((1/P97-1/O97)+SIGN(P97)*SQRT((1/P97-1/O97)*(1/P97-1/O97) + 4*BW97/((BW97+1)*(BW97+1))*(2*1/P97*1/O97-1/O97*1/O97)))</f>
        <v>0</v>
      </c>
      <c r="O97">
        <f>AF97+AE97*BV97+AD97*BV97*BV97</f>
        <v>0</v>
      </c>
      <c r="P97">
        <f>H97*(1000-(1000*0.61365*exp(17.502*T97/(240.97+T97))/(CE97+CF97)+CB97)/2)/(1000*0.61365*exp(17.502*T97/(240.97+T97))/(CE97+CF97)-CB97)</f>
        <v>0</v>
      </c>
      <c r="Q97">
        <f>1/((BW97+1)/(N97/1.6)+1/(O97/1.37)) + BW97/((BW97+1)/(N97/1.6) + BW97/(O97/1.37))</f>
        <v>0</v>
      </c>
      <c r="R97">
        <f>(BS97*BU97)</f>
        <v>0</v>
      </c>
      <c r="S97">
        <f>(CG97+(R97+2*0.95*5.67E-8*(((CG97+$B$7)+273)^4-(CG97+273)^4)-44100*H97)/(1.84*29.3*O97+8*0.95*5.67E-8*(CG97+273)^3))</f>
        <v>0</v>
      </c>
      <c r="T97">
        <f>($C$7*CH97+$D$7*CI97+$E$7*S97)</f>
        <v>0</v>
      </c>
      <c r="U97">
        <f>0.61365*exp(17.502*T97/(240.97+T97))</f>
        <v>0</v>
      </c>
      <c r="V97">
        <f>(W97/X97*100)</f>
        <v>0</v>
      </c>
      <c r="W97">
        <f>CB97*(CE97+CF97)/1000</f>
        <v>0</v>
      </c>
      <c r="X97">
        <f>0.61365*exp(17.502*CG97/(240.97+CG97))</f>
        <v>0</v>
      </c>
      <c r="Y97">
        <f>(U97-CB97*(CE97+CF97)/1000)</f>
        <v>0</v>
      </c>
      <c r="Z97">
        <f>(-H97*44100)</f>
        <v>0</v>
      </c>
      <c r="AA97">
        <f>2*29.3*O97*0.92*(CG97-T97)</f>
        <v>0</v>
      </c>
      <c r="AB97">
        <f>2*0.95*5.67E-8*(((CG97+$B$7)+273)^4-(T97+273)^4)</f>
        <v>0</v>
      </c>
      <c r="AC97">
        <f>R97+AB97+Z97+AA97</f>
        <v>0</v>
      </c>
      <c r="AD97">
        <v>-0.030059458038606</v>
      </c>
      <c r="AE97">
        <v>0.0337443750014904</v>
      </c>
      <c r="AF97">
        <v>2.68215300513111</v>
      </c>
      <c r="AG97">
        <v>72</v>
      </c>
      <c r="AH97">
        <v>12</v>
      </c>
      <c r="AI97">
        <f>IF(AG97*$H$13&gt;=AK97,1.0,(AK97/(AK97-AG97*$H$13)))</f>
        <v>0</v>
      </c>
      <c r="AJ97">
        <f>(AI97-1)*100</f>
        <v>0</v>
      </c>
      <c r="AK97">
        <f>MAX(0,($B$13+$C$13*CJ97)/(1+$D$13*CJ97)*CE97/(CG97+273)*$E$13)</f>
        <v>0</v>
      </c>
      <c r="AL97">
        <v>0</v>
      </c>
      <c r="AM97">
        <v>0</v>
      </c>
      <c r="AN97">
        <v>0</v>
      </c>
      <c r="AO97">
        <f>AN97-AM97</f>
        <v>0</v>
      </c>
      <c r="AP97">
        <f>AO97/AN97</f>
        <v>0</v>
      </c>
      <c r="AQ97">
        <v>-1</v>
      </c>
      <c r="AR97" t="s">
        <v>540</v>
      </c>
      <c r="AS97">
        <v>641.102384615385</v>
      </c>
      <c r="AT97">
        <v>706.192</v>
      </c>
      <c r="AU97">
        <f>1-AS97/AT97</f>
        <v>0</v>
      </c>
      <c r="AV97">
        <v>0.5</v>
      </c>
      <c r="AW97">
        <f>BS97</f>
        <v>0</v>
      </c>
      <c r="AX97">
        <f>I97</f>
        <v>0</v>
      </c>
      <c r="AY97">
        <f>AU97*AV97*AW97</f>
        <v>0</v>
      </c>
      <c r="AZ97">
        <f>BE97/AT97</f>
        <v>0</v>
      </c>
      <c r="BA97">
        <f>(AX97-AQ97)/AW97</f>
        <v>0</v>
      </c>
      <c r="BB97">
        <f>(AN97-AT97)/AT97</f>
        <v>0</v>
      </c>
      <c r="BC97" t="s">
        <v>266</v>
      </c>
      <c r="BD97">
        <v>0</v>
      </c>
      <c r="BE97">
        <f>AT97-BD97</f>
        <v>0</v>
      </c>
      <c r="BF97">
        <f>(AT97-AS97)/(AT97-BD97)</f>
        <v>0</v>
      </c>
      <c r="BG97">
        <f>(AN97-AT97)/(AN97-BD97)</f>
        <v>0</v>
      </c>
      <c r="BH97">
        <f>(AT97-AS97)/(AT97-AM97)</f>
        <v>0</v>
      </c>
      <c r="BI97">
        <f>(AN97-AT97)/(AN97-AM97)</f>
        <v>0</v>
      </c>
      <c r="BJ97" t="s">
        <v>266</v>
      </c>
      <c r="BK97" t="s">
        <v>266</v>
      </c>
      <c r="BL97" t="s">
        <v>266</v>
      </c>
      <c r="BM97" t="s">
        <v>266</v>
      </c>
      <c r="BN97" t="s">
        <v>266</v>
      </c>
      <c r="BO97" t="s">
        <v>266</v>
      </c>
      <c r="BP97" t="s">
        <v>266</v>
      </c>
      <c r="BQ97" t="s">
        <v>266</v>
      </c>
      <c r="BR97">
        <f>$B$11*CK97+$C$11*CL97+$F$11*CM97</f>
        <v>0</v>
      </c>
      <c r="BS97">
        <f>BR97*BT97</f>
        <v>0</v>
      </c>
      <c r="BT97">
        <f>($B$11*$D$9+$C$11*$D$9+$F$11*((CZ97+CR97)/MAX(CZ97+CR97+DA97, 0.1)*$I$9+DA97/MAX(CZ97+CR97+DA97, 0.1)*$J$9))/($B$11+$C$11+$F$11)</f>
        <v>0</v>
      </c>
      <c r="BU97">
        <f>($B$11*$K$9+$C$11*$K$9+$F$11*((CZ97+CR97)/MAX(CZ97+CR97+DA97, 0.1)*$P$9+DA97/MAX(CZ97+CR97+DA97, 0.1)*$Q$9))/($B$11+$C$11+$F$11)</f>
        <v>0</v>
      </c>
      <c r="BV97">
        <v>6</v>
      </c>
      <c r="BW97">
        <v>0.5</v>
      </c>
      <c r="BX97" t="s">
        <v>267</v>
      </c>
      <c r="BY97">
        <v>1623860138.82903</v>
      </c>
      <c r="BZ97">
        <v>386.901161290323</v>
      </c>
      <c r="CA97">
        <v>400.010806451613</v>
      </c>
      <c r="CB97">
        <v>28.1961806451613</v>
      </c>
      <c r="CC97">
        <v>20.289264516129</v>
      </c>
      <c r="CD97">
        <v>599.958</v>
      </c>
      <c r="CE97">
        <v>72.4964580645161</v>
      </c>
      <c r="CF97">
        <v>0.0991273483870968</v>
      </c>
      <c r="CG97">
        <v>34.6705516129032</v>
      </c>
      <c r="CH97">
        <v>33.3470193548387</v>
      </c>
      <c r="CI97">
        <v>999.9</v>
      </c>
      <c r="CJ97">
        <v>9999.08774193549</v>
      </c>
      <c r="CK97">
        <v>0</v>
      </c>
      <c r="CL97">
        <v>488.634806451613</v>
      </c>
      <c r="CM97">
        <v>1999.97838709677</v>
      </c>
      <c r="CN97">
        <v>0.980006064516129</v>
      </c>
      <c r="CO97">
        <v>0.0199942483870968</v>
      </c>
      <c r="CP97">
        <v>0</v>
      </c>
      <c r="CQ97">
        <v>622.298838709678</v>
      </c>
      <c r="CR97">
        <v>5.00005</v>
      </c>
      <c r="CS97">
        <v>14432.4677419355</v>
      </c>
      <c r="CT97">
        <v>16663.4967741935</v>
      </c>
      <c r="CU97">
        <v>48.3342258064516</v>
      </c>
      <c r="CV97">
        <v>49.3282580645161</v>
      </c>
      <c r="CW97">
        <v>48.875</v>
      </c>
      <c r="CX97">
        <v>48.5823225806451</v>
      </c>
      <c r="CY97">
        <v>50.280064516129</v>
      </c>
      <c r="CZ97">
        <v>1955.08774193548</v>
      </c>
      <c r="DA97">
        <v>39.8909677419355</v>
      </c>
      <c r="DB97">
        <v>0</v>
      </c>
      <c r="DC97">
        <v>2.90000009536743</v>
      </c>
      <c r="DD97">
        <v>641.102384615385</v>
      </c>
      <c r="DE97">
        <v>86.2046909267072</v>
      </c>
      <c r="DF97">
        <v>81236.1561651312</v>
      </c>
      <c r="DG97">
        <v>29141.4423076923</v>
      </c>
      <c r="DH97">
        <v>15</v>
      </c>
      <c r="DI97">
        <v>1623860125.1</v>
      </c>
      <c r="DJ97" t="s">
        <v>531</v>
      </c>
      <c r="DK97">
        <v>14</v>
      </c>
      <c r="DL97">
        <v>7.593</v>
      </c>
      <c r="DM97">
        <v>-1.071</v>
      </c>
      <c r="DN97">
        <v>400</v>
      </c>
      <c r="DO97">
        <v>20</v>
      </c>
      <c r="DP97">
        <v>0.3</v>
      </c>
      <c r="DQ97">
        <v>0.02</v>
      </c>
      <c r="DR97">
        <v>-13.1328441860465</v>
      </c>
      <c r="DS97">
        <v>-0.657504900925086</v>
      </c>
      <c r="DT97">
        <v>0.10495680684647</v>
      </c>
      <c r="DU97">
        <v>0</v>
      </c>
      <c r="DV97">
        <v>636.648722222222</v>
      </c>
      <c r="DW97">
        <v>128.581616538862</v>
      </c>
      <c r="DX97">
        <v>31.4929464577309</v>
      </c>
      <c r="DY97">
        <v>0</v>
      </c>
      <c r="DZ97">
        <v>7.93116488372093</v>
      </c>
      <c r="EA97">
        <v>1.1241232793444</v>
      </c>
      <c r="EB97">
        <v>0.166341669413067</v>
      </c>
      <c r="EC97">
        <v>0</v>
      </c>
      <c r="ED97">
        <v>0</v>
      </c>
      <c r="EE97">
        <v>3</v>
      </c>
      <c r="EF97" t="s">
        <v>280</v>
      </c>
      <c r="EG97">
        <v>100</v>
      </c>
      <c r="EH97">
        <v>100</v>
      </c>
      <c r="EI97">
        <v>7.593</v>
      </c>
      <c r="EJ97">
        <v>-1.071</v>
      </c>
      <c r="EK97">
        <v>2</v>
      </c>
      <c r="EL97">
        <v>705.065</v>
      </c>
      <c r="EM97">
        <v>343.231</v>
      </c>
      <c r="EN97">
        <v>33.343</v>
      </c>
      <c r="EO97">
        <v>32.0297</v>
      </c>
      <c r="EP97">
        <v>30.0001</v>
      </c>
      <c r="EQ97">
        <v>31.8445</v>
      </c>
      <c r="ER97">
        <v>31.8011</v>
      </c>
      <c r="ES97">
        <v>25.7673</v>
      </c>
      <c r="ET97">
        <v>-30</v>
      </c>
      <c r="EU97">
        <v>-30</v>
      </c>
      <c r="EV97">
        <v>-999.9</v>
      </c>
      <c r="EW97">
        <v>400</v>
      </c>
      <c r="EX97">
        <v>20</v>
      </c>
      <c r="EY97">
        <v>110.85</v>
      </c>
      <c r="EZ97">
        <v>98.74</v>
      </c>
    </row>
    <row r="98" spans="1:156">
      <c r="A98">
        <v>82</v>
      </c>
      <c r="B98">
        <v>1623860156.6</v>
      </c>
      <c r="C98">
        <v>4404.5</v>
      </c>
      <c r="D98" t="s">
        <v>541</v>
      </c>
      <c r="E98" t="s">
        <v>542</v>
      </c>
      <c r="F98" t="s">
        <v>264</v>
      </c>
      <c r="G98">
        <v>1623860139.65484</v>
      </c>
      <c r="H98">
        <f>CD98*AI98*(CB98-CC98)/(100*BV98*(1000-AI98*CB98))</f>
        <v>0</v>
      </c>
      <c r="I98">
        <f>CD98*AI98*(CA98-BZ98*(1000-AI98*CC98)/(1000-AI98*CB98))/(100*BV98)</f>
        <v>0</v>
      </c>
      <c r="J98">
        <f>BZ98 - IF(AI98&gt;1, I98*BV98*100.0/(AK98*CJ98), 0)</f>
        <v>0</v>
      </c>
      <c r="K98">
        <f>((Q98-H98/2)*J98-I98)/(Q98+H98/2)</f>
        <v>0</v>
      </c>
      <c r="L98">
        <f>K98*(CE98+CF98)/1000.0</f>
        <v>0</v>
      </c>
      <c r="M98">
        <f>(BZ98 - IF(AI98&gt;1, I98*BV98*100.0/(AK98*CJ98), 0))*(CE98+CF98)/1000.0</f>
        <v>0</v>
      </c>
      <c r="N98">
        <f>2.0/((1/P98-1/O98)+SIGN(P98)*SQRT((1/P98-1/O98)*(1/P98-1/O98) + 4*BW98/((BW98+1)*(BW98+1))*(2*1/P98*1/O98-1/O98*1/O98)))</f>
        <v>0</v>
      </c>
      <c r="O98">
        <f>AF98+AE98*BV98+AD98*BV98*BV98</f>
        <v>0</v>
      </c>
      <c r="P98">
        <f>H98*(1000-(1000*0.61365*exp(17.502*T98/(240.97+T98))/(CE98+CF98)+CB98)/2)/(1000*0.61365*exp(17.502*T98/(240.97+T98))/(CE98+CF98)-CB98)</f>
        <v>0</v>
      </c>
      <c r="Q98">
        <f>1/((BW98+1)/(N98/1.6)+1/(O98/1.37)) + BW98/((BW98+1)/(N98/1.6) + BW98/(O98/1.37))</f>
        <v>0</v>
      </c>
      <c r="R98">
        <f>(BS98*BU98)</f>
        <v>0</v>
      </c>
      <c r="S98">
        <f>(CG98+(R98+2*0.95*5.67E-8*(((CG98+$B$7)+273)^4-(CG98+273)^4)-44100*H98)/(1.84*29.3*O98+8*0.95*5.67E-8*(CG98+273)^3))</f>
        <v>0</v>
      </c>
      <c r="T98">
        <f>($C$7*CH98+$D$7*CI98+$E$7*S98)</f>
        <v>0</v>
      </c>
      <c r="U98">
        <f>0.61365*exp(17.502*T98/(240.97+T98))</f>
        <v>0</v>
      </c>
      <c r="V98">
        <f>(W98/X98*100)</f>
        <v>0</v>
      </c>
      <c r="W98">
        <f>CB98*(CE98+CF98)/1000</f>
        <v>0</v>
      </c>
      <c r="X98">
        <f>0.61365*exp(17.502*CG98/(240.97+CG98))</f>
        <v>0</v>
      </c>
      <c r="Y98">
        <f>(U98-CB98*(CE98+CF98)/1000)</f>
        <v>0</v>
      </c>
      <c r="Z98">
        <f>(-H98*44100)</f>
        <v>0</v>
      </c>
      <c r="AA98">
        <f>2*29.3*O98*0.92*(CG98-T98)</f>
        <v>0</v>
      </c>
      <c r="AB98">
        <f>2*0.95*5.67E-8*(((CG98+$B$7)+273)^4-(T98+273)^4)</f>
        <v>0</v>
      </c>
      <c r="AC98">
        <f>R98+AB98+Z98+AA98</f>
        <v>0</v>
      </c>
      <c r="AD98">
        <v>-0.0300641767001152</v>
      </c>
      <c r="AE98">
        <v>0.0337496721124121</v>
      </c>
      <c r="AF98">
        <v>2.68249546882671</v>
      </c>
      <c r="AG98">
        <v>71</v>
      </c>
      <c r="AH98">
        <v>12</v>
      </c>
      <c r="AI98">
        <f>IF(AG98*$H$13&gt;=AK98,1.0,(AK98/(AK98-AG98*$H$13)))</f>
        <v>0</v>
      </c>
      <c r="AJ98">
        <f>(AI98-1)*100</f>
        <v>0</v>
      </c>
      <c r="AK98">
        <f>MAX(0,($B$13+$C$13*CJ98)/(1+$D$13*CJ98)*CE98/(CG98+273)*$E$13)</f>
        <v>0</v>
      </c>
      <c r="AL98">
        <v>0</v>
      </c>
      <c r="AM98">
        <v>0</v>
      </c>
      <c r="AN98">
        <v>0</v>
      </c>
      <c r="AO98">
        <f>AN98-AM98</f>
        <v>0</v>
      </c>
      <c r="AP98">
        <f>AO98/AN98</f>
        <v>0</v>
      </c>
      <c r="AQ98">
        <v>-1</v>
      </c>
      <c r="AR98" t="s">
        <v>543</v>
      </c>
      <c r="AS98">
        <v>646.352384615384</v>
      </c>
      <c r="AT98">
        <v>704.457</v>
      </c>
      <c r="AU98">
        <f>1-AS98/AT98</f>
        <v>0</v>
      </c>
      <c r="AV98">
        <v>0.5</v>
      </c>
      <c r="AW98">
        <f>BS98</f>
        <v>0</v>
      </c>
      <c r="AX98">
        <f>I98</f>
        <v>0</v>
      </c>
      <c r="AY98">
        <f>AU98*AV98*AW98</f>
        <v>0</v>
      </c>
      <c r="AZ98">
        <f>BE98/AT98</f>
        <v>0</v>
      </c>
      <c r="BA98">
        <f>(AX98-AQ98)/AW98</f>
        <v>0</v>
      </c>
      <c r="BB98">
        <f>(AN98-AT98)/AT98</f>
        <v>0</v>
      </c>
      <c r="BC98" t="s">
        <v>266</v>
      </c>
      <c r="BD98">
        <v>0</v>
      </c>
      <c r="BE98">
        <f>AT98-BD98</f>
        <v>0</v>
      </c>
      <c r="BF98">
        <f>(AT98-AS98)/(AT98-BD98)</f>
        <v>0</v>
      </c>
      <c r="BG98">
        <f>(AN98-AT98)/(AN98-BD98)</f>
        <v>0</v>
      </c>
      <c r="BH98">
        <f>(AT98-AS98)/(AT98-AM98)</f>
        <v>0</v>
      </c>
      <c r="BI98">
        <f>(AN98-AT98)/(AN98-AM98)</f>
        <v>0</v>
      </c>
      <c r="BJ98" t="s">
        <v>266</v>
      </c>
      <c r="BK98" t="s">
        <v>266</v>
      </c>
      <c r="BL98" t="s">
        <v>266</v>
      </c>
      <c r="BM98" t="s">
        <v>266</v>
      </c>
      <c r="BN98" t="s">
        <v>266</v>
      </c>
      <c r="BO98" t="s">
        <v>266</v>
      </c>
      <c r="BP98" t="s">
        <v>266</v>
      </c>
      <c r="BQ98" t="s">
        <v>266</v>
      </c>
      <c r="BR98">
        <f>$B$11*CK98+$C$11*CL98+$F$11*CM98</f>
        <v>0</v>
      </c>
      <c r="BS98">
        <f>BR98*BT98</f>
        <v>0</v>
      </c>
      <c r="BT98">
        <f>($B$11*$D$9+$C$11*$D$9+$F$11*((CZ98+CR98)/MAX(CZ98+CR98+DA98, 0.1)*$I$9+DA98/MAX(CZ98+CR98+DA98, 0.1)*$J$9))/($B$11+$C$11+$F$11)</f>
        <v>0</v>
      </c>
      <c r="BU98">
        <f>($B$11*$K$9+$C$11*$K$9+$F$11*((CZ98+CR98)/MAX(CZ98+CR98+DA98, 0.1)*$P$9+DA98/MAX(CZ98+CR98+DA98, 0.1)*$Q$9))/($B$11+$C$11+$F$11)</f>
        <v>0</v>
      </c>
      <c r="BV98">
        <v>6</v>
      </c>
      <c r="BW98">
        <v>0.5</v>
      </c>
      <c r="BX98" t="s">
        <v>267</v>
      </c>
      <c r="BY98">
        <v>1623860139.65484</v>
      </c>
      <c r="BZ98">
        <v>386.886387096774</v>
      </c>
      <c r="CA98">
        <v>400.010903225806</v>
      </c>
      <c r="CB98">
        <v>28.2270741935484</v>
      </c>
      <c r="CC98">
        <v>20.2872774193548</v>
      </c>
      <c r="CD98">
        <v>599.959193548387</v>
      </c>
      <c r="CE98">
        <v>72.4964483870968</v>
      </c>
      <c r="CF98">
        <v>0.0992241709677419</v>
      </c>
      <c r="CG98">
        <v>34.6790580645161</v>
      </c>
      <c r="CH98">
        <v>33.4087516129032</v>
      </c>
      <c r="CI98">
        <v>999.9</v>
      </c>
      <c r="CJ98">
        <v>10000.6587096774</v>
      </c>
      <c r="CK98">
        <v>0</v>
      </c>
      <c r="CL98">
        <v>476.189870967742</v>
      </c>
      <c r="CM98">
        <v>1999.98870967742</v>
      </c>
      <c r="CN98">
        <v>0.980005806451613</v>
      </c>
      <c r="CO98">
        <v>0.0199945032258065</v>
      </c>
      <c r="CP98">
        <v>0</v>
      </c>
      <c r="CQ98">
        <v>621.970161290323</v>
      </c>
      <c r="CR98">
        <v>5.00005</v>
      </c>
      <c r="CS98">
        <v>14427.1</v>
      </c>
      <c r="CT98">
        <v>16663.5838709677</v>
      </c>
      <c r="CU98">
        <v>48.3503548387096</v>
      </c>
      <c r="CV98">
        <v>49.3262258064516</v>
      </c>
      <c r="CW98">
        <v>48.875</v>
      </c>
      <c r="CX98">
        <v>48.5823225806451</v>
      </c>
      <c r="CY98">
        <v>50.2840967741935</v>
      </c>
      <c r="CZ98">
        <v>1955.09741935484</v>
      </c>
      <c r="DA98">
        <v>39.8916129032258</v>
      </c>
      <c r="DB98">
        <v>0</v>
      </c>
      <c r="DC98">
        <v>2.09999990463257</v>
      </c>
      <c r="DD98">
        <v>646.352384615384</v>
      </c>
      <c r="DE98">
        <v>8.68049863072548</v>
      </c>
      <c r="DF98">
        <v>34952.2025266499</v>
      </c>
      <c r="DG98">
        <v>34016.5346153846</v>
      </c>
      <c r="DH98">
        <v>15</v>
      </c>
      <c r="DI98">
        <v>1623860125.1</v>
      </c>
      <c r="DJ98" t="s">
        <v>531</v>
      </c>
      <c r="DK98">
        <v>14</v>
      </c>
      <c r="DL98">
        <v>7.593</v>
      </c>
      <c r="DM98">
        <v>-1.071</v>
      </c>
      <c r="DN98">
        <v>400</v>
      </c>
      <c r="DO98">
        <v>20</v>
      </c>
      <c r="DP98">
        <v>0.3</v>
      </c>
      <c r="DQ98">
        <v>0.02</v>
      </c>
      <c r="DR98">
        <v>-13.1880139534884</v>
      </c>
      <c r="DS98">
        <v>-1.34442453437092</v>
      </c>
      <c r="DT98">
        <v>0.157647153230178</v>
      </c>
      <c r="DU98">
        <v>0</v>
      </c>
      <c r="DV98">
        <v>640.079277777778</v>
      </c>
      <c r="DW98">
        <v>107.99409252751</v>
      </c>
      <c r="DX98">
        <v>35.4796601203587</v>
      </c>
      <c r="DY98">
        <v>0</v>
      </c>
      <c r="DZ98">
        <v>8.06860348837209</v>
      </c>
      <c r="EA98">
        <v>2.63221421024062</v>
      </c>
      <c r="EB98">
        <v>0.322629301599563</v>
      </c>
      <c r="EC98">
        <v>0</v>
      </c>
      <c r="ED98">
        <v>0</v>
      </c>
      <c r="EE98">
        <v>3</v>
      </c>
      <c r="EF98" t="s">
        <v>280</v>
      </c>
      <c r="EG98">
        <v>100</v>
      </c>
      <c r="EH98">
        <v>100</v>
      </c>
      <c r="EI98">
        <v>7.593</v>
      </c>
      <c r="EJ98">
        <v>-1.071</v>
      </c>
      <c r="EK98">
        <v>2</v>
      </c>
      <c r="EL98">
        <v>705.514</v>
      </c>
      <c r="EM98">
        <v>343.205</v>
      </c>
      <c r="EN98">
        <v>33.339</v>
      </c>
      <c r="EO98">
        <v>32.0279</v>
      </c>
      <c r="EP98">
        <v>30</v>
      </c>
      <c r="EQ98">
        <v>31.8442</v>
      </c>
      <c r="ER98">
        <v>31.8011</v>
      </c>
      <c r="ES98">
        <v>25.7677</v>
      </c>
      <c r="ET98">
        <v>-30</v>
      </c>
      <c r="EU98">
        <v>-30</v>
      </c>
      <c r="EV98">
        <v>-999.9</v>
      </c>
      <c r="EW98">
        <v>400</v>
      </c>
      <c r="EX98">
        <v>20</v>
      </c>
      <c r="EY98">
        <v>110.85</v>
      </c>
      <c r="EZ98">
        <v>98.7405</v>
      </c>
    </row>
    <row r="99" spans="1:156">
      <c r="A99">
        <v>83</v>
      </c>
      <c r="B99">
        <v>1623860159.6</v>
      </c>
      <c r="C99">
        <v>4407.5</v>
      </c>
      <c r="D99" t="s">
        <v>544</v>
      </c>
      <c r="E99" t="s">
        <v>545</v>
      </c>
      <c r="F99" t="s">
        <v>264</v>
      </c>
      <c r="G99">
        <v>1623860140.56129</v>
      </c>
      <c r="H99">
        <f>CD99*AI99*(CB99-CC99)/(100*BV99*(1000-AI99*CB99))</f>
        <v>0</v>
      </c>
      <c r="I99">
        <f>CD99*AI99*(CA99-BZ99*(1000-AI99*CC99)/(1000-AI99*CB99))/(100*BV99)</f>
        <v>0</v>
      </c>
      <c r="J99">
        <f>BZ99 - IF(AI99&gt;1, I99*BV99*100.0/(AK99*CJ99), 0)</f>
        <v>0</v>
      </c>
      <c r="K99">
        <f>((Q99-H99/2)*J99-I99)/(Q99+H99/2)</f>
        <v>0</v>
      </c>
      <c r="L99">
        <f>K99*(CE99+CF99)/1000.0</f>
        <v>0</v>
      </c>
      <c r="M99">
        <f>(BZ99 - IF(AI99&gt;1, I99*BV99*100.0/(AK99*CJ99), 0))*(CE99+CF99)/1000.0</f>
        <v>0</v>
      </c>
      <c r="N99">
        <f>2.0/((1/P99-1/O99)+SIGN(P99)*SQRT((1/P99-1/O99)*(1/P99-1/O99) + 4*BW99/((BW99+1)*(BW99+1))*(2*1/P99*1/O99-1/O99*1/O99)))</f>
        <v>0</v>
      </c>
      <c r="O99">
        <f>AF99+AE99*BV99+AD99*BV99*BV99</f>
        <v>0</v>
      </c>
      <c r="P99">
        <f>H99*(1000-(1000*0.61365*exp(17.502*T99/(240.97+T99))/(CE99+CF99)+CB99)/2)/(1000*0.61365*exp(17.502*T99/(240.97+T99))/(CE99+CF99)-CB99)</f>
        <v>0</v>
      </c>
      <c r="Q99">
        <f>1/((BW99+1)/(N99/1.6)+1/(O99/1.37)) + BW99/((BW99+1)/(N99/1.6) + BW99/(O99/1.37))</f>
        <v>0</v>
      </c>
      <c r="R99">
        <f>(BS99*BU99)</f>
        <v>0</v>
      </c>
      <c r="S99">
        <f>(CG99+(R99+2*0.95*5.67E-8*(((CG99+$B$7)+273)^4-(CG99+273)^4)-44100*H99)/(1.84*29.3*O99+8*0.95*5.67E-8*(CG99+273)^3))</f>
        <v>0</v>
      </c>
      <c r="T99">
        <f>($C$7*CH99+$D$7*CI99+$E$7*S99)</f>
        <v>0</v>
      </c>
      <c r="U99">
        <f>0.61365*exp(17.502*T99/(240.97+T99))</f>
        <v>0</v>
      </c>
      <c r="V99">
        <f>(W99/X99*100)</f>
        <v>0</v>
      </c>
      <c r="W99">
        <f>CB99*(CE99+CF99)/1000</f>
        <v>0</v>
      </c>
      <c r="X99">
        <f>0.61365*exp(17.502*CG99/(240.97+CG99))</f>
        <v>0</v>
      </c>
      <c r="Y99">
        <f>(U99-CB99*(CE99+CF99)/1000)</f>
        <v>0</v>
      </c>
      <c r="Z99">
        <f>(-H99*44100)</f>
        <v>0</v>
      </c>
      <c r="AA99">
        <f>2*29.3*O99*0.92*(CG99-T99)</f>
        <v>0</v>
      </c>
      <c r="AB99">
        <f>2*0.95*5.67E-8*(((CG99+$B$7)+273)^4-(T99+273)^4)</f>
        <v>0</v>
      </c>
      <c r="AC99">
        <f>R99+AB99+Z99+AA99</f>
        <v>0</v>
      </c>
      <c r="AD99">
        <v>-0.0300638076936276</v>
      </c>
      <c r="AE99">
        <v>0.0337492578703029</v>
      </c>
      <c r="AF99">
        <v>2.68246868809122</v>
      </c>
      <c r="AG99">
        <v>71</v>
      </c>
      <c r="AH99">
        <v>12</v>
      </c>
      <c r="AI99">
        <f>IF(AG99*$H$13&gt;=AK99,1.0,(AK99/(AK99-AG99*$H$13)))</f>
        <v>0</v>
      </c>
      <c r="AJ99">
        <f>(AI99-1)*100</f>
        <v>0</v>
      </c>
      <c r="AK99">
        <f>MAX(0,($B$13+$C$13*CJ99)/(1+$D$13*CJ99)*CE99/(CG99+273)*$E$13)</f>
        <v>0</v>
      </c>
      <c r="AL99">
        <v>0</v>
      </c>
      <c r="AM99">
        <v>0</v>
      </c>
      <c r="AN99">
        <v>0</v>
      </c>
      <c r="AO99">
        <f>AN99-AM99</f>
        <v>0</v>
      </c>
      <c r="AP99">
        <f>AO99/AN99</f>
        <v>0</v>
      </c>
      <c r="AQ99">
        <v>-1</v>
      </c>
      <c r="AR99" t="s">
        <v>546</v>
      </c>
      <c r="AS99">
        <v>647.208961538461</v>
      </c>
      <c r="AT99">
        <v>702.342</v>
      </c>
      <c r="AU99">
        <f>1-AS99/AT99</f>
        <v>0</v>
      </c>
      <c r="AV99">
        <v>0.5</v>
      </c>
      <c r="AW99">
        <f>BS99</f>
        <v>0</v>
      </c>
      <c r="AX99">
        <f>I99</f>
        <v>0</v>
      </c>
      <c r="AY99">
        <f>AU99*AV99*AW99</f>
        <v>0</v>
      </c>
      <c r="AZ99">
        <f>BE99/AT99</f>
        <v>0</v>
      </c>
      <c r="BA99">
        <f>(AX99-AQ99)/AW99</f>
        <v>0</v>
      </c>
      <c r="BB99">
        <f>(AN99-AT99)/AT99</f>
        <v>0</v>
      </c>
      <c r="BC99" t="s">
        <v>266</v>
      </c>
      <c r="BD99">
        <v>0</v>
      </c>
      <c r="BE99">
        <f>AT99-BD99</f>
        <v>0</v>
      </c>
      <c r="BF99">
        <f>(AT99-AS99)/(AT99-BD99)</f>
        <v>0</v>
      </c>
      <c r="BG99">
        <f>(AN99-AT99)/(AN99-BD99)</f>
        <v>0</v>
      </c>
      <c r="BH99">
        <f>(AT99-AS99)/(AT99-AM99)</f>
        <v>0</v>
      </c>
      <c r="BI99">
        <f>(AN99-AT99)/(AN99-AM99)</f>
        <v>0</v>
      </c>
      <c r="BJ99" t="s">
        <v>266</v>
      </c>
      <c r="BK99" t="s">
        <v>266</v>
      </c>
      <c r="BL99" t="s">
        <v>266</v>
      </c>
      <c r="BM99" t="s">
        <v>266</v>
      </c>
      <c r="BN99" t="s">
        <v>266</v>
      </c>
      <c r="BO99" t="s">
        <v>266</v>
      </c>
      <c r="BP99" t="s">
        <v>266</v>
      </c>
      <c r="BQ99" t="s">
        <v>266</v>
      </c>
      <c r="BR99">
        <f>$B$11*CK99+$C$11*CL99+$F$11*CM99</f>
        <v>0</v>
      </c>
      <c r="BS99">
        <f>BR99*BT99</f>
        <v>0</v>
      </c>
      <c r="BT99">
        <f>($B$11*$D$9+$C$11*$D$9+$F$11*((CZ99+CR99)/MAX(CZ99+CR99+DA99, 0.1)*$I$9+DA99/MAX(CZ99+CR99+DA99, 0.1)*$J$9))/($B$11+$C$11+$F$11)</f>
        <v>0</v>
      </c>
      <c r="BU99">
        <f>($B$11*$K$9+$C$11*$K$9+$F$11*((CZ99+CR99)/MAX(CZ99+CR99+DA99, 0.1)*$P$9+DA99/MAX(CZ99+CR99+DA99, 0.1)*$Q$9))/($B$11+$C$11+$F$11)</f>
        <v>0</v>
      </c>
      <c r="BV99">
        <v>6</v>
      </c>
      <c r="BW99">
        <v>0.5</v>
      </c>
      <c r="BX99" t="s">
        <v>267</v>
      </c>
      <c r="BY99">
        <v>1623860140.56129</v>
      </c>
      <c r="BZ99">
        <v>386.870612903226</v>
      </c>
      <c r="CA99">
        <v>400.009709677419</v>
      </c>
      <c r="CB99">
        <v>28.262864516129</v>
      </c>
      <c r="CC99">
        <v>20.285135483871</v>
      </c>
      <c r="CD99">
        <v>599.964064516129</v>
      </c>
      <c r="CE99">
        <v>72.496435483871</v>
      </c>
      <c r="CF99">
        <v>0.0993282774193548</v>
      </c>
      <c r="CG99">
        <v>34.6889967741935</v>
      </c>
      <c r="CH99">
        <v>33.4784387096774</v>
      </c>
      <c r="CI99">
        <v>999.9</v>
      </c>
      <c r="CJ99">
        <v>10000.5377419355</v>
      </c>
      <c r="CK99">
        <v>0</v>
      </c>
      <c r="CL99">
        <v>468.497096774193</v>
      </c>
      <c r="CM99">
        <v>1999.98548387097</v>
      </c>
      <c r="CN99">
        <v>0.980005451612903</v>
      </c>
      <c r="CO99">
        <v>0.0199948580645161</v>
      </c>
      <c r="CP99">
        <v>0</v>
      </c>
      <c r="CQ99">
        <v>621.62164516129</v>
      </c>
      <c r="CR99">
        <v>5.00005</v>
      </c>
      <c r="CS99">
        <v>14421.4387096774</v>
      </c>
      <c r="CT99">
        <v>16663.5516129032</v>
      </c>
      <c r="CU99">
        <v>48.3685161290322</v>
      </c>
      <c r="CV99">
        <v>49.3221935483871</v>
      </c>
      <c r="CW99">
        <v>48.8729677419355</v>
      </c>
      <c r="CX99">
        <v>48.5823225806451</v>
      </c>
      <c r="CY99">
        <v>50.2901612903226</v>
      </c>
      <c r="CZ99">
        <v>1955.0935483871</v>
      </c>
      <c r="DA99">
        <v>39.8922580645161</v>
      </c>
      <c r="DB99">
        <v>0</v>
      </c>
      <c r="DC99">
        <v>2.5</v>
      </c>
      <c r="DD99">
        <v>647.208961538461</v>
      </c>
      <c r="DE99">
        <v>-101.211394986317</v>
      </c>
      <c r="DF99">
        <v>-42693.2758758063</v>
      </c>
      <c r="DG99">
        <v>36355.4269230769</v>
      </c>
      <c r="DH99">
        <v>15</v>
      </c>
      <c r="DI99">
        <v>1623860125.1</v>
      </c>
      <c r="DJ99" t="s">
        <v>531</v>
      </c>
      <c r="DK99">
        <v>14</v>
      </c>
      <c r="DL99">
        <v>7.593</v>
      </c>
      <c r="DM99">
        <v>-1.071</v>
      </c>
      <c r="DN99">
        <v>400</v>
      </c>
      <c r="DO99">
        <v>20</v>
      </c>
      <c r="DP99">
        <v>0.3</v>
      </c>
      <c r="DQ99">
        <v>0.02</v>
      </c>
      <c r="DR99">
        <v>-13.2497930232558</v>
      </c>
      <c r="DS99">
        <v>-1.59212983454463</v>
      </c>
      <c r="DT99">
        <v>0.176913772710269</v>
      </c>
      <c r="DU99">
        <v>0</v>
      </c>
      <c r="DV99">
        <v>643.540055555556</v>
      </c>
      <c r="DW99">
        <v>82.3050059660843</v>
      </c>
      <c r="DX99">
        <v>38.2239050442291</v>
      </c>
      <c r="DY99">
        <v>0</v>
      </c>
      <c r="DZ99">
        <v>8.21941744186046</v>
      </c>
      <c r="EA99">
        <v>3.79248828928386</v>
      </c>
      <c r="EB99">
        <v>0.422816334611597</v>
      </c>
      <c r="EC99">
        <v>0</v>
      </c>
      <c r="ED99">
        <v>0</v>
      </c>
      <c r="EE99">
        <v>3</v>
      </c>
      <c r="EF99" t="s">
        <v>280</v>
      </c>
      <c r="EG99">
        <v>100</v>
      </c>
      <c r="EH99">
        <v>100</v>
      </c>
      <c r="EI99">
        <v>7.593</v>
      </c>
      <c r="EJ99">
        <v>-1.071</v>
      </c>
      <c r="EK99">
        <v>2</v>
      </c>
      <c r="EL99">
        <v>705.751</v>
      </c>
      <c r="EM99">
        <v>343.167</v>
      </c>
      <c r="EN99">
        <v>33.3362</v>
      </c>
      <c r="EO99">
        <v>32.0269</v>
      </c>
      <c r="EP99">
        <v>30</v>
      </c>
      <c r="EQ99">
        <v>31.8442</v>
      </c>
      <c r="ER99">
        <v>31.8011</v>
      </c>
      <c r="ES99">
        <v>25.7706</v>
      </c>
      <c r="ET99">
        <v>-30</v>
      </c>
      <c r="EU99">
        <v>-30</v>
      </c>
      <c r="EV99">
        <v>-999.9</v>
      </c>
      <c r="EW99">
        <v>400</v>
      </c>
      <c r="EX99">
        <v>20</v>
      </c>
      <c r="EY99">
        <v>110.851</v>
      </c>
      <c r="EZ99">
        <v>98.7413</v>
      </c>
    </row>
    <row r="100" spans="1:156">
      <c r="A100">
        <v>84</v>
      </c>
      <c r="B100">
        <v>1623860162.6</v>
      </c>
      <c r="C100">
        <v>4410.5</v>
      </c>
      <c r="D100" t="s">
        <v>547</v>
      </c>
      <c r="E100" t="s">
        <v>548</v>
      </c>
      <c r="F100" t="s">
        <v>264</v>
      </c>
      <c r="G100">
        <v>1623860141.54839</v>
      </c>
      <c r="H100">
        <f>CD100*AI100*(CB100-CC100)/(100*BV100*(1000-AI100*CB100))</f>
        <v>0</v>
      </c>
      <c r="I100">
        <f>CD100*AI100*(CA100-BZ100*(1000-AI100*CC100)/(1000-AI100*CB100))/(100*BV100)</f>
        <v>0</v>
      </c>
      <c r="J100">
        <f>BZ100 - IF(AI100&gt;1, I100*BV100*100.0/(AK100*CJ100), 0)</f>
        <v>0</v>
      </c>
      <c r="K100">
        <f>((Q100-H100/2)*J100-I100)/(Q100+H100/2)</f>
        <v>0</v>
      </c>
      <c r="L100">
        <f>K100*(CE100+CF100)/1000.0</f>
        <v>0</v>
      </c>
      <c r="M100">
        <f>(BZ100 - IF(AI100&gt;1, I100*BV100*100.0/(AK100*CJ100), 0))*(CE100+CF100)/1000.0</f>
        <v>0</v>
      </c>
      <c r="N100">
        <f>2.0/((1/P100-1/O100)+SIGN(P100)*SQRT((1/P100-1/O100)*(1/P100-1/O100) + 4*BW100/((BW100+1)*(BW100+1))*(2*1/P100*1/O100-1/O100*1/O100)))</f>
        <v>0</v>
      </c>
      <c r="O100">
        <f>AF100+AE100*BV100+AD100*BV100*BV100</f>
        <v>0</v>
      </c>
      <c r="P100">
        <f>H100*(1000-(1000*0.61365*exp(17.502*T100/(240.97+T100))/(CE100+CF100)+CB100)/2)/(1000*0.61365*exp(17.502*T100/(240.97+T100))/(CE100+CF100)-CB100)</f>
        <v>0</v>
      </c>
      <c r="Q100">
        <f>1/((BW100+1)/(N100/1.6)+1/(O100/1.37)) + BW100/((BW100+1)/(N100/1.6) + BW100/(O100/1.37))</f>
        <v>0</v>
      </c>
      <c r="R100">
        <f>(BS100*BU100)</f>
        <v>0</v>
      </c>
      <c r="S100">
        <f>(CG100+(R100+2*0.95*5.67E-8*(((CG100+$B$7)+273)^4-(CG100+273)^4)-44100*H100)/(1.84*29.3*O100+8*0.95*5.67E-8*(CG100+273)^3))</f>
        <v>0</v>
      </c>
      <c r="T100">
        <f>($C$7*CH100+$D$7*CI100+$E$7*S100)</f>
        <v>0</v>
      </c>
      <c r="U100">
        <f>0.61365*exp(17.502*T100/(240.97+T100))</f>
        <v>0</v>
      </c>
      <c r="V100">
        <f>(W100/X100*100)</f>
        <v>0</v>
      </c>
      <c r="W100">
        <f>CB100*(CE100+CF100)/1000</f>
        <v>0</v>
      </c>
      <c r="X100">
        <f>0.61365*exp(17.502*CG100/(240.97+CG100))</f>
        <v>0</v>
      </c>
      <c r="Y100">
        <f>(U100-CB100*(CE100+CF100)/1000)</f>
        <v>0</v>
      </c>
      <c r="Z100">
        <f>(-H100*44100)</f>
        <v>0</v>
      </c>
      <c r="AA100">
        <f>2*29.3*O100*0.92*(CG100-T100)</f>
        <v>0</v>
      </c>
      <c r="AB100">
        <f>2*0.95*5.67E-8*(((CG100+$B$7)+273)^4-(T100+273)^4)</f>
        <v>0</v>
      </c>
      <c r="AC100">
        <f>R100+AB100+Z100+AA100</f>
        <v>0</v>
      </c>
      <c r="AD100">
        <v>-0.0300641598117386</v>
      </c>
      <c r="AE100">
        <v>0.0337496531537298</v>
      </c>
      <c r="AF100">
        <v>2.68249424315032</v>
      </c>
      <c r="AG100">
        <v>71</v>
      </c>
      <c r="AH100">
        <v>12</v>
      </c>
      <c r="AI100">
        <f>IF(AG100*$H$13&gt;=AK100,1.0,(AK100/(AK100-AG100*$H$13)))</f>
        <v>0</v>
      </c>
      <c r="AJ100">
        <f>(AI100-1)*100</f>
        <v>0</v>
      </c>
      <c r="AK100">
        <f>MAX(0,($B$13+$C$13*CJ100)/(1+$D$13*CJ100)*CE100/(CG100+273)*$E$13)</f>
        <v>0</v>
      </c>
      <c r="AL100">
        <v>0</v>
      </c>
      <c r="AM100">
        <v>0</v>
      </c>
      <c r="AN100">
        <v>0</v>
      </c>
      <c r="AO100">
        <f>AN100-AM100</f>
        <v>0</v>
      </c>
      <c r="AP100">
        <f>AO100/AN100</f>
        <v>0</v>
      </c>
      <c r="AQ100">
        <v>-1</v>
      </c>
      <c r="AR100" t="s">
        <v>549</v>
      </c>
      <c r="AS100">
        <v>645.222038461538</v>
      </c>
      <c r="AT100">
        <v>701.149</v>
      </c>
      <c r="AU100">
        <f>1-AS100/AT100</f>
        <v>0</v>
      </c>
      <c r="AV100">
        <v>0.5</v>
      </c>
      <c r="AW100">
        <f>BS100</f>
        <v>0</v>
      </c>
      <c r="AX100">
        <f>I100</f>
        <v>0</v>
      </c>
      <c r="AY100">
        <f>AU100*AV100*AW100</f>
        <v>0</v>
      </c>
      <c r="AZ100">
        <f>BE100/AT100</f>
        <v>0</v>
      </c>
      <c r="BA100">
        <f>(AX100-AQ100)/AW100</f>
        <v>0</v>
      </c>
      <c r="BB100">
        <f>(AN100-AT100)/AT100</f>
        <v>0</v>
      </c>
      <c r="BC100" t="s">
        <v>266</v>
      </c>
      <c r="BD100">
        <v>0</v>
      </c>
      <c r="BE100">
        <f>AT100-BD100</f>
        <v>0</v>
      </c>
      <c r="BF100">
        <f>(AT100-AS100)/(AT100-BD100)</f>
        <v>0</v>
      </c>
      <c r="BG100">
        <f>(AN100-AT100)/(AN100-BD100)</f>
        <v>0</v>
      </c>
      <c r="BH100">
        <f>(AT100-AS100)/(AT100-AM100)</f>
        <v>0</v>
      </c>
      <c r="BI100">
        <f>(AN100-AT100)/(AN100-AM100)</f>
        <v>0</v>
      </c>
      <c r="BJ100" t="s">
        <v>266</v>
      </c>
      <c r="BK100" t="s">
        <v>266</v>
      </c>
      <c r="BL100" t="s">
        <v>266</v>
      </c>
      <c r="BM100" t="s">
        <v>266</v>
      </c>
      <c r="BN100" t="s">
        <v>266</v>
      </c>
      <c r="BO100" t="s">
        <v>266</v>
      </c>
      <c r="BP100" t="s">
        <v>266</v>
      </c>
      <c r="BQ100" t="s">
        <v>266</v>
      </c>
      <c r="BR100">
        <f>$B$11*CK100+$C$11*CL100+$F$11*CM100</f>
        <v>0</v>
      </c>
      <c r="BS100">
        <f>BR100*BT100</f>
        <v>0</v>
      </c>
      <c r="BT100">
        <f>($B$11*$D$9+$C$11*$D$9+$F$11*((CZ100+CR100)/MAX(CZ100+CR100+DA100, 0.1)*$I$9+DA100/MAX(CZ100+CR100+DA100, 0.1)*$J$9))/($B$11+$C$11+$F$11)</f>
        <v>0</v>
      </c>
      <c r="BU100">
        <f>($B$11*$K$9+$C$11*$K$9+$F$11*((CZ100+CR100)/MAX(CZ100+CR100+DA100, 0.1)*$P$9+DA100/MAX(CZ100+CR100+DA100, 0.1)*$Q$9))/($B$11+$C$11+$F$11)</f>
        <v>0</v>
      </c>
      <c r="BV100">
        <v>6</v>
      </c>
      <c r="BW100">
        <v>0.5</v>
      </c>
      <c r="BX100" t="s">
        <v>267</v>
      </c>
      <c r="BY100">
        <v>1623860141.54839</v>
      </c>
      <c r="BZ100">
        <v>386.854612903226</v>
      </c>
      <c r="CA100">
        <v>400.007032258065</v>
      </c>
      <c r="CB100">
        <v>28.3033129032258</v>
      </c>
      <c r="CC100">
        <v>20.2827806451613</v>
      </c>
      <c r="CD100">
        <v>599.969290322581</v>
      </c>
      <c r="CE100">
        <v>72.4964193548387</v>
      </c>
      <c r="CF100">
        <v>0.0994200225806452</v>
      </c>
      <c r="CG100">
        <v>34.7002903225806</v>
      </c>
      <c r="CH100">
        <v>33.5549387096774</v>
      </c>
      <c r="CI100">
        <v>999.9</v>
      </c>
      <c r="CJ100">
        <v>10000.6570967742</v>
      </c>
      <c r="CK100">
        <v>0</v>
      </c>
      <c r="CL100">
        <v>463.94864516129</v>
      </c>
      <c r="CM100">
        <v>1999.97806451613</v>
      </c>
      <c r="CN100">
        <v>0.980005193548387</v>
      </c>
      <c r="CO100">
        <v>0.0199951129032258</v>
      </c>
      <c r="CP100">
        <v>0</v>
      </c>
      <c r="CQ100">
        <v>621.255612903226</v>
      </c>
      <c r="CR100">
        <v>5.00005</v>
      </c>
      <c r="CS100">
        <v>14416.1451612903</v>
      </c>
      <c r="CT100">
        <v>16663.4870967742</v>
      </c>
      <c r="CU100">
        <v>48.3907096774193</v>
      </c>
      <c r="CV100">
        <v>49.3221935483871</v>
      </c>
      <c r="CW100">
        <v>48.8729677419355</v>
      </c>
      <c r="CX100">
        <v>48.5823225806451</v>
      </c>
      <c r="CY100">
        <v>50.3002258064516</v>
      </c>
      <c r="CZ100">
        <v>1955.08580645161</v>
      </c>
      <c r="DA100">
        <v>39.8925806451613</v>
      </c>
      <c r="DB100">
        <v>0</v>
      </c>
      <c r="DC100">
        <v>2.29999995231628</v>
      </c>
      <c r="DD100">
        <v>645.222038461538</v>
      </c>
      <c r="DE100">
        <v>-61.9425784178564</v>
      </c>
      <c r="DF100">
        <v>-14517.9274448783</v>
      </c>
      <c r="DG100">
        <v>36264.5038461538</v>
      </c>
      <c r="DH100">
        <v>15</v>
      </c>
      <c r="DI100">
        <v>1623860125.1</v>
      </c>
      <c r="DJ100" t="s">
        <v>531</v>
      </c>
      <c r="DK100">
        <v>14</v>
      </c>
      <c r="DL100">
        <v>7.593</v>
      </c>
      <c r="DM100">
        <v>-1.071</v>
      </c>
      <c r="DN100">
        <v>400</v>
      </c>
      <c r="DO100">
        <v>20</v>
      </c>
      <c r="DP100">
        <v>0.3</v>
      </c>
      <c r="DQ100">
        <v>0.02</v>
      </c>
      <c r="DR100">
        <v>-13.3159139534884</v>
      </c>
      <c r="DS100">
        <v>-1.79495026752198</v>
      </c>
      <c r="DT100">
        <v>0.192439374423625</v>
      </c>
      <c r="DU100">
        <v>0</v>
      </c>
      <c r="DV100">
        <v>646.802</v>
      </c>
      <c r="DW100">
        <v>35.7111739271491</v>
      </c>
      <c r="DX100">
        <v>40.7282088136302</v>
      </c>
      <c r="DY100">
        <v>0</v>
      </c>
      <c r="DZ100">
        <v>8.39247093023256</v>
      </c>
      <c r="EA100">
        <v>4.5742859939977</v>
      </c>
      <c r="EB100">
        <v>0.486155426064708</v>
      </c>
      <c r="EC100">
        <v>0</v>
      </c>
      <c r="ED100">
        <v>0</v>
      </c>
      <c r="EE100">
        <v>3</v>
      </c>
      <c r="EF100" t="s">
        <v>280</v>
      </c>
      <c r="EG100">
        <v>100</v>
      </c>
      <c r="EH100">
        <v>100</v>
      </c>
      <c r="EI100">
        <v>7.593</v>
      </c>
      <c r="EJ100">
        <v>-1.071</v>
      </c>
      <c r="EK100">
        <v>2</v>
      </c>
      <c r="EL100">
        <v>706.031</v>
      </c>
      <c r="EM100">
        <v>343.18</v>
      </c>
      <c r="EN100">
        <v>33.3322</v>
      </c>
      <c r="EO100">
        <v>32.0269</v>
      </c>
      <c r="EP100">
        <v>30</v>
      </c>
      <c r="EQ100">
        <v>31.8442</v>
      </c>
      <c r="ER100">
        <v>31.8011</v>
      </c>
      <c r="ES100">
        <v>25.7701</v>
      </c>
      <c r="ET100">
        <v>-30</v>
      </c>
      <c r="EU100">
        <v>-30</v>
      </c>
      <c r="EV100">
        <v>-999.9</v>
      </c>
      <c r="EW100">
        <v>400</v>
      </c>
      <c r="EX100">
        <v>20</v>
      </c>
      <c r="EY100">
        <v>110.851</v>
      </c>
      <c r="EZ100">
        <v>98.742</v>
      </c>
    </row>
    <row r="101" spans="1:156">
      <c r="A101">
        <v>85</v>
      </c>
      <c r="B101">
        <v>1623860165.6</v>
      </c>
      <c r="C101">
        <v>4413.5</v>
      </c>
      <c r="D101" t="s">
        <v>550</v>
      </c>
      <c r="E101" t="s">
        <v>551</v>
      </c>
      <c r="F101" t="s">
        <v>264</v>
      </c>
      <c r="G101">
        <v>1623860142.61613</v>
      </c>
      <c r="H101">
        <f>CD101*AI101*(CB101-CC101)/(100*BV101*(1000-AI101*CB101))</f>
        <v>0</v>
      </c>
      <c r="I101">
        <f>CD101*AI101*(CA101-BZ101*(1000-AI101*CC101)/(1000-AI101*CB101))/(100*BV101)</f>
        <v>0</v>
      </c>
      <c r="J101">
        <f>BZ101 - IF(AI101&gt;1, I101*BV101*100.0/(AK101*CJ101), 0)</f>
        <v>0</v>
      </c>
      <c r="K101">
        <f>((Q101-H101/2)*J101-I101)/(Q101+H101/2)</f>
        <v>0</v>
      </c>
      <c r="L101">
        <f>K101*(CE101+CF101)/1000.0</f>
        <v>0</v>
      </c>
      <c r="M101">
        <f>(BZ101 - IF(AI101&gt;1, I101*BV101*100.0/(AK101*CJ101), 0))*(CE101+CF101)/1000.0</f>
        <v>0</v>
      </c>
      <c r="N101">
        <f>2.0/((1/P101-1/O101)+SIGN(P101)*SQRT((1/P101-1/O101)*(1/P101-1/O101) + 4*BW101/((BW101+1)*(BW101+1))*(2*1/P101*1/O101-1/O101*1/O101)))</f>
        <v>0</v>
      </c>
      <c r="O101">
        <f>AF101+AE101*BV101+AD101*BV101*BV101</f>
        <v>0</v>
      </c>
      <c r="P101">
        <f>H101*(1000-(1000*0.61365*exp(17.502*T101/(240.97+T101))/(CE101+CF101)+CB101)/2)/(1000*0.61365*exp(17.502*T101/(240.97+T101))/(CE101+CF101)-CB101)</f>
        <v>0</v>
      </c>
      <c r="Q101">
        <f>1/((BW101+1)/(N101/1.6)+1/(O101/1.37)) + BW101/((BW101+1)/(N101/1.6) + BW101/(O101/1.37))</f>
        <v>0</v>
      </c>
      <c r="R101">
        <f>(BS101*BU101)</f>
        <v>0</v>
      </c>
      <c r="S101">
        <f>(CG101+(R101+2*0.95*5.67E-8*(((CG101+$B$7)+273)^4-(CG101+273)^4)-44100*H101)/(1.84*29.3*O101+8*0.95*5.67E-8*(CG101+273)^3))</f>
        <v>0</v>
      </c>
      <c r="T101">
        <f>($C$7*CH101+$D$7*CI101+$E$7*S101)</f>
        <v>0</v>
      </c>
      <c r="U101">
        <f>0.61365*exp(17.502*T101/(240.97+T101))</f>
        <v>0</v>
      </c>
      <c r="V101">
        <f>(W101/X101*100)</f>
        <v>0</v>
      </c>
      <c r="W101">
        <f>CB101*(CE101+CF101)/1000</f>
        <v>0</v>
      </c>
      <c r="X101">
        <f>0.61365*exp(17.502*CG101/(240.97+CG101))</f>
        <v>0</v>
      </c>
      <c r="Y101">
        <f>(U101-CB101*(CE101+CF101)/1000)</f>
        <v>0</v>
      </c>
      <c r="Z101">
        <f>(-H101*44100)</f>
        <v>0</v>
      </c>
      <c r="AA101">
        <f>2*29.3*O101*0.92*(CG101-T101)</f>
        <v>0</v>
      </c>
      <c r="AB101">
        <f>2*0.95*5.67E-8*(((CG101+$B$7)+273)^4-(T101+273)^4)</f>
        <v>0</v>
      </c>
      <c r="AC101">
        <f>R101+AB101+Z101+AA101</f>
        <v>0</v>
      </c>
      <c r="AD101">
        <v>-0.0300637899698215</v>
      </c>
      <c r="AE101">
        <v>0.0337492379737779</v>
      </c>
      <c r="AF101">
        <v>2.68246740177978</v>
      </c>
      <c r="AG101">
        <v>71</v>
      </c>
      <c r="AH101">
        <v>12</v>
      </c>
      <c r="AI101">
        <f>IF(AG101*$H$13&gt;=AK101,1.0,(AK101/(AK101-AG101*$H$13)))</f>
        <v>0</v>
      </c>
      <c r="AJ101">
        <f>(AI101-1)*100</f>
        <v>0</v>
      </c>
      <c r="AK101">
        <f>MAX(0,($B$13+$C$13*CJ101)/(1+$D$13*CJ101)*CE101/(CG101+273)*$E$13)</f>
        <v>0</v>
      </c>
      <c r="AL101">
        <v>0</v>
      </c>
      <c r="AM101">
        <v>0</v>
      </c>
      <c r="AN101">
        <v>0</v>
      </c>
      <c r="AO101">
        <f>AN101-AM101</f>
        <v>0</v>
      </c>
      <c r="AP101">
        <f>AO101/AN101</f>
        <v>0</v>
      </c>
      <c r="AQ101">
        <v>-1</v>
      </c>
      <c r="AR101" t="s">
        <v>552</v>
      </c>
      <c r="AS101">
        <v>644.032769230769</v>
      </c>
      <c r="AT101">
        <v>699.497</v>
      </c>
      <c r="AU101">
        <f>1-AS101/AT101</f>
        <v>0</v>
      </c>
      <c r="AV101">
        <v>0.5</v>
      </c>
      <c r="AW101">
        <f>BS101</f>
        <v>0</v>
      </c>
      <c r="AX101">
        <f>I101</f>
        <v>0</v>
      </c>
      <c r="AY101">
        <f>AU101*AV101*AW101</f>
        <v>0</v>
      </c>
      <c r="AZ101">
        <f>BE101/AT101</f>
        <v>0</v>
      </c>
      <c r="BA101">
        <f>(AX101-AQ101)/AW101</f>
        <v>0</v>
      </c>
      <c r="BB101">
        <f>(AN101-AT101)/AT101</f>
        <v>0</v>
      </c>
      <c r="BC101" t="s">
        <v>266</v>
      </c>
      <c r="BD101">
        <v>0</v>
      </c>
      <c r="BE101">
        <f>AT101-BD101</f>
        <v>0</v>
      </c>
      <c r="BF101">
        <f>(AT101-AS101)/(AT101-BD101)</f>
        <v>0</v>
      </c>
      <c r="BG101">
        <f>(AN101-AT101)/(AN101-BD101)</f>
        <v>0</v>
      </c>
      <c r="BH101">
        <f>(AT101-AS101)/(AT101-AM101)</f>
        <v>0</v>
      </c>
      <c r="BI101">
        <f>(AN101-AT101)/(AN101-AM101)</f>
        <v>0</v>
      </c>
      <c r="BJ101" t="s">
        <v>266</v>
      </c>
      <c r="BK101" t="s">
        <v>266</v>
      </c>
      <c r="BL101" t="s">
        <v>266</v>
      </c>
      <c r="BM101" t="s">
        <v>266</v>
      </c>
      <c r="BN101" t="s">
        <v>266</v>
      </c>
      <c r="BO101" t="s">
        <v>266</v>
      </c>
      <c r="BP101" t="s">
        <v>266</v>
      </c>
      <c r="BQ101" t="s">
        <v>266</v>
      </c>
      <c r="BR101">
        <f>$B$11*CK101+$C$11*CL101+$F$11*CM101</f>
        <v>0</v>
      </c>
      <c r="BS101">
        <f>BR101*BT101</f>
        <v>0</v>
      </c>
      <c r="BT101">
        <f>($B$11*$D$9+$C$11*$D$9+$F$11*((CZ101+CR101)/MAX(CZ101+CR101+DA101, 0.1)*$I$9+DA101/MAX(CZ101+CR101+DA101, 0.1)*$J$9))/($B$11+$C$11+$F$11)</f>
        <v>0</v>
      </c>
      <c r="BU101">
        <f>($B$11*$K$9+$C$11*$K$9+$F$11*((CZ101+CR101)/MAX(CZ101+CR101+DA101, 0.1)*$P$9+DA101/MAX(CZ101+CR101+DA101, 0.1)*$Q$9))/($B$11+$C$11+$F$11)</f>
        <v>0</v>
      </c>
      <c r="BV101">
        <v>6</v>
      </c>
      <c r="BW101">
        <v>0.5</v>
      </c>
      <c r="BX101" t="s">
        <v>267</v>
      </c>
      <c r="BY101">
        <v>1623860142.61613</v>
      </c>
      <c r="BZ101">
        <v>386.837064516129</v>
      </c>
      <c r="CA101">
        <v>400.005096774194</v>
      </c>
      <c r="CB101">
        <v>28.3473419354839</v>
      </c>
      <c r="CC101">
        <v>20.2801903225806</v>
      </c>
      <c r="CD101">
        <v>599.972903225807</v>
      </c>
      <c r="CE101">
        <v>72.4964161290323</v>
      </c>
      <c r="CF101">
        <v>0.0994996483870968</v>
      </c>
      <c r="CG101">
        <v>34.7123774193548</v>
      </c>
      <c r="CH101">
        <v>33.6370580645161</v>
      </c>
      <c r="CI101">
        <v>999.9</v>
      </c>
      <c r="CJ101">
        <v>10000.534516129</v>
      </c>
      <c r="CK101">
        <v>0</v>
      </c>
      <c r="CL101">
        <v>463.062483870968</v>
      </c>
      <c r="CM101">
        <v>1999.98548387097</v>
      </c>
      <c r="CN101">
        <v>0.980005129032258</v>
      </c>
      <c r="CO101">
        <v>0.019995164516129</v>
      </c>
      <c r="CP101">
        <v>0</v>
      </c>
      <c r="CQ101">
        <v>620.78235483871</v>
      </c>
      <c r="CR101">
        <v>5.00005</v>
      </c>
      <c r="CS101">
        <v>14408.5322580645</v>
      </c>
      <c r="CT101">
        <v>16663.5483870968</v>
      </c>
      <c r="CU101">
        <v>48.4169354838709</v>
      </c>
      <c r="CV101">
        <v>49.3201935483871</v>
      </c>
      <c r="CW101">
        <v>48.8729677419355</v>
      </c>
      <c r="CX101">
        <v>48.5823225806451</v>
      </c>
      <c r="CY101">
        <v>50.3123225806452</v>
      </c>
      <c r="CZ101">
        <v>1955.09322580645</v>
      </c>
      <c r="DA101">
        <v>39.8925806451613</v>
      </c>
      <c r="DB101">
        <v>0</v>
      </c>
      <c r="DC101">
        <v>2.09999990463257</v>
      </c>
      <c r="DD101">
        <v>644.032769230769</v>
      </c>
      <c r="DE101">
        <v>-34.6093272948699</v>
      </c>
      <c r="DF101">
        <v>12048.1962960438</v>
      </c>
      <c r="DG101">
        <v>36250.2461538462</v>
      </c>
      <c r="DH101">
        <v>15</v>
      </c>
      <c r="DI101">
        <v>1623860125.1</v>
      </c>
      <c r="DJ101" t="s">
        <v>531</v>
      </c>
      <c r="DK101">
        <v>14</v>
      </c>
      <c r="DL101">
        <v>7.593</v>
      </c>
      <c r="DM101">
        <v>-1.071</v>
      </c>
      <c r="DN101">
        <v>400</v>
      </c>
      <c r="DO101">
        <v>20</v>
      </c>
      <c r="DP101">
        <v>0.3</v>
      </c>
      <c r="DQ101">
        <v>0.02</v>
      </c>
      <c r="DR101">
        <v>-13.3863139534884</v>
      </c>
      <c r="DS101">
        <v>-1.63129477423835</v>
      </c>
      <c r="DT101">
        <v>0.178772337464468</v>
      </c>
      <c r="DU101">
        <v>0</v>
      </c>
      <c r="DV101">
        <v>649.677611111111</v>
      </c>
      <c r="DW101">
        <v>-64.1567385479693</v>
      </c>
      <c r="DX101">
        <v>42.8840629529055</v>
      </c>
      <c r="DY101">
        <v>0</v>
      </c>
      <c r="DZ101">
        <v>8.58529372093023</v>
      </c>
      <c r="EA101">
        <v>4.82718526930999</v>
      </c>
      <c r="EB101">
        <v>0.506705826059755</v>
      </c>
      <c r="EC101">
        <v>0</v>
      </c>
      <c r="ED101">
        <v>0</v>
      </c>
      <c r="EE101">
        <v>3</v>
      </c>
      <c r="EF101" t="s">
        <v>280</v>
      </c>
      <c r="EG101">
        <v>100</v>
      </c>
      <c r="EH101">
        <v>100</v>
      </c>
      <c r="EI101">
        <v>7.593</v>
      </c>
      <c r="EJ101">
        <v>-1.071</v>
      </c>
      <c r="EK101">
        <v>2</v>
      </c>
      <c r="EL101">
        <v>706.225</v>
      </c>
      <c r="EM101">
        <v>343.167</v>
      </c>
      <c r="EN101">
        <v>33.3279</v>
      </c>
      <c r="EO101">
        <v>32.0251</v>
      </c>
      <c r="EP101">
        <v>29.9999</v>
      </c>
      <c r="EQ101">
        <v>31.8442</v>
      </c>
      <c r="ER101">
        <v>31.8011</v>
      </c>
      <c r="ES101">
        <v>25.7695</v>
      </c>
      <c r="ET101">
        <v>-30</v>
      </c>
      <c r="EU101">
        <v>-30</v>
      </c>
      <c r="EV101">
        <v>-999.9</v>
      </c>
      <c r="EW101">
        <v>400</v>
      </c>
      <c r="EX101">
        <v>20</v>
      </c>
      <c r="EY101">
        <v>110.851</v>
      </c>
      <c r="EZ101">
        <v>98.7422</v>
      </c>
    </row>
    <row r="102" spans="1:156">
      <c r="A102">
        <v>86</v>
      </c>
      <c r="B102">
        <v>1623860169.1</v>
      </c>
      <c r="C102">
        <v>4417</v>
      </c>
      <c r="D102" t="s">
        <v>553</v>
      </c>
      <c r="E102" t="s">
        <v>554</v>
      </c>
      <c r="F102" t="s">
        <v>264</v>
      </c>
      <c r="G102">
        <v>1623860144.90645</v>
      </c>
      <c r="H102">
        <f>CD102*AI102*(CB102-CC102)/(100*BV102*(1000-AI102*CB102))</f>
        <v>0</v>
      </c>
      <c r="I102">
        <f>CD102*AI102*(CA102-BZ102*(1000-AI102*CC102)/(1000-AI102*CB102))/(100*BV102)</f>
        <v>0</v>
      </c>
      <c r="J102">
        <f>BZ102 - IF(AI102&gt;1, I102*BV102*100.0/(AK102*CJ102), 0)</f>
        <v>0</v>
      </c>
      <c r="K102">
        <f>((Q102-H102/2)*J102-I102)/(Q102+H102/2)</f>
        <v>0</v>
      </c>
      <c r="L102">
        <f>K102*(CE102+CF102)/1000.0</f>
        <v>0</v>
      </c>
      <c r="M102">
        <f>(BZ102 - IF(AI102&gt;1, I102*BV102*100.0/(AK102*CJ102), 0))*(CE102+CF102)/1000.0</f>
        <v>0</v>
      </c>
      <c r="N102">
        <f>2.0/((1/P102-1/O102)+SIGN(P102)*SQRT((1/P102-1/O102)*(1/P102-1/O102) + 4*BW102/((BW102+1)*(BW102+1))*(2*1/P102*1/O102-1/O102*1/O102)))</f>
        <v>0</v>
      </c>
      <c r="O102">
        <f>AF102+AE102*BV102+AD102*BV102*BV102</f>
        <v>0</v>
      </c>
      <c r="P102">
        <f>H102*(1000-(1000*0.61365*exp(17.502*T102/(240.97+T102))/(CE102+CF102)+CB102)/2)/(1000*0.61365*exp(17.502*T102/(240.97+T102))/(CE102+CF102)-CB102)</f>
        <v>0</v>
      </c>
      <c r="Q102">
        <f>1/((BW102+1)/(N102/1.6)+1/(O102/1.37)) + BW102/((BW102+1)/(N102/1.6) + BW102/(O102/1.37))</f>
        <v>0</v>
      </c>
      <c r="R102">
        <f>(BS102*BU102)</f>
        <v>0</v>
      </c>
      <c r="S102">
        <f>(CG102+(R102+2*0.95*5.67E-8*(((CG102+$B$7)+273)^4-(CG102+273)^4)-44100*H102)/(1.84*29.3*O102+8*0.95*5.67E-8*(CG102+273)^3))</f>
        <v>0</v>
      </c>
      <c r="T102">
        <f>($C$7*CH102+$D$7*CI102+$E$7*S102)</f>
        <v>0</v>
      </c>
      <c r="U102">
        <f>0.61365*exp(17.502*T102/(240.97+T102))</f>
        <v>0</v>
      </c>
      <c r="V102">
        <f>(W102/X102*100)</f>
        <v>0</v>
      </c>
      <c r="W102">
        <f>CB102*(CE102+CF102)/1000</f>
        <v>0</v>
      </c>
      <c r="X102">
        <f>0.61365*exp(17.502*CG102/(240.97+CG102))</f>
        <v>0</v>
      </c>
      <c r="Y102">
        <f>(U102-CB102*(CE102+CF102)/1000)</f>
        <v>0</v>
      </c>
      <c r="Z102">
        <f>(-H102*44100)</f>
        <v>0</v>
      </c>
      <c r="AA102">
        <f>2*29.3*O102*0.92*(CG102-T102)</f>
        <v>0</v>
      </c>
      <c r="AB102">
        <f>2*0.95*5.67E-8*(((CG102+$B$7)+273)^4-(T102+273)^4)</f>
        <v>0</v>
      </c>
      <c r="AC102">
        <f>R102+AB102+Z102+AA102</f>
        <v>0</v>
      </c>
      <c r="AD102">
        <v>-0.0300609072770144</v>
      </c>
      <c r="AE102">
        <v>0.0337460018985642</v>
      </c>
      <c r="AF102">
        <v>2.68225818702191</v>
      </c>
      <c r="AG102">
        <v>71</v>
      </c>
      <c r="AH102">
        <v>12</v>
      </c>
      <c r="AI102">
        <f>IF(AG102*$H$13&gt;=AK102,1.0,(AK102/(AK102-AG102*$H$13)))</f>
        <v>0</v>
      </c>
      <c r="AJ102">
        <f>(AI102-1)*100</f>
        <v>0</v>
      </c>
      <c r="AK102">
        <f>MAX(0,($B$13+$C$13*CJ102)/(1+$D$13*CJ102)*CE102/(CG102+273)*$E$13)</f>
        <v>0</v>
      </c>
      <c r="AL102">
        <v>0</v>
      </c>
      <c r="AM102">
        <v>0</v>
      </c>
      <c r="AN102">
        <v>0</v>
      </c>
      <c r="AO102">
        <f>AN102-AM102</f>
        <v>0</v>
      </c>
      <c r="AP102">
        <f>AO102/AN102</f>
        <v>0</v>
      </c>
      <c r="AQ102">
        <v>-1</v>
      </c>
      <c r="AR102" t="s">
        <v>555</v>
      </c>
      <c r="AS102">
        <v>641.221269230769</v>
      </c>
      <c r="AT102">
        <v>697.981</v>
      </c>
      <c r="AU102">
        <f>1-AS102/AT102</f>
        <v>0</v>
      </c>
      <c r="AV102">
        <v>0.5</v>
      </c>
      <c r="AW102">
        <f>BS102</f>
        <v>0</v>
      </c>
      <c r="AX102">
        <f>I102</f>
        <v>0</v>
      </c>
      <c r="AY102">
        <f>AU102*AV102*AW102</f>
        <v>0</v>
      </c>
      <c r="AZ102">
        <f>BE102/AT102</f>
        <v>0</v>
      </c>
      <c r="BA102">
        <f>(AX102-AQ102)/AW102</f>
        <v>0</v>
      </c>
      <c r="BB102">
        <f>(AN102-AT102)/AT102</f>
        <v>0</v>
      </c>
      <c r="BC102" t="s">
        <v>266</v>
      </c>
      <c r="BD102">
        <v>0</v>
      </c>
      <c r="BE102">
        <f>AT102-BD102</f>
        <v>0</v>
      </c>
      <c r="BF102">
        <f>(AT102-AS102)/(AT102-BD102)</f>
        <v>0</v>
      </c>
      <c r="BG102">
        <f>(AN102-AT102)/(AN102-BD102)</f>
        <v>0</v>
      </c>
      <c r="BH102">
        <f>(AT102-AS102)/(AT102-AM102)</f>
        <v>0</v>
      </c>
      <c r="BI102">
        <f>(AN102-AT102)/(AN102-AM102)</f>
        <v>0</v>
      </c>
      <c r="BJ102" t="s">
        <v>266</v>
      </c>
      <c r="BK102" t="s">
        <v>266</v>
      </c>
      <c r="BL102" t="s">
        <v>266</v>
      </c>
      <c r="BM102" t="s">
        <v>266</v>
      </c>
      <c r="BN102" t="s">
        <v>266</v>
      </c>
      <c r="BO102" t="s">
        <v>266</v>
      </c>
      <c r="BP102" t="s">
        <v>266</v>
      </c>
      <c r="BQ102" t="s">
        <v>266</v>
      </c>
      <c r="BR102">
        <f>$B$11*CK102+$C$11*CL102+$F$11*CM102</f>
        <v>0</v>
      </c>
      <c r="BS102">
        <f>BR102*BT102</f>
        <v>0</v>
      </c>
      <c r="BT102">
        <f>($B$11*$D$9+$C$11*$D$9+$F$11*((CZ102+CR102)/MAX(CZ102+CR102+DA102, 0.1)*$I$9+DA102/MAX(CZ102+CR102+DA102, 0.1)*$J$9))/($B$11+$C$11+$F$11)</f>
        <v>0</v>
      </c>
      <c r="BU102">
        <f>($B$11*$K$9+$C$11*$K$9+$F$11*((CZ102+CR102)/MAX(CZ102+CR102+DA102, 0.1)*$P$9+DA102/MAX(CZ102+CR102+DA102, 0.1)*$Q$9))/($B$11+$C$11+$F$11)</f>
        <v>0</v>
      </c>
      <c r="BV102">
        <v>6</v>
      </c>
      <c r="BW102">
        <v>0.5</v>
      </c>
      <c r="BX102" t="s">
        <v>267</v>
      </c>
      <c r="BY102">
        <v>1623860144.90645</v>
      </c>
      <c r="BZ102">
        <v>386.797290322581</v>
      </c>
      <c r="CA102">
        <v>400.003580645161</v>
      </c>
      <c r="CB102">
        <v>28.4412322580645</v>
      </c>
      <c r="CC102">
        <v>20.2746096774194</v>
      </c>
      <c r="CD102">
        <v>599.981032258064</v>
      </c>
      <c r="CE102">
        <v>72.4963258064516</v>
      </c>
      <c r="CF102">
        <v>0.0996582806451613</v>
      </c>
      <c r="CG102">
        <v>34.7387</v>
      </c>
      <c r="CH102">
        <v>33.8075258064516</v>
      </c>
      <c r="CI102">
        <v>999.9</v>
      </c>
      <c r="CJ102">
        <v>9999.58806451613</v>
      </c>
      <c r="CK102">
        <v>0</v>
      </c>
      <c r="CL102">
        <v>465.364580645161</v>
      </c>
      <c r="CM102">
        <v>1999.99258064516</v>
      </c>
      <c r="CN102">
        <v>0.980004483870968</v>
      </c>
      <c r="CO102">
        <v>0.0199958032258065</v>
      </c>
      <c r="CP102">
        <v>0</v>
      </c>
      <c r="CQ102">
        <v>619.792516129032</v>
      </c>
      <c r="CR102">
        <v>5.00005</v>
      </c>
      <c r="CS102">
        <v>14392.4258064516</v>
      </c>
      <c r="CT102">
        <v>16663.6064516129</v>
      </c>
      <c r="CU102">
        <v>48.4733870967742</v>
      </c>
      <c r="CV102">
        <v>49.312129032258</v>
      </c>
      <c r="CW102">
        <v>48.8729677419355</v>
      </c>
      <c r="CX102">
        <v>48.5863870967742</v>
      </c>
      <c r="CY102">
        <v>50.3365161290323</v>
      </c>
      <c r="CZ102">
        <v>1955.09903225806</v>
      </c>
      <c r="DA102">
        <v>39.893870967742</v>
      </c>
      <c r="DB102">
        <v>0</v>
      </c>
      <c r="DC102">
        <v>3.09999990463257</v>
      </c>
      <c r="DD102">
        <v>641.221269230769</v>
      </c>
      <c r="DE102">
        <v>-101.807719160637</v>
      </c>
      <c r="DF102">
        <v>-52847.4956146516</v>
      </c>
      <c r="DG102">
        <v>36136.4</v>
      </c>
      <c r="DH102">
        <v>15</v>
      </c>
      <c r="DI102">
        <v>1623860125.1</v>
      </c>
      <c r="DJ102" t="s">
        <v>531</v>
      </c>
      <c r="DK102">
        <v>14</v>
      </c>
      <c r="DL102">
        <v>7.593</v>
      </c>
      <c r="DM102">
        <v>-1.071</v>
      </c>
      <c r="DN102">
        <v>400</v>
      </c>
      <c r="DO102">
        <v>20</v>
      </c>
      <c r="DP102">
        <v>0.3</v>
      </c>
      <c r="DQ102">
        <v>0.02</v>
      </c>
      <c r="DR102">
        <v>-13.4926627906977</v>
      </c>
      <c r="DS102">
        <v>-1.26017108702632</v>
      </c>
      <c r="DT102">
        <v>0.138913638929315</v>
      </c>
      <c r="DU102">
        <v>0</v>
      </c>
      <c r="DV102">
        <v>642.223833333333</v>
      </c>
      <c r="DW102">
        <v>-17.1161060281915</v>
      </c>
      <c r="DX102">
        <v>40.4235096870208</v>
      </c>
      <c r="DY102">
        <v>0</v>
      </c>
      <c r="DZ102">
        <v>8.86327139534884</v>
      </c>
      <c r="EA102">
        <v>4.07880962909963</v>
      </c>
      <c r="EB102">
        <v>0.435105763478268</v>
      </c>
      <c r="EC102">
        <v>0</v>
      </c>
      <c r="ED102">
        <v>0</v>
      </c>
      <c r="EE102">
        <v>3</v>
      </c>
      <c r="EF102" t="s">
        <v>280</v>
      </c>
      <c r="EG102">
        <v>100</v>
      </c>
      <c r="EH102">
        <v>100</v>
      </c>
      <c r="EI102">
        <v>7.593</v>
      </c>
      <c r="EJ102">
        <v>-1.071</v>
      </c>
      <c r="EK102">
        <v>2</v>
      </c>
      <c r="EL102">
        <v>706.505</v>
      </c>
      <c r="EM102">
        <v>343.144</v>
      </c>
      <c r="EN102">
        <v>33.3231</v>
      </c>
      <c r="EO102">
        <v>32.0241</v>
      </c>
      <c r="EP102">
        <v>29.9999</v>
      </c>
      <c r="EQ102">
        <v>31.8442</v>
      </c>
      <c r="ER102">
        <v>31.799</v>
      </c>
      <c r="ES102">
        <v>25.7689</v>
      </c>
      <c r="ET102">
        <v>-30</v>
      </c>
      <c r="EU102">
        <v>-30</v>
      </c>
      <c r="EV102">
        <v>-999.9</v>
      </c>
      <c r="EW102">
        <v>400</v>
      </c>
      <c r="EX102">
        <v>20</v>
      </c>
      <c r="EY102">
        <v>110.85</v>
      </c>
      <c r="EZ102">
        <v>98.7419</v>
      </c>
    </row>
    <row r="103" spans="1:156">
      <c r="A103">
        <v>87</v>
      </c>
      <c r="B103">
        <v>1623860473.2</v>
      </c>
      <c r="C103">
        <v>4721.10000014305</v>
      </c>
      <c r="D103" t="s">
        <v>556</v>
      </c>
      <c r="E103" t="s">
        <v>557</v>
      </c>
      <c r="F103" t="s">
        <v>264</v>
      </c>
      <c r="G103">
        <v>1623860465.15161</v>
      </c>
      <c r="H103">
        <f>CD103*AI103*(CB103-CC103)/(100*BV103*(1000-AI103*CB103))</f>
        <v>0</v>
      </c>
      <c r="I103">
        <f>CD103*AI103*(CA103-BZ103*(1000-AI103*CC103)/(1000-AI103*CB103))/(100*BV103)</f>
        <v>0</v>
      </c>
      <c r="J103">
        <f>BZ103 - IF(AI103&gt;1, I103*BV103*100.0/(AK103*CJ103), 0)</f>
        <v>0</v>
      </c>
      <c r="K103">
        <f>((Q103-H103/2)*J103-I103)/(Q103+H103/2)</f>
        <v>0</v>
      </c>
      <c r="L103">
        <f>K103*(CE103+CF103)/1000.0</f>
        <v>0</v>
      </c>
      <c r="M103">
        <f>(BZ103 - IF(AI103&gt;1, I103*BV103*100.0/(AK103*CJ103), 0))*(CE103+CF103)/1000.0</f>
        <v>0</v>
      </c>
      <c r="N103">
        <f>2.0/((1/P103-1/O103)+SIGN(P103)*SQRT((1/P103-1/O103)*(1/P103-1/O103) + 4*BW103/((BW103+1)*(BW103+1))*(2*1/P103*1/O103-1/O103*1/O103)))</f>
        <v>0</v>
      </c>
      <c r="O103">
        <f>AF103+AE103*BV103+AD103*BV103*BV103</f>
        <v>0</v>
      </c>
      <c r="P103">
        <f>H103*(1000-(1000*0.61365*exp(17.502*T103/(240.97+T103))/(CE103+CF103)+CB103)/2)/(1000*0.61365*exp(17.502*T103/(240.97+T103))/(CE103+CF103)-CB103)</f>
        <v>0</v>
      </c>
      <c r="Q103">
        <f>1/((BW103+1)/(N103/1.6)+1/(O103/1.37)) + BW103/((BW103+1)/(N103/1.6) + BW103/(O103/1.37))</f>
        <v>0</v>
      </c>
      <c r="R103">
        <f>(BS103*BU103)</f>
        <v>0</v>
      </c>
      <c r="S103">
        <f>(CG103+(R103+2*0.95*5.67E-8*(((CG103+$B$7)+273)^4-(CG103+273)^4)-44100*H103)/(1.84*29.3*O103+8*0.95*5.67E-8*(CG103+273)^3))</f>
        <v>0</v>
      </c>
      <c r="T103">
        <f>($C$7*CH103+$D$7*CI103+$E$7*S103)</f>
        <v>0</v>
      </c>
      <c r="U103">
        <f>0.61365*exp(17.502*T103/(240.97+T103))</f>
        <v>0</v>
      </c>
      <c r="V103">
        <f>(W103/X103*100)</f>
        <v>0</v>
      </c>
      <c r="W103">
        <f>CB103*(CE103+CF103)/1000</f>
        <v>0</v>
      </c>
      <c r="X103">
        <f>0.61365*exp(17.502*CG103/(240.97+CG103))</f>
        <v>0</v>
      </c>
      <c r="Y103">
        <f>(U103-CB103*(CE103+CF103)/1000)</f>
        <v>0</v>
      </c>
      <c r="Z103">
        <f>(-H103*44100)</f>
        <v>0</v>
      </c>
      <c r="AA103">
        <f>2*29.3*O103*0.92*(CG103-T103)</f>
        <v>0</v>
      </c>
      <c r="AB103">
        <f>2*0.95*5.67E-8*(((CG103+$B$7)+273)^4-(T103+273)^4)</f>
        <v>0</v>
      </c>
      <c r="AC103">
        <f>R103+AB103+Z103+AA103</f>
        <v>0</v>
      </c>
      <c r="AD103">
        <v>-0.0300883070245953</v>
      </c>
      <c r="AE103">
        <v>0.0337767605155734</v>
      </c>
      <c r="AF103">
        <v>2.68424656909097</v>
      </c>
      <c r="AG103">
        <v>68</v>
      </c>
      <c r="AH103">
        <v>11</v>
      </c>
      <c r="AI103">
        <f>IF(AG103*$H$13&gt;=AK103,1.0,(AK103/(AK103-AG103*$H$13)))</f>
        <v>0</v>
      </c>
      <c r="AJ103">
        <f>(AI103-1)*100</f>
        <v>0</v>
      </c>
      <c r="AK103">
        <f>MAX(0,($B$13+$C$13*CJ103)/(1+$D$13*CJ103)*CE103/(CG103+273)*$E$13)</f>
        <v>0</v>
      </c>
      <c r="AL103">
        <v>0</v>
      </c>
      <c r="AM103">
        <v>0</v>
      </c>
      <c r="AN103">
        <v>0</v>
      </c>
      <c r="AO103">
        <f>AN103-AM103</f>
        <v>0</v>
      </c>
      <c r="AP103">
        <f>AO103/AN103</f>
        <v>0</v>
      </c>
      <c r="AQ103">
        <v>-1</v>
      </c>
      <c r="AR103" t="s">
        <v>558</v>
      </c>
      <c r="AS103">
        <v>190.523692307692</v>
      </c>
      <c r="AT103">
        <v>243.273</v>
      </c>
      <c r="AU103">
        <f>1-AS103/AT103</f>
        <v>0</v>
      </c>
      <c r="AV103">
        <v>0.5</v>
      </c>
      <c r="AW103">
        <f>BS103</f>
        <v>0</v>
      </c>
      <c r="AX103">
        <f>I103</f>
        <v>0</v>
      </c>
      <c r="AY103">
        <f>AU103*AV103*AW103</f>
        <v>0</v>
      </c>
      <c r="AZ103">
        <f>BE103/AT103</f>
        <v>0</v>
      </c>
      <c r="BA103">
        <f>(AX103-AQ103)/AW103</f>
        <v>0</v>
      </c>
      <c r="BB103">
        <f>(AN103-AT103)/AT103</f>
        <v>0</v>
      </c>
      <c r="BC103" t="s">
        <v>266</v>
      </c>
      <c r="BD103">
        <v>0</v>
      </c>
      <c r="BE103">
        <f>AT103-BD103</f>
        <v>0</v>
      </c>
      <c r="BF103">
        <f>(AT103-AS103)/(AT103-BD103)</f>
        <v>0</v>
      </c>
      <c r="BG103">
        <f>(AN103-AT103)/(AN103-BD103)</f>
        <v>0</v>
      </c>
      <c r="BH103">
        <f>(AT103-AS103)/(AT103-AM103)</f>
        <v>0</v>
      </c>
      <c r="BI103">
        <f>(AN103-AT103)/(AN103-AM103)</f>
        <v>0</v>
      </c>
      <c r="BJ103" t="s">
        <v>266</v>
      </c>
      <c r="BK103" t="s">
        <v>266</v>
      </c>
      <c r="BL103" t="s">
        <v>266</v>
      </c>
      <c r="BM103" t="s">
        <v>266</v>
      </c>
      <c r="BN103" t="s">
        <v>266</v>
      </c>
      <c r="BO103" t="s">
        <v>266</v>
      </c>
      <c r="BP103" t="s">
        <v>266</v>
      </c>
      <c r="BQ103" t="s">
        <v>266</v>
      </c>
      <c r="BR103">
        <f>$B$11*CK103+$C$11*CL103+$F$11*CM103</f>
        <v>0</v>
      </c>
      <c r="BS103">
        <f>BR103*BT103</f>
        <v>0</v>
      </c>
      <c r="BT103">
        <f>($B$11*$D$9+$C$11*$D$9+$F$11*((CZ103+CR103)/MAX(CZ103+CR103+DA103, 0.1)*$I$9+DA103/MAX(CZ103+CR103+DA103, 0.1)*$J$9))/($B$11+$C$11+$F$11)</f>
        <v>0</v>
      </c>
      <c r="BU103">
        <f>($B$11*$K$9+$C$11*$K$9+$F$11*((CZ103+CR103)/MAX(CZ103+CR103+DA103, 0.1)*$P$9+DA103/MAX(CZ103+CR103+DA103, 0.1)*$Q$9))/($B$11+$C$11+$F$11)</f>
        <v>0</v>
      </c>
      <c r="BV103">
        <v>6</v>
      </c>
      <c r="BW103">
        <v>0.5</v>
      </c>
      <c r="BX103" t="s">
        <v>267</v>
      </c>
      <c r="BY103">
        <v>1623860465.15161</v>
      </c>
      <c r="BZ103">
        <v>391.015096774193</v>
      </c>
      <c r="CA103">
        <v>399.979129032258</v>
      </c>
      <c r="CB103">
        <v>24.6134903225806</v>
      </c>
      <c r="CC103">
        <v>19.1864258064516</v>
      </c>
      <c r="CD103">
        <v>599.975935483871</v>
      </c>
      <c r="CE103">
        <v>72.4847419354839</v>
      </c>
      <c r="CF103">
        <v>0.0996215483870968</v>
      </c>
      <c r="CG103">
        <v>34.5846032258065</v>
      </c>
      <c r="CH103">
        <v>34.8592580645161</v>
      </c>
      <c r="CI103">
        <v>999.9</v>
      </c>
      <c r="CJ103">
        <v>10010.3019354839</v>
      </c>
      <c r="CK103">
        <v>0</v>
      </c>
      <c r="CL103">
        <v>1530.19838709677</v>
      </c>
      <c r="CM103">
        <v>1999.99741935484</v>
      </c>
      <c r="CN103">
        <v>0.980001516129032</v>
      </c>
      <c r="CO103">
        <v>0.0199983</v>
      </c>
      <c r="CP103">
        <v>0</v>
      </c>
      <c r="CQ103">
        <v>190.625258064516</v>
      </c>
      <c r="CR103">
        <v>5.00005</v>
      </c>
      <c r="CS103">
        <v>5911.58709677419</v>
      </c>
      <c r="CT103">
        <v>16663.6290322581</v>
      </c>
      <c r="CU103">
        <v>48.437</v>
      </c>
      <c r="CV103">
        <v>49.941129032258</v>
      </c>
      <c r="CW103">
        <v>48.937</v>
      </c>
      <c r="CX103">
        <v>49.191129032258</v>
      </c>
      <c r="CY103">
        <v>50.437</v>
      </c>
      <c r="CZ103">
        <v>1955.09741935484</v>
      </c>
      <c r="DA103">
        <v>39.9</v>
      </c>
      <c r="DB103">
        <v>0</v>
      </c>
      <c r="DC103">
        <v>303.700000047684</v>
      </c>
      <c r="DD103">
        <v>190.523692307692</v>
      </c>
      <c r="DE103">
        <v>-5.13141880051981</v>
      </c>
      <c r="DF103">
        <v>-146.464273775706</v>
      </c>
      <c r="DG103">
        <v>5908.74538461538</v>
      </c>
      <c r="DH103">
        <v>15</v>
      </c>
      <c r="DI103">
        <v>1623860501.1</v>
      </c>
      <c r="DJ103" t="s">
        <v>559</v>
      </c>
      <c r="DK103">
        <v>16</v>
      </c>
      <c r="DL103">
        <v>7.537</v>
      </c>
      <c r="DM103">
        <v>-1.081</v>
      </c>
      <c r="DN103">
        <v>400</v>
      </c>
      <c r="DO103">
        <v>19</v>
      </c>
      <c r="DP103">
        <v>0.68</v>
      </c>
      <c r="DQ103">
        <v>0.03</v>
      </c>
      <c r="DR103">
        <v>-8.48077279069767</v>
      </c>
      <c r="DS103">
        <v>-6.40132626150664</v>
      </c>
      <c r="DT103">
        <v>1.2855620582604</v>
      </c>
      <c r="DU103">
        <v>0</v>
      </c>
      <c r="DV103">
        <v>190.881833333333</v>
      </c>
      <c r="DW103">
        <v>-5.3307279044907</v>
      </c>
      <c r="DX103">
        <v>0.582009569413502</v>
      </c>
      <c r="DY103">
        <v>0</v>
      </c>
      <c r="DZ103">
        <v>5.16875488372093</v>
      </c>
      <c r="EA103">
        <v>3.92018715119747</v>
      </c>
      <c r="EB103">
        <v>0.777562518866436</v>
      </c>
      <c r="EC103">
        <v>0</v>
      </c>
      <c r="ED103">
        <v>0</v>
      </c>
      <c r="EE103">
        <v>3</v>
      </c>
      <c r="EF103" t="s">
        <v>280</v>
      </c>
      <c r="EG103">
        <v>100</v>
      </c>
      <c r="EH103">
        <v>100</v>
      </c>
      <c r="EI103">
        <v>7.537</v>
      </c>
      <c r="EJ103">
        <v>-1.081</v>
      </c>
      <c r="EK103">
        <v>2</v>
      </c>
      <c r="EL103">
        <v>710.511</v>
      </c>
      <c r="EM103">
        <v>341.359</v>
      </c>
      <c r="EN103">
        <v>33.1046</v>
      </c>
      <c r="EO103">
        <v>31.742</v>
      </c>
      <c r="EP103">
        <v>29.9998</v>
      </c>
      <c r="EQ103">
        <v>31.5879</v>
      </c>
      <c r="ER103">
        <v>31.5471</v>
      </c>
      <c r="ES103">
        <v>25.7866</v>
      </c>
      <c r="ET103">
        <v>-30</v>
      </c>
      <c r="EU103">
        <v>-30</v>
      </c>
      <c r="EV103">
        <v>-999.9</v>
      </c>
      <c r="EW103">
        <v>400</v>
      </c>
      <c r="EX103">
        <v>20</v>
      </c>
      <c r="EY103">
        <v>110.925</v>
      </c>
      <c r="EZ103">
        <v>98.8311</v>
      </c>
    </row>
    <row r="104" spans="1:156">
      <c r="A104">
        <v>88</v>
      </c>
      <c r="B104">
        <v>1623860501.8</v>
      </c>
      <c r="C104">
        <v>4749.70000004768</v>
      </c>
      <c r="D104" t="s">
        <v>560</v>
      </c>
      <c r="E104" t="s">
        <v>559</v>
      </c>
      <c r="F104" t="s">
        <v>264</v>
      </c>
      <c r="G104">
        <v>1623860465.15161</v>
      </c>
      <c r="H104">
        <f>CD104*AI104*(CB104-CC104)/(100*BV104*(1000-AI104*CB104))</f>
        <v>0</v>
      </c>
      <c r="I104">
        <f>CD104*AI104*(CA104-BZ104*(1000-AI104*CC104)/(1000-AI104*CB104))/(100*BV104)</f>
        <v>0</v>
      </c>
      <c r="J104">
        <f>BZ104 - IF(AI104&gt;1, I104*BV104*100.0/(AK104*CJ104), 0)</f>
        <v>0</v>
      </c>
      <c r="K104">
        <f>((Q104-H104/2)*J104-I104)/(Q104+H104/2)</f>
        <v>0</v>
      </c>
      <c r="L104">
        <f>K104*(CE104+CF104)/1000.0</f>
        <v>0</v>
      </c>
      <c r="M104">
        <f>(BZ104 - IF(AI104&gt;1, I104*BV104*100.0/(AK104*CJ104), 0))*(CE104+CF104)/1000.0</f>
        <v>0</v>
      </c>
      <c r="N104">
        <f>2.0/((1/P104-1/O104)+SIGN(P104)*SQRT((1/P104-1/O104)*(1/P104-1/O104) + 4*BW104/((BW104+1)*(BW104+1))*(2*1/P104*1/O104-1/O104*1/O104)))</f>
        <v>0</v>
      </c>
      <c r="O104">
        <f>AF104+AE104*BV104+AD104*BV104*BV104</f>
        <v>0</v>
      </c>
      <c r="P104">
        <f>H104*(1000-(1000*0.61365*exp(17.502*T104/(240.97+T104))/(CE104+CF104)+CB104)/2)/(1000*0.61365*exp(17.502*T104/(240.97+T104))/(CE104+CF104)-CB104)</f>
        <v>0</v>
      </c>
      <c r="Q104">
        <f>1/((BW104+1)/(N104/1.6)+1/(O104/1.37)) + BW104/((BW104+1)/(N104/1.6) + BW104/(O104/1.37))</f>
        <v>0</v>
      </c>
      <c r="R104">
        <f>(BS104*BU104)</f>
        <v>0</v>
      </c>
      <c r="S104">
        <f>(CG104+(R104+2*0.95*5.67E-8*(((CG104+$B$7)+273)^4-(CG104+273)^4)-44100*H104)/(1.84*29.3*O104+8*0.95*5.67E-8*(CG104+273)^3))</f>
        <v>0</v>
      </c>
      <c r="T104">
        <f>($C$7*CH104+$D$7*CI104+$E$7*S104)</f>
        <v>0</v>
      </c>
      <c r="U104">
        <f>0.61365*exp(17.502*T104/(240.97+T104))</f>
        <v>0</v>
      </c>
      <c r="V104">
        <f>(W104/X104*100)</f>
        <v>0</v>
      </c>
      <c r="W104">
        <f>CB104*(CE104+CF104)/1000</f>
        <v>0</v>
      </c>
      <c r="X104">
        <f>0.61365*exp(17.502*CG104/(240.97+CG104))</f>
        <v>0</v>
      </c>
      <c r="Y104">
        <f>(U104-CB104*(CE104+CF104)/1000)</f>
        <v>0</v>
      </c>
      <c r="Z104">
        <f>(-H104*44100)</f>
        <v>0</v>
      </c>
      <c r="AA104">
        <f>2*29.3*O104*0.92*(CG104-T104)</f>
        <v>0</v>
      </c>
      <c r="AB104">
        <f>2*0.95*5.67E-8*(((CG104+$B$7)+273)^4-(T104+273)^4)</f>
        <v>0</v>
      </c>
      <c r="AC104">
        <f>R104+AB104+Z104+AA104</f>
        <v>0</v>
      </c>
      <c r="AD104">
        <v>-0.0300883070245953</v>
      </c>
      <c r="AE104">
        <v>0.0337767605155734</v>
      </c>
      <c r="AF104">
        <v>2.68424656909097</v>
      </c>
      <c r="AG104">
        <v>458</v>
      </c>
      <c r="AH104">
        <v>76</v>
      </c>
      <c r="AI104">
        <f>IF(AG104*$H$13&gt;=AK104,1.0,(AK104/(AK104-AG104*$H$13)))</f>
        <v>0</v>
      </c>
      <c r="AJ104">
        <f>(AI104-1)*100</f>
        <v>0</v>
      </c>
      <c r="AK104">
        <f>MAX(0,($B$13+$C$13*CJ104)/(1+$D$13*CJ104)*CE104/(CG104+273)*$E$13)</f>
        <v>0</v>
      </c>
      <c r="AL104">
        <v>0</v>
      </c>
      <c r="AM104">
        <v>0</v>
      </c>
      <c r="AN104">
        <v>0</v>
      </c>
      <c r="AO104">
        <f>AN104-AM104</f>
        <v>0</v>
      </c>
      <c r="AP104">
        <f>AO104/AN104</f>
        <v>0</v>
      </c>
      <c r="AQ104">
        <v>-1</v>
      </c>
      <c r="AR104" t="s">
        <v>561</v>
      </c>
      <c r="AS104">
        <v>187.998461538462</v>
      </c>
      <c r="AT104">
        <v>238.936</v>
      </c>
      <c r="AU104">
        <f>1-AS104/AT104</f>
        <v>0</v>
      </c>
      <c r="AV104">
        <v>0.5</v>
      </c>
      <c r="AW104">
        <f>BS104</f>
        <v>0</v>
      </c>
      <c r="AX104">
        <f>I104</f>
        <v>0</v>
      </c>
      <c r="AY104">
        <f>AU104*AV104*AW104</f>
        <v>0</v>
      </c>
      <c r="AZ104">
        <f>BE104/AT104</f>
        <v>0</v>
      </c>
      <c r="BA104">
        <f>(AX104-AQ104)/AW104</f>
        <v>0</v>
      </c>
      <c r="BB104">
        <f>(AN104-AT104)/AT104</f>
        <v>0</v>
      </c>
      <c r="BC104" t="s">
        <v>266</v>
      </c>
      <c r="BD104">
        <v>0</v>
      </c>
      <c r="BE104">
        <f>AT104-BD104</f>
        <v>0</v>
      </c>
      <c r="BF104">
        <f>(AT104-AS104)/(AT104-BD104)</f>
        <v>0</v>
      </c>
      <c r="BG104">
        <f>(AN104-AT104)/(AN104-BD104)</f>
        <v>0</v>
      </c>
      <c r="BH104">
        <f>(AT104-AS104)/(AT104-AM104)</f>
        <v>0</v>
      </c>
      <c r="BI104">
        <f>(AN104-AT104)/(AN104-AM104)</f>
        <v>0</v>
      </c>
      <c r="BJ104" t="s">
        <v>266</v>
      </c>
      <c r="BK104" t="s">
        <v>266</v>
      </c>
      <c r="BL104" t="s">
        <v>266</v>
      </c>
      <c r="BM104" t="s">
        <v>266</v>
      </c>
      <c r="BN104" t="s">
        <v>266</v>
      </c>
      <c r="BO104" t="s">
        <v>266</v>
      </c>
      <c r="BP104" t="s">
        <v>266</v>
      </c>
      <c r="BQ104" t="s">
        <v>266</v>
      </c>
      <c r="BR104">
        <f>$B$11*CK104+$C$11*CL104+$F$11*CM104</f>
        <v>0</v>
      </c>
      <c r="BS104">
        <f>BR104*BT104</f>
        <v>0</v>
      </c>
      <c r="BT104">
        <f>($B$11*$D$9+$C$11*$D$9+$F$11*((CZ104+CR104)/MAX(CZ104+CR104+DA104, 0.1)*$I$9+DA104/MAX(CZ104+CR104+DA104, 0.1)*$J$9))/($B$11+$C$11+$F$11)</f>
        <v>0</v>
      </c>
      <c r="BU104">
        <f>($B$11*$K$9+$C$11*$K$9+$F$11*((CZ104+CR104)/MAX(CZ104+CR104+DA104, 0.1)*$P$9+DA104/MAX(CZ104+CR104+DA104, 0.1)*$Q$9))/($B$11+$C$11+$F$11)</f>
        <v>0</v>
      </c>
      <c r="BV104">
        <v>6</v>
      </c>
      <c r="BW104">
        <v>0.5</v>
      </c>
      <c r="BX104" t="s">
        <v>267</v>
      </c>
      <c r="BY104">
        <v>1623860465.15161</v>
      </c>
      <c r="BZ104">
        <v>391.062096774193</v>
      </c>
      <c r="CA104">
        <v>399.979129032258</v>
      </c>
      <c r="CB104">
        <v>24.6184903225806</v>
      </c>
      <c r="CC104">
        <v>19.1864258064516</v>
      </c>
      <c r="CD104">
        <v>599.975935483871</v>
      </c>
      <c r="CE104">
        <v>72.4847419354839</v>
      </c>
      <c r="CF104">
        <v>0.0996215483870968</v>
      </c>
      <c r="CG104">
        <v>34.5846032258065</v>
      </c>
      <c r="CH104">
        <v>34.8592580645161</v>
      </c>
      <c r="CI104">
        <v>999.9</v>
      </c>
      <c r="CJ104">
        <v>10010.3019354839</v>
      </c>
      <c r="CK104">
        <v>0</v>
      </c>
      <c r="CL104">
        <v>1530.19838709677</v>
      </c>
      <c r="CM104">
        <v>1999.99741935484</v>
      </c>
      <c r="CN104">
        <v>0.980001516129032</v>
      </c>
      <c r="CO104">
        <v>0.0199983</v>
      </c>
      <c r="CP104">
        <v>0</v>
      </c>
      <c r="CQ104">
        <v>190.625258064516</v>
      </c>
      <c r="CR104">
        <v>5.00005</v>
      </c>
      <c r="CS104">
        <v>5911.58709677419</v>
      </c>
      <c r="CT104">
        <v>16663.6290322581</v>
      </c>
      <c r="CU104">
        <v>48.437</v>
      </c>
      <c r="CV104">
        <v>49.941129032258</v>
      </c>
      <c r="CW104">
        <v>48.937</v>
      </c>
      <c r="CX104">
        <v>49.191129032258</v>
      </c>
      <c r="CY104">
        <v>50.437</v>
      </c>
      <c r="CZ104">
        <v>1955.09741935484</v>
      </c>
      <c r="DA104">
        <v>39.9</v>
      </c>
      <c r="DB104">
        <v>0</v>
      </c>
      <c r="DC104">
        <v>27.7000000476837</v>
      </c>
      <c r="DD104">
        <v>187.998461538462</v>
      </c>
      <c r="DE104">
        <v>-5.2983247833744</v>
      </c>
      <c r="DF104">
        <v>-143.55145307073</v>
      </c>
      <c r="DG104">
        <v>5848.85076923077</v>
      </c>
      <c r="DH104">
        <v>15</v>
      </c>
      <c r="DI104">
        <v>1623860534.1</v>
      </c>
      <c r="DJ104" t="s">
        <v>562</v>
      </c>
      <c r="DK104">
        <v>17</v>
      </c>
      <c r="DL104">
        <v>7.532</v>
      </c>
      <c r="DM104">
        <v>-1.077</v>
      </c>
      <c r="DN104">
        <v>400</v>
      </c>
      <c r="DO104">
        <v>19</v>
      </c>
      <c r="DP104">
        <v>0.67</v>
      </c>
      <c r="DQ104">
        <v>0.04</v>
      </c>
      <c r="DR104">
        <v>0.0123368951162791</v>
      </c>
      <c r="DS104">
        <v>0.225363760155985</v>
      </c>
      <c r="DT104">
        <v>0.0741742253922578</v>
      </c>
      <c r="DU104">
        <v>1</v>
      </c>
      <c r="DV104">
        <v>188.946055555556</v>
      </c>
      <c r="DW104">
        <v>-12.6185672379942</v>
      </c>
      <c r="DX104">
        <v>1.72527009068217</v>
      </c>
      <c r="DY104">
        <v>0</v>
      </c>
      <c r="DZ104">
        <v>0.00579257369767442</v>
      </c>
      <c r="EA104">
        <v>-0.0769083258633116</v>
      </c>
      <c r="EB104">
        <v>0.0103333749645243</v>
      </c>
      <c r="EC104">
        <v>1</v>
      </c>
      <c r="ED104">
        <v>2</v>
      </c>
      <c r="EE104">
        <v>3</v>
      </c>
      <c r="EF104" t="s">
        <v>269</v>
      </c>
      <c r="EG104">
        <v>100</v>
      </c>
      <c r="EH104">
        <v>100</v>
      </c>
      <c r="EI104">
        <v>7.532</v>
      </c>
      <c r="EJ104">
        <v>-1.077</v>
      </c>
      <c r="EK104">
        <v>2</v>
      </c>
      <c r="EL104">
        <v>149.114</v>
      </c>
      <c r="EM104">
        <v>148.533</v>
      </c>
      <c r="EN104">
        <v>33.1432</v>
      </c>
      <c r="EO104">
        <v>31.7258</v>
      </c>
      <c r="EP104">
        <v>29.9999</v>
      </c>
      <c r="EQ104">
        <v>31.6016</v>
      </c>
      <c r="ER104">
        <v>31.5428</v>
      </c>
      <c r="ES104">
        <v>25.7866</v>
      </c>
      <c r="ET104">
        <v>-30</v>
      </c>
      <c r="EU104">
        <v>-30</v>
      </c>
      <c r="EV104">
        <v>-999.9</v>
      </c>
      <c r="EW104">
        <v>400</v>
      </c>
      <c r="EX104">
        <v>20</v>
      </c>
      <c r="EY104">
        <v>110.928</v>
      </c>
      <c r="EZ104">
        <v>98.834</v>
      </c>
    </row>
    <row r="105" spans="1:156">
      <c r="A105">
        <v>89</v>
      </c>
      <c r="B105">
        <v>1623860890.2</v>
      </c>
      <c r="C105">
        <v>5138.10000014305</v>
      </c>
      <c r="D105" t="s">
        <v>567</v>
      </c>
      <c r="E105" t="s">
        <v>568</v>
      </c>
      <c r="F105" t="s">
        <v>264</v>
      </c>
      <c r="G105">
        <v>1623860882.2</v>
      </c>
      <c r="H105">
        <f>CD105*AI105*(CB105-CC105)/(100*BV105*(1000-AI105*CB105))</f>
        <v>0</v>
      </c>
      <c r="I105">
        <f>CD105*AI105*(CA105-BZ105*(1000-AI105*CC105)/(1000-AI105*CB105))/(100*BV105)</f>
        <v>0</v>
      </c>
      <c r="J105">
        <f>BZ105 - IF(AI105&gt;1, I105*BV105*100.0/(AK105*CJ105), 0)</f>
        <v>0</v>
      </c>
      <c r="K105">
        <f>((Q105-H105/2)*J105-I105)/(Q105+H105/2)</f>
        <v>0</v>
      </c>
      <c r="L105">
        <f>K105*(CE105+CF105)/1000.0</f>
        <v>0</v>
      </c>
      <c r="M105">
        <f>(BZ105 - IF(AI105&gt;1, I105*BV105*100.0/(AK105*CJ105), 0))*(CE105+CF105)/1000.0</f>
        <v>0</v>
      </c>
      <c r="N105">
        <f>2.0/((1/P105-1/O105)+SIGN(P105)*SQRT((1/P105-1/O105)*(1/P105-1/O105) + 4*BW105/((BW105+1)*(BW105+1))*(2*1/P105*1/O105-1/O105*1/O105)))</f>
        <v>0</v>
      </c>
      <c r="O105">
        <f>AF105+AE105*BV105+AD105*BV105*BV105</f>
        <v>0</v>
      </c>
      <c r="P105">
        <f>H105*(1000-(1000*0.61365*exp(17.502*T105/(240.97+T105))/(CE105+CF105)+CB105)/2)/(1000*0.61365*exp(17.502*T105/(240.97+T105))/(CE105+CF105)-CB105)</f>
        <v>0</v>
      </c>
      <c r="Q105">
        <f>1/((BW105+1)/(N105/1.6)+1/(O105/1.37)) + BW105/((BW105+1)/(N105/1.6) + BW105/(O105/1.37))</f>
        <v>0</v>
      </c>
      <c r="R105">
        <f>(BS105*BU105)</f>
        <v>0</v>
      </c>
      <c r="S105">
        <f>(CG105+(R105+2*0.95*5.67E-8*(((CG105+$B$7)+273)^4-(CG105+273)^4)-44100*H105)/(1.84*29.3*O105+8*0.95*5.67E-8*(CG105+273)^3))</f>
        <v>0</v>
      </c>
      <c r="T105">
        <f>($C$7*CH105+$D$7*CI105+$E$7*S105)</f>
        <v>0</v>
      </c>
      <c r="U105">
        <f>0.61365*exp(17.502*T105/(240.97+T105))</f>
        <v>0</v>
      </c>
      <c r="V105">
        <f>(W105/X105*100)</f>
        <v>0</v>
      </c>
      <c r="W105">
        <f>CB105*(CE105+CF105)/1000</f>
        <v>0</v>
      </c>
      <c r="X105">
        <f>0.61365*exp(17.502*CG105/(240.97+CG105))</f>
        <v>0</v>
      </c>
      <c r="Y105">
        <f>(U105-CB105*(CE105+CF105)/1000)</f>
        <v>0</v>
      </c>
      <c r="Z105">
        <f>(-H105*44100)</f>
        <v>0</v>
      </c>
      <c r="AA105">
        <f>2*29.3*O105*0.92*(CG105-T105)</f>
        <v>0</v>
      </c>
      <c r="AB105">
        <f>2*0.95*5.67E-8*(((CG105+$B$7)+273)^4-(T105+273)^4)</f>
        <v>0</v>
      </c>
      <c r="AC105">
        <f>R105+AB105+Z105+AA105</f>
        <v>0</v>
      </c>
      <c r="AD105">
        <v>-0.030033982019537</v>
      </c>
      <c r="AE105">
        <v>0.0337157759382637</v>
      </c>
      <c r="AF105">
        <v>2.68030383287335</v>
      </c>
      <c r="AG105">
        <v>69</v>
      </c>
      <c r="AH105">
        <v>11</v>
      </c>
      <c r="AI105">
        <f>IF(AG105*$H$13&gt;=AK105,1.0,(AK105/(AK105-AG105*$H$13)))</f>
        <v>0</v>
      </c>
      <c r="AJ105">
        <f>(AI105-1)*100</f>
        <v>0</v>
      </c>
      <c r="AK105">
        <f>MAX(0,($B$13+$C$13*CJ105)/(1+$D$13*CJ105)*CE105/(CG105+273)*$E$13)</f>
        <v>0</v>
      </c>
      <c r="AL105">
        <v>0</v>
      </c>
      <c r="AM105">
        <v>0</v>
      </c>
      <c r="AN105">
        <v>0</v>
      </c>
      <c r="AO105">
        <f>AN105-AM105</f>
        <v>0</v>
      </c>
      <c r="AP105">
        <f>AO105/AN105</f>
        <v>0</v>
      </c>
      <c r="AQ105">
        <v>-1</v>
      </c>
      <c r="AR105" t="s">
        <v>569</v>
      </c>
      <c r="AS105">
        <v>617.617307692308</v>
      </c>
      <c r="AT105">
        <v>739.446</v>
      </c>
      <c r="AU105">
        <f>1-AS105/AT105</f>
        <v>0</v>
      </c>
      <c r="AV105">
        <v>0.5</v>
      </c>
      <c r="AW105">
        <f>BS105</f>
        <v>0</v>
      </c>
      <c r="AX105">
        <f>I105</f>
        <v>0</v>
      </c>
      <c r="AY105">
        <f>AU105*AV105*AW105</f>
        <v>0</v>
      </c>
      <c r="AZ105">
        <f>BE105/AT105</f>
        <v>0</v>
      </c>
      <c r="BA105">
        <f>(AX105-AQ105)/AW105</f>
        <v>0</v>
      </c>
      <c r="BB105">
        <f>(AN105-AT105)/AT105</f>
        <v>0</v>
      </c>
      <c r="BC105" t="s">
        <v>266</v>
      </c>
      <c r="BD105">
        <v>0</v>
      </c>
      <c r="BE105">
        <f>AT105-BD105</f>
        <v>0</v>
      </c>
      <c r="BF105">
        <f>(AT105-AS105)/(AT105-BD105)</f>
        <v>0</v>
      </c>
      <c r="BG105">
        <f>(AN105-AT105)/(AN105-BD105)</f>
        <v>0</v>
      </c>
      <c r="BH105">
        <f>(AT105-AS105)/(AT105-AM105)</f>
        <v>0</v>
      </c>
      <c r="BI105">
        <f>(AN105-AT105)/(AN105-AM105)</f>
        <v>0</v>
      </c>
      <c r="BJ105" t="s">
        <v>266</v>
      </c>
      <c r="BK105" t="s">
        <v>266</v>
      </c>
      <c r="BL105" t="s">
        <v>266</v>
      </c>
      <c r="BM105" t="s">
        <v>266</v>
      </c>
      <c r="BN105" t="s">
        <v>266</v>
      </c>
      <c r="BO105" t="s">
        <v>266</v>
      </c>
      <c r="BP105" t="s">
        <v>266</v>
      </c>
      <c r="BQ105" t="s">
        <v>266</v>
      </c>
      <c r="BR105">
        <f>$B$11*CK105+$C$11*CL105+$F$11*CM105</f>
        <v>0</v>
      </c>
      <c r="BS105">
        <f>BR105*BT105</f>
        <v>0</v>
      </c>
      <c r="BT105">
        <f>($B$11*$D$9+$C$11*$D$9+$F$11*((CZ105+CR105)/MAX(CZ105+CR105+DA105, 0.1)*$I$9+DA105/MAX(CZ105+CR105+DA105, 0.1)*$J$9))/($B$11+$C$11+$F$11)</f>
        <v>0</v>
      </c>
      <c r="BU105">
        <f>($B$11*$K$9+$C$11*$K$9+$F$11*((CZ105+CR105)/MAX(CZ105+CR105+DA105, 0.1)*$P$9+DA105/MAX(CZ105+CR105+DA105, 0.1)*$Q$9))/($B$11+$C$11+$F$11)</f>
        <v>0</v>
      </c>
      <c r="BV105">
        <v>6</v>
      </c>
      <c r="BW105">
        <v>0.5</v>
      </c>
      <c r="BX105" t="s">
        <v>267</v>
      </c>
      <c r="BY105">
        <v>1623860882.2</v>
      </c>
      <c r="BZ105">
        <v>382.517387096774</v>
      </c>
      <c r="CA105">
        <v>399.998032258065</v>
      </c>
      <c r="CB105">
        <v>28.8174967741935</v>
      </c>
      <c r="CC105">
        <v>17.741764516129</v>
      </c>
      <c r="CD105">
        <v>600.001193548387</v>
      </c>
      <c r="CE105">
        <v>72.4816</v>
      </c>
      <c r="CF105">
        <v>0.100071770967742</v>
      </c>
      <c r="CG105">
        <v>34.8442580645161</v>
      </c>
      <c r="CH105">
        <v>32.2815903225806</v>
      </c>
      <c r="CI105">
        <v>999.9</v>
      </c>
      <c r="CJ105">
        <v>9992.66129032258</v>
      </c>
      <c r="CK105">
        <v>0</v>
      </c>
      <c r="CL105">
        <v>1522.82483870968</v>
      </c>
      <c r="CM105">
        <v>2000.01967741935</v>
      </c>
      <c r="CN105">
        <v>0.980001</v>
      </c>
      <c r="CO105">
        <v>0.0199994</v>
      </c>
      <c r="CP105">
        <v>0</v>
      </c>
      <c r="CQ105">
        <v>617.662612903226</v>
      </c>
      <c r="CR105">
        <v>5.00005</v>
      </c>
      <c r="CS105">
        <v>13885.4677419355</v>
      </c>
      <c r="CT105">
        <v>16663.8096774194</v>
      </c>
      <c r="CU105">
        <v>48.776</v>
      </c>
      <c r="CV105">
        <v>50.062</v>
      </c>
      <c r="CW105">
        <v>49.3628064516129</v>
      </c>
      <c r="CX105">
        <v>49.695129032258</v>
      </c>
      <c r="CY105">
        <v>50.8241935483871</v>
      </c>
      <c r="CZ105">
        <v>1955.11967741935</v>
      </c>
      <c r="DA105">
        <v>39.9</v>
      </c>
      <c r="DB105">
        <v>0</v>
      </c>
      <c r="DC105">
        <v>387.600000143051</v>
      </c>
      <c r="DD105">
        <v>617.617307692308</v>
      </c>
      <c r="DE105">
        <v>-4.58598291257852</v>
      </c>
      <c r="DF105">
        <v>70.1094021853062</v>
      </c>
      <c r="DG105">
        <v>13886.25</v>
      </c>
      <c r="DH105">
        <v>15</v>
      </c>
      <c r="DI105">
        <v>1623860858.7</v>
      </c>
      <c r="DJ105" t="s">
        <v>570</v>
      </c>
      <c r="DK105">
        <v>18</v>
      </c>
      <c r="DL105">
        <v>7.664</v>
      </c>
      <c r="DM105">
        <v>-1.092</v>
      </c>
      <c r="DN105">
        <v>400</v>
      </c>
      <c r="DO105">
        <v>18</v>
      </c>
      <c r="DP105">
        <v>0.21</v>
      </c>
      <c r="DQ105">
        <v>0.01</v>
      </c>
      <c r="DR105">
        <v>-17.4683093023256</v>
      </c>
      <c r="DS105">
        <v>-0.0662736333433893</v>
      </c>
      <c r="DT105">
        <v>0.0463704688199617</v>
      </c>
      <c r="DU105">
        <v>1</v>
      </c>
      <c r="DV105">
        <v>617.938666666667</v>
      </c>
      <c r="DW105">
        <v>-5.16125674464929</v>
      </c>
      <c r="DX105">
        <v>0.578760841031169</v>
      </c>
      <c r="DY105">
        <v>0</v>
      </c>
      <c r="DZ105">
        <v>11.0860697674419</v>
      </c>
      <c r="EA105">
        <v>-0.205469646632439</v>
      </c>
      <c r="EB105">
        <v>0.0214411963273021</v>
      </c>
      <c r="EC105">
        <v>0</v>
      </c>
      <c r="ED105">
        <v>1</v>
      </c>
      <c r="EE105">
        <v>3</v>
      </c>
      <c r="EF105" t="s">
        <v>276</v>
      </c>
      <c r="EG105">
        <v>100</v>
      </c>
      <c r="EH105">
        <v>100</v>
      </c>
      <c r="EI105">
        <v>7.664</v>
      </c>
      <c r="EJ105">
        <v>-1.092</v>
      </c>
      <c r="EK105">
        <v>2</v>
      </c>
      <c r="EL105">
        <v>710.146</v>
      </c>
      <c r="EM105">
        <v>337.618</v>
      </c>
      <c r="EN105">
        <v>33.4075</v>
      </c>
      <c r="EO105">
        <v>31.6531</v>
      </c>
      <c r="EP105">
        <v>30.0001</v>
      </c>
      <c r="EQ105">
        <v>31.4548</v>
      </c>
      <c r="ER105">
        <v>31.4134</v>
      </c>
      <c r="ES105">
        <v>25.7949</v>
      </c>
      <c r="ET105">
        <v>-30</v>
      </c>
      <c r="EU105">
        <v>-30</v>
      </c>
      <c r="EV105">
        <v>-999.9</v>
      </c>
      <c r="EW105">
        <v>400</v>
      </c>
      <c r="EX105">
        <v>20</v>
      </c>
      <c r="EY105">
        <v>110.904</v>
      </c>
      <c r="EZ105">
        <v>98.8296</v>
      </c>
    </row>
    <row r="106" spans="1:156">
      <c r="A106">
        <v>90</v>
      </c>
      <c r="B106">
        <v>1623860893.2</v>
      </c>
      <c r="C106">
        <v>5141.10000014305</v>
      </c>
      <c r="D106" t="s">
        <v>571</v>
      </c>
      <c r="E106" t="s">
        <v>572</v>
      </c>
      <c r="F106" t="s">
        <v>264</v>
      </c>
      <c r="G106">
        <v>1623860882.78064</v>
      </c>
      <c r="H106">
        <f>CD106*AI106*(CB106-CC106)/(100*BV106*(1000-AI106*CB106))</f>
        <v>0</v>
      </c>
      <c r="I106">
        <f>CD106*AI106*(CA106-BZ106*(1000-AI106*CC106)/(1000-AI106*CB106))/(100*BV106)</f>
        <v>0</v>
      </c>
      <c r="J106">
        <f>BZ106 - IF(AI106&gt;1, I106*BV106*100.0/(AK106*CJ106), 0)</f>
        <v>0</v>
      </c>
      <c r="K106">
        <f>((Q106-H106/2)*J106-I106)/(Q106+H106/2)</f>
        <v>0</v>
      </c>
      <c r="L106">
        <f>K106*(CE106+CF106)/1000.0</f>
        <v>0</v>
      </c>
      <c r="M106">
        <f>(BZ106 - IF(AI106&gt;1, I106*BV106*100.0/(AK106*CJ106), 0))*(CE106+CF106)/1000.0</f>
        <v>0</v>
      </c>
      <c r="N106">
        <f>2.0/((1/P106-1/O106)+SIGN(P106)*SQRT((1/P106-1/O106)*(1/P106-1/O106) + 4*BW106/((BW106+1)*(BW106+1))*(2*1/P106*1/O106-1/O106*1/O106)))</f>
        <v>0</v>
      </c>
      <c r="O106">
        <f>AF106+AE106*BV106+AD106*BV106*BV106</f>
        <v>0</v>
      </c>
      <c r="P106">
        <f>H106*(1000-(1000*0.61365*exp(17.502*T106/(240.97+T106))/(CE106+CF106)+CB106)/2)/(1000*0.61365*exp(17.502*T106/(240.97+T106))/(CE106+CF106)-CB106)</f>
        <v>0</v>
      </c>
      <c r="Q106">
        <f>1/((BW106+1)/(N106/1.6)+1/(O106/1.37)) + BW106/((BW106+1)/(N106/1.6) + BW106/(O106/1.37))</f>
        <v>0</v>
      </c>
      <c r="R106">
        <f>(BS106*BU106)</f>
        <v>0</v>
      </c>
      <c r="S106">
        <f>(CG106+(R106+2*0.95*5.67E-8*(((CG106+$B$7)+273)^4-(CG106+273)^4)-44100*H106)/(1.84*29.3*O106+8*0.95*5.67E-8*(CG106+273)^3))</f>
        <v>0</v>
      </c>
      <c r="T106">
        <f>($C$7*CH106+$D$7*CI106+$E$7*S106)</f>
        <v>0</v>
      </c>
      <c r="U106">
        <f>0.61365*exp(17.502*T106/(240.97+T106))</f>
        <v>0</v>
      </c>
      <c r="V106">
        <f>(W106/X106*100)</f>
        <v>0</v>
      </c>
      <c r="W106">
        <f>CB106*(CE106+CF106)/1000</f>
        <v>0</v>
      </c>
      <c r="X106">
        <f>0.61365*exp(17.502*CG106/(240.97+CG106))</f>
        <v>0</v>
      </c>
      <c r="Y106">
        <f>(U106-CB106*(CE106+CF106)/1000)</f>
        <v>0</v>
      </c>
      <c r="Z106">
        <f>(-H106*44100)</f>
        <v>0</v>
      </c>
      <c r="AA106">
        <f>2*29.3*O106*0.92*(CG106-T106)</f>
        <v>0</v>
      </c>
      <c r="AB106">
        <f>2*0.95*5.67E-8*(((CG106+$B$7)+273)^4-(T106+273)^4)</f>
        <v>0</v>
      </c>
      <c r="AC106">
        <f>R106+AB106+Z106+AA106</f>
        <v>0</v>
      </c>
      <c r="AD106">
        <v>-0.0300362530272211</v>
      </c>
      <c r="AE106">
        <v>0.0337183253433402</v>
      </c>
      <c r="AF106">
        <v>2.68046868816739</v>
      </c>
      <c r="AG106">
        <v>68</v>
      </c>
      <c r="AH106">
        <v>11</v>
      </c>
      <c r="AI106">
        <f>IF(AG106*$H$13&gt;=AK106,1.0,(AK106/(AK106-AG106*$H$13)))</f>
        <v>0</v>
      </c>
      <c r="AJ106">
        <f>(AI106-1)*100</f>
        <v>0</v>
      </c>
      <c r="AK106">
        <f>MAX(0,($B$13+$C$13*CJ106)/(1+$D$13*CJ106)*CE106/(CG106+273)*$E$13)</f>
        <v>0</v>
      </c>
      <c r="AL106">
        <v>0</v>
      </c>
      <c r="AM106">
        <v>0</v>
      </c>
      <c r="AN106">
        <v>0</v>
      </c>
      <c r="AO106">
        <f>AN106-AM106</f>
        <v>0</v>
      </c>
      <c r="AP106">
        <f>AO106/AN106</f>
        <v>0</v>
      </c>
      <c r="AQ106">
        <v>-1</v>
      </c>
      <c r="AR106" t="s">
        <v>573</v>
      </c>
      <c r="AS106">
        <v>623.230730769231</v>
      </c>
      <c r="AT106">
        <v>703.494</v>
      </c>
      <c r="AU106">
        <f>1-AS106/AT106</f>
        <v>0</v>
      </c>
      <c r="AV106">
        <v>0.5</v>
      </c>
      <c r="AW106">
        <f>BS106</f>
        <v>0</v>
      </c>
      <c r="AX106">
        <f>I106</f>
        <v>0</v>
      </c>
      <c r="AY106">
        <f>AU106*AV106*AW106</f>
        <v>0</v>
      </c>
      <c r="AZ106">
        <f>BE106/AT106</f>
        <v>0</v>
      </c>
      <c r="BA106">
        <f>(AX106-AQ106)/AW106</f>
        <v>0</v>
      </c>
      <c r="BB106">
        <f>(AN106-AT106)/AT106</f>
        <v>0</v>
      </c>
      <c r="BC106" t="s">
        <v>266</v>
      </c>
      <c r="BD106">
        <v>0</v>
      </c>
      <c r="BE106">
        <f>AT106-BD106</f>
        <v>0</v>
      </c>
      <c r="BF106">
        <f>(AT106-AS106)/(AT106-BD106)</f>
        <v>0</v>
      </c>
      <c r="BG106">
        <f>(AN106-AT106)/(AN106-BD106)</f>
        <v>0</v>
      </c>
      <c r="BH106">
        <f>(AT106-AS106)/(AT106-AM106)</f>
        <v>0</v>
      </c>
      <c r="BI106">
        <f>(AN106-AT106)/(AN106-AM106)</f>
        <v>0</v>
      </c>
      <c r="BJ106" t="s">
        <v>266</v>
      </c>
      <c r="BK106" t="s">
        <v>266</v>
      </c>
      <c r="BL106" t="s">
        <v>266</v>
      </c>
      <c r="BM106" t="s">
        <v>266</v>
      </c>
      <c r="BN106" t="s">
        <v>266</v>
      </c>
      <c r="BO106" t="s">
        <v>266</v>
      </c>
      <c r="BP106" t="s">
        <v>266</v>
      </c>
      <c r="BQ106" t="s">
        <v>266</v>
      </c>
      <c r="BR106">
        <f>$B$11*CK106+$C$11*CL106+$F$11*CM106</f>
        <v>0</v>
      </c>
      <c r="BS106">
        <f>BR106*BT106</f>
        <v>0</v>
      </c>
      <c r="BT106">
        <f>($B$11*$D$9+$C$11*$D$9+$F$11*((CZ106+CR106)/MAX(CZ106+CR106+DA106, 0.1)*$I$9+DA106/MAX(CZ106+CR106+DA106, 0.1)*$J$9))/($B$11+$C$11+$F$11)</f>
        <v>0</v>
      </c>
      <c r="BU106">
        <f>($B$11*$K$9+$C$11*$K$9+$F$11*((CZ106+CR106)/MAX(CZ106+CR106+DA106, 0.1)*$P$9+DA106/MAX(CZ106+CR106+DA106, 0.1)*$Q$9))/($B$11+$C$11+$F$11)</f>
        <v>0</v>
      </c>
      <c r="BV106">
        <v>6</v>
      </c>
      <c r="BW106">
        <v>0.5</v>
      </c>
      <c r="BX106" t="s">
        <v>267</v>
      </c>
      <c r="BY106">
        <v>1623860882.78064</v>
      </c>
      <c r="BZ106">
        <v>382.519225806452</v>
      </c>
      <c r="CA106">
        <v>399.997580645161</v>
      </c>
      <c r="CB106">
        <v>28.815564516129</v>
      </c>
      <c r="CC106">
        <v>17.7403193548387</v>
      </c>
      <c r="CD106">
        <v>600.000548387097</v>
      </c>
      <c r="CE106">
        <v>72.4816709677419</v>
      </c>
      <c r="CF106">
        <v>0.100051283870968</v>
      </c>
      <c r="CG106">
        <v>34.845835483871</v>
      </c>
      <c r="CH106">
        <v>32.2914193548387</v>
      </c>
      <c r="CI106">
        <v>999.9</v>
      </c>
      <c r="CJ106">
        <v>9993.40709677419</v>
      </c>
      <c r="CK106">
        <v>0</v>
      </c>
      <c r="CL106">
        <v>1521.2564516129</v>
      </c>
      <c r="CM106">
        <v>2000.01387096774</v>
      </c>
      <c r="CN106">
        <v>0.980001193548387</v>
      </c>
      <c r="CO106">
        <v>0.0199992</v>
      </c>
      <c r="CP106">
        <v>0</v>
      </c>
      <c r="CQ106">
        <v>616.852677419355</v>
      </c>
      <c r="CR106">
        <v>5.00005</v>
      </c>
      <c r="CS106">
        <v>13868.5129032258</v>
      </c>
      <c r="CT106">
        <v>16663.7612903226</v>
      </c>
      <c r="CU106">
        <v>48.774</v>
      </c>
      <c r="CV106">
        <v>50.062</v>
      </c>
      <c r="CW106">
        <v>49.3628064516129</v>
      </c>
      <c r="CX106">
        <v>49.695129032258</v>
      </c>
      <c r="CY106">
        <v>50.8241935483871</v>
      </c>
      <c r="CZ106">
        <v>1955.11451612903</v>
      </c>
      <c r="DA106">
        <v>39.8993548387097</v>
      </c>
      <c r="DB106">
        <v>0</v>
      </c>
      <c r="DC106">
        <v>2.70000004768372</v>
      </c>
      <c r="DD106">
        <v>623.230730769231</v>
      </c>
      <c r="DE106">
        <v>75.1550999395207</v>
      </c>
      <c r="DF106">
        <v>78267.8013902205</v>
      </c>
      <c r="DG106">
        <v>18847.0461538462</v>
      </c>
      <c r="DH106">
        <v>15</v>
      </c>
      <c r="DI106">
        <v>1623860858.7</v>
      </c>
      <c r="DJ106" t="s">
        <v>570</v>
      </c>
      <c r="DK106">
        <v>18</v>
      </c>
      <c r="DL106">
        <v>7.664</v>
      </c>
      <c r="DM106">
        <v>-1.092</v>
      </c>
      <c r="DN106">
        <v>400</v>
      </c>
      <c r="DO106">
        <v>18</v>
      </c>
      <c r="DP106">
        <v>0.21</v>
      </c>
      <c r="DQ106">
        <v>0.01</v>
      </c>
      <c r="DR106">
        <v>-17.4791837209302</v>
      </c>
      <c r="DS106">
        <v>0.104749018423469</v>
      </c>
      <c r="DT106">
        <v>0.0397208277053307</v>
      </c>
      <c r="DU106">
        <v>1</v>
      </c>
      <c r="DV106">
        <v>622.516166666667</v>
      </c>
      <c r="DW106">
        <v>60.7456519972804</v>
      </c>
      <c r="DX106">
        <v>25.8559385511552</v>
      </c>
      <c r="DY106">
        <v>0</v>
      </c>
      <c r="DZ106">
        <v>11.0763093023256</v>
      </c>
      <c r="EA106">
        <v>-0.20116399879191</v>
      </c>
      <c r="EB106">
        <v>0.0223428966283651</v>
      </c>
      <c r="EC106">
        <v>0</v>
      </c>
      <c r="ED106">
        <v>1</v>
      </c>
      <c r="EE106">
        <v>3</v>
      </c>
      <c r="EF106" t="s">
        <v>276</v>
      </c>
      <c r="EG106">
        <v>100</v>
      </c>
      <c r="EH106">
        <v>100</v>
      </c>
      <c r="EI106">
        <v>7.664</v>
      </c>
      <c r="EJ106">
        <v>-1.092</v>
      </c>
      <c r="EK106">
        <v>2</v>
      </c>
      <c r="EL106">
        <v>710.989</v>
      </c>
      <c r="EM106">
        <v>337.656</v>
      </c>
      <c r="EN106">
        <v>33.4084</v>
      </c>
      <c r="EO106">
        <v>31.6544</v>
      </c>
      <c r="EP106">
        <v>30.0002</v>
      </c>
      <c r="EQ106">
        <v>31.4548</v>
      </c>
      <c r="ER106">
        <v>31.4134</v>
      </c>
      <c r="ES106">
        <v>25.7957</v>
      </c>
      <c r="ET106">
        <v>-30</v>
      </c>
      <c r="EU106">
        <v>-30</v>
      </c>
      <c r="EV106">
        <v>-999.9</v>
      </c>
      <c r="EW106">
        <v>400</v>
      </c>
      <c r="EX106">
        <v>20</v>
      </c>
      <c r="EY106">
        <v>110.904</v>
      </c>
      <c r="EZ106">
        <v>98.8307</v>
      </c>
    </row>
    <row r="107" spans="1:156">
      <c r="A107">
        <v>91</v>
      </c>
      <c r="B107">
        <v>1623860896.2</v>
      </c>
      <c r="C107">
        <v>5144.10000014305</v>
      </c>
      <c r="D107" t="s">
        <v>574</v>
      </c>
      <c r="E107" t="s">
        <v>575</v>
      </c>
      <c r="F107" t="s">
        <v>264</v>
      </c>
      <c r="G107">
        <v>1623860883.44193</v>
      </c>
      <c r="H107">
        <f>CD107*AI107*(CB107-CC107)/(100*BV107*(1000-AI107*CB107))</f>
        <v>0</v>
      </c>
      <c r="I107">
        <f>CD107*AI107*(CA107-BZ107*(1000-AI107*CC107)/(1000-AI107*CB107))/(100*BV107)</f>
        <v>0</v>
      </c>
      <c r="J107">
        <f>BZ107 - IF(AI107&gt;1, I107*BV107*100.0/(AK107*CJ107), 0)</f>
        <v>0</v>
      </c>
      <c r="K107">
        <f>((Q107-H107/2)*J107-I107)/(Q107+H107/2)</f>
        <v>0</v>
      </c>
      <c r="L107">
        <f>K107*(CE107+CF107)/1000.0</f>
        <v>0</v>
      </c>
      <c r="M107">
        <f>(BZ107 - IF(AI107&gt;1, I107*BV107*100.0/(AK107*CJ107), 0))*(CE107+CF107)/1000.0</f>
        <v>0</v>
      </c>
      <c r="N107">
        <f>2.0/((1/P107-1/O107)+SIGN(P107)*SQRT((1/P107-1/O107)*(1/P107-1/O107) + 4*BW107/((BW107+1)*(BW107+1))*(2*1/P107*1/O107-1/O107*1/O107)))</f>
        <v>0</v>
      </c>
      <c r="O107">
        <f>AF107+AE107*BV107+AD107*BV107*BV107</f>
        <v>0</v>
      </c>
      <c r="P107">
        <f>H107*(1000-(1000*0.61365*exp(17.502*T107/(240.97+T107))/(CE107+CF107)+CB107)/2)/(1000*0.61365*exp(17.502*T107/(240.97+T107))/(CE107+CF107)-CB107)</f>
        <v>0</v>
      </c>
      <c r="Q107">
        <f>1/((BW107+1)/(N107/1.6)+1/(O107/1.37)) + BW107/((BW107+1)/(N107/1.6) + BW107/(O107/1.37))</f>
        <v>0</v>
      </c>
      <c r="R107">
        <f>(BS107*BU107)</f>
        <v>0</v>
      </c>
      <c r="S107">
        <f>(CG107+(R107+2*0.95*5.67E-8*(((CG107+$B$7)+273)^4-(CG107+273)^4)-44100*H107)/(1.84*29.3*O107+8*0.95*5.67E-8*(CG107+273)^3))</f>
        <v>0</v>
      </c>
      <c r="T107">
        <f>($C$7*CH107+$D$7*CI107+$E$7*S107)</f>
        <v>0</v>
      </c>
      <c r="U107">
        <f>0.61365*exp(17.502*T107/(240.97+T107))</f>
        <v>0</v>
      </c>
      <c r="V107">
        <f>(W107/X107*100)</f>
        <v>0</v>
      </c>
      <c r="W107">
        <f>CB107*(CE107+CF107)/1000</f>
        <v>0</v>
      </c>
      <c r="X107">
        <f>0.61365*exp(17.502*CG107/(240.97+CG107))</f>
        <v>0</v>
      </c>
      <c r="Y107">
        <f>(U107-CB107*(CE107+CF107)/1000)</f>
        <v>0</v>
      </c>
      <c r="Z107">
        <f>(-H107*44100)</f>
        <v>0</v>
      </c>
      <c r="AA107">
        <f>2*29.3*O107*0.92*(CG107-T107)</f>
        <v>0</v>
      </c>
      <c r="AB107">
        <f>2*0.95*5.67E-8*(((CG107+$B$7)+273)^4-(T107+273)^4)</f>
        <v>0</v>
      </c>
      <c r="AC107">
        <f>R107+AB107+Z107+AA107</f>
        <v>0</v>
      </c>
      <c r="AD107">
        <v>-0.0300414409505944</v>
      </c>
      <c r="AE107">
        <v>0.0337241492418138</v>
      </c>
      <c r="AF107">
        <v>2.68084527529897</v>
      </c>
      <c r="AG107">
        <v>68</v>
      </c>
      <c r="AH107">
        <v>11</v>
      </c>
      <c r="AI107">
        <f>IF(AG107*$H$13&gt;=AK107,1.0,(AK107/(AK107-AG107*$H$13)))</f>
        <v>0</v>
      </c>
      <c r="AJ107">
        <f>(AI107-1)*100</f>
        <v>0</v>
      </c>
      <c r="AK107">
        <f>MAX(0,($B$13+$C$13*CJ107)/(1+$D$13*CJ107)*CE107/(CG107+273)*$E$13)</f>
        <v>0</v>
      </c>
      <c r="AL107">
        <v>0</v>
      </c>
      <c r="AM107">
        <v>0</v>
      </c>
      <c r="AN107">
        <v>0</v>
      </c>
      <c r="AO107">
        <f>AN107-AM107</f>
        <v>0</v>
      </c>
      <c r="AP107">
        <f>AO107/AN107</f>
        <v>0</v>
      </c>
      <c r="AQ107">
        <v>-1</v>
      </c>
      <c r="AR107" t="s">
        <v>576</v>
      </c>
      <c r="AS107">
        <v>626.162769230769</v>
      </c>
      <c r="AT107">
        <v>696.849</v>
      </c>
      <c r="AU107">
        <f>1-AS107/AT107</f>
        <v>0</v>
      </c>
      <c r="AV107">
        <v>0.5</v>
      </c>
      <c r="AW107">
        <f>BS107</f>
        <v>0</v>
      </c>
      <c r="AX107">
        <f>I107</f>
        <v>0</v>
      </c>
      <c r="AY107">
        <f>AU107*AV107*AW107</f>
        <v>0</v>
      </c>
      <c r="AZ107">
        <f>BE107/AT107</f>
        <v>0</v>
      </c>
      <c r="BA107">
        <f>(AX107-AQ107)/AW107</f>
        <v>0</v>
      </c>
      <c r="BB107">
        <f>(AN107-AT107)/AT107</f>
        <v>0</v>
      </c>
      <c r="BC107" t="s">
        <v>266</v>
      </c>
      <c r="BD107">
        <v>0</v>
      </c>
      <c r="BE107">
        <f>AT107-BD107</f>
        <v>0</v>
      </c>
      <c r="BF107">
        <f>(AT107-AS107)/(AT107-BD107)</f>
        <v>0</v>
      </c>
      <c r="BG107">
        <f>(AN107-AT107)/(AN107-BD107)</f>
        <v>0</v>
      </c>
      <c r="BH107">
        <f>(AT107-AS107)/(AT107-AM107)</f>
        <v>0</v>
      </c>
      <c r="BI107">
        <f>(AN107-AT107)/(AN107-AM107)</f>
        <v>0</v>
      </c>
      <c r="BJ107" t="s">
        <v>266</v>
      </c>
      <c r="BK107" t="s">
        <v>266</v>
      </c>
      <c r="BL107" t="s">
        <v>266</v>
      </c>
      <c r="BM107" t="s">
        <v>266</v>
      </c>
      <c r="BN107" t="s">
        <v>266</v>
      </c>
      <c r="BO107" t="s">
        <v>266</v>
      </c>
      <c r="BP107" t="s">
        <v>266</v>
      </c>
      <c r="BQ107" t="s">
        <v>266</v>
      </c>
      <c r="BR107">
        <f>$B$11*CK107+$C$11*CL107+$F$11*CM107</f>
        <v>0</v>
      </c>
      <c r="BS107">
        <f>BR107*BT107</f>
        <v>0</v>
      </c>
      <c r="BT107">
        <f>($B$11*$D$9+$C$11*$D$9+$F$11*((CZ107+CR107)/MAX(CZ107+CR107+DA107, 0.1)*$I$9+DA107/MAX(CZ107+CR107+DA107, 0.1)*$J$9))/($B$11+$C$11+$F$11)</f>
        <v>0</v>
      </c>
      <c r="BU107">
        <f>($B$11*$K$9+$C$11*$K$9+$F$11*((CZ107+CR107)/MAX(CZ107+CR107+DA107, 0.1)*$P$9+DA107/MAX(CZ107+CR107+DA107, 0.1)*$Q$9))/($B$11+$C$11+$F$11)</f>
        <v>0</v>
      </c>
      <c r="BV107">
        <v>6</v>
      </c>
      <c r="BW107">
        <v>0.5</v>
      </c>
      <c r="BX107" t="s">
        <v>267</v>
      </c>
      <c r="BY107">
        <v>1623860883.44193</v>
      </c>
      <c r="BZ107">
        <v>382.506677419355</v>
      </c>
      <c r="CA107">
        <v>399.994419354839</v>
      </c>
      <c r="CB107">
        <v>28.8289483870968</v>
      </c>
      <c r="CC107">
        <v>17.7385677419355</v>
      </c>
      <c r="CD107">
        <v>600.000451612903</v>
      </c>
      <c r="CE107">
        <v>72.4817548387097</v>
      </c>
      <c r="CF107">
        <v>0.100019587096774</v>
      </c>
      <c r="CG107">
        <v>34.8521612903226</v>
      </c>
      <c r="CH107">
        <v>32.3334741935484</v>
      </c>
      <c r="CI107">
        <v>999.9</v>
      </c>
      <c r="CJ107">
        <v>9995.12161290323</v>
      </c>
      <c r="CK107">
        <v>0</v>
      </c>
      <c r="CL107">
        <v>1519.64580645161</v>
      </c>
      <c r="CM107">
        <v>1999.99290322581</v>
      </c>
      <c r="CN107">
        <v>0.980000967741936</v>
      </c>
      <c r="CO107">
        <v>0.0199994225806452</v>
      </c>
      <c r="CP107">
        <v>0</v>
      </c>
      <c r="CQ107">
        <v>615.843193548387</v>
      </c>
      <c r="CR107">
        <v>5.00005</v>
      </c>
      <c r="CS107">
        <v>13847.9129032258</v>
      </c>
      <c r="CT107">
        <v>16663.5838709677</v>
      </c>
      <c r="CU107">
        <v>48.7780322580645</v>
      </c>
      <c r="CV107">
        <v>50.062</v>
      </c>
      <c r="CW107">
        <v>49.3607741935484</v>
      </c>
      <c r="CX107">
        <v>49.6971612903226</v>
      </c>
      <c r="CY107">
        <v>50.8262258064516</v>
      </c>
      <c r="CZ107">
        <v>1955.0935483871</v>
      </c>
      <c r="DA107">
        <v>39.8993548387097</v>
      </c>
      <c r="DB107">
        <v>0</v>
      </c>
      <c r="DC107">
        <v>2.5</v>
      </c>
      <c r="DD107">
        <v>626.162769230769</v>
      </c>
      <c r="DE107">
        <v>61.406862434034</v>
      </c>
      <c r="DF107">
        <v>111493.175877689</v>
      </c>
      <c r="DG107">
        <v>23592.4076923077</v>
      </c>
      <c r="DH107">
        <v>15</v>
      </c>
      <c r="DI107">
        <v>1623860858.7</v>
      </c>
      <c r="DJ107" t="s">
        <v>570</v>
      </c>
      <c r="DK107">
        <v>18</v>
      </c>
      <c r="DL107">
        <v>7.664</v>
      </c>
      <c r="DM107">
        <v>-1.092</v>
      </c>
      <c r="DN107">
        <v>400</v>
      </c>
      <c r="DO107">
        <v>18</v>
      </c>
      <c r="DP107">
        <v>0.21</v>
      </c>
      <c r="DQ107">
        <v>0.01</v>
      </c>
      <c r="DR107">
        <v>-17.4948093023256</v>
      </c>
      <c r="DS107">
        <v>-0.103638175777708</v>
      </c>
      <c r="DT107">
        <v>0.0654953036269601</v>
      </c>
      <c r="DU107">
        <v>1</v>
      </c>
      <c r="DV107">
        <v>624.708694444444</v>
      </c>
      <c r="DW107">
        <v>72.6599150990694</v>
      </c>
      <c r="DX107">
        <v>32.8713615162867</v>
      </c>
      <c r="DY107">
        <v>0</v>
      </c>
      <c r="DZ107">
        <v>11.1079023255814</v>
      </c>
      <c r="EA107">
        <v>0.43449531863486</v>
      </c>
      <c r="EB107">
        <v>0.107960340453663</v>
      </c>
      <c r="EC107">
        <v>0</v>
      </c>
      <c r="ED107">
        <v>1</v>
      </c>
      <c r="EE107">
        <v>3</v>
      </c>
      <c r="EF107" t="s">
        <v>276</v>
      </c>
      <c r="EG107">
        <v>100</v>
      </c>
      <c r="EH107">
        <v>100</v>
      </c>
      <c r="EI107">
        <v>7.664</v>
      </c>
      <c r="EJ107">
        <v>-1.092</v>
      </c>
      <c r="EK107">
        <v>2</v>
      </c>
      <c r="EL107">
        <v>711.595</v>
      </c>
      <c r="EM107">
        <v>337.693</v>
      </c>
      <c r="EN107">
        <v>33.4092</v>
      </c>
      <c r="EO107">
        <v>31.6544</v>
      </c>
      <c r="EP107">
        <v>30.0003</v>
      </c>
      <c r="EQ107">
        <v>31.4548</v>
      </c>
      <c r="ER107">
        <v>31.4134</v>
      </c>
      <c r="ES107">
        <v>25.7976</v>
      </c>
      <c r="ET107">
        <v>-30</v>
      </c>
      <c r="EU107">
        <v>-30</v>
      </c>
      <c r="EV107">
        <v>-999.9</v>
      </c>
      <c r="EW107">
        <v>400</v>
      </c>
      <c r="EX107">
        <v>20</v>
      </c>
      <c r="EY107">
        <v>110.903</v>
      </c>
      <c r="EZ107">
        <v>98.8305</v>
      </c>
    </row>
    <row r="108" spans="1:156">
      <c r="A108">
        <v>92</v>
      </c>
      <c r="B108">
        <v>1623860899.2</v>
      </c>
      <c r="C108">
        <v>5147.10000014305</v>
      </c>
      <c r="D108" t="s">
        <v>577</v>
      </c>
      <c r="E108" t="s">
        <v>578</v>
      </c>
      <c r="F108" t="s">
        <v>264</v>
      </c>
      <c r="G108">
        <v>1623860884.18387</v>
      </c>
      <c r="H108">
        <f>CD108*AI108*(CB108-CC108)/(100*BV108*(1000-AI108*CB108))</f>
        <v>0</v>
      </c>
      <c r="I108">
        <f>CD108*AI108*(CA108-BZ108*(1000-AI108*CC108)/(1000-AI108*CB108))/(100*BV108)</f>
        <v>0</v>
      </c>
      <c r="J108">
        <f>BZ108 - IF(AI108&gt;1, I108*BV108*100.0/(AK108*CJ108), 0)</f>
        <v>0</v>
      </c>
      <c r="K108">
        <f>((Q108-H108/2)*J108-I108)/(Q108+H108/2)</f>
        <v>0</v>
      </c>
      <c r="L108">
        <f>K108*(CE108+CF108)/1000.0</f>
        <v>0</v>
      </c>
      <c r="M108">
        <f>(BZ108 - IF(AI108&gt;1, I108*BV108*100.0/(AK108*CJ108), 0))*(CE108+CF108)/1000.0</f>
        <v>0</v>
      </c>
      <c r="N108">
        <f>2.0/((1/P108-1/O108)+SIGN(P108)*SQRT((1/P108-1/O108)*(1/P108-1/O108) + 4*BW108/((BW108+1)*(BW108+1))*(2*1/P108*1/O108-1/O108*1/O108)))</f>
        <v>0</v>
      </c>
      <c r="O108">
        <f>AF108+AE108*BV108+AD108*BV108*BV108</f>
        <v>0</v>
      </c>
      <c r="P108">
        <f>H108*(1000-(1000*0.61365*exp(17.502*T108/(240.97+T108))/(CE108+CF108)+CB108)/2)/(1000*0.61365*exp(17.502*T108/(240.97+T108))/(CE108+CF108)-CB108)</f>
        <v>0</v>
      </c>
      <c r="Q108">
        <f>1/((BW108+1)/(N108/1.6)+1/(O108/1.37)) + BW108/((BW108+1)/(N108/1.6) + BW108/(O108/1.37))</f>
        <v>0</v>
      </c>
      <c r="R108">
        <f>(BS108*BU108)</f>
        <v>0</v>
      </c>
      <c r="S108">
        <f>(CG108+(R108+2*0.95*5.67E-8*(((CG108+$B$7)+273)^4-(CG108+273)^4)-44100*H108)/(1.84*29.3*O108+8*0.95*5.67E-8*(CG108+273)^3))</f>
        <v>0</v>
      </c>
      <c r="T108">
        <f>($C$7*CH108+$D$7*CI108+$E$7*S108)</f>
        <v>0</v>
      </c>
      <c r="U108">
        <f>0.61365*exp(17.502*T108/(240.97+T108))</f>
        <v>0</v>
      </c>
      <c r="V108">
        <f>(W108/X108*100)</f>
        <v>0</v>
      </c>
      <c r="W108">
        <f>CB108*(CE108+CF108)/1000</f>
        <v>0</v>
      </c>
      <c r="X108">
        <f>0.61365*exp(17.502*CG108/(240.97+CG108))</f>
        <v>0</v>
      </c>
      <c r="Y108">
        <f>(U108-CB108*(CE108+CF108)/1000)</f>
        <v>0</v>
      </c>
      <c r="Z108">
        <f>(-H108*44100)</f>
        <v>0</v>
      </c>
      <c r="AA108">
        <f>2*29.3*O108*0.92*(CG108-T108)</f>
        <v>0</v>
      </c>
      <c r="AB108">
        <f>2*0.95*5.67E-8*(((CG108+$B$7)+273)^4-(T108+273)^4)</f>
        <v>0</v>
      </c>
      <c r="AC108">
        <f>R108+AB108+Z108+AA108</f>
        <v>0</v>
      </c>
      <c r="AD108">
        <v>-0.0300461996082264</v>
      </c>
      <c r="AE108">
        <v>0.0337294912518871</v>
      </c>
      <c r="AF108">
        <v>2.6811906892577</v>
      </c>
      <c r="AG108">
        <v>68</v>
      </c>
      <c r="AH108">
        <v>11</v>
      </c>
      <c r="AI108">
        <f>IF(AG108*$H$13&gt;=AK108,1.0,(AK108/(AK108-AG108*$H$13)))</f>
        <v>0</v>
      </c>
      <c r="AJ108">
        <f>(AI108-1)*100</f>
        <v>0</v>
      </c>
      <c r="AK108">
        <f>MAX(0,($B$13+$C$13*CJ108)/(1+$D$13*CJ108)*CE108/(CG108+273)*$E$13)</f>
        <v>0</v>
      </c>
      <c r="AL108">
        <v>0</v>
      </c>
      <c r="AM108">
        <v>0</v>
      </c>
      <c r="AN108">
        <v>0</v>
      </c>
      <c r="AO108">
        <f>AN108-AM108</f>
        <v>0</v>
      </c>
      <c r="AP108">
        <f>AO108/AN108</f>
        <v>0</v>
      </c>
      <c r="AQ108">
        <v>-1</v>
      </c>
      <c r="AR108" t="s">
        <v>579</v>
      </c>
      <c r="AS108">
        <v>628.228153846154</v>
      </c>
      <c r="AT108">
        <v>694.23</v>
      </c>
      <c r="AU108">
        <f>1-AS108/AT108</f>
        <v>0</v>
      </c>
      <c r="AV108">
        <v>0.5</v>
      </c>
      <c r="AW108">
        <f>BS108</f>
        <v>0</v>
      </c>
      <c r="AX108">
        <f>I108</f>
        <v>0</v>
      </c>
      <c r="AY108">
        <f>AU108*AV108*AW108</f>
        <v>0</v>
      </c>
      <c r="AZ108">
        <f>BE108/AT108</f>
        <v>0</v>
      </c>
      <c r="BA108">
        <f>(AX108-AQ108)/AW108</f>
        <v>0</v>
      </c>
      <c r="BB108">
        <f>(AN108-AT108)/AT108</f>
        <v>0</v>
      </c>
      <c r="BC108" t="s">
        <v>266</v>
      </c>
      <c r="BD108">
        <v>0</v>
      </c>
      <c r="BE108">
        <f>AT108-BD108</f>
        <v>0</v>
      </c>
      <c r="BF108">
        <f>(AT108-AS108)/(AT108-BD108)</f>
        <v>0</v>
      </c>
      <c r="BG108">
        <f>(AN108-AT108)/(AN108-BD108)</f>
        <v>0</v>
      </c>
      <c r="BH108">
        <f>(AT108-AS108)/(AT108-AM108)</f>
        <v>0</v>
      </c>
      <c r="BI108">
        <f>(AN108-AT108)/(AN108-AM108)</f>
        <v>0</v>
      </c>
      <c r="BJ108" t="s">
        <v>266</v>
      </c>
      <c r="BK108" t="s">
        <v>266</v>
      </c>
      <c r="BL108" t="s">
        <v>266</v>
      </c>
      <c r="BM108" t="s">
        <v>266</v>
      </c>
      <c r="BN108" t="s">
        <v>266</v>
      </c>
      <c r="BO108" t="s">
        <v>266</v>
      </c>
      <c r="BP108" t="s">
        <v>266</v>
      </c>
      <c r="BQ108" t="s">
        <v>266</v>
      </c>
      <c r="BR108">
        <f>$B$11*CK108+$C$11*CL108+$F$11*CM108</f>
        <v>0</v>
      </c>
      <c r="BS108">
        <f>BR108*BT108</f>
        <v>0</v>
      </c>
      <c r="BT108">
        <f>($B$11*$D$9+$C$11*$D$9+$F$11*((CZ108+CR108)/MAX(CZ108+CR108+DA108, 0.1)*$I$9+DA108/MAX(CZ108+CR108+DA108, 0.1)*$J$9))/($B$11+$C$11+$F$11)</f>
        <v>0</v>
      </c>
      <c r="BU108">
        <f>($B$11*$K$9+$C$11*$K$9+$F$11*((CZ108+CR108)/MAX(CZ108+CR108+DA108, 0.1)*$P$9+DA108/MAX(CZ108+CR108+DA108, 0.1)*$Q$9))/($B$11+$C$11+$F$11)</f>
        <v>0</v>
      </c>
      <c r="BV108">
        <v>6</v>
      </c>
      <c r="BW108">
        <v>0.5</v>
      </c>
      <c r="BX108" t="s">
        <v>267</v>
      </c>
      <c r="BY108">
        <v>1623860884.18387</v>
      </c>
      <c r="BZ108">
        <v>382.490967741936</v>
      </c>
      <c r="CA108">
        <v>399.991806451613</v>
      </c>
      <c r="CB108">
        <v>28.8597612903226</v>
      </c>
      <c r="CC108">
        <v>17.7366741935484</v>
      </c>
      <c r="CD108">
        <v>600.00164516129</v>
      </c>
      <c r="CE108">
        <v>72.4818322580645</v>
      </c>
      <c r="CF108">
        <v>0.100006393548387</v>
      </c>
      <c r="CG108">
        <v>34.8619903225806</v>
      </c>
      <c r="CH108">
        <v>32.3966935483871</v>
      </c>
      <c r="CI108">
        <v>999.9</v>
      </c>
      <c r="CJ108">
        <v>9996.69419354839</v>
      </c>
      <c r="CK108">
        <v>0</v>
      </c>
      <c r="CL108">
        <v>1519.78612903226</v>
      </c>
      <c r="CM108">
        <v>1999.95806451613</v>
      </c>
      <c r="CN108">
        <v>0.980000838709678</v>
      </c>
      <c r="CO108">
        <v>0.0199995451612903</v>
      </c>
      <c r="CP108">
        <v>0</v>
      </c>
      <c r="CQ108">
        <v>614.733096774194</v>
      </c>
      <c r="CR108">
        <v>5.00005</v>
      </c>
      <c r="CS108">
        <v>13827.864516129</v>
      </c>
      <c r="CT108">
        <v>16663.2935483871</v>
      </c>
      <c r="CU108">
        <v>48.7901290322581</v>
      </c>
      <c r="CV108">
        <v>50.062</v>
      </c>
      <c r="CW108">
        <v>49.3587419354839</v>
      </c>
      <c r="CX108">
        <v>49.6991935483871</v>
      </c>
      <c r="CY108">
        <v>50.8322903225806</v>
      </c>
      <c r="CZ108">
        <v>1955.05935483871</v>
      </c>
      <c r="DA108">
        <v>39.8987096774194</v>
      </c>
      <c r="DB108">
        <v>0</v>
      </c>
      <c r="DC108">
        <v>2.29999995231628</v>
      </c>
      <c r="DD108">
        <v>628.228153846154</v>
      </c>
      <c r="DE108">
        <v>12.8261364429797</v>
      </c>
      <c r="DF108">
        <v>109873.45697118</v>
      </c>
      <c r="DG108">
        <v>28277.5884615385</v>
      </c>
      <c r="DH108">
        <v>15</v>
      </c>
      <c r="DI108">
        <v>1623860858.7</v>
      </c>
      <c r="DJ108" t="s">
        <v>570</v>
      </c>
      <c r="DK108">
        <v>18</v>
      </c>
      <c r="DL108">
        <v>7.664</v>
      </c>
      <c r="DM108">
        <v>-1.092</v>
      </c>
      <c r="DN108">
        <v>400</v>
      </c>
      <c r="DO108">
        <v>18</v>
      </c>
      <c r="DP108">
        <v>0.21</v>
      </c>
      <c r="DQ108">
        <v>0.01</v>
      </c>
      <c r="DR108">
        <v>-17.5435860465116</v>
      </c>
      <c r="DS108">
        <v>-0.896484179282606</v>
      </c>
      <c r="DT108">
        <v>0.144446764284552</v>
      </c>
      <c r="DU108">
        <v>0</v>
      </c>
      <c r="DV108">
        <v>626.232777777778</v>
      </c>
      <c r="DW108">
        <v>67.3862450709028</v>
      </c>
      <c r="DX108">
        <v>37.9390669151873</v>
      </c>
      <c r="DY108">
        <v>0</v>
      </c>
      <c r="DZ108">
        <v>11.2199930232558</v>
      </c>
      <c r="EA108">
        <v>2.01848695368449</v>
      </c>
      <c r="EB108">
        <v>0.298548699151878</v>
      </c>
      <c r="EC108">
        <v>0</v>
      </c>
      <c r="ED108">
        <v>0</v>
      </c>
      <c r="EE108">
        <v>3</v>
      </c>
      <c r="EF108" t="s">
        <v>280</v>
      </c>
      <c r="EG108">
        <v>100</v>
      </c>
      <c r="EH108">
        <v>100</v>
      </c>
      <c r="EI108">
        <v>7.664</v>
      </c>
      <c r="EJ108">
        <v>-1.092</v>
      </c>
      <c r="EK108">
        <v>2</v>
      </c>
      <c r="EL108">
        <v>711.812</v>
      </c>
      <c r="EM108">
        <v>337.656</v>
      </c>
      <c r="EN108">
        <v>33.4104</v>
      </c>
      <c r="EO108">
        <v>31.6544</v>
      </c>
      <c r="EP108">
        <v>30.0002</v>
      </c>
      <c r="EQ108">
        <v>31.4548</v>
      </c>
      <c r="ER108">
        <v>31.4134</v>
      </c>
      <c r="ES108">
        <v>25.7994</v>
      </c>
      <c r="ET108">
        <v>-30</v>
      </c>
      <c r="EU108">
        <v>-30</v>
      </c>
      <c r="EV108">
        <v>-999.9</v>
      </c>
      <c r="EW108">
        <v>400</v>
      </c>
      <c r="EX108">
        <v>20</v>
      </c>
      <c r="EY108">
        <v>110.902</v>
      </c>
      <c r="EZ108">
        <v>98.8305</v>
      </c>
    </row>
    <row r="109" spans="1:156">
      <c r="A109">
        <v>93</v>
      </c>
      <c r="B109">
        <v>1623860902.2</v>
      </c>
      <c r="C109">
        <v>5150.10000014305</v>
      </c>
      <c r="D109" t="s">
        <v>580</v>
      </c>
      <c r="E109" t="s">
        <v>581</v>
      </c>
      <c r="F109" t="s">
        <v>264</v>
      </c>
      <c r="G109">
        <v>1623860885.00645</v>
      </c>
      <c r="H109">
        <f>CD109*AI109*(CB109-CC109)/(100*BV109*(1000-AI109*CB109))</f>
        <v>0</v>
      </c>
      <c r="I109">
        <f>CD109*AI109*(CA109-BZ109*(1000-AI109*CC109)/(1000-AI109*CB109))/(100*BV109)</f>
        <v>0</v>
      </c>
      <c r="J109">
        <f>BZ109 - IF(AI109&gt;1, I109*BV109*100.0/(AK109*CJ109), 0)</f>
        <v>0</v>
      </c>
      <c r="K109">
        <f>((Q109-H109/2)*J109-I109)/(Q109+H109/2)</f>
        <v>0</v>
      </c>
      <c r="L109">
        <f>K109*(CE109+CF109)/1000.0</f>
        <v>0</v>
      </c>
      <c r="M109">
        <f>(BZ109 - IF(AI109&gt;1, I109*BV109*100.0/(AK109*CJ109), 0))*(CE109+CF109)/1000.0</f>
        <v>0</v>
      </c>
      <c r="N109">
        <f>2.0/((1/P109-1/O109)+SIGN(P109)*SQRT((1/P109-1/O109)*(1/P109-1/O109) + 4*BW109/((BW109+1)*(BW109+1))*(2*1/P109*1/O109-1/O109*1/O109)))</f>
        <v>0</v>
      </c>
      <c r="O109">
        <f>AF109+AE109*BV109+AD109*BV109*BV109</f>
        <v>0</v>
      </c>
      <c r="P109">
        <f>H109*(1000-(1000*0.61365*exp(17.502*T109/(240.97+T109))/(CE109+CF109)+CB109)/2)/(1000*0.61365*exp(17.502*T109/(240.97+T109))/(CE109+CF109)-CB109)</f>
        <v>0</v>
      </c>
      <c r="Q109">
        <f>1/((BW109+1)/(N109/1.6)+1/(O109/1.37)) + BW109/((BW109+1)/(N109/1.6) + BW109/(O109/1.37))</f>
        <v>0</v>
      </c>
      <c r="R109">
        <f>(BS109*BU109)</f>
        <v>0</v>
      </c>
      <c r="S109">
        <f>(CG109+(R109+2*0.95*5.67E-8*(((CG109+$B$7)+273)^4-(CG109+273)^4)-44100*H109)/(1.84*29.3*O109+8*0.95*5.67E-8*(CG109+273)^3))</f>
        <v>0</v>
      </c>
      <c r="T109">
        <f>($C$7*CH109+$D$7*CI109+$E$7*S109)</f>
        <v>0</v>
      </c>
      <c r="U109">
        <f>0.61365*exp(17.502*T109/(240.97+T109))</f>
        <v>0</v>
      </c>
      <c r="V109">
        <f>(W109/X109*100)</f>
        <v>0</v>
      </c>
      <c r="W109">
        <f>CB109*(CE109+CF109)/1000</f>
        <v>0</v>
      </c>
      <c r="X109">
        <f>0.61365*exp(17.502*CG109/(240.97+CG109))</f>
        <v>0</v>
      </c>
      <c r="Y109">
        <f>(U109-CB109*(CE109+CF109)/1000)</f>
        <v>0</v>
      </c>
      <c r="Z109">
        <f>(-H109*44100)</f>
        <v>0</v>
      </c>
      <c r="AA109">
        <f>2*29.3*O109*0.92*(CG109-T109)</f>
        <v>0</v>
      </c>
      <c r="AB109">
        <f>2*0.95*5.67E-8*(((CG109+$B$7)+273)^4-(T109+273)^4)</f>
        <v>0</v>
      </c>
      <c r="AC109">
        <f>R109+AB109+Z109+AA109</f>
        <v>0</v>
      </c>
      <c r="AD109">
        <v>-0.0300492735928898</v>
      </c>
      <c r="AE109">
        <v>0.0337329420689676</v>
      </c>
      <c r="AF109">
        <v>2.68141381214839</v>
      </c>
      <c r="AG109">
        <v>67</v>
      </c>
      <c r="AH109">
        <v>11</v>
      </c>
      <c r="AI109">
        <f>IF(AG109*$H$13&gt;=AK109,1.0,(AK109/(AK109-AG109*$H$13)))</f>
        <v>0</v>
      </c>
      <c r="AJ109">
        <f>(AI109-1)*100</f>
        <v>0</v>
      </c>
      <c r="AK109">
        <f>MAX(0,($B$13+$C$13*CJ109)/(1+$D$13*CJ109)*CE109/(CG109+273)*$E$13)</f>
        <v>0</v>
      </c>
      <c r="AL109">
        <v>0</v>
      </c>
      <c r="AM109">
        <v>0</v>
      </c>
      <c r="AN109">
        <v>0</v>
      </c>
      <c r="AO109">
        <f>AN109-AM109</f>
        <v>0</v>
      </c>
      <c r="AP109">
        <f>AO109/AN109</f>
        <v>0</v>
      </c>
      <c r="AQ109">
        <v>-1</v>
      </c>
      <c r="AR109" t="s">
        <v>582</v>
      </c>
      <c r="AS109">
        <v>629.867576923077</v>
      </c>
      <c r="AT109">
        <v>691.09</v>
      </c>
      <c r="AU109">
        <f>1-AS109/AT109</f>
        <v>0</v>
      </c>
      <c r="AV109">
        <v>0.5</v>
      </c>
      <c r="AW109">
        <f>BS109</f>
        <v>0</v>
      </c>
      <c r="AX109">
        <f>I109</f>
        <v>0</v>
      </c>
      <c r="AY109">
        <f>AU109*AV109*AW109</f>
        <v>0</v>
      </c>
      <c r="AZ109">
        <f>BE109/AT109</f>
        <v>0</v>
      </c>
      <c r="BA109">
        <f>(AX109-AQ109)/AW109</f>
        <v>0</v>
      </c>
      <c r="BB109">
        <f>(AN109-AT109)/AT109</f>
        <v>0</v>
      </c>
      <c r="BC109" t="s">
        <v>266</v>
      </c>
      <c r="BD109">
        <v>0</v>
      </c>
      <c r="BE109">
        <f>AT109-BD109</f>
        <v>0</v>
      </c>
      <c r="BF109">
        <f>(AT109-AS109)/(AT109-BD109)</f>
        <v>0</v>
      </c>
      <c r="BG109">
        <f>(AN109-AT109)/(AN109-BD109)</f>
        <v>0</v>
      </c>
      <c r="BH109">
        <f>(AT109-AS109)/(AT109-AM109)</f>
        <v>0</v>
      </c>
      <c r="BI109">
        <f>(AN109-AT109)/(AN109-AM109)</f>
        <v>0</v>
      </c>
      <c r="BJ109" t="s">
        <v>266</v>
      </c>
      <c r="BK109" t="s">
        <v>266</v>
      </c>
      <c r="BL109" t="s">
        <v>266</v>
      </c>
      <c r="BM109" t="s">
        <v>266</v>
      </c>
      <c r="BN109" t="s">
        <v>266</v>
      </c>
      <c r="BO109" t="s">
        <v>266</v>
      </c>
      <c r="BP109" t="s">
        <v>266</v>
      </c>
      <c r="BQ109" t="s">
        <v>266</v>
      </c>
      <c r="BR109">
        <f>$B$11*CK109+$C$11*CL109+$F$11*CM109</f>
        <v>0</v>
      </c>
      <c r="BS109">
        <f>BR109*BT109</f>
        <v>0</v>
      </c>
      <c r="BT109">
        <f>($B$11*$D$9+$C$11*$D$9+$F$11*((CZ109+CR109)/MAX(CZ109+CR109+DA109, 0.1)*$I$9+DA109/MAX(CZ109+CR109+DA109, 0.1)*$J$9))/($B$11+$C$11+$F$11)</f>
        <v>0</v>
      </c>
      <c r="BU109">
        <f>($B$11*$K$9+$C$11*$K$9+$F$11*((CZ109+CR109)/MAX(CZ109+CR109+DA109, 0.1)*$P$9+DA109/MAX(CZ109+CR109+DA109, 0.1)*$Q$9))/($B$11+$C$11+$F$11)</f>
        <v>0</v>
      </c>
      <c r="BV109">
        <v>6</v>
      </c>
      <c r="BW109">
        <v>0.5</v>
      </c>
      <c r="BX109" t="s">
        <v>267</v>
      </c>
      <c r="BY109">
        <v>1623860885.00645</v>
      </c>
      <c r="BZ109">
        <v>382.473387096774</v>
      </c>
      <c r="CA109">
        <v>399.991225806452</v>
      </c>
      <c r="CB109">
        <v>28.9029419354839</v>
      </c>
      <c r="CC109">
        <v>17.7345806451613</v>
      </c>
      <c r="CD109">
        <v>600.002838709677</v>
      </c>
      <c r="CE109">
        <v>72.4819387096774</v>
      </c>
      <c r="CF109">
        <v>0.0999983935483871</v>
      </c>
      <c r="CG109">
        <v>34.874035483871</v>
      </c>
      <c r="CH109">
        <v>32.4727451612903</v>
      </c>
      <c r="CI109">
        <v>999.9</v>
      </c>
      <c r="CJ109">
        <v>9997.70225806452</v>
      </c>
      <c r="CK109">
        <v>0</v>
      </c>
      <c r="CL109">
        <v>1521.19193548387</v>
      </c>
      <c r="CM109">
        <v>1999.96064516129</v>
      </c>
      <c r="CN109">
        <v>0.980000580645162</v>
      </c>
      <c r="CO109">
        <v>0.0199997935483871</v>
      </c>
      <c r="CP109">
        <v>0</v>
      </c>
      <c r="CQ109">
        <v>613.578387096774</v>
      </c>
      <c r="CR109">
        <v>5.00005</v>
      </c>
      <c r="CS109">
        <v>13804.364516129</v>
      </c>
      <c r="CT109">
        <v>16663.3096774194</v>
      </c>
      <c r="CU109">
        <v>48.8062580645161</v>
      </c>
      <c r="CV109">
        <v>50.062</v>
      </c>
      <c r="CW109">
        <v>49.3607741935484</v>
      </c>
      <c r="CX109">
        <v>49.7012258064516</v>
      </c>
      <c r="CY109">
        <v>50.8383225806451</v>
      </c>
      <c r="CZ109">
        <v>1955.06129032258</v>
      </c>
      <c r="DA109">
        <v>39.8993548387097</v>
      </c>
      <c r="DB109">
        <v>0</v>
      </c>
      <c r="DC109">
        <v>2.09999990463257</v>
      </c>
      <c r="DD109">
        <v>629.867576923077</v>
      </c>
      <c r="DE109">
        <v>-66.2666176881123</v>
      </c>
      <c r="DF109">
        <v>63117.3549700952</v>
      </c>
      <c r="DG109">
        <v>32936.7730769231</v>
      </c>
      <c r="DH109">
        <v>15</v>
      </c>
      <c r="DI109">
        <v>1623860858.7</v>
      </c>
      <c r="DJ109" t="s">
        <v>570</v>
      </c>
      <c r="DK109">
        <v>18</v>
      </c>
      <c r="DL109">
        <v>7.664</v>
      </c>
      <c r="DM109">
        <v>-1.092</v>
      </c>
      <c r="DN109">
        <v>400</v>
      </c>
      <c r="DO109">
        <v>18</v>
      </c>
      <c r="DP109">
        <v>0.21</v>
      </c>
      <c r="DQ109">
        <v>0.01</v>
      </c>
      <c r="DR109">
        <v>-17.6100651162791</v>
      </c>
      <c r="DS109">
        <v>-1.69671726565446</v>
      </c>
      <c r="DT109">
        <v>0.209080447278766</v>
      </c>
      <c r="DU109">
        <v>0</v>
      </c>
      <c r="DV109">
        <v>626.42575</v>
      </c>
      <c r="DW109">
        <v>23.1083618012407</v>
      </c>
      <c r="DX109">
        <v>42.976989077732</v>
      </c>
      <c r="DY109">
        <v>0</v>
      </c>
      <c r="DZ109">
        <v>11.3960930232558</v>
      </c>
      <c r="EA109">
        <v>3.95210310925144</v>
      </c>
      <c r="EB109">
        <v>0.484645243257158</v>
      </c>
      <c r="EC109">
        <v>0</v>
      </c>
      <c r="ED109">
        <v>0</v>
      </c>
      <c r="EE109">
        <v>3</v>
      </c>
      <c r="EF109" t="s">
        <v>280</v>
      </c>
      <c r="EG109">
        <v>100</v>
      </c>
      <c r="EH109">
        <v>100</v>
      </c>
      <c r="EI109">
        <v>7.664</v>
      </c>
      <c r="EJ109">
        <v>-1.092</v>
      </c>
      <c r="EK109">
        <v>2</v>
      </c>
      <c r="EL109">
        <v>712.029</v>
      </c>
      <c r="EM109">
        <v>337.643</v>
      </c>
      <c r="EN109">
        <v>33.4117</v>
      </c>
      <c r="EO109">
        <v>31.6544</v>
      </c>
      <c r="EP109">
        <v>30</v>
      </c>
      <c r="EQ109">
        <v>31.4548</v>
      </c>
      <c r="ER109">
        <v>31.4134</v>
      </c>
      <c r="ES109">
        <v>25.7987</v>
      </c>
      <c r="ET109">
        <v>-30</v>
      </c>
      <c r="EU109">
        <v>-30</v>
      </c>
      <c r="EV109">
        <v>-999.9</v>
      </c>
      <c r="EW109">
        <v>400</v>
      </c>
      <c r="EX109">
        <v>20</v>
      </c>
      <c r="EY109">
        <v>110.902</v>
      </c>
      <c r="EZ109">
        <v>98.8311</v>
      </c>
    </row>
    <row r="110" spans="1:156">
      <c r="A110">
        <v>94</v>
      </c>
      <c r="B110">
        <v>1623860905.2</v>
      </c>
      <c r="C110">
        <v>5153.10000014305</v>
      </c>
      <c r="D110" t="s">
        <v>583</v>
      </c>
      <c r="E110" t="s">
        <v>584</v>
      </c>
      <c r="F110" t="s">
        <v>264</v>
      </c>
      <c r="G110">
        <v>1623860885.90968</v>
      </c>
      <c r="H110">
        <f>CD110*AI110*(CB110-CC110)/(100*BV110*(1000-AI110*CB110))</f>
        <v>0</v>
      </c>
      <c r="I110">
        <f>CD110*AI110*(CA110-BZ110*(1000-AI110*CC110)/(1000-AI110*CB110))/(100*BV110)</f>
        <v>0</v>
      </c>
      <c r="J110">
        <f>BZ110 - IF(AI110&gt;1, I110*BV110*100.0/(AK110*CJ110), 0)</f>
        <v>0</v>
      </c>
      <c r="K110">
        <f>((Q110-H110/2)*J110-I110)/(Q110+H110/2)</f>
        <v>0</v>
      </c>
      <c r="L110">
        <f>K110*(CE110+CF110)/1000.0</f>
        <v>0</v>
      </c>
      <c r="M110">
        <f>(BZ110 - IF(AI110&gt;1, I110*BV110*100.0/(AK110*CJ110), 0))*(CE110+CF110)/1000.0</f>
        <v>0</v>
      </c>
      <c r="N110">
        <f>2.0/((1/P110-1/O110)+SIGN(P110)*SQRT((1/P110-1/O110)*(1/P110-1/O110) + 4*BW110/((BW110+1)*(BW110+1))*(2*1/P110*1/O110-1/O110*1/O110)))</f>
        <v>0</v>
      </c>
      <c r="O110">
        <f>AF110+AE110*BV110+AD110*BV110*BV110</f>
        <v>0</v>
      </c>
      <c r="P110">
        <f>H110*(1000-(1000*0.61365*exp(17.502*T110/(240.97+T110))/(CE110+CF110)+CB110)/2)/(1000*0.61365*exp(17.502*T110/(240.97+T110))/(CE110+CF110)-CB110)</f>
        <v>0</v>
      </c>
      <c r="Q110">
        <f>1/((BW110+1)/(N110/1.6)+1/(O110/1.37)) + BW110/((BW110+1)/(N110/1.6) + BW110/(O110/1.37))</f>
        <v>0</v>
      </c>
      <c r="R110">
        <f>(BS110*BU110)</f>
        <v>0</v>
      </c>
      <c r="S110">
        <f>(CG110+(R110+2*0.95*5.67E-8*(((CG110+$B$7)+273)^4-(CG110+273)^4)-44100*H110)/(1.84*29.3*O110+8*0.95*5.67E-8*(CG110+273)^3))</f>
        <v>0</v>
      </c>
      <c r="T110">
        <f>($C$7*CH110+$D$7*CI110+$E$7*S110)</f>
        <v>0</v>
      </c>
      <c r="U110">
        <f>0.61365*exp(17.502*T110/(240.97+T110))</f>
        <v>0</v>
      </c>
      <c r="V110">
        <f>(W110/X110*100)</f>
        <v>0</v>
      </c>
      <c r="W110">
        <f>CB110*(CE110+CF110)/1000</f>
        <v>0</v>
      </c>
      <c r="X110">
        <f>0.61365*exp(17.502*CG110/(240.97+CG110))</f>
        <v>0</v>
      </c>
      <c r="Y110">
        <f>(U110-CB110*(CE110+CF110)/1000)</f>
        <v>0</v>
      </c>
      <c r="Z110">
        <f>(-H110*44100)</f>
        <v>0</v>
      </c>
      <c r="AA110">
        <f>2*29.3*O110*0.92*(CG110-T110)</f>
        <v>0</v>
      </c>
      <c r="AB110">
        <f>2*0.95*5.67E-8*(((CG110+$B$7)+273)^4-(T110+273)^4)</f>
        <v>0</v>
      </c>
      <c r="AC110">
        <f>R110+AB110+Z110+AA110</f>
        <v>0</v>
      </c>
      <c r="AD110">
        <v>-0.0300533069442044</v>
      </c>
      <c r="AE110">
        <v>0.0337374698591592</v>
      </c>
      <c r="AF110">
        <v>2.68170656200655</v>
      </c>
      <c r="AG110">
        <v>67</v>
      </c>
      <c r="AH110">
        <v>11</v>
      </c>
      <c r="AI110">
        <f>IF(AG110*$H$13&gt;=AK110,1.0,(AK110/(AK110-AG110*$H$13)))</f>
        <v>0</v>
      </c>
      <c r="AJ110">
        <f>(AI110-1)*100</f>
        <v>0</v>
      </c>
      <c r="AK110">
        <f>MAX(0,($B$13+$C$13*CJ110)/(1+$D$13*CJ110)*CE110/(CG110+273)*$E$13)</f>
        <v>0</v>
      </c>
      <c r="AL110">
        <v>0</v>
      </c>
      <c r="AM110">
        <v>0</v>
      </c>
      <c r="AN110">
        <v>0</v>
      </c>
      <c r="AO110">
        <f>AN110-AM110</f>
        <v>0</v>
      </c>
      <c r="AP110">
        <f>AO110/AN110</f>
        <v>0</v>
      </c>
      <c r="AQ110">
        <v>-1</v>
      </c>
      <c r="AR110" t="s">
        <v>585</v>
      </c>
      <c r="AS110">
        <v>630.019615384615</v>
      </c>
      <c r="AT110">
        <v>688.521</v>
      </c>
      <c r="AU110">
        <f>1-AS110/AT110</f>
        <v>0</v>
      </c>
      <c r="AV110">
        <v>0.5</v>
      </c>
      <c r="AW110">
        <f>BS110</f>
        <v>0</v>
      </c>
      <c r="AX110">
        <f>I110</f>
        <v>0</v>
      </c>
      <c r="AY110">
        <f>AU110*AV110*AW110</f>
        <v>0</v>
      </c>
      <c r="AZ110">
        <f>BE110/AT110</f>
        <v>0</v>
      </c>
      <c r="BA110">
        <f>(AX110-AQ110)/AW110</f>
        <v>0</v>
      </c>
      <c r="BB110">
        <f>(AN110-AT110)/AT110</f>
        <v>0</v>
      </c>
      <c r="BC110" t="s">
        <v>266</v>
      </c>
      <c r="BD110">
        <v>0</v>
      </c>
      <c r="BE110">
        <f>AT110-BD110</f>
        <v>0</v>
      </c>
      <c r="BF110">
        <f>(AT110-AS110)/(AT110-BD110)</f>
        <v>0</v>
      </c>
      <c r="BG110">
        <f>(AN110-AT110)/(AN110-BD110)</f>
        <v>0</v>
      </c>
      <c r="BH110">
        <f>(AT110-AS110)/(AT110-AM110)</f>
        <v>0</v>
      </c>
      <c r="BI110">
        <f>(AN110-AT110)/(AN110-AM110)</f>
        <v>0</v>
      </c>
      <c r="BJ110" t="s">
        <v>266</v>
      </c>
      <c r="BK110" t="s">
        <v>266</v>
      </c>
      <c r="BL110" t="s">
        <v>266</v>
      </c>
      <c r="BM110" t="s">
        <v>266</v>
      </c>
      <c r="BN110" t="s">
        <v>266</v>
      </c>
      <c r="BO110" t="s">
        <v>266</v>
      </c>
      <c r="BP110" t="s">
        <v>266</v>
      </c>
      <c r="BQ110" t="s">
        <v>266</v>
      </c>
      <c r="BR110">
        <f>$B$11*CK110+$C$11*CL110+$F$11*CM110</f>
        <v>0</v>
      </c>
      <c r="BS110">
        <f>BR110*BT110</f>
        <v>0</v>
      </c>
      <c r="BT110">
        <f>($B$11*$D$9+$C$11*$D$9+$F$11*((CZ110+CR110)/MAX(CZ110+CR110+DA110, 0.1)*$I$9+DA110/MAX(CZ110+CR110+DA110, 0.1)*$J$9))/($B$11+$C$11+$F$11)</f>
        <v>0</v>
      </c>
      <c r="BU110">
        <f>($B$11*$K$9+$C$11*$K$9+$F$11*((CZ110+CR110)/MAX(CZ110+CR110+DA110, 0.1)*$P$9+DA110/MAX(CZ110+CR110+DA110, 0.1)*$Q$9))/($B$11+$C$11+$F$11)</f>
        <v>0</v>
      </c>
      <c r="BV110">
        <v>6</v>
      </c>
      <c r="BW110">
        <v>0.5</v>
      </c>
      <c r="BX110" t="s">
        <v>267</v>
      </c>
      <c r="BY110">
        <v>1623860885.90968</v>
      </c>
      <c r="BZ110">
        <v>382.450032258065</v>
      </c>
      <c r="CA110">
        <v>399.99164516129</v>
      </c>
      <c r="CB110">
        <v>28.9541</v>
      </c>
      <c r="CC110">
        <v>17.7321870967742</v>
      </c>
      <c r="CD110">
        <v>600.002903225806</v>
      </c>
      <c r="CE110">
        <v>72.4820322580645</v>
      </c>
      <c r="CF110">
        <v>0.0999804064516129</v>
      </c>
      <c r="CG110">
        <v>34.8876161290323</v>
      </c>
      <c r="CH110">
        <v>32.557535483871</v>
      </c>
      <c r="CI110">
        <v>999.9</v>
      </c>
      <c r="CJ110">
        <v>9999.03129032258</v>
      </c>
      <c r="CK110">
        <v>0</v>
      </c>
      <c r="CL110">
        <v>1522.13967741935</v>
      </c>
      <c r="CM110">
        <v>1999.95903225806</v>
      </c>
      <c r="CN110">
        <v>0.980000419354839</v>
      </c>
      <c r="CO110">
        <v>0.0199999419354839</v>
      </c>
      <c r="CP110">
        <v>0</v>
      </c>
      <c r="CQ110">
        <v>612.35435483871</v>
      </c>
      <c r="CR110">
        <v>5.00005</v>
      </c>
      <c r="CS110">
        <v>13778.5290322581</v>
      </c>
      <c r="CT110">
        <v>16663.2935483871</v>
      </c>
      <c r="CU110">
        <v>48.8264193548387</v>
      </c>
      <c r="CV110">
        <v>50.062</v>
      </c>
      <c r="CW110">
        <v>49.3628064516129</v>
      </c>
      <c r="CX110">
        <v>49.7052580645161</v>
      </c>
      <c r="CY110">
        <v>50.8463870967742</v>
      </c>
      <c r="CZ110">
        <v>1955.05935483871</v>
      </c>
      <c r="DA110">
        <v>39.8996774193549</v>
      </c>
      <c r="DB110">
        <v>0</v>
      </c>
      <c r="DC110">
        <v>2.5</v>
      </c>
      <c r="DD110">
        <v>630.019615384615</v>
      </c>
      <c r="DE110">
        <v>-226.377680323455</v>
      </c>
      <c r="DF110">
        <v>-75730.0189403259</v>
      </c>
      <c r="DG110">
        <v>37537.5730769231</v>
      </c>
      <c r="DH110">
        <v>15</v>
      </c>
      <c r="DI110">
        <v>1623860858.7</v>
      </c>
      <c r="DJ110" t="s">
        <v>570</v>
      </c>
      <c r="DK110">
        <v>18</v>
      </c>
      <c r="DL110">
        <v>7.664</v>
      </c>
      <c r="DM110">
        <v>-1.092</v>
      </c>
      <c r="DN110">
        <v>400</v>
      </c>
      <c r="DO110">
        <v>18</v>
      </c>
      <c r="DP110">
        <v>0.21</v>
      </c>
      <c r="DQ110">
        <v>0.01</v>
      </c>
      <c r="DR110">
        <v>-17.7077697674419</v>
      </c>
      <c r="DS110">
        <v>-2.4316901714142</v>
      </c>
      <c r="DT110">
        <v>0.272414007370351</v>
      </c>
      <c r="DU110">
        <v>0</v>
      </c>
      <c r="DV110">
        <v>627.452527777778</v>
      </c>
      <c r="DW110">
        <v>-7.65998744894491</v>
      </c>
      <c r="DX110">
        <v>47.0004537534161</v>
      </c>
      <c r="DY110">
        <v>0</v>
      </c>
      <c r="DZ110">
        <v>11.6158162790698</v>
      </c>
      <c r="EA110">
        <v>5.65690554304974</v>
      </c>
      <c r="EB110">
        <v>0.628095170514281</v>
      </c>
      <c r="EC110">
        <v>0</v>
      </c>
      <c r="ED110">
        <v>0</v>
      </c>
      <c r="EE110">
        <v>3</v>
      </c>
      <c r="EF110" t="s">
        <v>280</v>
      </c>
      <c r="EG110">
        <v>100</v>
      </c>
      <c r="EH110">
        <v>100</v>
      </c>
      <c r="EI110">
        <v>7.664</v>
      </c>
      <c r="EJ110">
        <v>-1.092</v>
      </c>
      <c r="EK110">
        <v>2</v>
      </c>
      <c r="EL110">
        <v>712.289</v>
      </c>
      <c r="EM110">
        <v>337.643</v>
      </c>
      <c r="EN110">
        <v>33.4129</v>
      </c>
      <c r="EO110">
        <v>31.6545</v>
      </c>
      <c r="EP110">
        <v>30.0002</v>
      </c>
      <c r="EQ110">
        <v>31.4548</v>
      </c>
      <c r="ER110">
        <v>31.4134</v>
      </c>
      <c r="ES110">
        <v>25.7977</v>
      </c>
      <c r="ET110">
        <v>-30</v>
      </c>
      <c r="EU110">
        <v>-30</v>
      </c>
      <c r="EV110">
        <v>-999.9</v>
      </c>
      <c r="EW110">
        <v>400</v>
      </c>
      <c r="EX110">
        <v>20</v>
      </c>
      <c r="EY110">
        <v>110.901</v>
      </c>
      <c r="EZ110">
        <v>98.8311</v>
      </c>
    </row>
    <row r="111" spans="1:156">
      <c r="A111">
        <v>95</v>
      </c>
      <c r="B111">
        <v>1623860908.2</v>
      </c>
      <c r="C111">
        <v>5156.10000014305</v>
      </c>
      <c r="D111" t="s">
        <v>586</v>
      </c>
      <c r="E111" t="s">
        <v>587</v>
      </c>
      <c r="F111" t="s">
        <v>264</v>
      </c>
      <c r="G111">
        <v>1623860886.89355</v>
      </c>
      <c r="H111">
        <f>CD111*AI111*(CB111-CC111)/(100*BV111*(1000-AI111*CB111))</f>
        <v>0</v>
      </c>
      <c r="I111">
        <f>CD111*AI111*(CA111-BZ111*(1000-AI111*CC111)/(1000-AI111*CB111))/(100*BV111)</f>
        <v>0</v>
      </c>
      <c r="J111">
        <f>BZ111 - IF(AI111&gt;1, I111*BV111*100.0/(AK111*CJ111), 0)</f>
        <v>0</v>
      </c>
      <c r="K111">
        <f>((Q111-H111/2)*J111-I111)/(Q111+H111/2)</f>
        <v>0</v>
      </c>
      <c r="L111">
        <f>K111*(CE111+CF111)/1000.0</f>
        <v>0</v>
      </c>
      <c r="M111">
        <f>(BZ111 - IF(AI111&gt;1, I111*BV111*100.0/(AK111*CJ111), 0))*(CE111+CF111)/1000.0</f>
        <v>0</v>
      </c>
      <c r="N111">
        <f>2.0/((1/P111-1/O111)+SIGN(P111)*SQRT((1/P111-1/O111)*(1/P111-1/O111) + 4*BW111/((BW111+1)*(BW111+1))*(2*1/P111*1/O111-1/O111*1/O111)))</f>
        <v>0</v>
      </c>
      <c r="O111">
        <f>AF111+AE111*BV111+AD111*BV111*BV111</f>
        <v>0</v>
      </c>
      <c r="P111">
        <f>H111*(1000-(1000*0.61365*exp(17.502*T111/(240.97+T111))/(CE111+CF111)+CB111)/2)/(1000*0.61365*exp(17.502*T111/(240.97+T111))/(CE111+CF111)-CB111)</f>
        <v>0</v>
      </c>
      <c r="Q111">
        <f>1/((BW111+1)/(N111/1.6)+1/(O111/1.37)) + BW111/((BW111+1)/(N111/1.6) + BW111/(O111/1.37))</f>
        <v>0</v>
      </c>
      <c r="R111">
        <f>(BS111*BU111)</f>
        <v>0</v>
      </c>
      <c r="S111">
        <f>(CG111+(R111+2*0.95*5.67E-8*(((CG111+$B$7)+273)^4-(CG111+273)^4)-44100*H111)/(1.84*29.3*O111+8*0.95*5.67E-8*(CG111+273)^3))</f>
        <v>0</v>
      </c>
      <c r="T111">
        <f>($C$7*CH111+$D$7*CI111+$E$7*S111)</f>
        <v>0</v>
      </c>
      <c r="U111">
        <f>0.61365*exp(17.502*T111/(240.97+T111))</f>
        <v>0</v>
      </c>
      <c r="V111">
        <f>(W111/X111*100)</f>
        <v>0</v>
      </c>
      <c r="W111">
        <f>CB111*(CE111+CF111)/1000</f>
        <v>0</v>
      </c>
      <c r="X111">
        <f>0.61365*exp(17.502*CG111/(240.97+CG111))</f>
        <v>0</v>
      </c>
      <c r="Y111">
        <f>(U111-CB111*(CE111+CF111)/1000)</f>
        <v>0</v>
      </c>
      <c r="Z111">
        <f>(-H111*44100)</f>
        <v>0</v>
      </c>
      <c r="AA111">
        <f>2*29.3*O111*0.92*(CG111-T111)</f>
        <v>0</v>
      </c>
      <c r="AB111">
        <f>2*0.95*5.67E-8*(((CG111+$B$7)+273)^4-(T111+273)^4)</f>
        <v>0</v>
      </c>
      <c r="AC111">
        <f>R111+AB111+Z111+AA111</f>
        <v>0</v>
      </c>
      <c r="AD111">
        <v>-0.0300591625690705</v>
      </c>
      <c r="AE111">
        <v>0.0337440433110523</v>
      </c>
      <c r="AF111">
        <v>2.68213156059074</v>
      </c>
      <c r="AG111">
        <v>67</v>
      </c>
      <c r="AH111">
        <v>11</v>
      </c>
      <c r="AI111">
        <f>IF(AG111*$H$13&gt;=AK111,1.0,(AK111/(AK111-AG111*$H$13)))</f>
        <v>0</v>
      </c>
      <c r="AJ111">
        <f>(AI111-1)*100</f>
        <v>0</v>
      </c>
      <c r="AK111">
        <f>MAX(0,($B$13+$C$13*CJ111)/(1+$D$13*CJ111)*CE111/(CG111+273)*$E$13)</f>
        <v>0</v>
      </c>
      <c r="AL111">
        <v>0</v>
      </c>
      <c r="AM111">
        <v>0</v>
      </c>
      <c r="AN111">
        <v>0</v>
      </c>
      <c r="AO111">
        <f>AN111-AM111</f>
        <v>0</v>
      </c>
      <c r="AP111">
        <f>AO111/AN111</f>
        <v>0</v>
      </c>
      <c r="AQ111">
        <v>-1</v>
      </c>
      <c r="AR111" t="s">
        <v>588</v>
      </c>
      <c r="AS111">
        <v>625.100730769231</v>
      </c>
      <c r="AT111">
        <v>686.739</v>
      </c>
      <c r="AU111">
        <f>1-AS111/AT111</f>
        <v>0</v>
      </c>
      <c r="AV111">
        <v>0.5</v>
      </c>
      <c r="AW111">
        <f>BS111</f>
        <v>0</v>
      </c>
      <c r="AX111">
        <f>I111</f>
        <v>0</v>
      </c>
      <c r="AY111">
        <f>AU111*AV111*AW111</f>
        <v>0</v>
      </c>
      <c r="AZ111">
        <f>BE111/AT111</f>
        <v>0</v>
      </c>
      <c r="BA111">
        <f>(AX111-AQ111)/AW111</f>
        <v>0</v>
      </c>
      <c r="BB111">
        <f>(AN111-AT111)/AT111</f>
        <v>0</v>
      </c>
      <c r="BC111" t="s">
        <v>266</v>
      </c>
      <c r="BD111">
        <v>0</v>
      </c>
      <c r="BE111">
        <f>AT111-BD111</f>
        <v>0</v>
      </c>
      <c r="BF111">
        <f>(AT111-AS111)/(AT111-BD111)</f>
        <v>0</v>
      </c>
      <c r="BG111">
        <f>(AN111-AT111)/(AN111-BD111)</f>
        <v>0</v>
      </c>
      <c r="BH111">
        <f>(AT111-AS111)/(AT111-AM111)</f>
        <v>0</v>
      </c>
      <c r="BI111">
        <f>(AN111-AT111)/(AN111-AM111)</f>
        <v>0</v>
      </c>
      <c r="BJ111" t="s">
        <v>266</v>
      </c>
      <c r="BK111" t="s">
        <v>266</v>
      </c>
      <c r="BL111" t="s">
        <v>266</v>
      </c>
      <c r="BM111" t="s">
        <v>266</v>
      </c>
      <c r="BN111" t="s">
        <v>266</v>
      </c>
      <c r="BO111" t="s">
        <v>266</v>
      </c>
      <c r="BP111" t="s">
        <v>266</v>
      </c>
      <c r="BQ111" t="s">
        <v>266</v>
      </c>
      <c r="BR111">
        <f>$B$11*CK111+$C$11*CL111+$F$11*CM111</f>
        <v>0</v>
      </c>
      <c r="BS111">
        <f>BR111*BT111</f>
        <v>0</v>
      </c>
      <c r="BT111">
        <f>($B$11*$D$9+$C$11*$D$9+$F$11*((CZ111+CR111)/MAX(CZ111+CR111+DA111, 0.1)*$I$9+DA111/MAX(CZ111+CR111+DA111, 0.1)*$J$9))/($B$11+$C$11+$F$11)</f>
        <v>0</v>
      </c>
      <c r="BU111">
        <f>($B$11*$K$9+$C$11*$K$9+$F$11*((CZ111+CR111)/MAX(CZ111+CR111+DA111, 0.1)*$P$9+DA111/MAX(CZ111+CR111+DA111, 0.1)*$Q$9))/($B$11+$C$11+$F$11)</f>
        <v>0</v>
      </c>
      <c r="BV111">
        <v>6</v>
      </c>
      <c r="BW111">
        <v>0.5</v>
      </c>
      <c r="BX111" t="s">
        <v>267</v>
      </c>
      <c r="BY111">
        <v>1623860886.89355</v>
      </c>
      <c r="BZ111">
        <v>382.426580645161</v>
      </c>
      <c r="CA111">
        <v>399.992290322581</v>
      </c>
      <c r="CB111">
        <v>29.0107161290323</v>
      </c>
      <c r="CC111">
        <v>17.7296806451613</v>
      </c>
      <c r="CD111">
        <v>600.003387096774</v>
      </c>
      <c r="CE111">
        <v>72.4821129032258</v>
      </c>
      <c r="CF111">
        <v>0.099963735483871</v>
      </c>
      <c r="CG111">
        <v>34.9024387096774</v>
      </c>
      <c r="CH111">
        <v>32.6480870967742</v>
      </c>
      <c r="CI111">
        <v>999.9</v>
      </c>
      <c r="CJ111">
        <v>10000.9683870968</v>
      </c>
      <c r="CK111">
        <v>0</v>
      </c>
      <c r="CL111">
        <v>1523.01451612903</v>
      </c>
      <c r="CM111">
        <v>1999.94322580645</v>
      </c>
      <c r="CN111">
        <v>0.980000258064517</v>
      </c>
      <c r="CO111">
        <v>0.0200000903225806</v>
      </c>
      <c r="CP111">
        <v>0</v>
      </c>
      <c r="CQ111">
        <v>611.075032258065</v>
      </c>
      <c r="CR111">
        <v>5.00005</v>
      </c>
      <c r="CS111">
        <v>13752.8032258065</v>
      </c>
      <c r="CT111">
        <v>16663.1612903226</v>
      </c>
      <c r="CU111">
        <v>48.8526129032258</v>
      </c>
      <c r="CV111">
        <v>50.062</v>
      </c>
      <c r="CW111">
        <v>49.3648387096774</v>
      </c>
      <c r="CX111">
        <v>49.7092903225806</v>
      </c>
      <c r="CY111">
        <v>50.8584838709677</v>
      </c>
      <c r="CZ111">
        <v>1955.0435483871</v>
      </c>
      <c r="DA111">
        <v>39.8996774193549</v>
      </c>
      <c r="DB111">
        <v>0</v>
      </c>
      <c r="DC111">
        <v>2.29999995231628</v>
      </c>
      <c r="DD111">
        <v>625.100730769231</v>
      </c>
      <c r="DE111">
        <v>-139.578018751845</v>
      </c>
      <c r="DF111">
        <v>-52908.086204701</v>
      </c>
      <c r="DG111">
        <v>37178.1076923077</v>
      </c>
      <c r="DH111">
        <v>15</v>
      </c>
      <c r="DI111">
        <v>1623860858.7</v>
      </c>
      <c r="DJ111" t="s">
        <v>570</v>
      </c>
      <c r="DK111">
        <v>18</v>
      </c>
      <c r="DL111">
        <v>7.664</v>
      </c>
      <c r="DM111">
        <v>-1.092</v>
      </c>
      <c r="DN111">
        <v>400</v>
      </c>
      <c r="DO111">
        <v>18</v>
      </c>
      <c r="DP111">
        <v>0.21</v>
      </c>
      <c r="DQ111">
        <v>0.01</v>
      </c>
      <c r="DR111">
        <v>-17.8164744186046</v>
      </c>
      <c r="DS111">
        <v>-2.95786015764473</v>
      </c>
      <c r="DT111">
        <v>0.313897244402156</v>
      </c>
      <c r="DU111">
        <v>0</v>
      </c>
      <c r="DV111">
        <v>628.102361111111</v>
      </c>
      <c r="DW111">
        <v>-46.4128976473223</v>
      </c>
      <c r="DX111">
        <v>50.4255865057902</v>
      </c>
      <c r="DY111">
        <v>0</v>
      </c>
      <c r="DZ111">
        <v>11.8658302325581</v>
      </c>
      <c r="EA111">
        <v>6.69468589067112</v>
      </c>
      <c r="EB111">
        <v>0.710486261764265</v>
      </c>
      <c r="EC111">
        <v>0</v>
      </c>
      <c r="ED111">
        <v>0</v>
      </c>
      <c r="EE111">
        <v>3</v>
      </c>
      <c r="EF111" t="s">
        <v>280</v>
      </c>
      <c r="EG111">
        <v>100</v>
      </c>
      <c r="EH111">
        <v>100</v>
      </c>
      <c r="EI111">
        <v>7.664</v>
      </c>
      <c r="EJ111">
        <v>-1.092</v>
      </c>
      <c r="EK111">
        <v>2</v>
      </c>
      <c r="EL111">
        <v>712.462</v>
      </c>
      <c r="EM111">
        <v>337.668</v>
      </c>
      <c r="EN111">
        <v>33.4143</v>
      </c>
      <c r="EO111">
        <v>31.6565</v>
      </c>
      <c r="EP111">
        <v>30.0001</v>
      </c>
      <c r="EQ111">
        <v>31.4548</v>
      </c>
      <c r="ER111">
        <v>31.4134</v>
      </c>
      <c r="ES111">
        <v>25.7984</v>
      </c>
      <c r="ET111">
        <v>-30</v>
      </c>
      <c r="EU111">
        <v>-30</v>
      </c>
      <c r="EV111">
        <v>-999.9</v>
      </c>
      <c r="EW111">
        <v>400</v>
      </c>
      <c r="EX111">
        <v>20</v>
      </c>
      <c r="EY111">
        <v>110.902</v>
      </c>
      <c r="EZ111">
        <v>98.8309</v>
      </c>
    </row>
    <row r="112" spans="1:156">
      <c r="A112">
        <v>96</v>
      </c>
      <c r="B112">
        <v>1623860911.2</v>
      </c>
      <c r="C112">
        <v>5159.10000014305</v>
      </c>
      <c r="D112" t="s">
        <v>589</v>
      </c>
      <c r="E112" t="s">
        <v>590</v>
      </c>
      <c r="F112" t="s">
        <v>264</v>
      </c>
      <c r="G112">
        <v>1623860887.95806</v>
      </c>
      <c r="H112">
        <f>CD112*AI112*(CB112-CC112)/(100*BV112*(1000-AI112*CB112))</f>
        <v>0</v>
      </c>
      <c r="I112">
        <f>CD112*AI112*(CA112-BZ112*(1000-AI112*CC112)/(1000-AI112*CB112))/(100*BV112)</f>
        <v>0</v>
      </c>
      <c r="J112">
        <f>BZ112 - IF(AI112&gt;1, I112*BV112*100.0/(AK112*CJ112), 0)</f>
        <v>0</v>
      </c>
      <c r="K112">
        <f>((Q112-H112/2)*J112-I112)/(Q112+H112/2)</f>
        <v>0</v>
      </c>
      <c r="L112">
        <f>K112*(CE112+CF112)/1000.0</f>
        <v>0</v>
      </c>
      <c r="M112">
        <f>(BZ112 - IF(AI112&gt;1, I112*BV112*100.0/(AK112*CJ112), 0))*(CE112+CF112)/1000.0</f>
        <v>0</v>
      </c>
      <c r="N112">
        <f>2.0/((1/P112-1/O112)+SIGN(P112)*SQRT((1/P112-1/O112)*(1/P112-1/O112) + 4*BW112/((BW112+1)*(BW112+1))*(2*1/P112*1/O112-1/O112*1/O112)))</f>
        <v>0</v>
      </c>
      <c r="O112">
        <f>AF112+AE112*BV112+AD112*BV112*BV112</f>
        <v>0</v>
      </c>
      <c r="P112">
        <f>H112*(1000-(1000*0.61365*exp(17.502*T112/(240.97+T112))/(CE112+CF112)+CB112)/2)/(1000*0.61365*exp(17.502*T112/(240.97+T112))/(CE112+CF112)-CB112)</f>
        <v>0</v>
      </c>
      <c r="Q112">
        <f>1/((BW112+1)/(N112/1.6)+1/(O112/1.37)) + BW112/((BW112+1)/(N112/1.6) + BW112/(O112/1.37))</f>
        <v>0</v>
      </c>
      <c r="R112">
        <f>(BS112*BU112)</f>
        <v>0</v>
      </c>
      <c r="S112">
        <f>(CG112+(R112+2*0.95*5.67E-8*(((CG112+$B$7)+273)^4-(CG112+273)^4)-44100*H112)/(1.84*29.3*O112+8*0.95*5.67E-8*(CG112+273)^3))</f>
        <v>0</v>
      </c>
      <c r="T112">
        <f>($C$7*CH112+$D$7*CI112+$E$7*S112)</f>
        <v>0</v>
      </c>
      <c r="U112">
        <f>0.61365*exp(17.502*T112/(240.97+T112))</f>
        <v>0</v>
      </c>
      <c r="V112">
        <f>(W112/X112*100)</f>
        <v>0</v>
      </c>
      <c r="W112">
        <f>CB112*(CE112+CF112)/1000</f>
        <v>0</v>
      </c>
      <c r="X112">
        <f>0.61365*exp(17.502*CG112/(240.97+CG112))</f>
        <v>0</v>
      </c>
      <c r="Y112">
        <f>(U112-CB112*(CE112+CF112)/1000)</f>
        <v>0</v>
      </c>
      <c r="Z112">
        <f>(-H112*44100)</f>
        <v>0</v>
      </c>
      <c r="AA112">
        <f>2*29.3*O112*0.92*(CG112-T112)</f>
        <v>0</v>
      </c>
      <c r="AB112">
        <f>2*0.95*5.67E-8*(((CG112+$B$7)+273)^4-(T112+273)^4)</f>
        <v>0</v>
      </c>
      <c r="AC112">
        <f>R112+AB112+Z112+AA112</f>
        <v>0</v>
      </c>
      <c r="AD112">
        <v>-0.0300570046422429</v>
      </c>
      <c r="AE112">
        <v>0.0337416208491435</v>
      </c>
      <c r="AF112">
        <v>2.68197494145722</v>
      </c>
      <c r="AG112">
        <v>67</v>
      </c>
      <c r="AH112">
        <v>11</v>
      </c>
      <c r="AI112">
        <f>IF(AG112*$H$13&gt;=AK112,1.0,(AK112/(AK112-AG112*$H$13)))</f>
        <v>0</v>
      </c>
      <c r="AJ112">
        <f>(AI112-1)*100</f>
        <v>0</v>
      </c>
      <c r="AK112">
        <f>MAX(0,($B$13+$C$13*CJ112)/(1+$D$13*CJ112)*CE112/(CG112+273)*$E$13)</f>
        <v>0</v>
      </c>
      <c r="AL112">
        <v>0</v>
      </c>
      <c r="AM112">
        <v>0</v>
      </c>
      <c r="AN112">
        <v>0</v>
      </c>
      <c r="AO112">
        <f>AN112-AM112</f>
        <v>0</v>
      </c>
      <c r="AP112">
        <f>AO112/AN112</f>
        <v>0</v>
      </c>
      <c r="AQ112">
        <v>-1</v>
      </c>
      <c r="AR112" t="s">
        <v>591</v>
      </c>
      <c r="AS112">
        <v>622.383884615385</v>
      </c>
      <c r="AT112">
        <v>685.121</v>
      </c>
      <c r="AU112">
        <f>1-AS112/AT112</f>
        <v>0</v>
      </c>
      <c r="AV112">
        <v>0.5</v>
      </c>
      <c r="AW112">
        <f>BS112</f>
        <v>0</v>
      </c>
      <c r="AX112">
        <f>I112</f>
        <v>0</v>
      </c>
      <c r="AY112">
        <f>AU112*AV112*AW112</f>
        <v>0</v>
      </c>
      <c r="AZ112">
        <f>BE112/AT112</f>
        <v>0</v>
      </c>
      <c r="BA112">
        <f>(AX112-AQ112)/AW112</f>
        <v>0</v>
      </c>
      <c r="BB112">
        <f>(AN112-AT112)/AT112</f>
        <v>0</v>
      </c>
      <c r="BC112" t="s">
        <v>266</v>
      </c>
      <c r="BD112">
        <v>0</v>
      </c>
      <c r="BE112">
        <f>AT112-BD112</f>
        <v>0</v>
      </c>
      <c r="BF112">
        <f>(AT112-AS112)/(AT112-BD112)</f>
        <v>0</v>
      </c>
      <c r="BG112">
        <f>(AN112-AT112)/(AN112-BD112)</f>
        <v>0</v>
      </c>
      <c r="BH112">
        <f>(AT112-AS112)/(AT112-AM112)</f>
        <v>0</v>
      </c>
      <c r="BI112">
        <f>(AN112-AT112)/(AN112-AM112)</f>
        <v>0</v>
      </c>
      <c r="BJ112" t="s">
        <v>266</v>
      </c>
      <c r="BK112" t="s">
        <v>266</v>
      </c>
      <c r="BL112" t="s">
        <v>266</v>
      </c>
      <c r="BM112" t="s">
        <v>266</v>
      </c>
      <c r="BN112" t="s">
        <v>266</v>
      </c>
      <c r="BO112" t="s">
        <v>266</v>
      </c>
      <c r="BP112" t="s">
        <v>266</v>
      </c>
      <c r="BQ112" t="s">
        <v>266</v>
      </c>
      <c r="BR112">
        <f>$B$11*CK112+$C$11*CL112+$F$11*CM112</f>
        <v>0</v>
      </c>
      <c r="BS112">
        <f>BR112*BT112</f>
        <v>0</v>
      </c>
      <c r="BT112">
        <f>($B$11*$D$9+$C$11*$D$9+$F$11*((CZ112+CR112)/MAX(CZ112+CR112+DA112, 0.1)*$I$9+DA112/MAX(CZ112+CR112+DA112, 0.1)*$J$9))/($B$11+$C$11+$F$11)</f>
        <v>0</v>
      </c>
      <c r="BU112">
        <f>($B$11*$K$9+$C$11*$K$9+$F$11*((CZ112+CR112)/MAX(CZ112+CR112+DA112, 0.1)*$P$9+DA112/MAX(CZ112+CR112+DA112, 0.1)*$Q$9))/($B$11+$C$11+$F$11)</f>
        <v>0</v>
      </c>
      <c r="BV112">
        <v>6</v>
      </c>
      <c r="BW112">
        <v>0.5</v>
      </c>
      <c r="BX112" t="s">
        <v>267</v>
      </c>
      <c r="BY112">
        <v>1623860887.95806</v>
      </c>
      <c r="BZ112">
        <v>382.404612903226</v>
      </c>
      <c r="CA112">
        <v>399.991838709677</v>
      </c>
      <c r="CB112">
        <v>29.0709161290323</v>
      </c>
      <c r="CC112">
        <v>17.7271064516129</v>
      </c>
      <c r="CD112">
        <v>600.004516129032</v>
      </c>
      <c r="CE112">
        <v>72.4821580645161</v>
      </c>
      <c r="CF112">
        <v>0.099977864516129</v>
      </c>
      <c r="CG112">
        <v>34.9184870967742</v>
      </c>
      <c r="CH112">
        <v>32.7433677419355</v>
      </c>
      <c r="CI112">
        <v>999.9</v>
      </c>
      <c r="CJ112">
        <v>10000.2441935484</v>
      </c>
      <c r="CK112">
        <v>0</v>
      </c>
      <c r="CL112">
        <v>1523.92161290323</v>
      </c>
      <c r="CM112">
        <v>1999.95258064516</v>
      </c>
      <c r="CN112">
        <v>0.980000193548387</v>
      </c>
      <c r="CO112">
        <v>0.0200001387096774</v>
      </c>
      <c r="CP112">
        <v>0</v>
      </c>
      <c r="CQ112">
        <v>609.795322580645</v>
      </c>
      <c r="CR112">
        <v>5.00005</v>
      </c>
      <c r="CS112">
        <v>13727.5516129032</v>
      </c>
      <c r="CT112">
        <v>16663.2387096774</v>
      </c>
      <c r="CU112">
        <v>48.8808387096774</v>
      </c>
      <c r="CV112">
        <v>50.062</v>
      </c>
      <c r="CW112">
        <v>49.3668709677419</v>
      </c>
      <c r="CX112">
        <v>49.7133225806451</v>
      </c>
      <c r="CY112">
        <v>50.8726129032258</v>
      </c>
      <c r="CZ112">
        <v>1955.05258064516</v>
      </c>
      <c r="DA112">
        <v>39.9</v>
      </c>
      <c r="DB112">
        <v>0</v>
      </c>
      <c r="DC112">
        <v>2.70000004768372</v>
      </c>
      <c r="DD112">
        <v>622.383884615385</v>
      </c>
      <c r="DE112">
        <v>-164.674345507752</v>
      </c>
      <c r="DF112">
        <v>-78502.7321970951</v>
      </c>
      <c r="DG112">
        <v>37014.2653846154</v>
      </c>
      <c r="DH112">
        <v>15</v>
      </c>
      <c r="DI112">
        <v>1623860858.7</v>
      </c>
      <c r="DJ112" t="s">
        <v>570</v>
      </c>
      <c r="DK112">
        <v>18</v>
      </c>
      <c r="DL112">
        <v>7.664</v>
      </c>
      <c r="DM112">
        <v>-1.092</v>
      </c>
      <c r="DN112">
        <v>400</v>
      </c>
      <c r="DO112">
        <v>18</v>
      </c>
      <c r="DP112">
        <v>0.21</v>
      </c>
      <c r="DQ112">
        <v>0.01</v>
      </c>
      <c r="DR112">
        <v>-17.9280581395349</v>
      </c>
      <c r="DS112">
        <v>-2.77202366917244</v>
      </c>
      <c r="DT112">
        <v>0.300091538152873</v>
      </c>
      <c r="DU112">
        <v>0</v>
      </c>
      <c r="DV112">
        <v>627.584083333333</v>
      </c>
      <c r="DW112">
        <v>-119.871220599162</v>
      </c>
      <c r="DX112">
        <v>54.2819941367787</v>
      </c>
      <c r="DY112">
        <v>0</v>
      </c>
      <c r="DZ112">
        <v>12.1357906976744</v>
      </c>
      <c r="EA112">
        <v>6.80672259667385</v>
      </c>
      <c r="EB112">
        <v>0.719064307960863</v>
      </c>
      <c r="EC112">
        <v>0</v>
      </c>
      <c r="ED112">
        <v>0</v>
      </c>
      <c r="EE112">
        <v>3</v>
      </c>
      <c r="EF112" t="s">
        <v>280</v>
      </c>
      <c r="EG112">
        <v>100</v>
      </c>
      <c r="EH112">
        <v>100</v>
      </c>
      <c r="EI112">
        <v>7.664</v>
      </c>
      <c r="EJ112">
        <v>-1.092</v>
      </c>
      <c r="EK112">
        <v>2</v>
      </c>
      <c r="EL112">
        <v>712.505</v>
      </c>
      <c r="EM112">
        <v>337.593</v>
      </c>
      <c r="EN112">
        <v>33.4158</v>
      </c>
      <c r="EO112">
        <v>31.6572</v>
      </c>
      <c r="EP112">
        <v>30</v>
      </c>
      <c r="EQ112">
        <v>31.4548</v>
      </c>
      <c r="ER112">
        <v>31.4134</v>
      </c>
      <c r="ES112">
        <v>25.799</v>
      </c>
      <c r="ET112">
        <v>-30</v>
      </c>
      <c r="EU112">
        <v>-30</v>
      </c>
      <c r="EV112">
        <v>-999.9</v>
      </c>
      <c r="EW112">
        <v>400</v>
      </c>
      <c r="EX112">
        <v>20</v>
      </c>
      <c r="EY112">
        <v>110.903</v>
      </c>
      <c r="EZ112">
        <v>98.8316</v>
      </c>
    </row>
    <row r="113" spans="1:156">
      <c r="A113">
        <v>97</v>
      </c>
      <c r="B113">
        <v>1623860914.2</v>
      </c>
      <c r="C113">
        <v>5162.10000014305</v>
      </c>
      <c r="D113" t="s">
        <v>592</v>
      </c>
      <c r="E113" t="s">
        <v>593</v>
      </c>
      <c r="F113" t="s">
        <v>264</v>
      </c>
      <c r="G113">
        <v>1623860889.10323</v>
      </c>
      <c r="H113">
        <f>CD113*AI113*(CB113-CC113)/(100*BV113*(1000-AI113*CB113))</f>
        <v>0</v>
      </c>
      <c r="I113">
        <f>CD113*AI113*(CA113-BZ113*(1000-AI113*CC113)/(1000-AI113*CB113))/(100*BV113)</f>
        <v>0</v>
      </c>
      <c r="J113">
        <f>BZ113 - IF(AI113&gt;1, I113*BV113*100.0/(AK113*CJ113), 0)</f>
        <v>0</v>
      </c>
      <c r="K113">
        <f>((Q113-H113/2)*J113-I113)/(Q113+H113/2)</f>
        <v>0</v>
      </c>
      <c r="L113">
        <f>K113*(CE113+CF113)/1000.0</f>
        <v>0</v>
      </c>
      <c r="M113">
        <f>(BZ113 - IF(AI113&gt;1, I113*BV113*100.0/(AK113*CJ113), 0))*(CE113+CF113)/1000.0</f>
        <v>0</v>
      </c>
      <c r="N113">
        <f>2.0/((1/P113-1/O113)+SIGN(P113)*SQRT((1/P113-1/O113)*(1/P113-1/O113) + 4*BW113/((BW113+1)*(BW113+1))*(2*1/P113*1/O113-1/O113*1/O113)))</f>
        <v>0</v>
      </c>
      <c r="O113">
        <f>AF113+AE113*BV113+AD113*BV113*BV113</f>
        <v>0</v>
      </c>
      <c r="P113">
        <f>H113*(1000-(1000*0.61365*exp(17.502*T113/(240.97+T113))/(CE113+CF113)+CB113)/2)/(1000*0.61365*exp(17.502*T113/(240.97+T113))/(CE113+CF113)-CB113)</f>
        <v>0</v>
      </c>
      <c r="Q113">
        <f>1/((BW113+1)/(N113/1.6)+1/(O113/1.37)) + BW113/((BW113+1)/(N113/1.6) + BW113/(O113/1.37))</f>
        <v>0</v>
      </c>
      <c r="R113">
        <f>(BS113*BU113)</f>
        <v>0</v>
      </c>
      <c r="S113">
        <f>(CG113+(R113+2*0.95*5.67E-8*(((CG113+$B$7)+273)^4-(CG113+273)^4)-44100*H113)/(1.84*29.3*O113+8*0.95*5.67E-8*(CG113+273)^3))</f>
        <v>0</v>
      </c>
      <c r="T113">
        <f>($C$7*CH113+$D$7*CI113+$E$7*S113)</f>
        <v>0</v>
      </c>
      <c r="U113">
        <f>0.61365*exp(17.502*T113/(240.97+T113))</f>
        <v>0</v>
      </c>
      <c r="V113">
        <f>(W113/X113*100)</f>
        <v>0</v>
      </c>
      <c r="W113">
        <f>CB113*(CE113+CF113)/1000</f>
        <v>0</v>
      </c>
      <c r="X113">
        <f>0.61365*exp(17.502*CG113/(240.97+CG113))</f>
        <v>0</v>
      </c>
      <c r="Y113">
        <f>(U113-CB113*(CE113+CF113)/1000)</f>
        <v>0</v>
      </c>
      <c r="Z113">
        <f>(-H113*44100)</f>
        <v>0</v>
      </c>
      <c r="AA113">
        <f>2*29.3*O113*0.92*(CG113-T113)</f>
        <v>0</v>
      </c>
      <c r="AB113">
        <f>2*0.95*5.67E-8*(((CG113+$B$7)+273)^4-(T113+273)^4)</f>
        <v>0</v>
      </c>
      <c r="AC113">
        <f>R113+AB113+Z113+AA113</f>
        <v>0</v>
      </c>
      <c r="AD113">
        <v>-0.0300548458776691</v>
      </c>
      <c r="AE113">
        <v>0.0337391974467913</v>
      </c>
      <c r="AF113">
        <v>2.6818182589378</v>
      </c>
      <c r="AG113">
        <v>67</v>
      </c>
      <c r="AH113">
        <v>11</v>
      </c>
      <c r="AI113">
        <f>IF(AG113*$H$13&gt;=AK113,1.0,(AK113/(AK113-AG113*$H$13)))</f>
        <v>0</v>
      </c>
      <c r="AJ113">
        <f>(AI113-1)*100</f>
        <v>0</v>
      </c>
      <c r="AK113">
        <f>MAX(0,($B$13+$C$13*CJ113)/(1+$D$13*CJ113)*CE113/(CG113+273)*$E$13)</f>
        <v>0</v>
      </c>
      <c r="AL113">
        <v>0</v>
      </c>
      <c r="AM113">
        <v>0</v>
      </c>
      <c r="AN113">
        <v>0</v>
      </c>
      <c r="AO113">
        <f>AN113-AM113</f>
        <v>0</v>
      </c>
      <c r="AP113">
        <f>AO113/AN113</f>
        <v>0</v>
      </c>
      <c r="AQ113">
        <v>-1</v>
      </c>
      <c r="AR113" t="s">
        <v>594</v>
      </c>
      <c r="AS113">
        <v>620.891769230769</v>
      </c>
      <c r="AT113">
        <v>683.336</v>
      </c>
      <c r="AU113">
        <f>1-AS113/AT113</f>
        <v>0</v>
      </c>
      <c r="AV113">
        <v>0.5</v>
      </c>
      <c r="AW113">
        <f>BS113</f>
        <v>0</v>
      </c>
      <c r="AX113">
        <f>I113</f>
        <v>0</v>
      </c>
      <c r="AY113">
        <f>AU113*AV113*AW113</f>
        <v>0</v>
      </c>
      <c r="AZ113">
        <f>BE113/AT113</f>
        <v>0</v>
      </c>
      <c r="BA113">
        <f>(AX113-AQ113)/AW113</f>
        <v>0</v>
      </c>
      <c r="BB113">
        <f>(AN113-AT113)/AT113</f>
        <v>0</v>
      </c>
      <c r="BC113" t="s">
        <v>266</v>
      </c>
      <c r="BD113">
        <v>0</v>
      </c>
      <c r="BE113">
        <f>AT113-BD113</f>
        <v>0</v>
      </c>
      <c r="BF113">
        <f>(AT113-AS113)/(AT113-BD113)</f>
        <v>0</v>
      </c>
      <c r="BG113">
        <f>(AN113-AT113)/(AN113-BD113)</f>
        <v>0</v>
      </c>
      <c r="BH113">
        <f>(AT113-AS113)/(AT113-AM113)</f>
        <v>0</v>
      </c>
      <c r="BI113">
        <f>(AN113-AT113)/(AN113-AM113)</f>
        <v>0</v>
      </c>
      <c r="BJ113" t="s">
        <v>266</v>
      </c>
      <c r="BK113" t="s">
        <v>266</v>
      </c>
      <c r="BL113" t="s">
        <v>266</v>
      </c>
      <c r="BM113" t="s">
        <v>266</v>
      </c>
      <c r="BN113" t="s">
        <v>266</v>
      </c>
      <c r="BO113" t="s">
        <v>266</v>
      </c>
      <c r="BP113" t="s">
        <v>266</v>
      </c>
      <c r="BQ113" t="s">
        <v>266</v>
      </c>
      <c r="BR113">
        <f>$B$11*CK113+$C$11*CL113+$F$11*CM113</f>
        <v>0</v>
      </c>
      <c r="BS113">
        <f>BR113*BT113</f>
        <v>0</v>
      </c>
      <c r="BT113">
        <f>($B$11*$D$9+$C$11*$D$9+$F$11*((CZ113+CR113)/MAX(CZ113+CR113+DA113, 0.1)*$I$9+DA113/MAX(CZ113+CR113+DA113, 0.1)*$J$9))/($B$11+$C$11+$F$11)</f>
        <v>0</v>
      </c>
      <c r="BU113">
        <f>($B$11*$K$9+$C$11*$K$9+$F$11*((CZ113+CR113)/MAX(CZ113+CR113+DA113, 0.1)*$P$9+DA113/MAX(CZ113+CR113+DA113, 0.1)*$Q$9))/($B$11+$C$11+$F$11)</f>
        <v>0</v>
      </c>
      <c r="BV113">
        <v>6</v>
      </c>
      <c r="BW113">
        <v>0.5</v>
      </c>
      <c r="BX113" t="s">
        <v>267</v>
      </c>
      <c r="BY113">
        <v>1623860889.10323</v>
      </c>
      <c r="BZ113">
        <v>382.38264516129</v>
      </c>
      <c r="CA113">
        <v>399.991064516129</v>
      </c>
      <c r="CB113">
        <v>29.1336387096774</v>
      </c>
      <c r="CC113">
        <v>17.7242677419355</v>
      </c>
      <c r="CD113">
        <v>600.005225806452</v>
      </c>
      <c r="CE113">
        <v>72.4822129032258</v>
      </c>
      <c r="CF113">
        <v>0.0999861225806452</v>
      </c>
      <c r="CG113">
        <v>34.9355225806452</v>
      </c>
      <c r="CH113">
        <v>32.8416096774194</v>
      </c>
      <c r="CI113">
        <v>999.9</v>
      </c>
      <c r="CJ113">
        <v>9999.51838709677</v>
      </c>
      <c r="CK113">
        <v>0</v>
      </c>
      <c r="CL113">
        <v>1524.8035483871</v>
      </c>
      <c r="CM113">
        <v>1999.96322580645</v>
      </c>
      <c r="CN113">
        <v>0.980000225806452</v>
      </c>
      <c r="CO113">
        <v>0.0200000870967742</v>
      </c>
      <c r="CP113">
        <v>0</v>
      </c>
      <c r="CQ113">
        <v>608.49</v>
      </c>
      <c r="CR113">
        <v>5.00005</v>
      </c>
      <c r="CS113">
        <v>13701.964516129</v>
      </c>
      <c r="CT113">
        <v>16663.3258064516</v>
      </c>
      <c r="CU113">
        <v>48.909064516129</v>
      </c>
      <c r="CV113">
        <v>50.062</v>
      </c>
      <c r="CW113">
        <v>49.3668709677419</v>
      </c>
      <c r="CX113">
        <v>49.7173548387097</v>
      </c>
      <c r="CY113">
        <v>50.8887419354838</v>
      </c>
      <c r="CZ113">
        <v>1955.06322580645</v>
      </c>
      <c r="DA113">
        <v>39.9</v>
      </c>
      <c r="DB113">
        <v>0</v>
      </c>
      <c r="DC113">
        <v>2.5</v>
      </c>
      <c r="DD113">
        <v>620.891769230769</v>
      </c>
      <c r="DE113">
        <v>-140.310220781366</v>
      </c>
      <c r="DF113">
        <v>-67858.3461766559</v>
      </c>
      <c r="DG113">
        <v>36920.3153846154</v>
      </c>
      <c r="DH113">
        <v>15</v>
      </c>
      <c r="DI113">
        <v>1623860858.7</v>
      </c>
      <c r="DJ113" t="s">
        <v>570</v>
      </c>
      <c r="DK113">
        <v>18</v>
      </c>
      <c r="DL113">
        <v>7.664</v>
      </c>
      <c r="DM113">
        <v>-1.092</v>
      </c>
      <c r="DN113">
        <v>400</v>
      </c>
      <c r="DO113">
        <v>18</v>
      </c>
      <c r="DP113">
        <v>0.21</v>
      </c>
      <c r="DQ113">
        <v>0.01</v>
      </c>
      <c r="DR113">
        <v>-18.0230534883721</v>
      </c>
      <c r="DS113">
        <v>-2.0616206353561</v>
      </c>
      <c r="DT113">
        <v>0.246682063854197</v>
      </c>
      <c r="DU113">
        <v>0</v>
      </c>
      <c r="DV113">
        <v>623.875972222222</v>
      </c>
      <c r="DW113">
        <v>-71.0097312058755</v>
      </c>
      <c r="DX113">
        <v>51.542207287106</v>
      </c>
      <c r="DY113">
        <v>0</v>
      </c>
      <c r="DZ113">
        <v>12.4215697674419</v>
      </c>
      <c r="EA113">
        <v>5.8048985671032</v>
      </c>
      <c r="EB113">
        <v>0.62782972196581</v>
      </c>
      <c r="EC113">
        <v>0</v>
      </c>
      <c r="ED113">
        <v>0</v>
      </c>
      <c r="EE113">
        <v>3</v>
      </c>
      <c r="EF113" t="s">
        <v>280</v>
      </c>
      <c r="EG113">
        <v>100</v>
      </c>
      <c r="EH113">
        <v>100</v>
      </c>
      <c r="EI113">
        <v>7.664</v>
      </c>
      <c r="EJ113">
        <v>-1.092</v>
      </c>
      <c r="EK113">
        <v>2</v>
      </c>
      <c r="EL113">
        <v>712.614</v>
      </c>
      <c r="EM113">
        <v>337.527</v>
      </c>
      <c r="EN113">
        <v>33.4173</v>
      </c>
      <c r="EO113">
        <v>31.6572</v>
      </c>
      <c r="EP113">
        <v>30.0002</v>
      </c>
      <c r="EQ113">
        <v>31.4547</v>
      </c>
      <c r="ER113">
        <v>31.4128</v>
      </c>
      <c r="ES113">
        <v>25.798</v>
      </c>
      <c r="ET113">
        <v>-30</v>
      </c>
      <c r="EU113">
        <v>-30</v>
      </c>
      <c r="EV113">
        <v>-999.9</v>
      </c>
      <c r="EW113">
        <v>400</v>
      </c>
      <c r="EX113">
        <v>20</v>
      </c>
      <c r="EY113">
        <v>110.903</v>
      </c>
      <c r="EZ113">
        <v>98.8316</v>
      </c>
    </row>
    <row r="114" spans="1:156">
      <c r="A114">
        <v>98</v>
      </c>
      <c r="B114">
        <v>1623860917.2</v>
      </c>
      <c r="C114">
        <v>5165.10000014305</v>
      </c>
      <c r="D114" t="s">
        <v>595</v>
      </c>
      <c r="E114" t="s">
        <v>596</v>
      </c>
      <c r="F114" t="s">
        <v>264</v>
      </c>
      <c r="G114">
        <v>1623860890.32903</v>
      </c>
      <c r="H114">
        <f>CD114*AI114*(CB114-CC114)/(100*BV114*(1000-AI114*CB114))</f>
        <v>0</v>
      </c>
      <c r="I114">
        <f>CD114*AI114*(CA114-BZ114*(1000-AI114*CC114)/(1000-AI114*CB114))/(100*BV114)</f>
        <v>0</v>
      </c>
      <c r="J114">
        <f>BZ114 - IF(AI114&gt;1, I114*BV114*100.0/(AK114*CJ114), 0)</f>
        <v>0</v>
      </c>
      <c r="K114">
        <f>((Q114-H114/2)*J114-I114)/(Q114+H114/2)</f>
        <v>0</v>
      </c>
      <c r="L114">
        <f>K114*(CE114+CF114)/1000.0</f>
        <v>0</v>
      </c>
      <c r="M114">
        <f>(BZ114 - IF(AI114&gt;1, I114*BV114*100.0/(AK114*CJ114), 0))*(CE114+CF114)/1000.0</f>
        <v>0</v>
      </c>
      <c r="N114">
        <f>2.0/((1/P114-1/O114)+SIGN(P114)*SQRT((1/P114-1/O114)*(1/P114-1/O114) + 4*BW114/((BW114+1)*(BW114+1))*(2*1/P114*1/O114-1/O114*1/O114)))</f>
        <v>0</v>
      </c>
      <c r="O114">
        <f>AF114+AE114*BV114+AD114*BV114*BV114</f>
        <v>0</v>
      </c>
      <c r="P114">
        <f>H114*(1000-(1000*0.61365*exp(17.502*T114/(240.97+T114))/(CE114+CF114)+CB114)/2)/(1000*0.61365*exp(17.502*T114/(240.97+T114))/(CE114+CF114)-CB114)</f>
        <v>0</v>
      </c>
      <c r="Q114">
        <f>1/((BW114+1)/(N114/1.6)+1/(O114/1.37)) + BW114/((BW114+1)/(N114/1.6) + BW114/(O114/1.37))</f>
        <v>0</v>
      </c>
      <c r="R114">
        <f>(BS114*BU114)</f>
        <v>0</v>
      </c>
      <c r="S114">
        <f>(CG114+(R114+2*0.95*5.67E-8*(((CG114+$B$7)+273)^4-(CG114+273)^4)-44100*H114)/(1.84*29.3*O114+8*0.95*5.67E-8*(CG114+273)^3))</f>
        <v>0</v>
      </c>
      <c r="T114">
        <f>($C$7*CH114+$D$7*CI114+$E$7*S114)</f>
        <v>0</v>
      </c>
      <c r="U114">
        <f>0.61365*exp(17.502*T114/(240.97+T114))</f>
        <v>0</v>
      </c>
      <c r="V114">
        <f>(W114/X114*100)</f>
        <v>0</v>
      </c>
      <c r="W114">
        <f>CB114*(CE114+CF114)/1000</f>
        <v>0</v>
      </c>
      <c r="X114">
        <f>0.61365*exp(17.502*CG114/(240.97+CG114))</f>
        <v>0</v>
      </c>
      <c r="Y114">
        <f>(U114-CB114*(CE114+CF114)/1000)</f>
        <v>0</v>
      </c>
      <c r="Z114">
        <f>(-H114*44100)</f>
        <v>0</v>
      </c>
      <c r="AA114">
        <f>2*29.3*O114*0.92*(CG114-T114)</f>
        <v>0</v>
      </c>
      <c r="AB114">
        <f>2*0.95*5.67E-8*(((CG114+$B$7)+273)^4-(T114+273)^4)</f>
        <v>0</v>
      </c>
      <c r="AC114">
        <f>R114+AB114+Z114+AA114</f>
        <v>0</v>
      </c>
      <c r="AD114">
        <v>-0.0300516017061422</v>
      </c>
      <c r="AE114">
        <v>0.0337355555800473</v>
      </c>
      <c r="AF114">
        <v>2.68158279303066</v>
      </c>
      <c r="AG114">
        <v>67</v>
      </c>
      <c r="AH114">
        <v>11</v>
      </c>
      <c r="AI114">
        <f>IF(AG114*$H$13&gt;=AK114,1.0,(AK114/(AK114-AG114*$H$13)))</f>
        <v>0</v>
      </c>
      <c r="AJ114">
        <f>(AI114-1)*100</f>
        <v>0</v>
      </c>
      <c r="AK114">
        <f>MAX(0,($B$13+$C$13*CJ114)/(1+$D$13*CJ114)*CE114/(CG114+273)*$E$13)</f>
        <v>0</v>
      </c>
      <c r="AL114">
        <v>0</v>
      </c>
      <c r="AM114">
        <v>0</v>
      </c>
      <c r="AN114">
        <v>0</v>
      </c>
      <c r="AO114">
        <f>AN114-AM114</f>
        <v>0</v>
      </c>
      <c r="AP114">
        <f>AO114/AN114</f>
        <v>0</v>
      </c>
      <c r="AQ114">
        <v>-1</v>
      </c>
      <c r="AR114" t="s">
        <v>597</v>
      </c>
      <c r="AS114">
        <v>619.370769230769</v>
      </c>
      <c r="AT114">
        <v>681.872</v>
      </c>
      <c r="AU114">
        <f>1-AS114/AT114</f>
        <v>0</v>
      </c>
      <c r="AV114">
        <v>0.5</v>
      </c>
      <c r="AW114">
        <f>BS114</f>
        <v>0</v>
      </c>
      <c r="AX114">
        <f>I114</f>
        <v>0</v>
      </c>
      <c r="AY114">
        <f>AU114*AV114*AW114</f>
        <v>0</v>
      </c>
      <c r="AZ114">
        <f>BE114/AT114</f>
        <v>0</v>
      </c>
      <c r="BA114">
        <f>(AX114-AQ114)/AW114</f>
        <v>0</v>
      </c>
      <c r="BB114">
        <f>(AN114-AT114)/AT114</f>
        <v>0</v>
      </c>
      <c r="BC114" t="s">
        <v>266</v>
      </c>
      <c r="BD114">
        <v>0</v>
      </c>
      <c r="BE114">
        <f>AT114-BD114</f>
        <v>0</v>
      </c>
      <c r="BF114">
        <f>(AT114-AS114)/(AT114-BD114)</f>
        <v>0</v>
      </c>
      <c r="BG114">
        <f>(AN114-AT114)/(AN114-BD114)</f>
        <v>0</v>
      </c>
      <c r="BH114">
        <f>(AT114-AS114)/(AT114-AM114)</f>
        <v>0</v>
      </c>
      <c r="BI114">
        <f>(AN114-AT114)/(AN114-AM114)</f>
        <v>0</v>
      </c>
      <c r="BJ114" t="s">
        <v>266</v>
      </c>
      <c r="BK114" t="s">
        <v>266</v>
      </c>
      <c r="BL114" t="s">
        <v>266</v>
      </c>
      <c r="BM114" t="s">
        <v>266</v>
      </c>
      <c r="BN114" t="s">
        <v>266</v>
      </c>
      <c r="BO114" t="s">
        <v>266</v>
      </c>
      <c r="BP114" t="s">
        <v>266</v>
      </c>
      <c r="BQ114" t="s">
        <v>266</v>
      </c>
      <c r="BR114">
        <f>$B$11*CK114+$C$11*CL114+$F$11*CM114</f>
        <v>0</v>
      </c>
      <c r="BS114">
        <f>BR114*BT114</f>
        <v>0</v>
      </c>
      <c r="BT114">
        <f>($B$11*$D$9+$C$11*$D$9+$F$11*((CZ114+CR114)/MAX(CZ114+CR114+DA114, 0.1)*$I$9+DA114/MAX(CZ114+CR114+DA114, 0.1)*$J$9))/($B$11+$C$11+$F$11)</f>
        <v>0</v>
      </c>
      <c r="BU114">
        <f>($B$11*$K$9+$C$11*$K$9+$F$11*((CZ114+CR114)/MAX(CZ114+CR114+DA114, 0.1)*$P$9+DA114/MAX(CZ114+CR114+DA114, 0.1)*$Q$9))/($B$11+$C$11+$F$11)</f>
        <v>0</v>
      </c>
      <c r="BV114">
        <v>6</v>
      </c>
      <c r="BW114">
        <v>0.5</v>
      </c>
      <c r="BX114" t="s">
        <v>267</v>
      </c>
      <c r="BY114">
        <v>1623860890.32903</v>
      </c>
      <c r="BZ114">
        <v>382.360387096774</v>
      </c>
      <c r="CA114">
        <v>399.992677419355</v>
      </c>
      <c r="CB114">
        <v>29.1978193548387</v>
      </c>
      <c r="CC114">
        <v>17.7211903225806</v>
      </c>
      <c r="CD114">
        <v>600.005548387097</v>
      </c>
      <c r="CE114">
        <v>72.4822806451613</v>
      </c>
      <c r="CF114">
        <v>0.10000455483871</v>
      </c>
      <c r="CG114">
        <v>34.9534774193548</v>
      </c>
      <c r="CH114">
        <v>32.9428032258065</v>
      </c>
      <c r="CI114">
        <v>999.9</v>
      </c>
      <c r="CJ114">
        <v>9998.42967741936</v>
      </c>
      <c r="CK114">
        <v>0</v>
      </c>
      <c r="CL114">
        <v>1525.67774193548</v>
      </c>
      <c r="CM114">
        <v>1999.96258064516</v>
      </c>
      <c r="CN114">
        <v>0.980000258064517</v>
      </c>
      <c r="CO114">
        <v>0.020000035483871</v>
      </c>
      <c r="CP114">
        <v>0</v>
      </c>
      <c r="CQ114">
        <v>607.123741935484</v>
      </c>
      <c r="CR114">
        <v>5.00005</v>
      </c>
      <c r="CS114">
        <v>13675.6967741935</v>
      </c>
      <c r="CT114">
        <v>16663.3225806452</v>
      </c>
      <c r="CU114">
        <v>48.9413225806452</v>
      </c>
      <c r="CV114">
        <v>50.062</v>
      </c>
      <c r="CW114">
        <v>49.3668709677419</v>
      </c>
      <c r="CX114">
        <v>49.7234193548387</v>
      </c>
      <c r="CY114">
        <v>50.9069032258064</v>
      </c>
      <c r="CZ114">
        <v>1955.06258064516</v>
      </c>
      <c r="DA114">
        <v>39.9</v>
      </c>
      <c r="DB114">
        <v>0</v>
      </c>
      <c r="DC114">
        <v>2.29999995231628</v>
      </c>
      <c r="DD114">
        <v>619.370769230769</v>
      </c>
      <c r="DE114">
        <v>-115.039390248729</v>
      </c>
      <c r="DF114">
        <v>-50367.1862805383</v>
      </c>
      <c r="DG114">
        <v>36821.5884615385</v>
      </c>
      <c r="DH114">
        <v>15</v>
      </c>
      <c r="DI114">
        <v>1623860858.7</v>
      </c>
      <c r="DJ114" t="s">
        <v>570</v>
      </c>
      <c r="DK114">
        <v>18</v>
      </c>
      <c r="DL114">
        <v>7.664</v>
      </c>
      <c r="DM114">
        <v>-1.092</v>
      </c>
      <c r="DN114">
        <v>400</v>
      </c>
      <c r="DO114">
        <v>18</v>
      </c>
      <c r="DP114">
        <v>0.21</v>
      </c>
      <c r="DQ114">
        <v>0.01</v>
      </c>
      <c r="DR114">
        <v>-18.1211279069767</v>
      </c>
      <c r="DS114">
        <v>-1.15660813454375</v>
      </c>
      <c r="DT114">
        <v>0.15061014253746</v>
      </c>
      <c r="DU114">
        <v>0</v>
      </c>
      <c r="DV114">
        <v>621.723027777778</v>
      </c>
      <c r="DW114">
        <v>-47.6839461333892</v>
      </c>
      <c r="DX114">
        <v>50.57010176889</v>
      </c>
      <c r="DY114">
        <v>0</v>
      </c>
      <c r="DZ114">
        <v>12.6862302325581</v>
      </c>
      <c r="EA114">
        <v>4.14047858092305</v>
      </c>
      <c r="EB114">
        <v>0.45437313143975</v>
      </c>
      <c r="EC114">
        <v>0</v>
      </c>
      <c r="ED114">
        <v>0</v>
      </c>
      <c r="EE114">
        <v>3</v>
      </c>
      <c r="EF114" t="s">
        <v>280</v>
      </c>
      <c r="EG114">
        <v>100</v>
      </c>
      <c r="EH114">
        <v>100</v>
      </c>
      <c r="EI114">
        <v>7.664</v>
      </c>
      <c r="EJ114">
        <v>-1.092</v>
      </c>
      <c r="EK114">
        <v>2</v>
      </c>
      <c r="EL114">
        <v>712.698</v>
      </c>
      <c r="EM114">
        <v>337.415</v>
      </c>
      <c r="EN114">
        <v>33.4187</v>
      </c>
      <c r="EO114">
        <v>31.6572</v>
      </c>
      <c r="EP114">
        <v>30.0002</v>
      </c>
      <c r="EQ114">
        <v>31.4527</v>
      </c>
      <c r="ER114">
        <v>31.4108</v>
      </c>
      <c r="ES114">
        <v>25.7981</v>
      </c>
      <c r="ET114">
        <v>-30</v>
      </c>
      <c r="EU114">
        <v>-30</v>
      </c>
      <c r="EV114">
        <v>-999.9</v>
      </c>
      <c r="EW114">
        <v>400</v>
      </c>
      <c r="EX114">
        <v>20</v>
      </c>
      <c r="EY114">
        <v>110.901</v>
      </c>
      <c r="EZ114">
        <v>98.8324</v>
      </c>
    </row>
    <row r="115" spans="1:156">
      <c r="A115">
        <v>99</v>
      </c>
      <c r="B115">
        <v>1623861331.2</v>
      </c>
      <c r="C115">
        <v>5579.10000014305</v>
      </c>
      <c r="D115" t="s">
        <v>600</v>
      </c>
      <c r="E115" t="s">
        <v>601</v>
      </c>
      <c r="F115" t="s">
        <v>264</v>
      </c>
      <c r="G115">
        <v>1623861323.20323</v>
      </c>
      <c r="H115">
        <f>CD115*AI115*(CB115-CC115)/(100*BV115*(1000-AI115*CB115))</f>
        <v>0</v>
      </c>
      <c r="I115">
        <f>CD115*AI115*(CA115-BZ115*(1000-AI115*CC115)/(1000-AI115*CB115))/(100*BV115)</f>
        <v>0</v>
      </c>
      <c r="J115">
        <f>BZ115 - IF(AI115&gt;1, I115*BV115*100.0/(AK115*CJ115), 0)</f>
        <v>0</v>
      </c>
      <c r="K115">
        <f>((Q115-H115/2)*J115-I115)/(Q115+H115/2)</f>
        <v>0</v>
      </c>
      <c r="L115">
        <f>K115*(CE115+CF115)/1000.0</f>
        <v>0</v>
      </c>
      <c r="M115">
        <f>(BZ115 - IF(AI115&gt;1, I115*BV115*100.0/(AK115*CJ115), 0))*(CE115+CF115)/1000.0</f>
        <v>0</v>
      </c>
      <c r="N115">
        <f>2.0/((1/P115-1/O115)+SIGN(P115)*SQRT((1/P115-1/O115)*(1/P115-1/O115) + 4*BW115/((BW115+1)*(BW115+1))*(2*1/P115*1/O115-1/O115*1/O115)))</f>
        <v>0</v>
      </c>
      <c r="O115">
        <f>AF115+AE115*BV115+AD115*BV115*BV115</f>
        <v>0</v>
      </c>
      <c r="P115">
        <f>H115*(1000-(1000*0.61365*exp(17.502*T115/(240.97+T115))/(CE115+CF115)+CB115)/2)/(1000*0.61365*exp(17.502*T115/(240.97+T115))/(CE115+CF115)-CB115)</f>
        <v>0</v>
      </c>
      <c r="Q115">
        <f>1/((BW115+1)/(N115/1.6)+1/(O115/1.37)) + BW115/((BW115+1)/(N115/1.6) + BW115/(O115/1.37))</f>
        <v>0</v>
      </c>
      <c r="R115">
        <f>(BS115*BU115)</f>
        <v>0</v>
      </c>
      <c r="S115">
        <f>(CG115+(R115+2*0.95*5.67E-8*(((CG115+$B$7)+273)^4-(CG115+273)^4)-44100*H115)/(1.84*29.3*O115+8*0.95*5.67E-8*(CG115+273)^3))</f>
        <v>0</v>
      </c>
      <c r="T115">
        <f>($C$7*CH115+$D$7*CI115+$E$7*S115)</f>
        <v>0</v>
      </c>
      <c r="U115">
        <f>0.61365*exp(17.502*T115/(240.97+T115))</f>
        <v>0</v>
      </c>
      <c r="V115">
        <f>(W115/X115*100)</f>
        <v>0</v>
      </c>
      <c r="W115">
        <f>CB115*(CE115+CF115)/1000</f>
        <v>0</v>
      </c>
      <c r="X115">
        <f>0.61365*exp(17.502*CG115/(240.97+CG115))</f>
        <v>0</v>
      </c>
      <c r="Y115">
        <f>(U115-CB115*(CE115+CF115)/1000)</f>
        <v>0</v>
      </c>
      <c r="Z115">
        <f>(-H115*44100)</f>
        <v>0</v>
      </c>
      <c r="AA115">
        <f>2*29.3*O115*0.92*(CG115-T115)</f>
        <v>0</v>
      </c>
      <c r="AB115">
        <f>2*0.95*5.67E-8*(((CG115+$B$7)+273)^4-(T115+273)^4)</f>
        <v>0</v>
      </c>
      <c r="AC115">
        <f>R115+AB115+Z115+AA115</f>
        <v>0</v>
      </c>
      <c r="AD115">
        <v>-0.0300680941701343</v>
      </c>
      <c r="AE115">
        <v>0.0337540698156977</v>
      </c>
      <c r="AF115">
        <v>2.68277977550963</v>
      </c>
      <c r="AG115">
        <v>73</v>
      </c>
      <c r="AH115">
        <v>12</v>
      </c>
      <c r="AI115">
        <f>IF(AG115*$H$13&gt;=AK115,1.0,(AK115/(AK115-AG115*$H$13)))</f>
        <v>0</v>
      </c>
      <c r="AJ115">
        <f>(AI115-1)*100</f>
        <v>0</v>
      </c>
      <c r="AK115">
        <f>MAX(0,($B$13+$C$13*CJ115)/(1+$D$13*CJ115)*CE115/(CG115+273)*$E$13)</f>
        <v>0</v>
      </c>
      <c r="AL115">
        <v>0</v>
      </c>
      <c r="AM115">
        <v>0</v>
      </c>
      <c r="AN115">
        <v>0</v>
      </c>
      <c r="AO115">
        <f>AN115-AM115</f>
        <v>0</v>
      </c>
      <c r="AP115">
        <f>AO115/AN115</f>
        <v>0</v>
      </c>
      <c r="AQ115">
        <v>-1</v>
      </c>
      <c r="AR115" t="s">
        <v>602</v>
      </c>
      <c r="AS115">
        <v>688.261423076923</v>
      </c>
      <c r="AT115">
        <v>812.315</v>
      </c>
      <c r="AU115">
        <f>1-AS115/AT115</f>
        <v>0</v>
      </c>
      <c r="AV115">
        <v>0.5</v>
      </c>
      <c r="AW115">
        <f>BS115</f>
        <v>0</v>
      </c>
      <c r="AX115">
        <f>I115</f>
        <v>0</v>
      </c>
      <c r="AY115">
        <f>AU115*AV115*AW115</f>
        <v>0</v>
      </c>
      <c r="AZ115">
        <f>BE115/AT115</f>
        <v>0</v>
      </c>
      <c r="BA115">
        <f>(AX115-AQ115)/AW115</f>
        <v>0</v>
      </c>
      <c r="BB115">
        <f>(AN115-AT115)/AT115</f>
        <v>0</v>
      </c>
      <c r="BC115" t="s">
        <v>266</v>
      </c>
      <c r="BD115">
        <v>0</v>
      </c>
      <c r="BE115">
        <f>AT115-BD115</f>
        <v>0</v>
      </c>
      <c r="BF115">
        <f>(AT115-AS115)/(AT115-BD115)</f>
        <v>0</v>
      </c>
      <c r="BG115">
        <f>(AN115-AT115)/(AN115-BD115)</f>
        <v>0</v>
      </c>
      <c r="BH115">
        <f>(AT115-AS115)/(AT115-AM115)</f>
        <v>0</v>
      </c>
      <c r="BI115">
        <f>(AN115-AT115)/(AN115-AM115)</f>
        <v>0</v>
      </c>
      <c r="BJ115" t="s">
        <v>266</v>
      </c>
      <c r="BK115" t="s">
        <v>266</v>
      </c>
      <c r="BL115" t="s">
        <v>266</v>
      </c>
      <c r="BM115" t="s">
        <v>266</v>
      </c>
      <c r="BN115" t="s">
        <v>266</v>
      </c>
      <c r="BO115" t="s">
        <v>266</v>
      </c>
      <c r="BP115" t="s">
        <v>266</v>
      </c>
      <c r="BQ115" t="s">
        <v>266</v>
      </c>
      <c r="BR115">
        <f>$B$11*CK115+$C$11*CL115+$F$11*CM115</f>
        <v>0</v>
      </c>
      <c r="BS115">
        <f>BR115*BT115</f>
        <v>0</v>
      </c>
      <c r="BT115">
        <f>($B$11*$D$9+$C$11*$D$9+$F$11*((CZ115+CR115)/MAX(CZ115+CR115+DA115, 0.1)*$I$9+DA115/MAX(CZ115+CR115+DA115, 0.1)*$J$9))/($B$11+$C$11+$F$11)</f>
        <v>0</v>
      </c>
      <c r="BU115">
        <f>($B$11*$K$9+$C$11*$K$9+$F$11*((CZ115+CR115)/MAX(CZ115+CR115+DA115, 0.1)*$P$9+DA115/MAX(CZ115+CR115+DA115, 0.1)*$Q$9))/($B$11+$C$11+$F$11)</f>
        <v>0</v>
      </c>
      <c r="BV115">
        <v>6</v>
      </c>
      <c r="BW115">
        <v>0.5</v>
      </c>
      <c r="BX115" t="s">
        <v>267</v>
      </c>
      <c r="BY115">
        <v>1623861323.20323</v>
      </c>
      <c r="BZ115">
        <v>385.982258064516</v>
      </c>
      <c r="CA115">
        <v>400.001225806452</v>
      </c>
      <c r="CB115">
        <v>25.7963677419355</v>
      </c>
      <c r="CC115">
        <v>17.0762774193548</v>
      </c>
      <c r="CD115">
        <v>599.99735483871</v>
      </c>
      <c r="CE115">
        <v>72.4851258064516</v>
      </c>
      <c r="CF115">
        <v>0.0999134548387097</v>
      </c>
      <c r="CG115">
        <v>35.3884548387097</v>
      </c>
      <c r="CH115">
        <v>33.8099677419355</v>
      </c>
      <c r="CI115">
        <v>999.9</v>
      </c>
      <c r="CJ115">
        <v>10003.5241935484</v>
      </c>
      <c r="CK115">
        <v>0</v>
      </c>
      <c r="CL115">
        <v>1717.80870967742</v>
      </c>
      <c r="CM115">
        <v>2000.00967741935</v>
      </c>
      <c r="CN115">
        <v>0.980005322580645</v>
      </c>
      <c r="CO115">
        <v>0.0199945741935484</v>
      </c>
      <c r="CP115">
        <v>0</v>
      </c>
      <c r="CQ115">
        <v>688.275677419355</v>
      </c>
      <c r="CR115">
        <v>5.00005</v>
      </c>
      <c r="CS115">
        <v>15461.8580645161</v>
      </c>
      <c r="CT115">
        <v>16663.7580645161</v>
      </c>
      <c r="CU115">
        <v>49.153</v>
      </c>
      <c r="CV115">
        <v>51</v>
      </c>
      <c r="CW115">
        <v>49.754</v>
      </c>
      <c r="CX115">
        <v>50</v>
      </c>
      <c r="CY115">
        <v>51.187</v>
      </c>
      <c r="CZ115">
        <v>1955.12064516129</v>
      </c>
      <c r="DA115">
        <v>39.8925806451613</v>
      </c>
      <c r="DB115">
        <v>0</v>
      </c>
      <c r="DC115">
        <v>413.099999904633</v>
      </c>
      <c r="DD115">
        <v>688.261423076923</v>
      </c>
      <c r="DE115">
        <v>-6.43059830079191</v>
      </c>
      <c r="DF115">
        <v>1078.11623824429</v>
      </c>
      <c r="DG115">
        <v>15471.2269230769</v>
      </c>
      <c r="DH115">
        <v>15</v>
      </c>
      <c r="DI115">
        <v>1623861300.2</v>
      </c>
      <c r="DJ115" t="s">
        <v>603</v>
      </c>
      <c r="DK115">
        <v>19</v>
      </c>
      <c r="DL115">
        <v>7.856</v>
      </c>
      <c r="DM115">
        <v>-1.096</v>
      </c>
      <c r="DN115">
        <v>400</v>
      </c>
      <c r="DO115">
        <v>17</v>
      </c>
      <c r="DP115">
        <v>0.19</v>
      </c>
      <c r="DQ115">
        <v>0.01</v>
      </c>
      <c r="DR115">
        <v>-13.9980348837209</v>
      </c>
      <c r="DS115">
        <v>-0.221938415798241</v>
      </c>
      <c r="DT115">
        <v>0.0604265376928433</v>
      </c>
      <c r="DU115">
        <v>1</v>
      </c>
      <c r="DV115">
        <v>688.578861111111</v>
      </c>
      <c r="DW115">
        <v>-6.41966356478123</v>
      </c>
      <c r="DX115">
        <v>0.693094476195055</v>
      </c>
      <c r="DY115">
        <v>0</v>
      </c>
      <c r="DZ115">
        <v>8.7189223255814</v>
      </c>
      <c r="EA115">
        <v>0.00996720133143565</v>
      </c>
      <c r="EB115">
        <v>0.00300266225842715</v>
      </c>
      <c r="EC115">
        <v>1</v>
      </c>
      <c r="ED115">
        <v>2</v>
      </c>
      <c r="EE115">
        <v>3</v>
      </c>
      <c r="EF115" t="s">
        <v>269</v>
      </c>
      <c r="EG115">
        <v>100</v>
      </c>
      <c r="EH115">
        <v>100</v>
      </c>
      <c r="EI115">
        <v>7.856</v>
      </c>
      <c r="EJ115">
        <v>-1.096</v>
      </c>
      <c r="EK115">
        <v>2</v>
      </c>
      <c r="EL115">
        <v>703.359</v>
      </c>
      <c r="EM115">
        <v>331.991</v>
      </c>
      <c r="EN115">
        <v>33.8274</v>
      </c>
      <c r="EO115">
        <v>32.387</v>
      </c>
      <c r="EP115">
        <v>30.001</v>
      </c>
      <c r="EQ115">
        <v>31.9903</v>
      </c>
      <c r="ER115">
        <v>31.9331</v>
      </c>
      <c r="ES115">
        <v>25.8199</v>
      </c>
      <c r="ET115">
        <v>-30</v>
      </c>
      <c r="EU115">
        <v>-30</v>
      </c>
      <c r="EV115">
        <v>-999.9</v>
      </c>
      <c r="EW115">
        <v>400</v>
      </c>
      <c r="EX115">
        <v>20</v>
      </c>
      <c r="EY115">
        <v>110.715</v>
      </c>
      <c r="EZ115">
        <v>98.7157</v>
      </c>
    </row>
    <row r="116" spans="1:156">
      <c r="A116">
        <v>100</v>
      </c>
      <c r="B116">
        <v>1623861334.2</v>
      </c>
      <c r="C116">
        <v>5582.10000014305</v>
      </c>
      <c r="D116" t="s">
        <v>604</v>
      </c>
      <c r="E116" t="s">
        <v>605</v>
      </c>
      <c r="F116" t="s">
        <v>264</v>
      </c>
      <c r="G116">
        <v>1623861323.78387</v>
      </c>
      <c r="H116">
        <f>CD116*AI116*(CB116-CC116)/(100*BV116*(1000-AI116*CB116))</f>
        <v>0</v>
      </c>
      <c r="I116">
        <f>CD116*AI116*(CA116-BZ116*(1000-AI116*CC116)/(1000-AI116*CB116))/(100*BV116)</f>
        <v>0</v>
      </c>
      <c r="J116">
        <f>BZ116 - IF(AI116&gt;1, I116*BV116*100.0/(AK116*CJ116), 0)</f>
        <v>0</v>
      </c>
      <c r="K116">
        <f>((Q116-H116/2)*J116-I116)/(Q116+H116/2)</f>
        <v>0</v>
      </c>
      <c r="L116">
        <f>K116*(CE116+CF116)/1000.0</f>
        <v>0</v>
      </c>
      <c r="M116">
        <f>(BZ116 - IF(AI116&gt;1, I116*BV116*100.0/(AK116*CJ116), 0))*(CE116+CF116)/1000.0</f>
        <v>0</v>
      </c>
      <c r="N116">
        <f>2.0/((1/P116-1/O116)+SIGN(P116)*SQRT((1/P116-1/O116)*(1/P116-1/O116) + 4*BW116/((BW116+1)*(BW116+1))*(2*1/P116*1/O116-1/O116*1/O116)))</f>
        <v>0</v>
      </c>
      <c r="O116">
        <f>AF116+AE116*BV116+AD116*BV116*BV116</f>
        <v>0</v>
      </c>
      <c r="P116">
        <f>H116*(1000-(1000*0.61365*exp(17.502*T116/(240.97+T116))/(CE116+CF116)+CB116)/2)/(1000*0.61365*exp(17.502*T116/(240.97+T116))/(CE116+CF116)-CB116)</f>
        <v>0</v>
      </c>
      <c r="Q116">
        <f>1/((BW116+1)/(N116/1.6)+1/(O116/1.37)) + BW116/((BW116+1)/(N116/1.6) + BW116/(O116/1.37))</f>
        <v>0</v>
      </c>
      <c r="R116">
        <f>(BS116*BU116)</f>
        <v>0</v>
      </c>
      <c r="S116">
        <f>(CG116+(R116+2*0.95*5.67E-8*(((CG116+$B$7)+273)^4-(CG116+273)^4)-44100*H116)/(1.84*29.3*O116+8*0.95*5.67E-8*(CG116+273)^3))</f>
        <v>0</v>
      </c>
      <c r="T116">
        <f>($C$7*CH116+$D$7*CI116+$E$7*S116)</f>
        <v>0</v>
      </c>
      <c r="U116">
        <f>0.61365*exp(17.502*T116/(240.97+T116))</f>
        <v>0</v>
      </c>
      <c r="V116">
        <f>(W116/X116*100)</f>
        <v>0</v>
      </c>
      <c r="W116">
        <f>CB116*(CE116+CF116)/1000</f>
        <v>0</v>
      </c>
      <c r="X116">
        <f>0.61365*exp(17.502*CG116/(240.97+CG116))</f>
        <v>0</v>
      </c>
      <c r="Y116">
        <f>(U116-CB116*(CE116+CF116)/1000)</f>
        <v>0</v>
      </c>
      <c r="Z116">
        <f>(-H116*44100)</f>
        <v>0</v>
      </c>
      <c r="AA116">
        <f>2*29.3*O116*0.92*(CG116-T116)</f>
        <v>0</v>
      </c>
      <c r="AB116">
        <f>2*0.95*5.67E-8*(((CG116+$B$7)+273)^4-(T116+273)^4)</f>
        <v>0</v>
      </c>
      <c r="AC116">
        <f>R116+AB116+Z116+AA116</f>
        <v>0</v>
      </c>
      <c r="AD116">
        <v>-0.0300667219380653</v>
      </c>
      <c r="AE116">
        <v>0.0337525293649861</v>
      </c>
      <c r="AF116">
        <v>2.68268018803288</v>
      </c>
      <c r="AG116">
        <v>72</v>
      </c>
      <c r="AH116">
        <v>12</v>
      </c>
      <c r="AI116">
        <f>IF(AG116*$H$13&gt;=AK116,1.0,(AK116/(AK116-AG116*$H$13)))</f>
        <v>0</v>
      </c>
      <c r="AJ116">
        <f>(AI116-1)*100</f>
        <v>0</v>
      </c>
      <c r="AK116">
        <f>MAX(0,($B$13+$C$13*CJ116)/(1+$D$13*CJ116)*CE116/(CG116+273)*$E$13)</f>
        <v>0</v>
      </c>
      <c r="AL116">
        <v>0</v>
      </c>
      <c r="AM116">
        <v>0</v>
      </c>
      <c r="AN116">
        <v>0</v>
      </c>
      <c r="AO116">
        <f>AN116-AM116</f>
        <v>0</v>
      </c>
      <c r="AP116">
        <f>AO116/AN116</f>
        <v>0</v>
      </c>
      <c r="AQ116">
        <v>-1</v>
      </c>
      <c r="AR116" t="s">
        <v>606</v>
      </c>
      <c r="AS116">
        <v>698.083961538461</v>
      </c>
      <c r="AT116">
        <v>807.091</v>
      </c>
      <c r="AU116">
        <f>1-AS116/AT116</f>
        <v>0</v>
      </c>
      <c r="AV116">
        <v>0.5</v>
      </c>
      <c r="AW116">
        <f>BS116</f>
        <v>0</v>
      </c>
      <c r="AX116">
        <f>I116</f>
        <v>0</v>
      </c>
      <c r="AY116">
        <f>AU116*AV116*AW116</f>
        <v>0</v>
      </c>
      <c r="AZ116">
        <f>BE116/AT116</f>
        <v>0</v>
      </c>
      <c r="BA116">
        <f>(AX116-AQ116)/AW116</f>
        <v>0</v>
      </c>
      <c r="BB116">
        <f>(AN116-AT116)/AT116</f>
        <v>0</v>
      </c>
      <c r="BC116" t="s">
        <v>266</v>
      </c>
      <c r="BD116">
        <v>0</v>
      </c>
      <c r="BE116">
        <f>AT116-BD116</f>
        <v>0</v>
      </c>
      <c r="BF116">
        <f>(AT116-AS116)/(AT116-BD116)</f>
        <v>0</v>
      </c>
      <c r="BG116">
        <f>(AN116-AT116)/(AN116-BD116)</f>
        <v>0</v>
      </c>
      <c r="BH116">
        <f>(AT116-AS116)/(AT116-AM116)</f>
        <v>0</v>
      </c>
      <c r="BI116">
        <f>(AN116-AT116)/(AN116-AM116)</f>
        <v>0</v>
      </c>
      <c r="BJ116" t="s">
        <v>266</v>
      </c>
      <c r="BK116" t="s">
        <v>266</v>
      </c>
      <c r="BL116" t="s">
        <v>266</v>
      </c>
      <c r="BM116" t="s">
        <v>266</v>
      </c>
      <c r="BN116" t="s">
        <v>266</v>
      </c>
      <c r="BO116" t="s">
        <v>266</v>
      </c>
      <c r="BP116" t="s">
        <v>266</v>
      </c>
      <c r="BQ116" t="s">
        <v>266</v>
      </c>
      <c r="BR116">
        <f>$B$11*CK116+$C$11*CL116+$F$11*CM116</f>
        <v>0</v>
      </c>
      <c r="BS116">
        <f>BR116*BT116</f>
        <v>0</v>
      </c>
      <c r="BT116">
        <f>($B$11*$D$9+$C$11*$D$9+$F$11*((CZ116+CR116)/MAX(CZ116+CR116+DA116, 0.1)*$I$9+DA116/MAX(CZ116+CR116+DA116, 0.1)*$J$9))/($B$11+$C$11+$F$11)</f>
        <v>0</v>
      </c>
      <c r="BU116">
        <f>($B$11*$K$9+$C$11*$K$9+$F$11*((CZ116+CR116)/MAX(CZ116+CR116+DA116, 0.1)*$P$9+DA116/MAX(CZ116+CR116+DA116, 0.1)*$Q$9))/($B$11+$C$11+$F$11)</f>
        <v>0</v>
      </c>
      <c r="BV116">
        <v>6</v>
      </c>
      <c r="BW116">
        <v>0.5</v>
      </c>
      <c r="BX116" t="s">
        <v>267</v>
      </c>
      <c r="BY116">
        <v>1623861323.78387</v>
      </c>
      <c r="BZ116">
        <v>385.987064516129</v>
      </c>
      <c r="CA116">
        <v>400.001903225806</v>
      </c>
      <c r="CB116">
        <v>25.7969677419355</v>
      </c>
      <c r="CC116">
        <v>17.0760290322581</v>
      </c>
      <c r="CD116">
        <v>599.997387096774</v>
      </c>
      <c r="CE116">
        <v>72.4850387096774</v>
      </c>
      <c r="CF116">
        <v>0.0999197806451613</v>
      </c>
      <c r="CG116">
        <v>35.3894483870968</v>
      </c>
      <c r="CH116">
        <v>33.8164903225806</v>
      </c>
      <c r="CI116">
        <v>999.9</v>
      </c>
      <c r="CJ116">
        <v>10003.0796774194</v>
      </c>
      <c r="CK116">
        <v>0</v>
      </c>
      <c r="CL116">
        <v>1710.95967741935</v>
      </c>
      <c r="CM116">
        <v>1999.98580645161</v>
      </c>
      <c r="CN116">
        <v>0.980004774193548</v>
      </c>
      <c r="CO116">
        <v>0.0199951032258065</v>
      </c>
      <c r="CP116">
        <v>0</v>
      </c>
      <c r="CQ116">
        <v>688.36564516129</v>
      </c>
      <c r="CR116">
        <v>5.00005</v>
      </c>
      <c r="CS116">
        <v>15484.3774193548</v>
      </c>
      <c r="CT116">
        <v>16663.5548387097</v>
      </c>
      <c r="CU116">
        <v>49.155</v>
      </c>
      <c r="CV116">
        <v>51</v>
      </c>
      <c r="CW116">
        <v>49.756</v>
      </c>
      <c r="CX116">
        <v>50</v>
      </c>
      <c r="CY116">
        <v>51.187</v>
      </c>
      <c r="CZ116">
        <v>1955.09612903226</v>
      </c>
      <c r="DA116">
        <v>39.8929032258065</v>
      </c>
      <c r="DB116">
        <v>0</v>
      </c>
      <c r="DC116">
        <v>2.5</v>
      </c>
      <c r="DD116">
        <v>698.083961538461</v>
      </c>
      <c r="DE116">
        <v>158.592481114751</v>
      </c>
      <c r="DF116">
        <v>93116.7351192249</v>
      </c>
      <c r="DG116">
        <v>21228.2423076923</v>
      </c>
      <c r="DH116">
        <v>15</v>
      </c>
      <c r="DI116">
        <v>1623861300.2</v>
      </c>
      <c r="DJ116" t="s">
        <v>603</v>
      </c>
      <c r="DK116">
        <v>19</v>
      </c>
      <c r="DL116">
        <v>7.856</v>
      </c>
      <c r="DM116">
        <v>-1.096</v>
      </c>
      <c r="DN116">
        <v>400</v>
      </c>
      <c r="DO116">
        <v>17</v>
      </c>
      <c r="DP116">
        <v>0.19</v>
      </c>
      <c r="DQ116">
        <v>0.01</v>
      </c>
      <c r="DR116">
        <v>-14.0092860465116</v>
      </c>
      <c r="DS116">
        <v>0.19916122224393</v>
      </c>
      <c r="DT116">
        <v>0.0384607899482018</v>
      </c>
      <c r="DU116">
        <v>1</v>
      </c>
      <c r="DV116">
        <v>695.607666666667</v>
      </c>
      <c r="DW116">
        <v>96.9523449750507</v>
      </c>
      <c r="DX116">
        <v>27.7321238388103</v>
      </c>
      <c r="DY116">
        <v>0</v>
      </c>
      <c r="DZ116">
        <v>8.7205488372093</v>
      </c>
      <c r="EA116">
        <v>0.0120010933077299</v>
      </c>
      <c r="EB116">
        <v>0.00483200243016561</v>
      </c>
      <c r="EC116">
        <v>1</v>
      </c>
      <c r="ED116">
        <v>2</v>
      </c>
      <c r="EE116">
        <v>3</v>
      </c>
      <c r="EF116" t="s">
        <v>269</v>
      </c>
      <c r="EG116">
        <v>100</v>
      </c>
      <c r="EH116">
        <v>100</v>
      </c>
      <c r="EI116">
        <v>7.856</v>
      </c>
      <c r="EJ116">
        <v>-1.096</v>
      </c>
      <c r="EK116">
        <v>2</v>
      </c>
      <c r="EL116">
        <v>703.991</v>
      </c>
      <c r="EM116">
        <v>331.961</v>
      </c>
      <c r="EN116">
        <v>33.8331</v>
      </c>
      <c r="EO116">
        <v>32.3948</v>
      </c>
      <c r="EP116">
        <v>30.0011</v>
      </c>
      <c r="EQ116">
        <v>31.9967</v>
      </c>
      <c r="ER116">
        <v>31.9395</v>
      </c>
      <c r="ES116">
        <v>25.8193</v>
      </c>
      <c r="ET116">
        <v>-30</v>
      </c>
      <c r="EU116">
        <v>-30</v>
      </c>
      <c r="EV116">
        <v>-999.9</v>
      </c>
      <c r="EW116">
        <v>400</v>
      </c>
      <c r="EX116">
        <v>20</v>
      </c>
      <c r="EY116">
        <v>110.713</v>
      </c>
      <c r="EZ116">
        <v>98.7137</v>
      </c>
    </row>
    <row r="117" spans="1:156">
      <c r="A117">
        <v>101</v>
      </c>
      <c r="B117">
        <v>1623861337.2</v>
      </c>
      <c r="C117">
        <v>5585.10000014305</v>
      </c>
      <c r="D117" t="s">
        <v>607</v>
      </c>
      <c r="E117" t="s">
        <v>608</v>
      </c>
      <c r="F117" t="s">
        <v>264</v>
      </c>
      <c r="G117">
        <v>1623861324.44839</v>
      </c>
      <c r="H117">
        <f>CD117*AI117*(CB117-CC117)/(100*BV117*(1000-AI117*CB117))</f>
        <v>0</v>
      </c>
      <c r="I117">
        <f>CD117*AI117*(CA117-BZ117*(1000-AI117*CC117)/(1000-AI117*CB117))/(100*BV117)</f>
        <v>0</v>
      </c>
      <c r="J117">
        <f>BZ117 - IF(AI117&gt;1, I117*BV117*100.0/(AK117*CJ117), 0)</f>
        <v>0</v>
      </c>
      <c r="K117">
        <f>((Q117-H117/2)*J117-I117)/(Q117+H117/2)</f>
        <v>0</v>
      </c>
      <c r="L117">
        <f>K117*(CE117+CF117)/1000.0</f>
        <v>0</v>
      </c>
      <c r="M117">
        <f>(BZ117 - IF(AI117&gt;1, I117*BV117*100.0/(AK117*CJ117), 0))*(CE117+CF117)/1000.0</f>
        <v>0</v>
      </c>
      <c r="N117">
        <f>2.0/((1/P117-1/O117)+SIGN(P117)*SQRT((1/P117-1/O117)*(1/P117-1/O117) + 4*BW117/((BW117+1)*(BW117+1))*(2*1/P117*1/O117-1/O117*1/O117)))</f>
        <v>0</v>
      </c>
      <c r="O117">
        <f>AF117+AE117*BV117+AD117*BV117*BV117</f>
        <v>0</v>
      </c>
      <c r="P117">
        <f>H117*(1000-(1000*0.61365*exp(17.502*T117/(240.97+T117))/(CE117+CF117)+CB117)/2)/(1000*0.61365*exp(17.502*T117/(240.97+T117))/(CE117+CF117)-CB117)</f>
        <v>0</v>
      </c>
      <c r="Q117">
        <f>1/((BW117+1)/(N117/1.6)+1/(O117/1.37)) + BW117/((BW117+1)/(N117/1.6) + BW117/(O117/1.37))</f>
        <v>0</v>
      </c>
      <c r="R117">
        <f>(BS117*BU117)</f>
        <v>0</v>
      </c>
      <c r="S117">
        <f>(CG117+(R117+2*0.95*5.67E-8*(((CG117+$B$7)+273)^4-(CG117+273)^4)-44100*H117)/(1.84*29.3*O117+8*0.95*5.67E-8*(CG117+273)^3))</f>
        <v>0</v>
      </c>
      <c r="T117">
        <f>($C$7*CH117+$D$7*CI117+$E$7*S117)</f>
        <v>0</v>
      </c>
      <c r="U117">
        <f>0.61365*exp(17.502*T117/(240.97+T117))</f>
        <v>0</v>
      </c>
      <c r="V117">
        <f>(W117/X117*100)</f>
        <v>0</v>
      </c>
      <c r="W117">
        <f>CB117*(CE117+CF117)/1000</f>
        <v>0</v>
      </c>
      <c r="X117">
        <f>0.61365*exp(17.502*CG117/(240.97+CG117))</f>
        <v>0</v>
      </c>
      <c r="Y117">
        <f>(U117-CB117*(CE117+CF117)/1000)</f>
        <v>0</v>
      </c>
      <c r="Z117">
        <f>(-H117*44100)</f>
        <v>0</v>
      </c>
      <c r="AA117">
        <f>2*29.3*O117*0.92*(CG117-T117)</f>
        <v>0</v>
      </c>
      <c r="AB117">
        <f>2*0.95*5.67E-8*(((CG117+$B$7)+273)^4-(T117+273)^4)</f>
        <v>0</v>
      </c>
      <c r="AC117">
        <f>R117+AB117+Z117+AA117</f>
        <v>0</v>
      </c>
      <c r="AD117">
        <v>-0.0300651638770526</v>
      </c>
      <c r="AE117">
        <v>0.0337507803050057</v>
      </c>
      <c r="AF117">
        <v>2.6825671130616</v>
      </c>
      <c r="AG117">
        <v>72</v>
      </c>
      <c r="AH117">
        <v>12</v>
      </c>
      <c r="AI117">
        <f>IF(AG117*$H$13&gt;=AK117,1.0,(AK117/(AK117-AG117*$H$13)))</f>
        <v>0</v>
      </c>
      <c r="AJ117">
        <f>(AI117-1)*100</f>
        <v>0</v>
      </c>
      <c r="AK117">
        <f>MAX(0,($B$13+$C$13*CJ117)/(1+$D$13*CJ117)*CE117/(CG117+273)*$E$13)</f>
        <v>0</v>
      </c>
      <c r="AL117">
        <v>0</v>
      </c>
      <c r="AM117">
        <v>0</v>
      </c>
      <c r="AN117">
        <v>0</v>
      </c>
      <c r="AO117">
        <f>AN117-AM117</f>
        <v>0</v>
      </c>
      <c r="AP117">
        <f>AO117/AN117</f>
        <v>0</v>
      </c>
      <c r="AQ117">
        <v>-1</v>
      </c>
      <c r="AR117" t="s">
        <v>609</v>
      </c>
      <c r="AS117">
        <v>706.731653846154</v>
      </c>
      <c r="AT117">
        <v>805.746</v>
      </c>
      <c r="AU117">
        <f>1-AS117/AT117</f>
        <v>0</v>
      </c>
      <c r="AV117">
        <v>0.5</v>
      </c>
      <c r="AW117">
        <f>BS117</f>
        <v>0</v>
      </c>
      <c r="AX117">
        <f>I117</f>
        <v>0</v>
      </c>
      <c r="AY117">
        <f>AU117*AV117*AW117</f>
        <v>0</v>
      </c>
      <c r="AZ117">
        <f>BE117/AT117</f>
        <v>0</v>
      </c>
      <c r="BA117">
        <f>(AX117-AQ117)/AW117</f>
        <v>0</v>
      </c>
      <c r="BB117">
        <f>(AN117-AT117)/AT117</f>
        <v>0</v>
      </c>
      <c r="BC117" t="s">
        <v>266</v>
      </c>
      <c r="BD117">
        <v>0</v>
      </c>
      <c r="BE117">
        <f>AT117-BD117</f>
        <v>0</v>
      </c>
      <c r="BF117">
        <f>(AT117-AS117)/(AT117-BD117)</f>
        <v>0</v>
      </c>
      <c r="BG117">
        <f>(AN117-AT117)/(AN117-BD117)</f>
        <v>0</v>
      </c>
      <c r="BH117">
        <f>(AT117-AS117)/(AT117-AM117)</f>
        <v>0</v>
      </c>
      <c r="BI117">
        <f>(AN117-AT117)/(AN117-AM117)</f>
        <v>0</v>
      </c>
      <c r="BJ117" t="s">
        <v>266</v>
      </c>
      <c r="BK117" t="s">
        <v>266</v>
      </c>
      <c r="BL117" t="s">
        <v>266</v>
      </c>
      <c r="BM117" t="s">
        <v>266</v>
      </c>
      <c r="BN117" t="s">
        <v>266</v>
      </c>
      <c r="BO117" t="s">
        <v>266</v>
      </c>
      <c r="BP117" t="s">
        <v>266</v>
      </c>
      <c r="BQ117" t="s">
        <v>266</v>
      </c>
      <c r="BR117">
        <f>$B$11*CK117+$C$11*CL117+$F$11*CM117</f>
        <v>0</v>
      </c>
      <c r="BS117">
        <f>BR117*BT117</f>
        <v>0</v>
      </c>
      <c r="BT117">
        <f>($B$11*$D$9+$C$11*$D$9+$F$11*((CZ117+CR117)/MAX(CZ117+CR117+DA117, 0.1)*$I$9+DA117/MAX(CZ117+CR117+DA117, 0.1)*$J$9))/($B$11+$C$11+$F$11)</f>
        <v>0</v>
      </c>
      <c r="BU117">
        <f>($B$11*$K$9+$C$11*$K$9+$F$11*((CZ117+CR117)/MAX(CZ117+CR117+DA117, 0.1)*$P$9+DA117/MAX(CZ117+CR117+DA117, 0.1)*$Q$9))/($B$11+$C$11+$F$11)</f>
        <v>0</v>
      </c>
      <c r="BV117">
        <v>6</v>
      </c>
      <c r="BW117">
        <v>0.5</v>
      </c>
      <c r="BX117" t="s">
        <v>267</v>
      </c>
      <c r="BY117">
        <v>1623861324.44839</v>
      </c>
      <c r="BZ117">
        <v>385.987</v>
      </c>
      <c r="CA117">
        <v>400.003032258064</v>
      </c>
      <c r="CB117">
        <v>25.8066548387097</v>
      </c>
      <c r="CC117">
        <v>17.0757612903226</v>
      </c>
      <c r="CD117">
        <v>599.997129032258</v>
      </c>
      <c r="CE117">
        <v>72.4849290322581</v>
      </c>
      <c r="CF117">
        <v>0.0999316419354839</v>
      </c>
      <c r="CG117">
        <v>35.394935483871</v>
      </c>
      <c r="CH117">
        <v>33.8475967741936</v>
      </c>
      <c r="CI117">
        <v>999.9</v>
      </c>
      <c r="CJ117">
        <v>10002.5764516129</v>
      </c>
      <c r="CK117">
        <v>0</v>
      </c>
      <c r="CL117">
        <v>1711.43193548387</v>
      </c>
      <c r="CM117">
        <v>1999.94225806452</v>
      </c>
      <c r="CN117">
        <v>0.980004322580645</v>
      </c>
      <c r="CO117">
        <v>0.0199955322580645</v>
      </c>
      <c r="CP117">
        <v>0</v>
      </c>
      <c r="CQ117">
        <v>688.485032258064</v>
      </c>
      <c r="CR117">
        <v>5.00005</v>
      </c>
      <c r="CS117">
        <v>15507.7903225806</v>
      </c>
      <c r="CT117">
        <v>16663.1870967742</v>
      </c>
      <c r="CU117">
        <v>49.161064516129</v>
      </c>
      <c r="CV117">
        <v>51</v>
      </c>
      <c r="CW117">
        <v>49.758</v>
      </c>
      <c r="CX117">
        <v>50</v>
      </c>
      <c r="CY117">
        <v>51.1890322580645</v>
      </c>
      <c r="CZ117">
        <v>1955.05225806452</v>
      </c>
      <c r="DA117">
        <v>39.8925806451613</v>
      </c>
      <c r="DB117">
        <v>0</v>
      </c>
      <c r="DC117">
        <v>2.29999995231628</v>
      </c>
      <c r="DD117">
        <v>706.731653846154</v>
      </c>
      <c r="DE117">
        <v>233.069258411041</v>
      </c>
      <c r="DF117">
        <v>144732.959302147</v>
      </c>
      <c r="DG117">
        <v>26906.9615384615</v>
      </c>
      <c r="DH117">
        <v>15</v>
      </c>
      <c r="DI117">
        <v>1623861300.2</v>
      </c>
      <c r="DJ117" t="s">
        <v>603</v>
      </c>
      <c r="DK117">
        <v>19</v>
      </c>
      <c r="DL117">
        <v>7.856</v>
      </c>
      <c r="DM117">
        <v>-1.096</v>
      </c>
      <c r="DN117">
        <v>400</v>
      </c>
      <c r="DO117">
        <v>17</v>
      </c>
      <c r="DP117">
        <v>0.19</v>
      </c>
      <c r="DQ117">
        <v>0.01</v>
      </c>
      <c r="DR117">
        <v>-14.0113651162791</v>
      </c>
      <c r="DS117">
        <v>0.15153132092192</v>
      </c>
      <c r="DT117">
        <v>0.0385692906140994</v>
      </c>
      <c r="DU117">
        <v>1</v>
      </c>
      <c r="DV117">
        <v>701.795861111111</v>
      </c>
      <c r="DW117">
        <v>159.228429056741</v>
      </c>
      <c r="DX117">
        <v>37.0744983858723</v>
      </c>
      <c r="DY117">
        <v>0</v>
      </c>
      <c r="DZ117">
        <v>8.74442604651163</v>
      </c>
      <c r="EA117">
        <v>0.359315061778259</v>
      </c>
      <c r="EB117">
        <v>0.0665890845562871</v>
      </c>
      <c r="EC117">
        <v>0</v>
      </c>
      <c r="ED117">
        <v>1</v>
      </c>
      <c r="EE117">
        <v>3</v>
      </c>
      <c r="EF117" t="s">
        <v>276</v>
      </c>
      <c r="EG117">
        <v>100</v>
      </c>
      <c r="EH117">
        <v>100</v>
      </c>
      <c r="EI117">
        <v>7.856</v>
      </c>
      <c r="EJ117">
        <v>-1.096</v>
      </c>
      <c r="EK117">
        <v>2</v>
      </c>
      <c r="EL117">
        <v>704.48</v>
      </c>
      <c r="EM117">
        <v>331.944</v>
      </c>
      <c r="EN117">
        <v>33.8389</v>
      </c>
      <c r="EO117">
        <v>32.4013</v>
      </c>
      <c r="EP117">
        <v>30.0011</v>
      </c>
      <c r="EQ117">
        <v>32.0036</v>
      </c>
      <c r="ER117">
        <v>31.9458</v>
      </c>
      <c r="ES117">
        <v>25.8208</v>
      </c>
      <c r="ET117">
        <v>-30</v>
      </c>
      <c r="EU117">
        <v>-30</v>
      </c>
      <c r="EV117">
        <v>-999.9</v>
      </c>
      <c r="EW117">
        <v>400</v>
      </c>
      <c r="EX117">
        <v>20</v>
      </c>
      <c r="EY117">
        <v>110.711</v>
      </c>
      <c r="EZ117">
        <v>98.7129</v>
      </c>
    </row>
    <row r="118" spans="1:156">
      <c r="A118">
        <v>102</v>
      </c>
      <c r="B118">
        <v>1623861340.2</v>
      </c>
      <c r="C118">
        <v>5588.10000014305</v>
      </c>
      <c r="D118" t="s">
        <v>610</v>
      </c>
      <c r="E118" t="s">
        <v>611</v>
      </c>
      <c r="F118" t="s">
        <v>264</v>
      </c>
      <c r="G118">
        <v>1623861325.19355</v>
      </c>
      <c r="H118">
        <f>CD118*AI118*(CB118-CC118)/(100*BV118*(1000-AI118*CB118))</f>
        <v>0</v>
      </c>
      <c r="I118">
        <f>CD118*AI118*(CA118-BZ118*(1000-AI118*CC118)/(1000-AI118*CB118))/(100*BV118)</f>
        <v>0</v>
      </c>
      <c r="J118">
        <f>BZ118 - IF(AI118&gt;1, I118*BV118*100.0/(AK118*CJ118), 0)</f>
        <v>0</v>
      </c>
      <c r="K118">
        <f>((Q118-H118/2)*J118-I118)/(Q118+H118/2)</f>
        <v>0</v>
      </c>
      <c r="L118">
        <f>K118*(CE118+CF118)/1000.0</f>
        <v>0</v>
      </c>
      <c r="M118">
        <f>(BZ118 - IF(AI118&gt;1, I118*BV118*100.0/(AK118*CJ118), 0))*(CE118+CF118)/1000.0</f>
        <v>0</v>
      </c>
      <c r="N118">
        <f>2.0/((1/P118-1/O118)+SIGN(P118)*SQRT((1/P118-1/O118)*(1/P118-1/O118) + 4*BW118/((BW118+1)*(BW118+1))*(2*1/P118*1/O118-1/O118*1/O118)))</f>
        <v>0</v>
      </c>
      <c r="O118">
        <f>AF118+AE118*BV118+AD118*BV118*BV118</f>
        <v>0</v>
      </c>
      <c r="P118">
        <f>H118*(1000-(1000*0.61365*exp(17.502*T118/(240.97+T118))/(CE118+CF118)+CB118)/2)/(1000*0.61365*exp(17.502*T118/(240.97+T118))/(CE118+CF118)-CB118)</f>
        <v>0</v>
      </c>
      <c r="Q118">
        <f>1/((BW118+1)/(N118/1.6)+1/(O118/1.37)) + BW118/((BW118+1)/(N118/1.6) + BW118/(O118/1.37))</f>
        <v>0</v>
      </c>
      <c r="R118">
        <f>(BS118*BU118)</f>
        <v>0</v>
      </c>
      <c r="S118">
        <f>(CG118+(R118+2*0.95*5.67E-8*(((CG118+$B$7)+273)^4-(CG118+273)^4)-44100*H118)/(1.84*29.3*O118+8*0.95*5.67E-8*(CG118+273)^3))</f>
        <v>0</v>
      </c>
      <c r="T118">
        <f>($C$7*CH118+$D$7*CI118+$E$7*S118)</f>
        <v>0</v>
      </c>
      <c r="U118">
        <f>0.61365*exp(17.502*T118/(240.97+T118))</f>
        <v>0</v>
      </c>
      <c r="V118">
        <f>(W118/X118*100)</f>
        <v>0</v>
      </c>
      <c r="W118">
        <f>CB118*(CE118+CF118)/1000</f>
        <v>0</v>
      </c>
      <c r="X118">
        <f>0.61365*exp(17.502*CG118/(240.97+CG118))</f>
        <v>0</v>
      </c>
      <c r="Y118">
        <f>(U118-CB118*(CE118+CF118)/1000)</f>
        <v>0</v>
      </c>
      <c r="Z118">
        <f>(-H118*44100)</f>
        <v>0</v>
      </c>
      <c r="AA118">
        <f>2*29.3*O118*0.92*(CG118-T118)</f>
        <v>0</v>
      </c>
      <c r="AB118">
        <f>2*0.95*5.67E-8*(((CG118+$B$7)+273)^4-(T118+273)^4)</f>
        <v>0</v>
      </c>
      <c r="AC118">
        <f>R118+AB118+Z118+AA118</f>
        <v>0</v>
      </c>
      <c r="AD118">
        <v>-0.0300626439244527</v>
      </c>
      <c r="AE118">
        <v>0.0337479514374523</v>
      </c>
      <c r="AF118">
        <v>2.68238422676608</v>
      </c>
      <c r="AG118">
        <v>72</v>
      </c>
      <c r="AH118">
        <v>12</v>
      </c>
      <c r="AI118">
        <f>IF(AG118*$H$13&gt;=AK118,1.0,(AK118/(AK118-AG118*$H$13)))</f>
        <v>0</v>
      </c>
      <c r="AJ118">
        <f>(AI118-1)*100</f>
        <v>0</v>
      </c>
      <c r="AK118">
        <f>MAX(0,($B$13+$C$13*CJ118)/(1+$D$13*CJ118)*CE118/(CG118+273)*$E$13)</f>
        <v>0</v>
      </c>
      <c r="AL118">
        <v>0</v>
      </c>
      <c r="AM118">
        <v>0</v>
      </c>
      <c r="AN118">
        <v>0</v>
      </c>
      <c r="AO118">
        <f>AN118-AM118</f>
        <v>0</v>
      </c>
      <c r="AP118">
        <f>AO118/AN118</f>
        <v>0</v>
      </c>
      <c r="AQ118">
        <v>-1</v>
      </c>
      <c r="AR118" t="s">
        <v>612</v>
      </c>
      <c r="AS118">
        <v>715.055846153846</v>
      </c>
      <c r="AT118">
        <v>802.378</v>
      </c>
      <c r="AU118">
        <f>1-AS118/AT118</f>
        <v>0</v>
      </c>
      <c r="AV118">
        <v>0.5</v>
      </c>
      <c r="AW118">
        <f>BS118</f>
        <v>0</v>
      </c>
      <c r="AX118">
        <f>I118</f>
        <v>0</v>
      </c>
      <c r="AY118">
        <f>AU118*AV118*AW118</f>
        <v>0</v>
      </c>
      <c r="AZ118">
        <f>BE118/AT118</f>
        <v>0</v>
      </c>
      <c r="BA118">
        <f>(AX118-AQ118)/AW118</f>
        <v>0</v>
      </c>
      <c r="BB118">
        <f>(AN118-AT118)/AT118</f>
        <v>0</v>
      </c>
      <c r="BC118" t="s">
        <v>266</v>
      </c>
      <c r="BD118">
        <v>0</v>
      </c>
      <c r="BE118">
        <f>AT118-BD118</f>
        <v>0</v>
      </c>
      <c r="BF118">
        <f>(AT118-AS118)/(AT118-BD118)</f>
        <v>0</v>
      </c>
      <c r="BG118">
        <f>(AN118-AT118)/(AN118-BD118)</f>
        <v>0</v>
      </c>
      <c r="BH118">
        <f>(AT118-AS118)/(AT118-AM118)</f>
        <v>0</v>
      </c>
      <c r="BI118">
        <f>(AN118-AT118)/(AN118-AM118)</f>
        <v>0</v>
      </c>
      <c r="BJ118" t="s">
        <v>266</v>
      </c>
      <c r="BK118" t="s">
        <v>266</v>
      </c>
      <c r="BL118" t="s">
        <v>266</v>
      </c>
      <c r="BM118" t="s">
        <v>266</v>
      </c>
      <c r="BN118" t="s">
        <v>266</v>
      </c>
      <c r="BO118" t="s">
        <v>266</v>
      </c>
      <c r="BP118" t="s">
        <v>266</v>
      </c>
      <c r="BQ118" t="s">
        <v>266</v>
      </c>
      <c r="BR118">
        <f>$B$11*CK118+$C$11*CL118+$F$11*CM118</f>
        <v>0</v>
      </c>
      <c r="BS118">
        <f>BR118*BT118</f>
        <v>0</v>
      </c>
      <c r="BT118">
        <f>($B$11*$D$9+$C$11*$D$9+$F$11*((CZ118+CR118)/MAX(CZ118+CR118+DA118, 0.1)*$I$9+DA118/MAX(CZ118+CR118+DA118, 0.1)*$J$9))/($B$11+$C$11+$F$11)</f>
        <v>0</v>
      </c>
      <c r="BU118">
        <f>($B$11*$K$9+$C$11*$K$9+$F$11*((CZ118+CR118)/MAX(CZ118+CR118+DA118, 0.1)*$P$9+DA118/MAX(CZ118+CR118+DA118, 0.1)*$Q$9))/($B$11+$C$11+$F$11)</f>
        <v>0</v>
      </c>
      <c r="BV118">
        <v>6</v>
      </c>
      <c r="BW118">
        <v>0.5</v>
      </c>
      <c r="BX118" t="s">
        <v>267</v>
      </c>
      <c r="BY118">
        <v>1623861325.19355</v>
      </c>
      <c r="BZ118">
        <v>385.977903225806</v>
      </c>
      <c r="CA118">
        <v>400.002129032258</v>
      </c>
      <c r="CB118">
        <v>25.8289967741935</v>
      </c>
      <c r="CC118">
        <v>17.0754612903226</v>
      </c>
      <c r="CD118">
        <v>599.998612903226</v>
      </c>
      <c r="CE118">
        <v>72.4848612903226</v>
      </c>
      <c r="CF118">
        <v>0.0999453806451613</v>
      </c>
      <c r="CG118">
        <v>35.404035483871</v>
      </c>
      <c r="CH118">
        <v>33.8989193548387</v>
      </c>
      <c r="CI118">
        <v>999.9</v>
      </c>
      <c r="CJ118">
        <v>10001.7474193548</v>
      </c>
      <c r="CK118">
        <v>0</v>
      </c>
      <c r="CL118">
        <v>1711.75677419355</v>
      </c>
      <c r="CM118">
        <v>1999.94129032258</v>
      </c>
      <c r="CN118">
        <v>0.980003838709677</v>
      </c>
      <c r="CO118">
        <v>0.0199959870967742</v>
      </c>
      <c r="CP118">
        <v>0</v>
      </c>
      <c r="CQ118">
        <v>688.413</v>
      </c>
      <c r="CR118">
        <v>5.00005</v>
      </c>
      <c r="CS118">
        <v>15527.1870967742</v>
      </c>
      <c r="CT118">
        <v>16663.1741935484</v>
      </c>
      <c r="CU118">
        <v>49.1731612903226</v>
      </c>
      <c r="CV118">
        <v>51.002</v>
      </c>
      <c r="CW118">
        <v>49.76</v>
      </c>
      <c r="CX118">
        <v>50.002</v>
      </c>
      <c r="CY118">
        <v>51.193064516129</v>
      </c>
      <c r="CZ118">
        <v>1955.05032258065</v>
      </c>
      <c r="DA118">
        <v>39.8932258064516</v>
      </c>
      <c r="DB118">
        <v>0</v>
      </c>
      <c r="DC118">
        <v>2.70000004768372</v>
      </c>
      <c r="DD118">
        <v>715.055846153846</v>
      </c>
      <c r="DE118">
        <v>169.322987911663</v>
      </c>
      <c r="DF118">
        <v>114588.676655475</v>
      </c>
      <c r="DG118">
        <v>32583.9961538462</v>
      </c>
      <c r="DH118">
        <v>15</v>
      </c>
      <c r="DI118">
        <v>1623861300.2</v>
      </c>
      <c r="DJ118" t="s">
        <v>603</v>
      </c>
      <c r="DK118">
        <v>19</v>
      </c>
      <c r="DL118">
        <v>7.856</v>
      </c>
      <c r="DM118">
        <v>-1.096</v>
      </c>
      <c r="DN118">
        <v>400</v>
      </c>
      <c r="DO118">
        <v>17</v>
      </c>
      <c r="DP118">
        <v>0.19</v>
      </c>
      <c r="DQ118">
        <v>0.01</v>
      </c>
      <c r="DR118">
        <v>-14.0315720930233</v>
      </c>
      <c r="DS118">
        <v>-0.306202859895307</v>
      </c>
      <c r="DT118">
        <v>0.0811659005201517</v>
      </c>
      <c r="DU118">
        <v>1</v>
      </c>
      <c r="DV118">
        <v>707.887055555556</v>
      </c>
      <c r="DW118">
        <v>193.39309166864</v>
      </c>
      <c r="DX118">
        <v>43.2887019844314</v>
      </c>
      <c r="DY118">
        <v>0</v>
      </c>
      <c r="DZ118">
        <v>8.80339418604651</v>
      </c>
      <c r="EA118">
        <v>1.14960992059897</v>
      </c>
      <c r="EB118">
        <v>0.170108141229953</v>
      </c>
      <c r="EC118">
        <v>0</v>
      </c>
      <c r="ED118">
        <v>1</v>
      </c>
      <c r="EE118">
        <v>3</v>
      </c>
      <c r="EF118" t="s">
        <v>276</v>
      </c>
      <c r="EG118">
        <v>100</v>
      </c>
      <c r="EH118">
        <v>100</v>
      </c>
      <c r="EI118">
        <v>7.856</v>
      </c>
      <c r="EJ118">
        <v>-1.096</v>
      </c>
      <c r="EK118">
        <v>2</v>
      </c>
      <c r="EL118">
        <v>704.919</v>
      </c>
      <c r="EM118">
        <v>331.834</v>
      </c>
      <c r="EN118">
        <v>33.8447</v>
      </c>
      <c r="EO118">
        <v>32.4098</v>
      </c>
      <c r="EP118">
        <v>30.001</v>
      </c>
      <c r="EQ118">
        <v>32.01</v>
      </c>
      <c r="ER118">
        <v>31.9534</v>
      </c>
      <c r="ES118">
        <v>25.8212</v>
      </c>
      <c r="ET118">
        <v>-30</v>
      </c>
      <c r="EU118">
        <v>-30</v>
      </c>
      <c r="EV118">
        <v>-999.9</v>
      </c>
      <c r="EW118">
        <v>400</v>
      </c>
      <c r="EX118">
        <v>20</v>
      </c>
      <c r="EY118">
        <v>110.708</v>
      </c>
      <c r="EZ118">
        <v>98.7123</v>
      </c>
    </row>
    <row r="119" spans="1:156">
      <c r="A119">
        <v>103</v>
      </c>
      <c r="B119">
        <v>1623861343.2</v>
      </c>
      <c r="C119">
        <v>5591.10000014305</v>
      </c>
      <c r="D119" t="s">
        <v>613</v>
      </c>
      <c r="E119" t="s">
        <v>614</v>
      </c>
      <c r="F119" t="s">
        <v>264</v>
      </c>
      <c r="G119">
        <v>1623861326.01935</v>
      </c>
      <c r="H119">
        <f>CD119*AI119*(CB119-CC119)/(100*BV119*(1000-AI119*CB119))</f>
        <v>0</v>
      </c>
      <c r="I119">
        <f>CD119*AI119*(CA119-BZ119*(1000-AI119*CC119)/(1000-AI119*CB119))/(100*BV119)</f>
        <v>0</v>
      </c>
      <c r="J119">
        <f>BZ119 - IF(AI119&gt;1, I119*BV119*100.0/(AK119*CJ119), 0)</f>
        <v>0</v>
      </c>
      <c r="K119">
        <f>((Q119-H119/2)*J119-I119)/(Q119+H119/2)</f>
        <v>0</v>
      </c>
      <c r="L119">
        <f>K119*(CE119+CF119)/1000.0</f>
        <v>0</v>
      </c>
      <c r="M119">
        <f>(BZ119 - IF(AI119&gt;1, I119*BV119*100.0/(AK119*CJ119), 0))*(CE119+CF119)/1000.0</f>
        <v>0</v>
      </c>
      <c r="N119">
        <f>2.0/((1/P119-1/O119)+SIGN(P119)*SQRT((1/P119-1/O119)*(1/P119-1/O119) + 4*BW119/((BW119+1)*(BW119+1))*(2*1/P119*1/O119-1/O119*1/O119)))</f>
        <v>0</v>
      </c>
      <c r="O119">
        <f>AF119+AE119*BV119+AD119*BV119*BV119</f>
        <v>0</v>
      </c>
      <c r="P119">
        <f>H119*(1000-(1000*0.61365*exp(17.502*T119/(240.97+T119))/(CE119+CF119)+CB119)/2)/(1000*0.61365*exp(17.502*T119/(240.97+T119))/(CE119+CF119)-CB119)</f>
        <v>0</v>
      </c>
      <c r="Q119">
        <f>1/((BW119+1)/(N119/1.6)+1/(O119/1.37)) + BW119/((BW119+1)/(N119/1.6) + BW119/(O119/1.37))</f>
        <v>0</v>
      </c>
      <c r="R119">
        <f>(BS119*BU119)</f>
        <v>0</v>
      </c>
      <c r="S119">
        <f>(CG119+(R119+2*0.95*5.67E-8*(((CG119+$B$7)+273)^4-(CG119+273)^4)-44100*H119)/(1.84*29.3*O119+8*0.95*5.67E-8*(CG119+273)^3))</f>
        <v>0</v>
      </c>
      <c r="T119">
        <f>($C$7*CH119+$D$7*CI119+$E$7*S119)</f>
        <v>0</v>
      </c>
      <c r="U119">
        <f>0.61365*exp(17.502*T119/(240.97+T119))</f>
        <v>0</v>
      </c>
      <c r="V119">
        <f>(W119/X119*100)</f>
        <v>0</v>
      </c>
      <c r="W119">
        <f>CB119*(CE119+CF119)/1000</f>
        <v>0</v>
      </c>
      <c r="X119">
        <f>0.61365*exp(17.502*CG119/(240.97+CG119))</f>
        <v>0</v>
      </c>
      <c r="Y119">
        <f>(U119-CB119*(CE119+CF119)/1000)</f>
        <v>0</v>
      </c>
      <c r="Z119">
        <f>(-H119*44100)</f>
        <v>0</v>
      </c>
      <c r="AA119">
        <f>2*29.3*O119*0.92*(CG119-T119)</f>
        <v>0</v>
      </c>
      <c r="AB119">
        <f>2*0.95*5.67E-8*(((CG119+$B$7)+273)^4-(T119+273)^4)</f>
        <v>0</v>
      </c>
      <c r="AC119">
        <f>R119+AB119+Z119+AA119</f>
        <v>0</v>
      </c>
      <c r="AD119">
        <v>-0.0300573986858263</v>
      </c>
      <c r="AE119">
        <v>0.0337420631975861</v>
      </c>
      <c r="AF119">
        <v>2.68200354074967</v>
      </c>
      <c r="AG119">
        <v>72</v>
      </c>
      <c r="AH119">
        <v>12</v>
      </c>
      <c r="AI119">
        <f>IF(AG119*$H$13&gt;=AK119,1.0,(AK119/(AK119-AG119*$H$13)))</f>
        <v>0</v>
      </c>
      <c r="AJ119">
        <f>(AI119-1)*100</f>
        <v>0</v>
      </c>
      <c r="AK119">
        <f>MAX(0,($B$13+$C$13*CJ119)/(1+$D$13*CJ119)*CE119/(CG119+273)*$E$13)</f>
        <v>0</v>
      </c>
      <c r="AL119">
        <v>0</v>
      </c>
      <c r="AM119">
        <v>0</v>
      </c>
      <c r="AN119">
        <v>0</v>
      </c>
      <c r="AO119">
        <f>AN119-AM119</f>
        <v>0</v>
      </c>
      <c r="AP119">
        <f>AO119/AN119</f>
        <v>0</v>
      </c>
      <c r="AQ119">
        <v>-1</v>
      </c>
      <c r="AR119" t="s">
        <v>615</v>
      </c>
      <c r="AS119">
        <v>723.023730769231</v>
      </c>
      <c r="AT119">
        <v>801.1</v>
      </c>
      <c r="AU119">
        <f>1-AS119/AT119</f>
        <v>0</v>
      </c>
      <c r="AV119">
        <v>0.5</v>
      </c>
      <c r="AW119">
        <f>BS119</f>
        <v>0</v>
      </c>
      <c r="AX119">
        <f>I119</f>
        <v>0</v>
      </c>
      <c r="AY119">
        <f>AU119*AV119*AW119</f>
        <v>0</v>
      </c>
      <c r="AZ119">
        <f>BE119/AT119</f>
        <v>0</v>
      </c>
      <c r="BA119">
        <f>(AX119-AQ119)/AW119</f>
        <v>0</v>
      </c>
      <c r="BB119">
        <f>(AN119-AT119)/AT119</f>
        <v>0</v>
      </c>
      <c r="BC119" t="s">
        <v>266</v>
      </c>
      <c r="BD119">
        <v>0</v>
      </c>
      <c r="BE119">
        <f>AT119-BD119</f>
        <v>0</v>
      </c>
      <c r="BF119">
        <f>(AT119-AS119)/(AT119-BD119)</f>
        <v>0</v>
      </c>
      <c r="BG119">
        <f>(AN119-AT119)/(AN119-BD119)</f>
        <v>0</v>
      </c>
      <c r="BH119">
        <f>(AT119-AS119)/(AT119-AM119)</f>
        <v>0</v>
      </c>
      <c r="BI119">
        <f>(AN119-AT119)/(AN119-AM119)</f>
        <v>0</v>
      </c>
      <c r="BJ119" t="s">
        <v>266</v>
      </c>
      <c r="BK119" t="s">
        <v>266</v>
      </c>
      <c r="BL119" t="s">
        <v>266</v>
      </c>
      <c r="BM119" t="s">
        <v>266</v>
      </c>
      <c r="BN119" t="s">
        <v>266</v>
      </c>
      <c r="BO119" t="s">
        <v>266</v>
      </c>
      <c r="BP119" t="s">
        <v>266</v>
      </c>
      <c r="BQ119" t="s">
        <v>266</v>
      </c>
      <c r="BR119">
        <f>$B$11*CK119+$C$11*CL119+$F$11*CM119</f>
        <v>0</v>
      </c>
      <c r="BS119">
        <f>BR119*BT119</f>
        <v>0</v>
      </c>
      <c r="BT119">
        <f>($B$11*$D$9+$C$11*$D$9+$F$11*((CZ119+CR119)/MAX(CZ119+CR119+DA119, 0.1)*$I$9+DA119/MAX(CZ119+CR119+DA119, 0.1)*$J$9))/($B$11+$C$11+$F$11)</f>
        <v>0</v>
      </c>
      <c r="BU119">
        <f>($B$11*$K$9+$C$11*$K$9+$F$11*((CZ119+CR119)/MAX(CZ119+CR119+DA119, 0.1)*$P$9+DA119/MAX(CZ119+CR119+DA119, 0.1)*$Q$9))/($B$11+$C$11+$F$11)</f>
        <v>0</v>
      </c>
      <c r="BV119">
        <v>6</v>
      </c>
      <c r="BW119">
        <v>0.5</v>
      </c>
      <c r="BX119" t="s">
        <v>267</v>
      </c>
      <c r="BY119">
        <v>1623861326.01935</v>
      </c>
      <c r="BZ119">
        <v>385.966387096774</v>
      </c>
      <c r="CA119">
        <v>400.002612903226</v>
      </c>
      <c r="CB119">
        <v>25.8619225806452</v>
      </c>
      <c r="CC119">
        <v>17.0752032258064</v>
      </c>
      <c r="CD119">
        <v>599.999387096774</v>
      </c>
      <c r="CE119">
        <v>72.4847870967742</v>
      </c>
      <c r="CF119">
        <v>0.0999594580645161</v>
      </c>
      <c r="CG119">
        <v>35.4155709677419</v>
      </c>
      <c r="CH119">
        <v>33.9638322580645</v>
      </c>
      <c r="CI119">
        <v>999.9</v>
      </c>
      <c r="CJ119">
        <v>10000.0125806452</v>
      </c>
      <c r="CK119">
        <v>0</v>
      </c>
      <c r="CL119">
        <v>1712.00290322581</v>
      </c>
      <c r="CM119">
        <v>1999.94419354839</v>
      </c>
      <c r="CN119">
        <v>0.980003612903226</v>
      </c>
      <c r="CO119">
        <v>0.0199962419354839</v>
      </c>
      <c r="CP119">
        <v>0</v>
      </c>
      <c r="CQ119">
        <v>688.294580645161</v>
      </c>
      <c r="CR119">
        <v>5.00005</v>
      </c>
      <c r="CS119">
        <v>15546.6</v>
      </c>
      <c r="CT119">
        <v>16663.1967741935</v>
      </c>
      <c r="CU119">
        <v>49.1933225806451</v>
      </c>
      <c r="CV119">
        <v>51.004</v>
      </c>
      <c r="CW119">
        <v>49.762</v>
      </c>
      <c r="CX119">
        <v>50.004</v>
      </c>
      <c r="CY119">
        <v>51.199129032258</v>
      </c>
      <c r="CZ119">
        <v>1955.05290322581</v>
      </c>
      <c r="DA119">
        <v>39.8935483870968</v>
      </c>
      <c r="DB119">
        <v>0</v>
      </c>
      <c r="DC119">
        <v>2.5</v>
      </c>
      <c r="DD119">
        <v>723.023730769231</v>
      </c>
      <c r="DE119">
        <v>47.2736243181372</v>
      </c>
      <c r="DF119">
        <v>48049.1429977527</v>
      </c>
      <c r="DG119">
        <v>38182.6307692308</v>
      </c>
      <c r="DH119">
        <v>15</v>
      </c>
      <c r="DI119">
        <v>1623861300.2</v>
      </c>
      <c r="DJ119" t="s">
        <v>603</v>
      </c>
      <c r="DK119">
        <v>19</v>
      </c>
      <c r="DL119">
        <v>7.856</v>
      </c>
      <c r="DM119">
        <v>-1.096</v>
      </c>
      <c r="DN119">
        <v>400</v>
      </c>
      <c r="DO119">
        <v>17</v>
      </c>
      <c r="DP119">
        <v>0.19</v>
      </c>
      <c r="DQ119">
        <v>0.01</v>
      </c>
      <c r="DR119">
        <v>-14.0854046511628</v>
      </c>
      <c r="DS119">
        <v>-0.999162267425798</v>
      </c>
      <c r="DT119">
        <v>0.150920813910441</v>
      </c>
      <c r="DU119">
        <v>0</v>
      </c>
      <c r="DV119">
        <v>713.600583333333</v>
      </c>
      <c r="DW119">
        <v>193.538505779494</v>
      </c>
      <c r="DX119">
        <v>47.1728466766252</v>
      </c>
      <c r="DY119">
        <v>0</v>
      </c>
      <c r="DZ119">
        <v>8.92155441860465</v>
      </c>
      <c r="EA119">
        <v>2.48515427928054</v>
      </c>
      <c r="EB119">
        <v>0.311125586706931</v>
      </c>
      <c r="EC119">
        <v>0</v>
      </c>
      <c r="ED119">
        <v>0</v>
      </c>
      <c r="EE119">
        <v>3</v>
      </c>
      <c r="EF119" t="s">
        <v>280</v>
      </c>
      <c r="EG119">
        <v>100</v>
      </c>
      <c r="EH119">
        <v>100</v>
      </c>
      <c r="EI119">
        <v>7.856</v>
      </c>
      <c r="EJ119">
        <v>-1.096</v>
      </c>
      <c r="EK119">
        <v>2</v>
      </c>
      <c r="EL119">
        <v>705.099</v>
      </c>
      <c r="EM119">
        <v>331.797</v>
      </c>
      <c r="EN119">
        <v>33.8506</v>
      </c>
      <c r="EO119">
        <v>32.4163</v>
      </c>
      <c r="EP119">
        <v>30.001</v>
      </c>
      <c r="EQ119">
        <v>32.0163</v>
      </c>
      <c r="ER119">
        <v>31.9605</v>
      </c>
      <c r="ES119">
        <v>25.8216</v>
      </c>
      <c r="ET119">
        <v>-30</v>
      </c>
      <c r="EU119">
        <v>-30</v>
      </c>
      <c r="EV119">
        <v>-999.9</v>
      </c>
      <c r="EW119">
        <v>400</v>
      </c>
      <c r="EX119">
        <v>20</v>
      </c>
      <c r="EY119">
        <v>110.706</v>
      </c>
      <c r="EZ119">
        <v>98.7103</v>
      </c>
    </row>
    <row r="120" spans="1:156">
      <c r="A120">
        <v>104</v>
      </c>
      <c r="B120">
        <v>1623861346.2</v>
      </c>
      <c r="C120">
        <v>5594.10000014305</v>
      </c>
      <c r="D120" t="s">
        <v>616</v>
      </c>
      <c r="E120" t="s">
        <v>617</v>
      </c>
      <c r="F120" t="s">
        <v>264</v>
      </c>
      <c r="G120">
        <v>1623861326.92581</v>
      </c>
      <c r="H120">
        <f>CD120*AI120*(CB120-CC120)/(100*BV120*(1000-AI120*CB120))</f>
        <v>0</v>
      </c>
      <c r="I120">
        <f>CD120*AI120*(CA120-BZ120*(1000-AI120*CC120)/(1000-AI120*CB120))/(100*BV120)</f>
        <v>0</v>
      </c>
      <c r="J120">
        <f>BZ120 - IF(AI120&gt;1, I120*BV120*100.0/(AK120*CJ120), 0)</f>
        <v>0</v>
      </c>
      <c r="K120">
        <f>((Q120-H120/2)*J120-I120)/(Q120+H120/2)</f>
        <v>0</v>
      </c>
      <c r="L120">
        <f>K120*(CE120+CF120)/1000.0</f>
        <v>0</v>
      </c>
      <c r="M120">
        <f>(BZ120 - IF(AI120&gt;1, I120*BV120*100.0/(AK120*CJ120), 0))*(CE120+CF120)/1000.0</f>
        <v>0</v>
      </c>
      <c r="N120">
        <f>2.0/((1/P120-1/O120)+SIGN(P120)*SQRT((1/P120-1/O120)*(1/P120-1/O120) + 4*BW120/((BW120+1)*(BW120+1))*(2*1/P120*1/O120-1/O120*1/O120)))</f>
        <v>0</v>
      </c>
      <c r="O120">
        <f>AF120+AE120*BV120+AD120*BV120*BV120</f>
        <v>0</v>
      </c>
      <c r="P120">
        <f>H120*(1000-(1000*0.61365*exp(17.502*T120/(240.97+T120))/(CE120+CF120)+CB120)/2)/(1000*0.61365*exp(17.502*T120/(240.97+T120))/(CE120+CF120)-CB120)</f>
        <v>0</v>
      </c>
      <c r="Q120">
        <f>1/((BW120+1)/(N120/1.6)+1/(O120/1.37)) + BW120/((BW120+1)/(N120/1.6) + BW120/(O120/1.37))</f>
        <v>0</v>
      </c>
      <c r="R120">
        <f>(BS120*BU120)</f>
        <v>0</v>
      </c>
      <c r="S120">
        <f>(CG120+(R120+2*0.95*5.67E-8*(((CG120+$B$7)+273)^4-(CG120+273)^4)-44100*H120)/(1.84*29.3*O120+8*0.95*5.67E-8*(CG120+273)^3))</f>
        <v>0</v>
      </c>
      <c r="T120">
        <f>($C$7*CH120+$D$7*CI120+$E$7*S120)</f>
        <v>0</v>
      </c>
      <c r="U120">
        <f>0.61365*exp(17.502*T120/(240.97+T120))</f>
        <v>0</v>
      </c>
      <c r="V120">
        <f>(W120/X120*100)</f>
        <v>0</v>
      </c>
      <c r="W120">
        <f>CB120*(CE120+CF120)/1000</f>
        <v>0</v>
      </c>
      <c r="X120">
        <f>0.61365*exp(17.502*CG120/(240.97+CG120))</f>
        <v>0</v>
      </c>
      <c r="Y120">
        <f>(U120-CB120*(CE120+CF120)/1000)</f>
        <v>0</v>
      </c>
      <c r="Z120">
        <f>(-H120*44100)</f>
        <v>0</v>
      </c>
      <c r="AA120">
        <f>2*29.3*O120*0.92*(CG120-T120)</f>
        <v>0</v>
      </c>
      <c r="AB120">
        <f>2*0.95*5.67E-8*(((CG120+$B$7)+273)^4-(T120+273)^4)</f>
        <v>0</v>
      </c>
      <c r="AC120">
        <f>R120+AB120+Z120+AA120</f>
        <v>0</v>
      </c>
      <c r="AD120">
        <v>-0.0300534327166758</v>
      </c>
      <c r="AE120">
        <v>0.0337376110497766</v>
      </c>
      <c r="AF120">
        <v>2.681715690715</v>
      </c>
      <c r="AG120">
        <v>71</v>
      </c>
      <c r="AH120">
        <v>12</v>
      </c>
      <c r="AI120">
        <f>IF(AG120*$H$13&gt;=AK120,1.0,(AK120/(AK120-AG120*$H$13)))</f>
        <v>0</v>
      </c>
      <c r="AJ120">
        <f>(AI120-1)*100</f>
        <v>0</v>
      </c>
      <c r="AK120">
        <f>MAX(0,($B$13+$C$13*CJ120)/(1+$D$13*CJ120)*CE120/(CG120+273)*$E$13)</f>
        <v>0</v>
      </c>
      <c r="AL120">
        <v>0</v>
      </c>
      <c r="AM120">
        <v>0</v>
      </c>
      <c r="AN120">
        <v>0</v>
      </c>
      <c r="AO120">
        <f>AN120-AM120</f>
        <v>0</v>
      </c>
      <c r="AP120">
        <f>AO120/AN120</f>
        <v>0</v>
      </c>
      <c r="AQ120">
        <v>-1</v>
      </c>
      <c r="AR120" t="s">
        <v>618</v>
      </c>
      <c r="AS120">
        <v>730.531884615385</v>
      </c>
      <c r="AT120">
        <v>797.744</v>
      </c>
      <c r="AU120">
        <f>1-AS120/AT120</f>
        <v>0</v>
      </c>
      <c r="AV120">
        <v>0.5</v>
      </c>
      <c r="AW120">
        <f>BS120</f>
        <v>0</v>
      </c>
      <c r="AX120">
        <f>I120</f>
        <v>0</v>
      </c>
      <c r="AY120">
        <f>AU120*AV120*AW120</f>
        <v>0</v>
      </c>
      <c r="AZ120">
        <f>BE120/AT120</f>
        <v>0</v>
      </c>
      <c r="BA120">
        <f>(AX120-AQ120)/AW120</f>
        <v>0</v>
      </c>
      <c r="BB120">
        <f>(AN120-AT120)/AT120</f>
        <v>0</v>
      </c>
      <c r="BC120" t="s">
        <v>266</v>
      </c>
      <c r="BD120">
        <v>0</v>
      </c>
      <c r="BE120">
        <f>AT120-BD120</f>
        <v>0</v>
      </c>
      <c r="BF120">
        <f>(AT120-AS120)/(AT120-BD120)</f>
        <v>0</v>
      </c>
      <c r="BG120">
        <f>(AN120-AT120)/(AN120-BD120)</f>
        <v>0</v>
      </c>
      <c r="BH120">
        <f>(AT120-AS120)/(AT120-AM120)</f>
        <v>0</v>
      </c>
      <c r="BI120">
        <f>(AN120-AT120)/(AN120-AM120)</f>
        <v>0</v>
      </c>
      <c r="BJ120" t="s">
        <v>266</v>
      </c>
      <c r="BK120" t="s">
        <v>266</v>
      </c>
      <c r="BL120" t="s">
        <v>266</v>
      </c>
      <c r="BM120" t="s">
        <v>266</v>
      </c>
      <c r="BN120" t="s">
        <v>266</v>
      </c>
      <c r="BO120" t="s">
        <v>266</v>
      </c>
      <c r="BP120" t="s">
        <v>266</v>
      </c>
      <c r="BQ120" t="s">
        <v>266</v>
      </c>
      <c r="BR120">
        <f>$B$11*CK120+$C$11*CL120+$F$11*CM120</f>
        <v>0</v>
      </c>
      <c r="BS120">
        <f>BR120*BT120</f>
        <v>0</v>
      </c>
      <c r="BT120">
        <f>($B$11*$D$9+$C$11*$D$9+$F$11*((CZ120+CR120)/MAX(CZ120+CR120+DA120, 0.1)*$I$9+DA120/MAX(CZ120+CR120+DA120, 0.1)*$J$9))/($B$11+$C$11+$F$11)</f>
        <v>0</v>
      </c>
      <c r="BU120">
        <f>($B$11*$K$9+$C$11*$K$9+$F$11*((CZ120+CR120)/MAX(CZ120+CR120+DA120, 0.1)*$P$9+DA120/MAX(CZ120+CR120+DA120, 0.1)*$Q$9))/($B$11+$C$11+$F$11)</f>
        <v>0</v>
      </c>
      <c r="BV120">
        <v>6</v>
      </c>
      <c r="BW120">
        <v>0.5</v>
      </c>
      <c r="BX120" t="s">
        <v>267</v>
      </c>
      <c r="BY120">
        <v>1623861326.92581</v>
      </c>
      <c r="BZ120">
        <v>385.951967741936</v>
      </c>
      <c r="CA120">
        <v>400.004419354839</v>
      </c>
      <c r="CB120">
        <v>25.902564516129</v>
      </c>
      <c r="CC120">
        <v>17.0749129032258</v>
      </c>
      <c r="CD120">
        <v>599.999838709678</v>
      </c>
      <c r="CE120">
        <v>72.4847161290323</v>
      </c>
      <c r="CF120">
        <v>0.0999684870967742</v>
      </c>
      <c r="CG120">
        <v>35.4288225806452</v>
      </c>
      <c r="CH120">
        <v>34.0391451612903</v>
      </c>
      <c r="CI120">
        <v>999.9</v>
      </c>
      <c r="CJ120">
        <v>9998.70290322581</v>
      </c>
      <c r="CK120">
        <v>0</v>
      </c>
      <c r="CL120">
        <v>1712.0735483871</v>
      </c>
      <c r="CM120">
        <v>1999.93</v>
      </c>
      <c r="CN120">
        <v>0.980003483870967</v>
      </c>
      <c r="CO120">
        <v>0.0199963935483871</v>
      </c>
      <c r="CP120">
        <v>0</v>
      </c>
      <c r="CQ120">
        <v>688.208677419355</v>
      </c>
      <c r="CR120">
        <v>5.00005</v>
      </c>
      <c r="CS120">
        <v>15566.5322580645</v>
      </c>
      <c r="CT120">
        <v>16663.0774193548</v>
      </c>
      <c r="CU120">
        <v>49.2175161290322</v>
      </c>
      <c r="CV120">
        <v>51.006</v>
      </c>
      <c r="CW120">
        <v>49.764</v>
      </c>
      <c r="CX120">
        <v>50.006</v>
      </c>
      <c r="CY120">
        <v>51.2071935483871</v>
      </c>
      <c r="CZ120">
        <v>1955.03870967742</v>
      </c>
      <c r="DA120">
        <v>39.8935483870968</v>
      </c>
      <c r="DB120">
        <v>0</v>
      </c>
      <c r="DC120">
        <v>2.29999995231628</v>
      </c>
      <c r="DD120">
        <v>730.531884615385</v>
      </c>
      <c r="DE120">
        <v>-148.257105156014</v>
      </c>
      <c r="DF120">
        <v>-60065.2781808727</v>
      </c>
      <c r="DG120">
        <v>43714.9</v>
      </c>
      <c r="DH120">
        <v>15</v>
      </c>
      <c r="DI120">
        <v>1623861300.2</v>
      </c>
      <c r="DJ120" t="s">
        <v>603</v>
      </c>
      <c r="DK120">
        <v>19</v>
      </c>
      <c r="DL120">
        <v>7.856</v>
      </c>
      <c r="DM120">
        <v>-1.096</v>
      </c>
      <c r="DN120">
        <v>400</v>
      </c>
      <c r="DO120">
        <v>17</v>
      </c>
      <c r="DP120">
        <v>0.19</v>
      </c>
      <c r="DQ120">
        <v>0.01</v>
      </c>
      <c r="DR120">
        <v>-14.1488558139535</v>
      </c>
      <c r="DS120">
        <v>-1.74199100212657</v>
      </c>
      <c r="DT120">
        <v>0.207398411447265</v>
      </c>
      <c r="DU120">
        <v>0</v>
      </c>
      <c r="DV120">
        <v>718.917833333333</v>
      </c>
      <c r="DW120">
        <v>162.917886552591</v>
      </c>
      <c r="DX120">
        <v>50.7319515878964</v>
      </c>
      <c r="DY120">
        <v>0</v>
      </c>
      <c r="DZ120">
        <v>9.07988697674419</v>
      </c>
      <c r="EA120">
        <v>3.83725490629781</v>
      </c>
      <c r="EB120">
        <v>0.434129237833646</v>
      </c>
      <c r="EC120">
        <v>0</v>
      </c>
      <c r="ED120">
        <v>0</v>
      </c>
      <c r="EE120">
        <v>3</v>
      </c>
      <c r="EF120" t="s">
        <v>280</v>
      </c>
      <c r="EG120">
        <v>100</v>
      </c>
      <c r="EH120">
        <v>100</v>
      </c>
      <c r="EI120">
        <v>7.856</v>
      </c>
      <c r="EJ120">
        <v>-1.096</v>
      </c>
      <c r="EK120">
        <v>2</v>
      </c>
      <c r="EL120">
        <v>705.193</v>
      </c>
      <c r="EM120">
        <v>331.792</v>
      </c>
      <c r="EN120">
        <v>33.8569</v>
      </c>
      <c r="EO120">
        <v>32.4243</v>
      </c>
      <c r="EP120">
        <v>30.001</v>
      </c>
      <c r="EQ120">
        <v>32.0225</v>
      </c>
      <c r="ER120">
        <v>31.9668</v>
      </c>
      <c r="ES120">
        <v>25.8216</v>
      </c>
      <c r="ET120">
        <v>-30</v>
      </c>
      <c r="EU120">
        <v>-30</v>
      </c>
      <c r="EV120">
        <v>-999.9</v>
      </c>
      <c r="EW120">
        <v>400</v>
      </c>
      <c r="EX120">
        <v>20</v>
      </c>
      <c r="EY120">
        <v>110.704</v>
      </c>
      <c r="EZ120">
        <v>98.7085</v>
      </c>
    </row>
    <row r="121" spans="1:156">
      <c r="A121">
        <v>105</v>
      </c>
      <c r="B121">
        <v>1623861349.2</v>
      </c>
      <c r="C121">
        <v>5597.10000014305</v>
      </c>
      <c r="D121" t="s">
        <v>619</v>
      </c>
      <c r="E121" t="s">
        <v>620</v>
      </c>
      <c r="F121" t="s">
        <v>264</v>
      </c>
      <c r="G121">
        <v>1623861327.9129</v>
      </c>
      <c r="H121">
        <f>CD121*AI121*(CB121-CC121)/(100*BV121*(1000-AI121*CB121))</f>
        <v>0</v>
      </c>
      <c r="I121">
        <f>CD121*AI121*(CA121-BZ121*(1000-AI121*CC121)/(1000-AI121*CB121))/(100*BV121)</f>
        <v>0</v>
      </c>
      <c r="J121">
        <f>BZ121 - IF(AI121&gt;1, I121*BV121*100.0/(AK121*CJ121), 0)</f>
        <v>0</v>
      </c>
      <c r="K121">
        <f>((Q121-H121/2)*J121-I121)/(Q121+H121/2)</f>
        <v>0</v>
      </c>
      <c r="L121">
        <f>K121*(CE121+CF121)/1000.0</f>
        <v>0</v>
      </c>
      <c r="M121">
        <f>(BZ121 - IF(AI121&gt;1, I121*BV121*100.0/(AK121*CJ121), 0))*(CE121+CF121)/1000.0</f>
        <v>0</v>
      </c>
      <c r="N121">
        <f>2.0/((1/P121-1/O121)+SIGN(P121)*SQRT((1/P121-1/O121)*(1/P121-1/O121) + 4*BW121/((BW121+1)*(BW121+1))*(2*1/P121*1/O121-1/O121*1/O121)))</f>
        <v>0</v>
      </c>
      <c r="O121">
        <f>AF121+AE121*BV121+AD121*BV121*BV121</f>
        <v>0</v>
      </c>
      <c r="P121">
        <f>H121*(1000-(1000*0.61365*exp(17.502*T121/(240.97+T121))/(CE121+CF121)+CB121)/2)/(1000*0.61365*exp(17.502*T121/(240.97+T121))/(CE121+CF121)-CB121)</f>
        <v>0</v>
      </c>
      <c r="Q121">
        <f>1/((BW121+1)/(N121/1.6)+1/(O121/1.37)) + BW121/((BW121+1)/(N121/1.6) + BW121/(O121/1.37))</f>
        <v>0</v>
      </c>
      <c r="R121">
        <f>(BS121*BU121)</f>
        <v>0</v>
      </c>
      <c r="S121">
        <f>(CG121+(R121+2*0.95*5.67E-8*(((CG121+$B$7)+273)^4-(CG121+273)^4)-44100*H121)/(1.84*29.3*O121+8*0.95*5.67E-8*(CG121+273)^3))</f>
        <v>0</v>
      </c>
      <c r="T121">
        <f>($C$7*CH121+$D$7*CI121+$E$7*S121)</f>
        <v>0</v>
      </c>
      <c r="U121">
        <f>0.61365*exp(17.502*T121/(240.97+T121))</f>
        <v>0</v>
      </c>
      <c r="V121">
        <f>(W121/X121*100)</f>
        <v>0</v>
      </c>
      <c r="W121">
        <f>CB121*(CE121+CF121)/1000</f>
        <v>0</v>
      </c>
      <c r="X121">
        <f>0.61365*exp(17.502*CG121/(240.97+CG121))</f>
        <v>0</v>
      </c>
      <c r="Y121">
        <f>(U121-CB121*(CE121+CF121)/1000)</f>
        <v>0</v>
      </c>
      <c r="Z121">
        <f>(-H121*44100)</f>
        <v>0</v>
      </c>
      <c r="AA121">
        <f>2*29.3*O121*0.92*(CG121-T121)</f>
        <v>0</v>
      </c>
      <c r="AB121">
        <f>2*0.95*5.67E-8*(((CG121+$B$7)+273)^4-(T121+273)^4)</f>
        <v>0</v>
      </c>
      <c r="AC121">
        <f>R121+AB121+Z121+AA121</f>
        <v>0</v>
      </c>
      <c r="AD121">
        <v>-0.0300488647730623</v>
      </c>
      <c r="AE121">
        <v>0.0337324831328967</v>
      </c>
      <c r="AF121">
        <v>2.68138413856732</v>
      </c>
      <c r="AG121">
        <v>71</v>
      </c>
      <c r="AH121">
        <v>12</v>
      </c>
      <c r="AI121">
        <f>IF(AG121*$H$13&gt;=AK121,1.0,(AK121/(AK121-AG121*$H$13)))</f>
        <v>0</v>
      </c>
      <c r="AJ121">
        <f>(AI121-1)*100</f>
        <v>0</v>
      </c>
      <c r="AK121">
        <f>MAX(0,($B$13+$C$13*CJ121)/(1+$D$13*CJ121)*CE121/(CG121+273)*$E$13)</f>
        <v>0</v>
      </c>
      <c r="AL121">
        <v>0</v>
      </c>
      <c r="AM121">
        <v>0</v>
      </c>
      <c r="AN121">
        <v>0</v>
      </c>
      <c r="AO121">
        <f>AN121-AM121</f>
        <v>0</v>
      </c>
      <c r="AP121">
        <f>AO121/AN121</f>
        <v>0</v>
      </c>
      <c r="AQ121">
        <v>-1</v>
      </c>
      <c r="AR121" t="s">
        <v>621</v>
      </c>
      <c r="AS121">
        <v>727.591153846154</v>
      </c>
      <c r="AT121">
        <v>795.89</v>
      </c>
      <c r="AU121">
        <f>1-AS121/AT121</f>
        <v>0</v>
      </c>
      <c r="AV121">
        <v>0.5</v>
      </c>
      <c r="AW121">
        <f>BS121</f>
        <v>0</v>
      </c>
      <c r="AX121">
        <f>I121</f>
        <v>0</v>
      </c>
      <c r="AY121">
        <f>AU121*AV121*AW121</f>
        <v>0</v>
      </c>
      <c r="AZ121">
        <f>BE121/AT121</f>
        <v>0</v>
      </c>
      <c r="BA121">
        <f>(AX121-AQ121)/AW121</f>
        <v>0</v>
      </c>
      <c r="BB121">
        <f>(AN121-AT121)/AT121</f>
        <v>0</v>
      </c>
      <c r="BC121" t="s">
        <v>266</v>
      </c>
      <c r="BD121">
        <v>0</v>
      </c>
      <c r="BE121">
        <f>AT121-BD121</f>
        <v>0</v>
      </c>
      <c r="BF121">
        <f>(AT121-AS121)/(AT121-BD121)</f>
        <v>0</v>
      </c>
      <c r="BG121">
        <f>(AN121-AT121)/(AN121-BD121)</f>
        <v>0</v>
      </c>
      <c r="BH121">
        <f>(AT121-AS121)/(AT121-AM121)</f>
        <v>0</v>
      </c>
      <c r="BI121">
        <f>(AN121-AT121)/(AN121-AM121)</f>
        <v>0</v>
      </c>
      <c r="BJ121" t="s">
        <v>266</v>
      </c>
      <c r="BK121" t="s">
        <v>266</v>
      </c>
      <c r="BL121" t="s">
        <v>266</v>
      </c>
      <c r="BM121" t="s">
        <v>266</v>
      </c>
      <c r="BN121" t="s">
        <v>266</v>
      </c>
      <c r="BO121" t="s">
        <v>266</v>
      </c>
      <c r="BP121" t="s">
        <v>266</v>
      </c>
      <c r="BQ121" t="s">
        <v>266</v>
      </c>
      <c r="BR121">
        <f>$B$11*CK121+$C$11*CL121+$F$11*CM121</f>
        <v>0</v>
      </c>
      <c r="BS121">
        <f>BR121*BT121</f>
        <v>0</v>
      </c>
      <c r="BT121">
        <f>($B$11*$D$9+$C$11*$D$9+$F$11*((CZ121+CR121)/MAX(CZ121+CR121+DA121, 0.1)*$I$9+DA121/MAX(CZ121+CR121+DA121, 0.1)*$J$9))/($B$11+$C$11+$F$11)</f>
        <v>0</v>
      </c>
      <c r="BU121">
        <f>($B$11*$K$9+$C$11*$K$9+$F$11*((CZ121+CR121)/MAX(CZ121+CR121+DA121, 0.1)*$P$9+DA121/MAX(CZ121+CR121+DA121, 0.1)*$Q$9))/($B$11+$C$11+$F$11)</f>
        <v>0</v>
      </c>
      <c r="BV121">
        <v>6</v>
      </c>
      <c r="BW121">
        <v>0.5</v>
      </c>
      <c r="BX121" t="s">
        <v>267</v>
      </c>
      <c r="BY121">
        <v>1623861327.9129</v>
      </c>
      <c r="BZ121">
        <v>385.936967741936</v>
      </c>
      <c r="CA121">
        <v>400.004580645161</v>
      </c>
      <c r="CB121">
        <v>25.9488290322581</v>
      </c>
      <c r="CC121">
        <v>17.0745387096774</v>
      </c>
      <c r="CD121">
        <v>600.001</v>
      </c>
      <c r="CE121">
        <v>72.4846548387097</v>
      </c>
      <c r="CF121">
        <v>0.0999769580645161</v>
      </c>
      <c r="CG121">
        <v>35.4437451612903</v>
      </c>
      <c r="CH121">
        <v>34.1213709677419</v>
      </c>
      <c r="CI121">
        <v>999.9</v>
      </c>
      <c r="CJ121">
        <v>9997.19161290323</v>
      </c>
      <c r="CK121">
        <v>0</v>
      </c>
      <c r="CL121">
        <v>1712.0564516129</v>
      </c>
      <c r="CM121">
        <v>1999.93903225806</v>
      </c>
      <c r="CN121">
        <v>0.980003322580645</v>
      </c>
      <c r="CO121">
        <v>0.0199965451612903</v>
      </c>
      <c r="CP121">
        <v>0</v>
      </c>
      <c r="CQ121">
        <v>687.918838709677</v>
      </c>
      <c r="CR121">
        <v>5.00005</v>
      </c>
      <c r="CS121">
        <v>15582.4709677419</v>
      </c>
      <c r="CT121">
        <v>16663.1516129032</v>
      </c>
      <c r="CU121">
        <v>49.2457419354839</v>
      </c>
      <c r="CV121">
        <v>51.008</v>
      </c>
      <c r="CW121">
        <v>49.766</v>
      </c>
      <c r="CX121">
        <v>50.0100322580645</v>
      </c>
      <c r="CY121">
        <v>51.2192903225806</v>
      </c>
      <c r="CZ121">
        <v>1955.04709677419</v>
      </c>
      <c r="DA121">
        <v>39.893870967742</v>
      </c>
      <c r="DB121">
        <v>0</v>
      </c>
      <c r="DC121">
        <v>2.09999990463257</v>
      </c>
      <c r="DD121">
        <v>727.591153846154</v>
      </c>
      <c r="DE121">
        <v>-96.3885713430439</v>
      </c>
      <c r="DF121">
        <v>-37877.2710917868</v>
      </c>
      <c r="DG121">
        <v>43551.4038461538</v>
      </c>
      <c r="DH121">
        <v>15</v>
      </c>
      <c r="DI121">
        <v>1623861300.2</v>
      </c>
      <c r="DJ121" t="s">
        <v>603</v>
      </c>
      <c r="DK121">
        <v>19</v>
      </c>
      <c r="DL121">
        <v>7.856</v>
      </c>
      <c r="DM121">
        <v>-1.096</v>
      </c>
      <c r="DN121">
        <v>400</v>
      </c>
      <c r="DO121">
        <v>17</v>
      </c>
      <c r="DP121">
        <v>0.19</v>
      </c>
      <c r="DQ121">
        <v>0.01</v>
      </c>
      <c r="DR121">
        <v>-14.2165697674419</v>
      </c>
      <c r="DS121">
        <v>-2.04080555479723</v>
      </c>
      <c r="DT121">
        <v>0.227707524091438</v>
      </c>
      <c r="DU121">
        <v>0</v>
      </c>
      <c r="DV121">
        <v>724.000361111111</v>
      </c>
      <c r="DW121">
        <v>59.0973147223964</v>
      </c>
      <c r="DX121">
        <v>53.1408322077356</v>
      </c>
      <c r="DY121">
        <v>0</v>
      </c>
      <c r="DZ121">
        <v>9.2683076744186</v>
      </c>
      <c r="EA121">
        <v>4.89020221793989</v>
      </c>
      <c r="EB121">
        <v>0.522469715992684</v>
      </c>
      <c r="EC121">
        <v>0</v>
      </c>
      <c r="ED121">
        <v>0</v>
      </c>
      <c r="EE121">
        <v>3</v>
      </c>
      <c r="EF121" t="s">
        <v>280</v>
      </c>
      <c r="EG121">
        <v>100</v>
      </c>
      <c r="EH121">
        <v>100</v>
      </c>
      <c r="EI121">
        <v>7.856</v>
      </c>
      <c r="EJ121">
        <v>-1.096</v>
      </c>
      <c r="EK121">
        <v>2</v>
      </c>
      <c r="EL121">
        <v>705.365</v>
      </c>
      <c r="EM121">
        <v>331.759</v>
      </c>
      <c r="EN121">
        <v>33.8633</v>
      </c>
      <c r="EO121">
        <v>32.4321</v>
      </c>
      <c r="EP121">
        <v>30.0009</v>
      </c>
      <c r="EQ121">
        <v>32.0282</v>
      </c>
      <c r="ER121">
        <v>31.9725</v>
      </c>
      <c r="ES121">
        <v>25.8222</v>
      </c>
      <c r="ET121">
        <v>-30</v>
      </c>
      <c r="EU121">
        <v>-30</v>
      </c>
      <c r="EV121">
        <v>-999.9</v>
      </c>
      <c r="EW121">
        <v>400</v>
      </c>
      <c r="EX121">
        <v>20</v>
      </c>
      <c r="EY121">
        <v>110.703</v>
      </c>
      <c r="EZ121">
        <v>98.7078</v>
      </c>
    </row>
    <row r="122" spans="1:156">
      <c r="A122">
        <v>106</v>
      </c>
      <c r="B122">
        <v>1623861352.2</v>
      </c>
      <c r="C122">
        <v>5600.10000014305</v>
      </c>
      <c r="D122" t="s">
        <v>622</v>
      </c>
      <c r="E122" t="s">
        <v>623</v>
      </c>
      <c r="F122" t="s">
        <v>264</v>
      </c>
      <c r="G122">
        <v>1623861328.98064</v>
      </c>
      <c r="H122">
        <f>CD122*AI122*(CB122-CC122)/(100*BV122*(1000-AI122*CB122))</f>
        <v>0</v>
      </c>
      <c r="I122">
        <f>CD122*AI122*(CA122-BZ122*(1000-AI122*CC122)/(1000-AI122*CB122))/(100*BV122)</f>
        <v>0</v>
      </c>
      <c r="J122">
        <f>BZ122 - IF(AI122&gt;1, I122*BV122*100.0/(AK122*CJ122), 0)</f>
        <v>0</v>
      </c>
      <c r="K122">
        <f>((Q122-H122/2)*J122-I122)/(Q122+H122/2)</f>
        <v>0</v>
      </c>
      <c r="L122">
        <f>K122*(CE122+CF122)/1000.0</f>
        <v>0</v>
      </c>
      <c r="M122">
        <f>(BZ122 - IF(AI122&gt;1, I122*BV122*100.0/(AK122*CJ122), 0))*(CE122+CF122)/1000.0</f>
        <v>0</v>
      </c>
      <c r="N122">
        <f>2.0/((1/P122-1/O122)+SIGN(P122)*SQRT((1/P122-1/O122)*(1/P122-1/O122) + 4*BW122/((BW122+1)*(BW122+1))*(2*1/P122*1/O122-1/O122*1/O122)))</f>
        <v>0</v>
      </c>
      <c r="O122">
        <f>AF122+AE122*BV122+AD122*BV122*BV122</f>
        <v>0</v>
      </c>
      <c r="P122">
        <f>H122*(1000-(1000*0.61365*exp(17.502*T122/(240.97+T122))/(CE122+CF122)+CB122)/2)/(1000*0.61365*exp(17.502*T122/(240.97+T122))/(CE122+CF122)-CB122)</f>
        <v>0</v>
      </c>
      <c r="Q122">
        <f>1/((BW122+1)/(N122/1.6)+1/(O122/1.37)) + BW122/((BW122+1)/(N122/1.6) + BW122/(O122/1.37))</f>
        <v>0</v>
      </c>
      <c r="R122">
        <f>(BS122*BU122)</f>
        <v>0</v>
      </c>
      <c r="S122">
        <f>(CG122+(R122+2*0.95*5.67E-8*(((CG122+$B$7)+273)^4-(CG122+273)^4)-44100*H122)/(1.84*29.3*O122+8*0.95*5.67E-8*(CG122+273)^3))</f>
        <v>0</v>
      </c>
      <c r="T122">
        <f>($C$7*CH122+$D$7*CI122+$E$7*S122)</f>
        <v>0</v>
      </c>
      <c r="U122">
        <f>0.61365*exp(17.502*T122/(240.97+T122))</f>
        <v>0</v>
      </c>
      <c r="V122">
        <f>(W122/X122*100)</f>
        <v>0</v>
      </c>
      <c r="W122">
        <f>CB122*(CE122+CF122)/1000</f>
        <v>0</v>
      </c>
      <c r="X122">
        <f>0.61365*exp(17.502*CG122/(240.97+CG122))</f>
        <v>0</v>
      </c>
      <c r="Y122">
        <f>(U122-CB122*(CE122+CF122)/1000)</f>
        <v>0</v>
      </c>
      <c r="Z122">
        <f>(-H122*44100)</f>
        <v>0</v>
      </c>
      <c r="AA122">
        <f>2*29.3*O122*0.92*(CG122-T122)</f>
        <v>0</v>
      </c>
      <c r="AB122">
        <f>2*0.95*5.67E-8*(((CG122+$B$7)+273)^4-(T122+273)^4)</f>
        <v>0</v>
      </c>
      <c r="AC122">
        <f>R122+AB122+Z122+AA122</f>
        <v>0</v>
      </c>
      <c r="AD122">
        <v>-0.0300463999466419</v>
      </c>
      <c r="AE122">
        <v>0.0337297161493091</v>
      </c>
      <c r="AF122">
        <v>2.68120523083221</v>
      </c>
      <c r="AG122">
        <v>71</v>
      </c>
      <c r="AH122">
        <v>12</v>
      </c>
      <c r="AI122">
        <f>IF(AG122*$H$13&gt;=AK122,1.0,(AK122/(AK122-AG122*$H$13)))</f>
        <v>0</v>
      </c>
      <c r="AJ122">
        <f>(AI122-1)*100</f>
        <v>0</v>
      </c>
      <c r="AK122">
        <f>MAX(0,($B$13+$C$13*CJ122)/(1+$D$13*CJ122)*CE122/(CG122+273)*$E$13)</f>
        <v>0</v>
      </c>
      <c r="AL122">
        <v>0</v>
      </c>
      <c r="AM122">
        <v>0</v>
      </c>
      <c r="AN122">
        <v>0</v>
      </c>
      <c r="AO122">
        <f>AN122-AM122</f>
        <v>0</v>
      </c>
      <c r="AP122">
        <f>AO122/AN122</f>
        <v>0</v>
      </c>
      <c r="AQ122">
        <v>-1</v>
      </c>
      <c r="AR122" t="s">
        <v>624</v>
      </c>
      <c r="AS122">
        <v>725.349615384615</v>
      </c>
      <c r="AT122">
        <v>794.548</v>
      </c>
      <c r="AU122">
        <f>1-AS122/AT122</f>
        <v>0</v>
      </c>
      <c r="AV122">
        <v>0.5</v>
      </c>
      <c r="AW122">
        <f>BS122</f>
        <v>0</v>
      </c>
      <c r="AX122">
        <f>I122</f>
        <v>0</v>
      </c>
      <c r="AY122">
        <f>AU122*AV122*AW122</f>
        <v>0</v>
      </c>
      <c r="AZ122">
        <f>BE122/AT122</f>
        <v>0</v>
      </c>
      <c r="BA122">
        <f>(AX122-AQ122)/AW122</f>
        <v>0</v>
      </c>
      <c r="BB122">
        <f>(AN122-AT122)/AT122</f>
        <v>0</v>
      </c>
      <c r="BC122" t="s">
        <v>266</v>
      </c>
      <c r="BD122">
        <v>0</v>
      </c>
      <c r="BE122">
        <f>AT122-BD122</f>
        <v>0</v>
      </c>
      <c r="BF122">
        <f>(AT122-AS122)/(AT122-BD122)</f>
        <v>0</v>
      </c>
      <c r="BG122">
        <f>(AN122-AT122)/(AN122-BD122)</f>
        <v>0</v>
      </c>
      <c r="BH122">
        <f>(AT122-AS122)/(AT122-AM122)</f>
        <v>0</v>
      </c>
      <c r="BI122">
        <f>(AN122-AT122)/(AN122-AM122)</f>
        <v>0</v>
      </c>
      <c r="BJ122" t="s">
        <v>266</v>
      </c>
      <c r="BK122" t="s">
        <v>266</v>
      </c>
      <c r="BL122" t="s">
        <v>266</v>
      </c>
      <c r="BM122" t="s">
        <v>266</v>
      </c>
      <c r="BN122" t="s">
        <v>266</v>
      </c>
      <c r="BO122" t="s">
        <v>266</v>
      </c>
      <c r="BP122" t="s">
        <v>266</v>
      </c>
      <c r="BQ122" t="s">
        <v>266</v>
      </c>
      <c r="BR122">
        <f>$B$11*CK122+$C$11*CL122+$F$11*CM122</f>
        <v>0</v>
      </c>
      <c r="BS122">
        <f>BR122*BT122</f>
        <v>0</v>
      </c>
      <c r="BT122">
        <f>($B$11*$D$9+$C$11*$D$9+$F$11*((CZ122+CR122)/MAX(CZ122+CR122+DA122, 0.1)*$I$9+DA122/MAX(CZ122+CR122+DA122, 0.1)*$J$9))/($B$11+$C$11+$F$11)</f>
        <v>0</v>
      </c>
      <c r="BU122">
        <f>($B$11*$K$9+$C$11*$K$9+$F$11*((CZ122+CR122)/MAX(CZ122+CR122+DA122, 0.1)*$P$9+DA122/MAX(CZ122+CR122+DA122, 0.1)*$Q$9))/($B$11+$C$11+$F$11)</f>
        <v>0</v>
      </c>
      <c r="BV122">
        <v>6</v>
      </c>
      <c r="BW122">
        <v>0.5</v>
      </c>
      <c r="BX122" t="s">
        <v>267</v>
      </c>
      <c r="BY122">
        <v>1623861328.98064</v>
      </c>
      <c r="BZ122">
        <v>385.919129032258</v>
      </c>
      <c r="CA122">
        <v>400.005548387097</v>
      </c>
      <c r="CB122">
        <v>25.9992129032258</v>
      </c>
      <c r="CC122">
        <v>17.0741709677419</v>
      </c>
      <c r="CD122">
        <v>600.002064516129</v>
      </c>
      <c r="CE122">
        <v>72.4845516129032</v>
      </c>
      <c r="CF122">
        <v>0.099982464516129</v>
      </c>
      <c r="CG122">
        <v>35.4601741935484</v>
      </c>
      <c r="CH122">
        <v>34.2079774193548</v>
      </c>
      <c r="CI122">
        <v>999.9</v>
      </c>
      <c r="CJ122">
        <v>9996.38580645161</v>
      </c>
      <c r="CK122">
        <v>0</v>
      </c>
      <c r="CL122">
        <v>1712.06903225806</v>
      </c>
      <c r="CM122">
        <v>1999.93967741935</v>
      </c>
      <c r="CN122">
        <v>0.98000264516129</v>
      </c>
      <c r="CO122">
        <v>0.0199972161290323</v>
      </c>
      <c r="CP122">
        <v>0</v>
      </c>
      <c r="CQ122">
        <v>687.629451612903</v>
      </c>
      <c r="CR122">
        <v>5.00005</v>
      </c>
      <c r="CS122">
        <v>15598.9935483871</v>
      </c>
      <c r="CT122">
        <v>16663.1516129032</v>
      </c>
      <c r="CU122">
        <v>49.2739677419355</v>
      </c>
      <c r="CV122">
        <v>51.01</v>
      </c>
      <c r="CW122">
        <v>49.768</v>
      </c>
      <c r="CX122">
        <v>50.014064516129</v>
      </c>
      <c r="CY122">
        <v>51.2334193548387</v>
      </c>
      <c r="CZ122">
        <v>1955.04612903226</v>
      </c>
      <c r="DA122">
        <v>39.8951612903226</v>
      </c>
      <c r="DB122">
        <v>0</v>
      </c>
      <c r="DC122">
        <v>2.5</v>
      </c>
      <c r="DD122">
        <v>725.349615384615</v>
      </c>
      <c r="DE122">
        <v>-163.48308804849</v>
      </c>
      <c r="DF122">
        <v>-78570.6807033005</v>
      </c>
      <c r="DG122">
        <v>43403.2615384615</v>
      </c>
      <c r="DH122">
        <v>15</v>
      </c>
      <c r="DI122">
        <v>1623861300.2</v>
      </c>
      <c r="DJ122" t="s">
        <v>603</v>
      </c>
      <c r="DK122">
        <v>19</v>
      </c>
      <c r="DL122">
        <v>7.856</v>
      </c>
      <c r="DM122">
        <v>-1.096</v>
      </c>
      <c r="DN122">
        <v>400</v>
      </c>
      <c r="DO122">
        <v>17</v>
      </c>
      <c r="DP122">
        <v>0.19</v>
      </c>
      <c r="DQ122">
        <v>0.01</v>
      </c>
      <c r="DR122">
        <v>-14.2854674418605</v>
      </c>
      <c r="DS122">
        <v>-2.06687460932201</v>
      </c>
      <c r="DT122">
        <v>0.229436074818978</v>
      </c>
      <c r="DU122">
        <v>0</v>
      </c>
      <c r="DV122">
        <v>728.984111111111</v>
      </c>
      <c r="DW122">
        <v>-41.0374497597035</v>
      </c>
      <c r="DX122">
        <v>54.6077827037593</v>
      </c>
      <c r="DY122">
        <v>0</v>
      </c>
      <c r="DZ122">
        <v>9.4785988372093</v>
      </c>
      <c r="EA122">
        <v>5.35086072575823</v>
      </c>
      <c r="EB122">
        <v>0.560174403615597</v>
      </c>
      <c r="EC122">
        <v>0</v>
      </c>
      <c r="ED122">
        <v>0</v>
      </c>
      <c r="EE122">
        <v>3</v>
      </c>
      <c r="EF122" t="s">
        <v>280</v>
      </c>
      <c r="EG122">
        <v>100</v>
      </c>
      <c r="EH122">
        <v>100</v>
      </c>
      <c r="EI122">
        <v>7.856</v>
      </c>
      <c r="EJ122">
        <v>-1.096</v>
      </c>
      <c r="EK122">
        <v>2</v>
      </c>
      <c r="EL122">
        <v>705.546</v>
      </c>
      <c r="EM122">
        <v>331.742</v>
      </c>
      <c r="EN122">
        <v>33.8699</v>
      </c>
      <c r="EO122">
        <v>32.4386</v>
      </c>
      <c r="EP122">
        <v>30.0008</v>
      </c>
      <c r="EQ122">
        <v>32.0345</v>
      </c>
      <c r="ER122">
        <v>31.9788</v>
      </c>
      <c r="ES122">
        <v>25.8216</v>
      </c>
      <c r="ET122">
        <v>-30</v>
      </c>
      <c r="EU122">
        <v>-30</v>
      </c>
      <c r="EV122">
        <v>-999.9</v>
      </c>
      <c r="EW122">
        <v>400</v>
      </c>
      <c r="EX122">
        <v>20</v>
      </c>
      <c r="EY122">
        <v>110.701</v>
      </c>
      <c r="EZ122">
        <v>98.707</v>
      </c>
    </row>
    <row r="123" spans="1:156">
      <c r="A123">
        <v>107</v>
      </c>
      <c r="B123">
        <v>1623861355.2</v>
      </c>
      <c r="C123">
        <v>5603.10000014305</v>
      </c>
      <c r="D123" t="s">
        <v>625</v>
      </c>
      <c r="E123" t="s">
        <v>626</v>
      </c>
      <c r="F123" t="s">
        <v>264</v>
      </c>
      <c r="G123">
        <v>1623861330.12903</v>
      </c>
      <c r="H123">
        <f>CD123*AI123*(CB123-CC123)/(100*BV123*(1000-AI123*CB123))</f>
        <v>0</v>
      </c>
      <c r="I123">
        <f>CD123*AI123*(CA123-BZ123*(1000-AI123*CC123)/(1000-AI123*CB123))/(100*BV123)</f>
        <v>0</v>
      </c>
      <c r="J123">
        <f>BZ123 - IF(AI123&gt;1, I123*BV123*100.0/(AK123*CJ123), 0)</f>
        <v>0</v>
      </c>
      <c r="K123">
        <f>((Q123-H123/2)*J123-I123)/(Q123+H123/2)</f>
        <v>0</v>
      </c>
      <c r="L123">
        <f>K123*(CE123+CF123)/1000.0</f>
        <v>0</v>
      </c>
      <c r="M123">
        <f>(BZ123 - IF(AI123&gt;1, I123*BV123*100.0/(AK123*CJ123), 0))*(CE123+CF123)/1000.0</f>
        <v>0</v>
      </c>
      <c r="N123">
        <f>2.0/((1/P123-1/O123)+SIGN(P123)*SQRT((1/P123-1/O123)*(1/P123-1/O123) + 4*BW123/((BW123+1)*(BW123+1))*(2*1/P123*1/O123-1/O123*1/O123)))</f>
        <v>0</v>
      </c>
      <c r="O123">
        <f>AF123+AE123*BV123+AD123*BV123*BV123</f>
        <v>0</v>
      </c>
      <c r="P123">
        <f>H123*(1000-(1000*0.61365*exp(17.502*T123/(240.97+T123))/(CE123+CF123)+CB123)/2)/(1000*0.61365*exp(17.502*T123/(240.97+T123))/(CE123+CF123)-CB123)</f>
        <v>0</v>
      </c>
      <c r="Q123">
        <f>1/((BW123+1)/(N123/1.6)+1/(O123/1.37)) + BW123/((BW123+1)/(N123/1.6) + BW123/(O123/1.37))</f>
        <v>0</v>
      </c>
      <c r="R123">
        <f>(BS123*BU123)</f>
        <v>0</v>
      </c>
      <c r="S123">
        <f>(CG123+(R123+2*0.95*5.67E-8*(((CG123+$B$7)+273)^4-(CG123+273)^4)-44100*H123)/(1.84*29.3*O123+8*0.95*5.67E-8*(CG123+273)^3))</f>
        <v>0</v>
      </c>
      <c r="T123">
        <f>($C$7*CH123+$D$7*CI123+$E$7*S123)</f>
        <v>0</v>
      </c>
      <c r="U123">
        <f>0.61365*exp(17.502*T123/(240.97+T123))</f>
        <v>0</v>
      </c>
      <c r="V123">
        <f>(W123/X123*100)</f>
        <v>0</v>
      </c>
      <c r="W123">
        <f>CB123*(CE123+CF123)/1000</f>
        <v>0</v>
      </c>
      <c r="X123">
        <f>0.61365*exp(17.502*CG123/(240.97+CG123))</f>
        <v>0</v>
      </c>
      <c r="Y123">
        <f>(U123-CB123*(CE123+CF123)/1000)</f>
        <v>0</v>
      </c>
      <c r="Z123">
        <f>(-H123*44100)</f>
        <v>0</v>
      </c>
      <c r="AA123">
        <f>2*29.3*O123*0.92*(CG123-T123)</f>
        <v>0</v>
      </c>
      <c r="AB123">
        <f>2*0.95*5.67E-8*(((CG123+$B$7)+273)^4-(T123+273)^4)</f>
        <v>0</v>
      </c>
      <c r="AC123">
        <f>R123+AB123+Z123+AA123</f>
        <v>0</v>
      </c>
      <c r="AD123">
        <v>-0.0300456246179824</v>
      </c>
      <c r="AE123">
        <v>0.0337288457749662</v>
      </c>
      <c r="AF123">
        <v>2.68114895343677</v>
      </c>
      <c r="AG123">
        <v>71</v>
      </c>
      <c r="AH123">
        <v>12</v>
      </c>
      <c r="AI123">
        <f>IF(AG123*$H$13&gt;=AK123,1.0,(AK123/(AK123-AG123*$H$13)))</f>
        <v>0</v>
      </c>
      <c r="AJ123">
        <f>(AI123-1)*100</f>
        <v>0</v>
      </c>
      <c r="AK123">
        <f>MAX(0,($B$13+$C$13*CJ123)/(1+$D$13*CJ123)*CE123/(CG123+273)*$E$13)</f>
        <v>0</v>
      </c>
      <c r="AL123">
        <v>0</v>
      </c>
      <c r="AM123">
        <v>0</v>
      </c>
      <c r="AN123">
        <v>0</v>
      </c>
      <c r="AO123">
        <f>AN123-AM123</f>
        <v>0</v>
      </c>
      <c r="AP123">
        <f>AO123/AN123</f>
        <v>0</v>
      </c>
      <c r="AQ123">
        <v>-1</v>
      </c>
      <c r="AR123" t="s">
        <v>627</v>
      </c>
      <c r="AS123">
        <v>723.187615384615</v>
      </c>
      <c r="AT123">
        <v>792.524</v>
      </c>
      <c r="AU123">
        <f>1-AS123/AT123</f>
        <v>0</v>
      </c>
      <c r="AV123">
        <v>0.5</v>
      </c>
      <c r="AW123">
        <f>BS123</f>
        <v>0</v>
      </c>
      <c r="AX123">
        <f>I123</f>
        <v>0</v>
      </c>
      <c r="AY123">
        <f>AU123*AV123*AW123</f>
        <v>0</v>
      </c>
      <c r="AZ123">
        <f>BE123/AT123</f>
        <v>0</v>
      </c>
      <c r="BA123">
        <f>(AX123-AQ123)/AW123</f>
        <v>0</v>
      </c>
      <c r="BB123">
        <f>(AN123-AT123)/AT123</f>
        <v>0</v>
      </c>
      <c r="BC123" t="s">
        <v>266</v>
      </c>
      <c r="BD123">
        <v>0</v>
      </c>
      <c r="BE123">
        <f>AT123-BD123</f>
        <v>0</v>
      </c>
      <c r="BF123">
        <f>(AT123-AS123)/(AT123-BD123)</f>
        <v>0</v>
      </c>
      <c r="BG123">
        <f>(AN123-AT123)/(AN123-BD123)</f>
        <v>0</v>
      </c>
      <c r="BH123">
        <f>(AT123-AS123)/(AT123-AM123)</f>
        <v>0</v>
      </c>
      <c r="BI123">
        <f>(AN123-AT123)/(AN123-AM123)</f>
        <v>0</v>
      </c>
      <c r="BJ123" t="s">
        <v>266</v>
      </c>
      <c r="BK123" t="s">
        <v>266</v>
      </c>
      <c r="BL123" t="s">
        <v>266</v>
      </c>
      <c r="BM123" t="s">
        <v>266</v>
      </c>
      <c r="BN123" t="s">
        <v>266</v>
      </c>
      <c r="BO123" t="s">
        <v>266</v>
      </c>
      <c r="BP123" t="s">
        <v>266</v>
      </c>
      <c r="BQ123" t="s">
        <v>266</v>
      </c>
      <c r="BR123">
        <f>$B$11*CK123+$C$11*CL123+$F$11*CM123</f>
        <v>0</v>
      </c>
      <c r="BS123">
        <f>BR123*BT123</f>
        <v>0</v>
      </c>
      <c r="BT123">
        <f>($B$11*$D$9+$C$11*$D$9+$F$11*((CZ123+CR123)/MAX(CZ123+CR123+DA123, 0.1)*$I$9+DA123/MAX(CZ123+CR123+DA123, 0.1)*$J$9))/($B$11+$C$11+$F$11)</f>
        <v>0</v>
      </c>
      <c r="BU123">
        <f>($B$11*$K$9+$C$11*$K$9+$F$11*((CZ123+CR123)/MAX(CZ123+CR123+DA123, 0.1)*$P$9+DA123/MAX(CZ123+CR123+DA123, 0.1)*$Q$9))/($B$11+$C$11+$F$11)</f>
        <v>0</v>
      </c>
      <c r="BV123">
        <v>6</v>
      </c>
      <c r="BW123">
        <v>0.5</v>
      </c>
      <c r="BX123" t="s">
        <v>267</v>
      </c>
      <c r="BY123">
        <v>1623861330.12903</v>
      </c>
      <c r="BZ123">
        <v>385.901677419355</v>
      </c>
      <c r="CA123">
        <v>400.006612903226</v>
      </c>
      <c r="CB123">
        <v>26.0525741935484</v>
      </c>
      <c r="CC123">
        <v>17.0737677419355</v>
      </c>
      <c r="CD123">
        <v>600.001838709677</v>
      </c>
      <c r="CE123">
        <v>72.484435483871</v>
      </c>
      <c r="CF123">
        <v>0.0999848838709677</v>
      </c>
      <c r="CG123">
        <v>35.4779709677419</v>
      </c>
      <c r="CH123">
        <v>34.2973161290323</v>
      </c>
      <c r="CI123">
        <v>999.9</v>
      </c>
      <c r="CJ123">
        <v>9996.14387096774</v>
      </c>
      <c r="CK123">
        <v>0</v>
      </c>
      <c r="CL123">
        <v>1712.15580645161</v>
      </c>
      <c r="CM123">
        <v>1999.92741935484</v>
      </c>
      <c r="CN123">
        <v>0.980002064516129</v>
      </c>
      <c r="CO123">
        <v>0.0199977774193548</v>
      </c>
      <c r="CP123">
        <v>0</v>
      </c>
      <c r="CQ123">
        <v>687.38129032258</v>
      </c>
      <c r="CR123">
        <v>5.00005</v>
      </c>
      <c r="CS123">
        <v>15616.1096774194</v>
      </c>
      <c r="CT123">
        <v>16663.0451612903</v>
      </c>
      <c r="CU123">
        <v>49.3042258064516</v>
      </c>
      <c r="CV123">
        <v>51.012</v>
      </c>
      <c r="CW123">
        <v>49.7720322580645</v>
      </c>
      <c r="CX123">
        <v>50.0180967741936</v>
      </c>
      <c r="CY123">
        <v>51.2475483870967</v>
      </c>
      <c r="CZ123">
        <v>1955.03290322581</v>
      </c>
      <c r="DA123">
        <v>39.8958064516129</v>
      </c>
      <c r="DB123">
        <v>0</v>
      </c>
      <c r="DC123">
        <v>2.29999995231628</v>
      </c>
      <c r="DD123">
        <v>723.187615384615</v>
      </c>
      <c r="DE123">
        <v>-122.006623301037</v>
      </c>
      <c r="DF123">
        <v>-57498.1731841954</v>
      </c>
      <c r="DG123">
        <v>43305.9307692308</v>
      </c>
      <c r="DH123">
        <v>15</v>
      </c>
      <c r="DI123">
        <v>1623861300.2</v>
      </c>
      <c r="DJ123" t="s">
        <v>603</v>
      </c>
      <c r="DK123">
        <v>19</v>
      </c>
      <c r="DL123">
        <v>7.856</v>
      </c>
      <c r="DM123">
        <v>-1.096</v>
      </c>
      <c r="DN123">
        <v>400</v>
      </c>
      <c r="DO123">
        <v>17</v>
      </c>
      <c r="DP123">
        <v>0.19</v>
      </c>
      <c r="DQ123">
        <v>0.01</v>
      </c>
      <c r="DR123">
        <v>-14.3732976744186</v>
      </c>
      <c r="DS123">
        <v>-1.80168209596213</v>
      </c>
      <c r="DT123">
        <v>0.206483425190286</v>
      </c>
      <c r="DU123">
        <v>0</v>
      </c>
      <c r="DV123">
        <v>726.323388888889</v>
      </c>
      <c r="DW123">
        <v>-16.5060399955076</v>
      </c>
      <c r="DX123">
        <v>54.2836970376096</v>
      </c>
      <c r="DY123">
        <v>0</v>
      </c>
      <c r="DZ123">
        <v>9.70475348837209</v>
      </c>
      <c r="EA123">
        <v>5.06963020756641</v>
      </c>
      <c r="EB123">
        <v>0.534687350074501</v>
      </c>
      <c r="EC123">
        <v>0</v>
      </c>
      <c r="ED123">
        <v>0</v>
      </c>
      <c r="EE123">
        <v>3</v>
      </c>
      <c r="EF123" t="s">
        <v>280</v>
      </c>
      <c r="EG123">
        <v>100</v>
      </c>
      <c r="EH123">
        <v>100</v>
      </c>
      <c r="EI123">
        <v>7.856</v>
      </c>
      <c r="EJ123">
        <v>-1.096</v>
      </c>
      <c r="EK123">
        <v>2</v>
      </c>
      <c r="EL123">
        <v>705.61</v>
      </c>
      <c r="EM123">
        <v>331.7</v>
      </c>
      <c r="EN123">
        <v>33.8768</v>
      </c>
      <c r="EO123">
        <v>32.4464</v>
      </c>
      <c r="EP123">
        <v>30.0008</v>
      </c>
      <c r="EQ123">
        <v>32.0401</v>
      </c>
      <c r="ER123">
        <v>31.9851</v>
      </c>
      <c r="ES123">
        <v>25.8213</v>
      </c>
      <c r="ET123">
        <v>-30</v>
      </c>
      <c r="EU123">
        <v>-30</v>
      </c>
      <c r="EV123">
        <v>-999.9</v>
      </c>
      <c r="EW123">
        <v>400</v>
      </c>
      <c r="EX123">
        <v>20</v>
      </c>
      <c r="EY123">
        <v>110.7</v>
      </c>
      <c r="EZ123">
        <v>98.7071</v>
      </c>
    </row>
    <row r="124" spans="1:156">
      <c r="A124">
        <v>108</v>
      </c>
      <c r="B124">
        <v>1623861358.2</v>
      </c>
      <c r="C124">
        <v>5606.10000014305</v>
      </c>
      <c r="D124" t="s">
        <v>628</v>
      </c>
      <c r="E124" t="s">
        <v>629</v>
      </c>
      <c r="F124" t="s">
        <v>264</v>
      </c>
      <c r="G124">
        <v>1623861331.35806</v>
      </c>
      <c r="H124">
        <f>CD124*AI124*(CB124-CC124)/(100*BV124*(1000-AI124*CB124))</f>
        <v>0</v>
      </c>
      <c r="I124">
        <f>CD124*AI124*(CA124-BZ124*(1000-AI124*CC124)/(1000-AI124*CB124))/(100*BV124)</f>
        <v>0</v>
      </c>
      <c r="J124">
        <f>BZ124 - IF(AI124&gt;1, I124*BV124*100.0/(AK124*CJ124), 0)</f>
        <v>0</v>
      </c>
      <c r="K124">
        <f>((Q124-H124/2)*J124-I124)/(Q124+H124/2)</f>
        <v>0</v>
      </c>
      <c r="L124">
        <f>K124*(CE124+CF124)/1000.0</f>
        <v>0</v>
      </c>
      <c r="M124">
        <f>(BZ124 - IF(AI124&gt;1, I124*BV124*100.0/(AK124*CJ124), 0))*(CE124+CF124)/1000.0</f>
        <v>0</v>
      </c>
      <c r="N124">
        <f>2.0/((1/P124-1/O124)+SIGN(P124)*SQRT((1/P124-1/O124)*(1/P124-1/O124) + 4*BW124/((BW124+1)*(BW124+1))*(2*1/P124*1/O124-1/O124*1/O124)))</f>
        <v>0</v>
      </c>
      <c r="O124">
        <f>AF124+AE124*BV124+AD124*BV124*BV124</f>
        <v>0</v>
      </c>
      <c r="P124">
        <f>H124*(1000-(1000*0.61365*exp(17.502*T124/(240.97+T124))/(CE124+CF124)+CB124)/2)/(1000*0.61365*exp(17.502*T124/(240.97+T124))/(CE124+CF124)-CB124)</f>
        <v>0</v>
      </c>
      <c r="Q124">
        <f>1/((BW124+1)/(N124/1.6)+1/(O124/1.37)) + BW124/((BW124+1)/(N124/1.6) + BW124/(O124/1.37))</f>
        <v>0</v>
      </c>
      <c r="R124">
        <f>(BS124*BU124)</f>
        <v>0</v>
      </c>
      <c r="S124">
        <f>(CG124+(R124+2*0.95*5.67E-8*(((CG124+$B$7)+273)^4-(CG124+273)^4)-44100*H124)/(1.84*29.3*O124+8*0.95*5.67E-8*(CG124+273)^3))</f>
        <v>0</v>
      </c>
      <c r="T124">
        <f>($C$7*CH124+$D$7*CI124+$E$7*S124)</f>
        <v>0</v>
      </c>
      <c r="U124">
        <f>0.61365*exp(17.502*T124/(240.97+T124))</f>
        <v>0</v>
      </c>
      <c r="V124">
        <f>(W124/X124*100)</f>
        <v>0</v>
      </c>
      <c r="W124">
        <f>CB124*(CE124+CF124)/1000</f>
        <v>0</v>
      </c>
      <c r="X124">
        <f>0.61365*exp(17.502*CG124/(240.97+CG124))</f>
        <v>0</v>
      </c>
      <c r="Y124">
        <f>(U124-CB124*(CE124+CF124)/1000)</f>
        <v>0</v>
      </c>
      <c r="Z124">
        <f>(-H124*44100)</f>
        <v>0</v>
      </c>
      <c r="AA124">
        <f>2*29.3*O124*0.92*(CG124-T124)</f>
        <v>0</v>
      </c>
      <c r="AB124">
        <f>2*0.95*5.67E-8*(((CG124+$B$7)+273)^4-(T124+273)^4)</f>
        <v>0</v>
      </c>
      <c r="AC124">
        <f>R124+AB124+Z124+AA124</f>
        <v>0</v>
      </c>
      <c r="AD124">
        <v>-0.0300515178704009</v>
      </c>
      <c r="AE124">
        <v>0.0337354614670833</v>
      </c>
      <c r="AF124">
        <v>2.68157670805345</v>
      </c>
      <c r="AG124">
        <v>71</v>
      </c>
      <c r="AH124">
        <v>12</v>
      </c>
      <c r="AI124">
        <f>IF(AG124*$H$13&gt;=AK124,1.0,(AK124/(AK124-AG124*$H$13)))</f>
        <v>0</v>
      </c>
      <c r="AJ124">
        <f>(AI124-1)*100</f>
        <v>0</v>
      </c>
      <c r="AK124">
        <f>MAX(0,($B$13+$C$13*CJ124)/(1+$D$13*CJ124)*CE124/(CG124+273)*$E$13)</f>
        <v>0</v>
      </c>
      <c r="AL124">
        <v>0</v>
      </c>
      <c r="AM124">
        <v>0</v>
      </c>
      <c r="AN124">
        <v>0</v>
      </c>
      <c r="AO124">
        <f>AN124-AM124</f>
        <v>0</v>
      </c>
      <c r="AP124">
        <f>AO124/AN124</f>
        <v>0</v>
      </c>
      <c r="AQ124">
        <v>-1</v>
      </c>
      <c r="AR124" t="s">
        <v>630</v>
      </c>
      <c r="AS124">
        <v>721.454961538461</v>
      </c>
      <c r="AT124">
        <v>790.173</v>
      </c>
      <c r="AU124">
        <f>1-AS124/AT124</f>
        <v>0</v>
      </c>
      <c r="AV124">
        <v>0.5</v>
      </c>
      <c r="AW124">
        <f>BS124</f>
        <v>0</v>
      </c>
      <c r="AX124">
        <f>I124</f>
        <v>0</v>
      </c>
      <c r="AY124">
        <f>AU124*AV124*AW124</f>
        <v>0</v>
      </c>
      <c r="AZ124">
        <f>BE124/AT124</f>
        <v>0</v>
      </c>
      <c r="BA124">
        <f>(AX124-AQ124)/AW124</f>
        <v>0</v>
      </c>
      <c r="BB124">
        <f>(AN124-AT124)/AT124</f>
        <v>0</v>
      </c>
      <c r="BC124" t="s">
        <v>266</v>
      </c>
      <c r="BD124">
        <v>0</v>
      </c>
      <c r="BE124">
        <f>AT124-BD124</f>
        <v>0</v>
      </c>
      <c r="BF124">
        <f>(AT124-AS124)/(AT124-BD124)</f>
        <v>0</v>
      </c>
      <c r="BG124">
        <f>(AN124-AT124)/(AN124-BD124)</f>
        <v>0</v>
      </c>
      <c r="BH124">
        <f>(AT124-AS124)/(AT124-AM124)</f>
        <v>0</v>
      </c>
      <c r="BI124">
        <f>(AN124-AT124)/(AN124-AM124)</f>
        <v>0</v>
      </c>
      <c r="BJ124" t="s">
        <v>266</v>
      </c>
      <c r="BK124" t="s">
        <v>266</v>
      </c>
      <c r="BL124" t="s">
        <v>266</v>
      </c>
      <c r="BM124" t="s">
        <v>266</v>
      </c>
      <c r="BN124" t="s">
        <v>266</v>
      </c>
      <c r="BO124" t="s">
        <v>266</v>
      </c>
      <c r="BP124" t="s">
        <v>266</v>
      </c>
      <c r="BQ124" t="s">
        <v>266</v>
      </c>
      <c r="BR124">
        <f>$B$11*CK124+$C$11*CL124+$F$11*CM124</f>
        <v>0</v>
      </c>
      <c r="BS124">
        <f>BR124*BT124</f>
        <v>0</v>
      </c>
      <c r="BT124">
        <f>($B$11*$D$9+$C$11*$D$9+$F$11*((CZ124+CR124)/MAX(CZ124+CR124+DA124, 0.1)*$I$9+DA124/MAX(CZ124+CR124+DA124, 0.1)*$J$9))/($B$11+$C$11+$F$11)</f>
        <v>0</v>
      </c>
      <c r="BU124">
        <f>($B$11*$K$9+$C$11*$K$9+$F$11*((CZ124+CR124)/MAX(CZ124+CR124+DA124, 0.1)*$P$9+DA124/MAX(CZ124+CR124+DA124, 0.1)*$Q$9))/($B$11+$C$11+$F$11)</f>
        <v>0</v>
      </c>
      <c r="BV124">
        <v>6</v>
      </c>
      <c r="BW124">
        <v>0.5</v>
      </c>
      <c r="BX124" t="s">
        <v>267</v>
      </c>
      <c r="BY124">
        <v>1623861331.35806</v>
      </c>
      <c r="BZ124">
        <v>385.882967741936</v>
      </c>
      <c r="CA124">
        <v>400.008709677419</v>
      </c>
      <c r="CB124">
        <v>26.1079612903226</v>
      </c>
      <c r="CC124">
        <v>17.0733774193548</v>
      </c>
      <c r="CD124">
        <v>600.002225806452</v>
      </c>
      <c r="CE124">
        <v>72.4843258064516</v>
      </c>
      <c r="CF124">
        <v>0.0999683451612903</v>
      </c>
      <c r="CG124">
        <v>35.496835483871</v>
      </c>
      <c r="CH124">
        <v>34.388735483871</v>
      </c>
      <c r="CI124">
        <v>999.9</v>
      </c>
      <c r="CJ124">
        <v>9998.11967741936</v>
      </c>
      <c r="CK124">
        <v>0</v>
      </c>
      <c r="CL124">
        <v>1707.33225806452</v>
      </c>
      <c r="CM124">
        <v>1999.93967741935</v>
      </c>
      <c r="CN124">
        <v>0.980001709677419</v>
      </c>
      <c r="CO124">
        <v>0.0199981580645161</v>
      </c>
      <c r="CP124">
        <v>0</v>
      </c>
      <c r="CQ124">
        <v>686.970322580645</v>
      </c>
      <c r="CR124">
        <v>5.00005</v>
      </c>
      <c r="CS124">
        <v>15607.6774193548</v>
      </c>
      <c r="CT124">
        <v>16663.1451612903</v>
      </c>
      <c r="CU124">
        <v>49.3385161290323</v>
      </c>
      <c r="CV124">
        <v>51.0160322580645</v>
      </c>
      <c r="CW124">
        <v>49.776064516129</v>
      </c>
      <c r="CX124">
        <v>50.0241290322581</v>
      </c>
      <c r="CY124">
        <v>51.2657096774193</v>
      </c>
      <c r="CZ124">
        <v>1955.04419354839</v>
      </c>
      <c r="DA124">
        <v>39.8967741935484</v>
      </c>
      <c r="DB124">
        <v>0</v>
      </c>
      <c r="DC124">
        <v>2.09999990463257</v>
      </c>
      <c r="DD124">
        <v>721.454961538461</v>
      </c>
      <c r="DE124">
        <v>-80.8804851668614</v>
      </c>
      <c r="DF124">
        <v>-37738.9206076029</v>
      </c>
      <c r="DG124">
        <v>43206.8</v>
      </c>
      <c r="DH124">
        <v>15</v>
      </c>
      <c r="DI124">
        <v>1623861300.2</v>
      </c>
      <c r="DJ124" t="s">
        <v>603</v>
      </c>
      <c r="DK124">
        <v>19</v>
      </c>
      <c r="DL124">
        <v>7.856</v>
      </c>
      <c r="DM124">
        <v>-1.096</v>
      </c>
      <c r="DN124">
        <v>400</v>
      </c>
      <c r="DO124">
        <v>17</v>
      </c>
      <c r="DP124">
        <v>0.19</v>
      </c>
      <c r="DQ124">
        <v>0.01</v>
      </c>
      <c r="DR124">
        <v>-14.4608139534884</v>
      </c>
      <c r="DS124">
        <v>-1.24078004365165</v>
      </c>
      <c r="DT124">
        <v>0.147351212432406</v>
      </c>
      <c r="DU124">
        <v>0</v>
      </c>
      <c r="DV124">
        <v>724.278333333333</v>
      </c>
      <c r="DW124">
        <v>-41.7844795665003</v>
      </c>
      <c r="DX124">
        <v>53.8729430878288</v>
      </c>
      <c r="DY124">
        <v>0</v>
      </c>
      <c r="DZ124">
        <v>9.93001046511628</v>
      </c>
      <c r="EA124">
        <v>4.09645677710722</v>
      </c>
      <c r="EB124">
        <v>0.438429689406719</v>
      </c>
      <c r="EC124">
        <v>0</v>
      </c>
      <c r="ED124">
        <v>0</v>
      </c>
      <c r="EE124">
        <v>3</v>
      </c>
      <c r="EF124" t="s">
        <v>280</v>
      </c>
      <c r="EG124">
        <v>100</v>
      </c>
      <c r="EH124">
        <v>100</v>
      </c>
      <c r="EI124">
        <v>7.856</v>
      </c>
      <c r="EJ124">
        <v>-1.096</v>
      </c>
      <c r="EK124">
        <v>2</v>
      </c>
      <c r="EL124">
        <v>705.782</v>
      </c>
      <c r="EM124">
        <v>331.651</v>
      </c>
      <c r="EN124">
        <v>33.8837</v>
      </c>
      <c r="EO124">
        <v>32.453</v>
      </c>
      <c r="EP124">
        <v>30.0008</v>
      </c>
      <c r="EQ124">
        <v>32.0457</v>
      </c>
      <c r="ER124">
        <v>31.9901</v>
      </c>
      <c r="ES124">
        <v>25.8213</v>
      </c>
      <c r="ET124">
        <v>-30</v>
      </c>
      <c r="EU124">
        <v>-30</v>
      </c>
      <c r="EV124">
        <v>-999.9</v>
      </c>
      <c r="EW124">
        <v>400</v>
      </c>
      <c r="EX124">
        <v>20</v>
      </c>
      <c r="EY124">
        <v>110.697</v>
      </c>
      <c r="EZ124">
        <v>98.7062</v>
      </c>
    </row>
    <row r="125" spans="1:156">
      <c r="A125">
        <v>109</v>
      </c>
      <c r="B125">
        <v>1623861664.7</v>
      </c>
      <c r="C125">
        <v>5912.60000014305</v>
      </c>
      <c r="D125" t="s">
        <v>633</v>
      </c>
      <c r="E125" t="s">
        <v>634</v>
      </c>
      <c r="F125" t="s">
        <v>264</v>
      </c>
      <c r="G125">
        <v>1623861652.10645</v>
      </c>
      <c r="H125">
        <f>CD125*AI125*(CB125-CC125)/(100*BV125*(1000-AI125*CB125))</f>
        <v>0</v>
      </c>
      <c r="I125">
        <f>CD125*AI125*(CA125-BZ125*(1000-AI125*CC125)/(1000-AI125*CB125))/(100*BV125)</f>
        <v>0</v>
      </c>
      <c r="J125">
        <f>BZ125 - IF(AI125&gt;1, I125*BV125*100.0/(AK125*CJ125), 0)</f>
        <v>0</v>
      </c>
      <c r="K125">
        <f>((Q125-H125/2)*J125-I125)/(Q125+H125/2)</f>
        <v>0</v>
      </c>
      <c r="L125">
        <f>K125*(CE125+CF125)/1000.0</f>
        <v>0</v>
      </c>
      <c r="M125">
        <f>(BZ125 - IF(AI125&gt;1, I125*BV125*100.0/(AK125*CJ125), 0))*(CE125+CF125)/1000.0</f>
        <v>0</v>
      </c>
      <c r="N125">
        <f>2.0/((1/P125-1/O125)+SIGN(P125)*SQRT((1/P125-1/O125)*(1/P125-1/O125) + 4*BW125/((BW125+1)*(BW125+1))*(2*1/P125*1/O125-1/O125*1/O125)))</f>
        <v>0</v>
      </c>
      <c r="O125">
        <f>AF125+AE125*BV125+AD125*BV125*BV125</f>
        <v>0</v>
      </c>
      <c r="P125">
        <f>H125*(1000-(1000*0.61365*exp(17.502*T125/(240.97+T125))/(CE125+CF125)+CB125)/2)/(1000*0.61365*exp(17.502*T125/(240.97+T125))/(CE125+CF125)-CB125)</f>
        <v>0</v>
      </c>
      <c r="Q125">
        <f>1/((BW125+1)/(N125/1.6)+1/(O125/1.37)) + BW125/((BW125+1)/(N125/1.6) + BW125/(O125/1.37))</f>
        <v>0</v>
      </c>
      <c r="R125">
        <f>(BS125*BU125)</f>
        <v>0</v>
      </c>
      <c r="S125">
        <f>(CG125+(R125+2*0.95*5.67E-8*(((CG125+$B$7)+273)^4-(CG125+273)^4)-44100*H125)/(1.84*29.3*O125+8*0.95*5.67E-8*(CG125+273)^3))</f>
        <v>0</v>
      </c>
      <c r="T125">
        <f>($C$7*CH125+$D$7*CI125+$E$7*S125)</f>
        <v>0</v>
      </c>
      <c r="U125">
        <f>0.61365*exp(17.502*T125/(240.97+T125))</f>
        <v>0</v>
      </c>
      <c r="V125">
        <f>(W125/X125*100)</f>
        <v>0</v>
      </c>
      <c r="W125">
        <f>CB125*(CE125+CF125)/1000</f>
        <v>0</v>
      </c>
      <c r="X125">
        <f>0.61365*exp(17.502*CG125/(240.97+CG125))</f>
        <v>0</v>
      </c>
      <c r="Y125">
        <f>(U125-CB125*(CE125+CF125)/1000)</f>
        <v>0</v>
      </c>
      <c r="Z125">
        <f>(-H125*44100)</f>
        <v>0</v>
      </c>
      <c r="AA125">
        <f>2*29.3*O125*0.92*(CG125-T125)</f>
        <v>0</v>
      </c>
      <c r="AB125">
        <f>2*0.95*5.67E-8*(((CG125+$B$7)+273)^4-(T125+273)^4)</f>
        <v>0</v>
      </c>
      <c r="AC125">
        <f>R125+AB125+Z125+AA125</f>
        <v>0</v>
      </c>
      <c r="AD125">
        <v>-0.0300750598816982</v>
      </c>
      <c r="AE125">
        <v>0.033761889437158</v>
      </c>
      <c r="AF125">
        <v>2.68328528442352</v>
      </c>
      <c r="AG125">
        <v>70</v>
      </c>
      <c r="AH125">
        <v>12</v>
      </c>
      <c r="AI125">
        <f>IF(AG125*$H$13&gt;=AK125,1.0,(AK125/(AK125-AG125*$H$13)))</f>
        <v>0</v>
      </c>
      <c r="AJ125">
        <f>(AI125-1)*100</f>
        <v>0</v>
      </c>
      <c r="AK125">
        <f>MAX(0,($B$13+$C$13*CJ125)/(1+$D$13*CJ125)*CE125/(CG125+273)*$E$13)</f>
        <v>0</v>
      </c>
      <c r="AL125">
        <v>0</v>
      </c>
      <c r="AM125">
        <v>0</v>
      </c>
      <c r="AN125">
        <v>0</v>
      </c>
      <c r="AO125">
        <f>AN125-AM125</f>
        <v>0</v>
      </c>
      <c r="AP125">
        <f>AO125/AN125</f>
        <v>0</v>
      </c>
      <c r="AQ125">
        <v>-1</v>
      </c>
      <c r="AR125" t="s">
        <v>635</v>
      </c>
      <c r="AS125">
        <v>368.531115384615</v>
      </c>
      <c r="AT125">
        <v>497.347</v>
      </c>
      <c r="AU125">
        <f>1-AS125/AT125</f>
        <v>0</v>
      </c>
      <c r="AV125">
        <v>0.5</v>
      </c>
      <c r="AW125">
        <f>BS125</f>
        <v>0</v>
      </c>
      <c r="AX125">
        <f>I125</f>
        <v>0</v>
      </c>
      <c r="AY125">
        <f>AU125*AV125*AW125</f>
        <v>0</v>
      </c>
      <c r="AZ125">
        <f>BE125/AT125</f>
        <v>0</v>
      </c>
      <c r="BA125">
        <f>(AX125-AQ125)/AW125</f>
        <v>0</v>
      </c>
      <c r="BB125">
        <f>(AN125-AT125)/AT125</f>
        <v>0</v>
      </c>
      <c r="BC125" t="s">
        <v>266</v>
      </c>
      <c r="BD125">
        <v>0</v>
      </c>
      <c r="BE125">
        <f>AT125-BD125</f>
        <v>0</v>
      </c>
      <c r="BF125">
        <f>(AT125-AS125)/(AT125-BD125)</f>
        <v>0</v>
      </c>
      <c r="BG125">
        <f>(AN125-AT125)/(AN125-BD125)</f>
        <v>0</v>
      </c>
      <c r="BH125">
        <f>(AT125-AS125)/(AT125-AM125)</f>
        <v>0</v>
      </c>
      <c r="BI125">
        <f>(AN125-AT125)/(AN125-AM125)</f>
        <v>0</v>
      </c>
      <c r="BJ125" t="s">
        <v>266</v>
      </c>
      <c r="BK125" t="s">
        <v>266</v>
      </c>
      <c r="BL125" t="s">
        <v>266</v>
      </c>
      <c r="BM125" t="s">
        <v>266</v>
      </c>
      <c r="BN125" t="s">
        <v>266</v>
      </c>
      <c r="BO125" t="s">
        <v>266</v>
      </c>
      <c r="BP125" t="s">
        <v>266</v>
      </c>
      <c r="BQ125" t="s">
        <v>266</v>
      </c>
      <c r="BR125">
        <f>$B$11*CK125+$C$11*CL125+$F$11*CM125</f>
        <v>0</v>
      </c>
      <c r="BS125">
        <f>BR125*BT125</f>
        <v>0</v>
      </c>
      <c r="BT125">
        <f>($B$11*$D$9+$C$11*$D$9+$F$11*((CZ125+CR125)/MAX(CZ125+CR125+DA125, 0.1)*$I$9+DA125/MAX(CZ125+CR125+DA125, 0.1)*$J$9))/($B$11+$C$11+$F$11)</f>
        <v>0</v>
      </c>
      <c r="BU125">
        <f>($B$11*$K$9+$C$11*$K$9+$F$11*((CZ125+CR125)/MAX(CZ125+CR125+DA125, 0.1)*$P$9+DA125/MAX(CZ125+CR125+DA125, 0.1)*$Q$9))/($B$11+$C$11+$F$11)</f>
        <v>0</v>
      </c>
      <c r="BV125">
        <v>6</v>
      </c>
      <c r="BW125">
        <v>0.5</v>
      </c>
      <c r="BX125" t="s">
        <v>267</v>
      </c>
      <c r="BY125">
        <v>1623861652.10645</v>
      </c>
      <c r="BZ125">
        <v>390.612258064516</v>
      </c>
      <c r="CA125">
        <v>400.054741935484</v>
      </c>
      <c r="CB125">
        <v>21.9306806451613</v>
      </c>
      <c r="CC125">
        <v>17.1978935483871</v>
      </c>
      <c r="CD125">
        <v>600.009387096774</v>
      </c>
      <c r="CE125">
        <v>72.4834225806452</v>
      </c>
      <c r="CF125">
        <v>0.0985728451612903</v>
      </c>
      <c r="CG125">
        <v>35.5848903225806</v>
      </c>
      <c r="CH125">
        <v>34.2291483870968</v>
      </c>
      <c r="CI125">
        <v>999.9</v>
      </c>
      <c r="CJ125">
        <v>10006.0767741935</v>
      </c>
      <c r="CK125">
        <v>0</v>
      </c>
      <c r="CL125">
        <v>184.930290322581</v>
      </c>
      <c r="CM125">
        <v>2000.00258064516</v>
      </c>
      <c r="CN125">
        <v>0.979995</v>
      </c>
      <c r="CO125">
        <v>0.0200047193548387</v>
      </c>
      <c r="CP125">
        <v>0</v>
      </c>
      <c r="CQ125">
        <v>368.862774193548</v>
      </c>
      <c r="CR125">
        <v>5.00005</v>
      </c>
      <c r="CS125">
        <v>8749.14677419355</v>
      </c>
      <c r="CT125">
        <v>16663.6419354839</v>
      </c>
      <c r="CU125">
        <v>49.3911290322581</v>
      </c>
      <c r="CV125">
        <v>50.3930322580645</v>
      </c>
      <c r="CW125">
        <v>49.947129032258</v>
      </c>
      <c r="CX125">
        <v>49.7275161290322</v>
      </c>
      <c r="CY125">
        <v>51.3748709677419</v>
      </c>
      <c r="CZ125">
        <v>1955.09096774194</v>
      </c>
      <c r="DA125">
        <v>39.9112903225807</v>
      </c>
      <c r="DB125">
        <v>0</v>
      </c>
      <c r="DC125">
        <v>305.5</v>
      </c>
      <c r="DD125">
        <v>368.531115384615</v>
      </c>
      <c r="DE125">
        <v>-2.78054700177989</v>
      </c>
      <c r="DF125">
        <v>1137.08137050174</v>
      </c>
      <c r="DG125">
        <v>8676.16115384615</v>
      </c>
      <c r="DH125">
        <v>15</v>
      </c>
      <c r="DI125">
        <v>1623861651.3</v>
      </c>
      <c r="DJ125" t="s">
        <v>636</v>
      </c>
      <c r="DK125">
        <v>20</v>
      </c>
      <c r="DL125">
        <v>7.922</v>
      </c>
      <c r="DM125">
        <v>-1.086</v>
      </c>
      <c r="DN125">
        <v>400</v>
      </c>
      <c r="DO125">
        <v>17</v>
      </c>
      <c r="DP125">
        <v>0.24</v>
      </c>
      <c r="DQ125">
        <v>0.02</v>
      </c>
      <c r="DR125">
        <v>-5.41664045465116</v>
      </c>
      <c r="DS125">
        <v>-48.9230719688054</v>
      </c>
      <c r="DT125">
        <v>5.55527933604522</v>
      </c>
      <c r="DU125">
        <v>0</v>
      </c>
      <c r="DV125">
        <v>368.751138888889</v>
      </c>
      <c r="DW125">
        <v>-3.35003350960313</v>
      </c>
      <c r="DX125">
        <v>0.403981170681794</v>
      </c>
      <c r="DY125">
        <v>0</v>
      </c>
      <c r="DZ125">
        <v>2.70252228418605</v>
      </c>
      <c r="EA125">
        <v>24.6784157937734</v>
      </c>
      <c r="EB125">
        <v>2.8035025864992</v>
      </c>
      <c r="EC125">
        <v>0</v>
      </c>
      <c r="ED125">
        <v>0</v>
      </c>
      <c r="EE125">
        <v>3</v>
      </c>
      <c r="EF125" t="s">
        <v>280</v>
      </c>
      <c r="EG125">
        <v>100</v>
      </c>
      <c r="EH125">
        <v>100</v>
      </c>
      <c r="EI125">
        <v>7.922</v>
      </c>
      <c r="EJ125">
        <v>-1.086</v>
      </c>
      <c r="EK125">
        <v>2</v>
      </c>
      <c r="EL125">
        <v>706.925</v>
      </c>
      <c r="EM125">
        <v>329.743</v>
      </c>
      <c r="EN125">
        <v>34.104</v>
      </c>
      <c r="EO125">
        <v>32.7066</v>
      </c>
      <c r="EP125">
        <v>30.0005</v>
      </c>
      <c r="EQ125">
        <v>32.4051</v>
      </c>
      <c r="ER125">
        <v>32.3517</v>
      </c>
      <c r="ES125">
        <v>25.8229</v>
      </c>
      <c r="ET125">
        <v>-30</v>
      </c>
      <c r="EU125">
        <v>-30</v>
      </c>
      <c r="EV125">
        <v>-999.9</v>
      </c>
      <c r="EW125">
        <v>400</v>
      </c>
      <c r="EX125">
        <v>20</v>
      </c>
      <c r="EY125">
        <v>110.609</v>
      </c>
      <c r="EZ125">
        <v>98.6533</v>
      </c>
    </row>
    <row r="126" spans="1:156">
      <c r="A126">
        <v>110</v>
      </c>
      <c r="B126">
        <v>1623861668.3</v>
      </c>
      <c r="C126">
        <v>5916.20000004768</v>
      </c>
      <c r="D126" t="s">
        <v>637</v>
      </c>
      <c r="E126" t="s">
        <v>638</v>
      </c>
      <c r="F126" t="s">
        <v>264</v>
      </c>
      <c r="G126">
        <v>1623861655.59355</v>
      </c>
      <c r="H126">
        <f>CD126*AI126*(CB126-CC126)/(100*BV126*(1000-AI126*CB126))</f>
        <v>0</v>
      </c>
      <c r="I126">
        <f>CD126*AI126*(CA126-BZ126*(1000-AI126*CC126)/(1000-AI126*CB126))/(100*BV126)</f>
        <v>0</v>
      </c>
      <c r="J126">
        <f>BZ126 - IF(AI126&gt;1, I126*BV126*100.0/(AK126*CJ126), 0)</f>
        <v>0</v>
      </c>
      <c r="K126">
        <f>((Q126-H126/2)*J126-I126)/(Q126+H126/2)</f>
        <v>0</v>
      </c>
      <c r="L126">
        <f>K126*(CE126+CF126)/1000.0</f>
        <v>0</v>
      </c>
      <c r="M126">
        <f>(BZ126 - IF(AI126&gt;1, I126*BV126*100.0/(AK126*CJ126), 0))*(CE126+CF126)/1000.0</f>
        <v>0</v>
      </c>
      <c r="N126">
        <f>2.0/((1/P126-1/O126)+SIGN(P126)*SQRT((1/P126-1/O126)*(1/P126-1/O126) + 4*BW126/((BW126+1)*(BW126+1))*(2*1/P126*1/O126-1/O126*1/O126)))</f>
        <v>0</v>
      </c>
      <c r="O126">
        <f>AF126+AE126*BV126+AD126*BV126*BV126</f>
        <v>0</v>
      </c>
      <c r="P126">
        <f>H126*(1000-(1000*0.61365*exp(17.502*T126/(240.97+T126))/(CE126+CF126)+CB126)/2)/(1000*0.61365*exp(17.502*T126/(240.97+T126))/(CE126+CF126)-CB126)</f>
        <v>0</v>
      </c>
      <c r="Q126">
        <f>1/((BW126+1)/(N126/1.6)+1/(O126/1.37)) + BW126/((BW126+1)/(N126/1.6) + BW126/(O126/1.37))</f>
        <v>0</v>
      </c>
      <c r="R126">
        <f>(BS126*BU126)</f>
        <v>0</v>
      </c>
      <c r="S126">
        <f>(CG126+(R126+2*0.95*5.67E-8*(((CG126+$B$7)+273)^4-(CG126+273)^4)-44100*H126)/(1.84*29.3*O126+8*0.95*5.67E-8*(CG126+273)^3))</f>
        <v>0</v>
      </c>
      <c r="T126">
        <f>($C$7*CH126+$D$7*CI126+$E$7*S126)</f>
        <v>0</v>
      </c>
      <c r="U126">
        <f>0.61365*exp(17.502*T126/(240.97+T126))</f>
        <v>0</v>
      </c>
      <c r="V126">
        <f>(W126/X126*100)</f>
        <v>0</v>
      </c>
      <c r="W126">
        <f>CB126*(CE126+CF126)/1000</f>
        <v>0</v>
      </c>
      <c r="X126">
        <f>0.61365*exp(17.502*CG126/(240.97+CG126))</f>
        <v>0</v>
      </c>
      <c r="Y126">
        <f>(U126-CB126*(CE126+CF126)/1000)</f>
        <v>0</v>
      </c>
      <c r="Z126">
        <f>(-H126*44100)</f>
        <v>0</v>
      </c>
      <c r="AA126">
        <f>2*29.3*O126*0.92*(CG126-T126)</f>
        <v>0</v>
      </c>
      <c r="AB126">
        <f>2*0.95*5.67E-8*(((CG126+$B$7)+273)^4-(T126+273)^4)</f>
        <v>0</v>
      </c>
      <c r="AC126">
        <f>R126+AB126+Z126+AA126</f>
        <v>0</v>
      </c>
      <c r="AD126">
        <v>-0.030077756875043</v>
      </c>
      <c r="AE126">
        <v>0.0337649170484571</v>
      </c>
      <c r="AF126">
        <v>2.68348100080329</v>
      </c>
      <c r="AG126">
        <v>70</v>
      </c>
      <c r="AH126">
        <v>12</v>
      </c>
      <c r="AI126">
        <f>IF(AG126*$H$13&gt;=AK126,1.0,(AK126/(AK126-AG126*$H$13)))</f>
        <v>0</v>
      </c>
      <c r="AJ126">
        <f>(AI126-1)*100</f>
        <v>0</v>
      </c>
      <c r="AK126">
        <f>MAX(0,($B$13+$C$13*CJ126)/(1+$D$13*CJ126)*CE126/(CG126+273)*$E$13)</f>
        <v>0</v>
      </c>
      <c r="AL126">
        <v>0</v>
      </c>
      <c r="AM126">
        <v>0</v>
      </c>
      <c r="AN126">
        <v>0</v>
      </c>
      <c r="AO126">
        <f>AN126-AM126</f>
        <v>0</v>
      </c>
      <c r="AP126">
        <f>AO126/AN126</f>
        <v>0</v>
      </c>
      <c r="AQ126">
        <v>-1</v>
      </c>
      <c r="AR126" t="s">
        <v>639</v>
      </c>
      <c r="AS126">
        <v>375.320269230769</v>
      </c>
      <c r="AT126">
        <v>465.394</v>
      </c>
      <c r="AU126">
        <f>1-AS126/AT126</f>
        <v>0</v>
      </c>
      <c r="AV126">
        <v>0.5</v>
      </c>
      <c r="AW126">
        <f>BS126</f>
        <v>0</v>
      </c>
      <c r="AX126">
        <f>I126</f>
        <v>0</v>
      </c>
      <c r="AY126">
        <f>AU126*AV126*AW126</f>
        <v>0</v>
      </c>
      <c r="AZ126">
        <f>BE126/AT126</f>
        <v>0</v>
      </c>
      <c r="BA126">
        <f>(AX126-AQ126)/AW126</f>
        <v>0</v>
      </c>
      <c r="BB126">
        <f>(AN126-AT126)/AT126</f>
        <v>0</v>
      </c>
      <c r="BC126" t="s">
        <v>266</v>
      </c>
      <c r="BD126">
        <v>0</v>
      </c>
      <c r="BE126">
        <f>AT126-BD126</f>
        <v>0</v>
      </c>
      <c r="BF126">
        <f>(AT126-AS126)/(AT126-BD126)</f>
        <v>0</v>
      </c>
      <c r="BG126">
        <f>(AN126-AT126)/(AN126-BD126)</f>
        <v>0</v>
      </c>
      <c r="BH126">
        <f>(AT126-AS126)/(AT126-AM126)</f>
        <v>0</v>
      </c>
      <c r="BI126">
        <f>(AN126-AT126)/(AN126-AM126)</f>
        <v>0</v>
      </c>
      <c r="BJ126" t="s">
        <v>266</v>
      </c>
      <c r="BK126" t="s">
        <v>266</v>
      </c>
      <c r="BL126" t="s">
        <v>266</v>
      </c>
      <c r="BM126" t="s">
        <v>266</v>
      </c>
      <c r="BN126" t="s">
        <v>266</v>
      </c>
      <c r="BO126" t="s">
        <v>266</v>
      </c>
      <c r="BP126" t="s">
        <v>266</v>
      </c>
      <c r="BQ126" t="s">
        <v>266</v>
      </c>
      <c r="BR126">
        <f>$B$11*CK126+$C$11*CL126+$F$11*CM126</f>
        <v>0</v>
      </c>
      <c r="BS126">
        <f>BR126*BT126</f>
        <v>0</v>
      </c>
      <c r="BT126">
        <f>($B$11*$D$9+$C$11*$D$9+$F$11*((CZ126+CR126)/MAX(CZ126+CR126+DA126, 0.1)*$I$9+DA126/MAX(CZ126+CR126+DA126, 0.1)*$J$9))/($B$11+$C$11+$F$11)</f>
        <v>0</v>
      </c>
      <c r="BU126">
        <f>($B$11*$K$9+$C$11*$K$9+$F$11*((CZ126+CR126)/MAX(CZ126+CR126+DA126, 0.1)*$P$9+DA126/MAX(CZ126+CR126+DA126, 0.1)*$Q$9))/($B$11+$C$11+$F$11)</f>
        <v>0</v>
      </c>
      <c r="BV126">
        <v>6</v>
      </c>
      <c r="BW126">
        <v>0.5</v>
      </c>
      <c r="BX126" t="s">
        <v>267</v>
      </c>
      <c r="BY126">
        <v>1623861655.59355</v>
      </c>
      <c r="BZ126">
        <v>390.624709677419</v>
      </c>
      <c r="CA126">
        <v>400.055516129032</v>
      </c>
      <c r="CB126">
        <v>21.9291516129032</v>
      </c>
      <c r="CC126">
        <v>17.199164516129</v>
      </c>
      <c r="CD126">
        <v>600.009451612903</v>
      </c>
      <c r="CE126">
        <v>72.4833516129032</v>
      </c>
      <c r="CF126">
        <v>0.0985664838709677</v>
      </c>
      <c r="CG126">
        <v>35.5880806451613</v>
      </c>
      <c r="CH126">
        <v>34.2406161290323</v>
      </c>
      <c r="CI126">
        <v>999.9</v>
      </c>
      <c r="CJ126">
        <v>10006.9838709677</v>
      </c>
      <c r="CK126">
        <v>0</v>
      </c>
      <c r="CL126">
        <v>182.168096774194</v>
      </c>
      <c r="CM126">
        <v>1999.99322580645</v>
      </c>
      <c r="CN126">
        <v>0.979995451612903</v>
      </c>
      <c r="CO126">
        <v>0.0200043193548387</v>
      </c>
      <c r="CP126">
        <v>0</v>
      </c>
      <c r="CQ126">
        <v>367.531419354839</v>
      </c>
      <c r="CR126">
        <v>5.00005</v>
      </c>
      <c r="CS126">
        <v>8687.77064516129</v>
      </c>
      <c r="CT126">
        <v>16663.564516129</v>
      </c>
      <c r="CU126">
        <v>49.383064516129</v>
      </c>
      <c r="CV126">
        <v>50.3769032258065</v>
      </c>
      <c r="CW126">
        <v>49.935064516129</v>
      </c>
      <c r="CX126">
        <v>49.7153870967742</v>
      </c>
      <c r="CY126">
        <v>51.3627419354839</v>
      </c>
      <c r="CZ126">
        <v>1955.08290322581</v>
      </c>
      <c r="DA126">
        <v>39.91</v>
      </c>
      <c r="DB126">
        <v>0</v>
      </c>
      <c r="DC126">
        <v>3.09999990463257</v>
      </c>
      <c r="DD126">
        <v>375.320269230769</v>
      </c>
      <c r="DE126">
        <v>82.6806731578846</v>
      </c>
      <c r="DF126">
        <v>47722.5908414771</v>
      </c>
      <c r="DG126">
        <v>12143.4246153846</v>
      </c>
      <c r="DH126">
        <v>15</v>
      </c>
      <c r="DI126">
        <v>1623861651.3</v>
      </c>
      <c r="DJ126" t="s">
        <v>636</v>
      </c>
      <c r="DK126">
        <v>20</v>
      </c>
      <c r="DL126">
        <v>7.922</v>
      </c>
      <c r="DM126">
        <v>-1.086</v>
      </c>
      <c r="DN126">
        <v>400</v>
      </c>
      <c r="DO126">
        <v>17</v>
      </c>
      <c r="DP126">
        <v>0.24</v>
      </c>
      <c r="DQ126">
        <v>0.02</v>
      </c>
      <c r="DR126">
        <v>-7.64324733255814</v>
      </c>
      <c r="DS126">
        <v>-45.661514395592</v>
      </c>
      <c r="DT126">
        <v>5.34310867476412</v>
      </c>
      <c r="DU126">
        <v>0</v>
      </c>
      <c r="DV126">
        <v>374.051194444444</v>
      </c>
      <c r="DW126">
        <v>67.3352091552142</v>
      </c>
      <c r="DX126">
        <v>27.79935740846</v>
      </c>
      <c r="DY126">
        <v>0</v>
      </c>
      <c r="DZ126">
        <v>3.82375851627907</v>
      </c>
      <c r="EA126">
        <v>23.0540782330703</v>
      </c>
      <c r="EB126">
        <v>2.69750653122708</v>
      </c>
      <c r="EC126">
        <v>0</v>
      </c>
      <c r="ED126">
        <v>0</v>
      </c>
      <c r="EE126">
        <v>3</v>
      </c>
      <c r="EF126" t="s">
        <v>280</v>
      </c>
      <c r="EG126">
        <v>100</v>
      </c>
      <c r="EH126">
        <v>100</v>
      </c>
      <c r="EI126">
        <v>7.922</v>
      </c>
      <c r="EJ126">
        <v>-1.086</v>
      </c>
      <c r="EK126">
        <v>2</v>
      </c>
      <c r="EL126">
        <v>707.96</v>
      </c>
      <c r="EM126">
        <v>329.73</v>
      </c>
      <c r="EN126">
        <v>34.1032</v>
      </c>
      <c r="EO126">
        <v>32.7092</v>
      </c>
      <c r="EP126">
        <v>30.0009</v>
      </c>
      <c r="EQ126">
        <v>32.4049</v>
      </c>
      <c r="ER126">
        <v>32.3517</v>
      </c>
      <c r="ES126">
        <v>25.8235</v>
      </c>
      <c r="ET126">
        <v>-30</v>
      </c>
      <c r="EU126">
        <v>-30</v>
      </c>
      <c r="EV126">
        <v>-999.9</v>
      </c>
      <c r="EW126">
        <v>400</v>
      </c>
      <c r="EX126">
        <v>20</v>
      </c>
      <c r="EY126">
        <v>110.608</v>
      </c>
      <c r="EZ126">
        <v>98.653</v>
      </c>
    </row>
    <row r="127" spans="1:156">
      <c r="A127">
        <v>111</v>
      </c>
      <c r="B127">
        <v>1623861671.3</v>
      </c>
      <c r="C127">
        <v>5919.20000004768</v>
      </c>
      <c r="D127" t="s">
        <v>640</v>
      </c>
      <c r="E127" t="s">
        <v>641</v>
      </c>
      <c r="F127" t="s">
        <v>264</v>
      </c>
      <c r="G127">
        <v>1623861657.41935</v>
      </c>
      <c r="H127">
        <f>CD127*AI127*(CB127-CC127)/(100*BV127*(1000-AI127*CB127))</f>
        <v>0</v>
      </c>
      <c r="I127">
        <f>CD127*AI127*(CA127-BZ127*(1000-AI127*CC127)/(1000-AI127*CB127))/(100*BV127)</f>
        <v>0</v>
      </c>
      <c r="J127">
        <f>BZ127 - IF(AI127&gt;1, I127*BV127*100.0/(AK127*CJ127), 0)</f>
        <v>0</v>
      </c>
      <c r="K127">
        <f>((Q127-H127/2)*J127-I127)/(Q127+H127/2)</f>
        <v>0</v>
      </c>
      <c r="L127">
        <f>K127*(CE127+CF127)/1000.0</f>
        <v>0</v>
      </c>
      <c r="M127">
        <f>(BZ127 - IF(AI127&gt;1, I127*BV127*100.0/(AK127*CJ127), 0))*(CE127+CF127)/1000.0</f>
        <v>0</v>
      </c>
      <c r="N127">
        <f>2.0/((1/P127-1/O127)+SIGN(P127)*SQRT((1/P127-1/O127)*(1/P127-1/O127) + 4*BW127/((BW127+1)*(BW127+1))*(2*1/P127*1/O127-1/O127*1/O127)))</f>
        <v>0</v>
      </c>
      <c r="O127">
        <f>AF127+AE127*BV127+AD127*BV127*BV127</f>
        <v>0</v>
      </c>
      <c r="P127">
        <f>H127*(1000-(1000*0.61365*exp(17.502*T127/(240.97+T127))/(CE127+CF127)+CB127)/2)/(1000*0.61365*exp(17.502*T127/(240.97+T127))/(CE127+CF127)-CB127)</f>
        <v>0</v>
      </c>
      <c r="Q127">
        <f>1/((BW127+1)/(N127/1.6)+1/(O127/1.37)) + BW127/((BW127+1)/(N127/1.6) + BW127/(O127/1.37))</f>
        <v>0</v>
      </c>
      <c r="R127">
        <f>(BS127*BU127)</f>
        <v>0</v>
      </c>
      <c r="S127">
        <f>(CG127+(R127+2*0.95*5.67E-8*(((CG127+$B$7)+273)^4-(CG127+273)^4)-44100*H127)/(1.84*29.3*O127+8*0.95*5.67E-8*(CG127+273)^3))</f>
        <v>0</v>
      </c>
      <c r="T127">
        <f>($C$7*CH127+$D$7*CI127+$E$7*S127)</f>
        <v>0</v>
      </c>
      <c r="U127">
        <f>0.61365*exp(17.502*T127/(240.97+T127))</f>
        <v>0</v>
      </c>
      <c r="V127">
        <f>(W127/X127*100)</f>
        <v>0</v>
      </c>
      <c r="W127">
        <f>CB127*(CE127+CF127)/1000</f>
        <v>0</v>
      </c>
      <c r="X127">
        <f>0.61365*exp(17.502*CG127/(240.97+CG127))</f>
        <v>0</v>
      </c>
      <c r="Y127">
        <f>(U127-CB127*(CE127+CF127)/1000)</f>
        <v>0</v>
      </c>
      <c r="Z127">
        <f>(-H127*44100)</f>
        <v>0</v>
      </c>
      <c r="AA127">
        <f>2*29.3*O127*0.92*(CG127-T127)</f>
        <v>0</v>
      </c>
      <c r="AB127">
        <f>2*0.95*5.67E-8*(((CG127+$B$7)+273)^4-(T127+273)^4)</f>
        <v>0</v>
      </c>
      <c r="AC127">
        <f>R127+AB127+Z127+AA127</f>
        <v>0</v>
      </c>
      <c r="AD127">
        <v>-0.0300803751357898</v>
      </c>
      <c r="AE127">
        <v>0.0337678562755176</v>
      </c>
      <c r="AF127">
        <v>2.68367099982942</v>
      </c>
      <c r="AG127">
        <v>69</v>
      </c>
      <c r="AH127">
        <v>12</v>
      </c>
      <c r="AI127">
        <f>IF(AG127*$H$13&gt;=AK127,1.0,(AK127/(AK127-AG127*$H$13)))</f>
        <v>0</v>
      </c>
      <c r="AJ127">
        <f>(AI127-1)*100</f>
        <v>0</v>
      </c>
      <c r="AK127">
        <f>MAX(0,($B$13+$C$13*CJ127)/(1+$D$13*CJ127)*CE127/(CG127+273)*$E$13)</f>
        <v>0</v>
      </c>
      <c r="AL127">
        <v>0</v>
      </c>
      <c r="AM127">
        <v>0</v>
      </c>
      <c r="AN127">
        <v>0</v>
      </c>
      <c r="AO127">
        <f>AN127-AM127</f>
        <v>0</v>
      </c>
      <c r="AP127">
        <f>AO127/AN127</f>
        <v>0</v>
      </c>
      <c r="AQ127">
        <v>-1</v>
      </c>
      <c r="AR127" t="s">
        <v>642</v>
      </c>
      <c r="AS127">
        <v>380.198461538462</v>
      </c>
      <c r="AT127">
        <v>456.276</v>
      </c>
      <c r="AU127">
        <f>1-AS127/AT127</f>
        <v>0</v>
      </c>
      <c r="AV127">
        <v>0.5</v>
      </c>
      <c r="AW127">
        <f>BS127</f>
        <v>0</v>
      </c>
      <c r="AX127">
        <f>I127</f>
        <v>0</v>
      </c>
      <c r="AY127">
        <f>AU127*AV127*AW127</f>
        <v>0</v>
      </c>
      <c r="AZ127">
        <f>BE127/AT127</f>
        <v>0</v>
      </c>
      <c r="BA127">
        <f>(AX127-AQ127)/AW127</f>
        <v>0</v>
      </c>
      <c r="BB127">
        <f>(AN127-AT127)/AT127</f>
        <v>0</v>
      </c>
      <c r="BC127" t="s">
        <v>266</v>
      </c>
      <c r="BD127">
        <v>0</v>
      </c>
      <c r="BE127">
        <f>AT127-BD127</f>
        <v>0</v>
      </c>
      <c r="BF127">
        <f>(AT127-AS127)/(AT127-BD127)</f>
        <v>0</v>
      </c>
      <c r="BG127">
        <f>(AN127-AT127)/(AN127-BD127)</f>
        <v>0</v>
      </c>
      <c r="BH127">
        <f>(AT127-AS127)/(AT127-AM127)</f>
        <v>0</v>
      </c>
      <c r="BI127">
        <f>(AN127-AT127)/(AN127-AM127)</f>
        <v>0</v>
      </c>
      <c r="BJ127" t="s">
        <v>266</v>
      </c>
      <c r="BK127" t="s">
        <v>266</v>
      </c>
      <c r="BL127" t="s">
        <v>266</v>
      </c>
      <c r="BM127" t="s">
        <v>266</v>
      </c>
      <c r="BN127" t="s">
        <v>266</v>
      </c>
      <c r="BO127" t="s">
        <v>266</v>
      </c>
      <c r="BP127" t="s">
        <v>266</v>
      </c>
      <c r="BQ127" t="s">
        <v>266</v>
      </c>
      <c r="BR127">
        <f>$B$11*CK127+$C$11*CL127+$F$11*CM127</f>
        <v>0</v>
      </c>
      <c r="BS127">
        <f>BR127*BT127</f>
        <v>0</v>
      </c>
      <c r="BT127">
        <f>($B$11*$D$9+$C$11*$D$9+$F$11*((CZ127+CR127)/MAX(CZ127+CR127+DA127, 0.1)*$I$9+DA127/MAX(CZ127+CR127+DA127, 0.1)*$J$9))/($B$11+$C$11+$F$11)</f>
        <v>0</v>
      </c>
      <c r="BU127">
        <f>($B$11*$K$9+$C$11*$K$9+$F$11*((CZ127+CR127)/MAX(CZ127+CR127+DA127, 0.1)*$P$9+DA127/MAX(CZ127+CR127+DA127, 0.1)*$Q$9))/($B$11+$C$11+$F$11)</f>
        <v>0</v>
      </c>
      <c r="BV127">
        <v>6</v>
      </c>
      <c r="BW127">
        <v>0.5</v>
      </c>
      <c r="BX127" t="s">
        <v>267</v>
      </c>
      <c r="BY127">
        <v>1623861657.41935</v>
      </c>
      <c r="BZ127">
        <v>390.627516129032</v>
      </c>
      <c r="CA127">
        <v>400.056580645161</v>
      </c>
      <c r="CB127">
        <v>21.9359741935484</v>
      </c>
      <c r="CC127">
        <v>17.1997741935484</v>
      </c>
      <c r="CD127">
        <v>600.011096774194</v>
      </c>
      <c r="CE127">
        <v>72.4833806451613</v>
      </c>
      <c r="CF127">
        <v>0.0985665903225806</v>
      </c>
      <c r="CG127">
        <v>35.5938516129032</v>
      </c>
      <c r="CH127">
        <v>34.2633516129032</v>
      </c>
      <c r="CI127">
        <v>999.9</v>
      </c>
      <c r="CJ127">
        <v>10007.8509677419</v>
      </c>
      <c r="CK127">
        <v>0</v>
      </c>
      <c r="CL127">
        <v>177.467516129032</v>
      </c>
      <c r="CM127">
        <v>1999.99225806452</v>
      </c>
      <c r="CN127">
        <v>0.979995870967742</v>
      </c>
      <c r="CO127">
        <v>0.0200039193548387</v>
      </c>
      <c r="CP127">
        <v>0</v>
      </c>
      <c r="CQ127">
        <v>366.727096774194</v>
      </c>
      <c r="CR127">
        <v>5.00005</v>
      </c>
      <c r="CS127">
        <v>8655.70193548387</v>
      </c>
      <c r="CT127">
        <v>16663.5580645161</v>
      </c>
      <c r="CU127">
        <v>49.385064516129</v>
      </c>
      <c r="CV127">
        <v>50.3668064516129</v>
      </c>
      <c r="CW127">
        <v>49.9290322580645</v>
      </c>
      <c r="CX127">
        <v>49.7093225806451</v>
      </c>
      <c r="CY127">
        <v>51.3607419354839</v>
      </c>
      <c r="CZ127">
        <v>1955.08290322581</v>
      </c>
      <c r="DA127">
        <v>39.9090322580645</v>
      </c>
      <c r="DB127">
        <v>0</v>
      </c>
      <c r="DC127">
        <v>2.5</v>
      </c>
      <c r="DD127">
        <v>380.198461538462</v>
      </c>
      <c r="DE127">
        <v>90.3819789091965</v>
      </c>
      <c r="DF127">
        <v>68776.7818174307</v>
      </c>
      <c r="DG127">
        <v>15329.7896153846</v>
      </c>
      <c r="DH127">
        <v>15</v>
      </c>
      <c r="DI127">
        <v>1623861651.3</v>
      </c>
      <c r="DJ127" t="s">
        <v>636</v>
      </c>
      <c r="DK127">
        <v>20</v>
      </c>
      <c r="DL127">
        <v>7.922</v>
      </c>
      <c r="DM127">
        <v>-1.086</v>
      </c>
      <c r="DN127">
        <v>400</v>
      </c>
      <c r="DO127">
        <v>17</v>
      </c>
      <c r="DP127">
        <v>0.24</v>
      </c>
      <c r="DQ127">
        <v>0.02</v>
      </c>
      <c r="DR127">
        <v>-9.02900825813953</v>
      </c>
      <c r="DS127">
        <v>-36.5709594222195</v>
      </c>
      <c r="DT127">
        <v>4.69870175208717</v>
      </c>
      <c r="DU127">
        <v>0</v>
      </c>
      <c r="DV127">
        <v>378.268055555556</v>
      </c>
      <c r="DW127">
        <v>111.099232921218</v>
      </c>
      <c r="DX127">
        <v>34.6612461619157</v>
      </c>
      <c r="DY127">
        <v>0</v>
      </c>
      <c r="DZ127">
        <v>4.53953500255814</v>
      </c>
      <c r="EA127">
        <v>18.7224102280064</v>
      </c>
      <c r="EB127">
        <v>2.3836593060264</v>
      </c>
      <c r="EC127">
        <v>0</v>
      </c>
      <c r="ED127">
        <v>0</v>
      </c>
      <c r="EE127">
        <v>3</v>
      </c>
      <c r="EF127" t="s">
        <v>280</v>
      </c>
      <c r="EG127">
        <v>100</v>
      </c>
      <c r="EH127">
        <v>100</v>
      </c>
      <c r="EI127">
        <v>7.922</v>
      </c>
      <c r="EJ127">
        <v>-1.086</v>
      </c>
      <c r="EK127">
        <v>2</v>
      </c>
      <c r="EL127">
        <v>708.634</v>
      </c>
      <c r="EM127">
        <v>329.799</v>
      </c>
      <c r="EN127">
        <v>34.103</v>
      </c>
      <c r="EO127">
        <v>32.7114</v>
      </c>
      <c r="EP127">
        <v>30.0007</v>
      </c>
      <c r="EQ127">
        <v>32.407</v>
      </c>
      <c r="ER127">
        <v>32.3531</v>
      </c>
      <c r="ES127">
        <v>25.8203</v>
      </c>
      <c r="ET127">
        <v>-30</v>
      </c>
      <c r="EU127">
        <v>-30</v>
      </c>
      <c r="EV127">
        <v>-999.9</v>
      </c>
      <c r="EW127">
        <v>400</v>
      </c>
      <c r="EX127">
        <v>20</v>
      </c>
      <c r="EY127">
        <v>110.606</v>
      </c>
      <c r="EZ127">
        <v>98.6517</v>
      </c>
    </row>
    <row r="128" spans="1:156">
      <c r="A128">
        <v>112</v>
      </c>
      <c r="B128">
        <v>1623861674.2</v>
      </c>
      <c r="C128">
        <v>5922.10000014305</v>
      </c>
      <c r="D128" t="s">
        <v>643</v>
      </c>
      <c r="E128" t="s">
        <v>644</v>
      </c>
      <c r="F128" t="s">
        <v>264</v>
      </c>
      <c r="G128">
        <v>1623861659.32258</v>
      </c>
      <c r="H128">
        <f>CD128*AI128*(CB128-CC128)/(100*BV128*(1000-AI128*CB128))</f>
        <v>0</v>
      </c>
      <c r="I128">
        <f>CD128*AI128*(CA128-BZ128*(1000-AI128*CC128)/(1000-AI128*CB128))/(100*BV128)</f>
        <v>0</v>
      </c>
      <c r="J128">
        <f>BZ128 - IF(AI128&gt;1, I128*BV128*100.0/(AK128*CJ128), 0)</f>
        <v>0</v>
      </c>
      <c r="K128">
        <f>((Q128-H128/2)*J128-I128)/(Q128+H128/2)</f>
        <v>0</v>
      </c>
      <c r="L128">
        <f>K128*(CE128+CF128)/1000.0</f>
        <v>0</v>
      </c>
      <c r="M128">
        <f>(BZ128 - IF(AI128&gt;1, I128*BV128*100.0/(AK128*CJ128), 0))*(CE128+CF128)/1000.0</f>
        <v>0</v>
      </c>
      <c r="N128">
        <f>2.0/((1/P128-1/O128)+SIGN(P128)*SQRT((1/P128-1/O128)*(1/P128-1/O128) + 4*BW128/((BW128+1)*(BW128+1))*(2*1/P128*1/O128-1/O128*1/O128)))</f>
        <v>0</v>
      </c>
      <c r="O128">
        <f>AF128+AE128*BV128+AD128*BV128*BV128</f>
        <v>0</v>
      </c>
      <c r="P128">
        <f>H128*(1000-(1000*0.61365*exp(17.502*T128/(240.97+T128))/(CE128+CF128)+CB128)/2)/(1000*0.61365*exp(17.502*T128/(240.97+T128))/(CE128+CF128)-CB128)</f>
        <v>0</v>
      </c>
      <c r="Q128">
        <f>1/((BW128+1)/(N128/1.6)+1/(O128/1.37)) + BW128/((BW128+1)/(N128/1.6) + BW128/(O128/1.37))</f>
        <v>0</v>
      </c>
      <c r="R128">
        <f>(BS128*BU128)</f>
        <v>0</v>
      </c>
      <c r="S128">
        <f>(CG128+(R128+2*0.95*5.67E-8*(((CG128+$B$7)+273)^4-(CG128+273)^4)-44100*H128)/(1.84*29.3*O128+8*0.95*5.67E-8*(CG128+273)^3))</f>
        <v>0</v>
      </c>
      <c r="T128">
        <f>($C$7*CH128+$D$7*CI128+$E$7*S128)</f>
        <v>0</v>
      </c>
      <c r="U128">
        <f>0.61365*exp(17.502*T128/(240.97+T128))</f>
        <v>0</v>
      </c>
      <c r="V128">
        <f>(W128/X128*100)</f>
        <v>0</v>
      </c>
      <c r="W128">
        <f>CB128*(CE128+CF128)/1000</f>
        <v>0</v>
      </c>
      <c r="X128">
        <f>0.61365*exp(17.502*CG128/(240.97+CG128))</f>
        <v>0</v>
      </c>
      <c r="Y128">
        <f>(U128-CB128*(CE128+CF128)/1000)</f>
        <v>0</v>
      </c>
      <c r="Z128">
        <f>(-H128*44100)</f>
        <v>0</v>
      </c>
      <c r="AA128">
        <f>2*29.3*O128*0.92*(CG128-T128)</f>
        <v>0</v>
      </c>
      <c r="AB128">
        <f>2*0.95*5.67E-8*(((CG128+$B$7)+273)^4-(T128+273)^4)</f>
        <v>0</v>
      </c>
      <c r="AC128">
        <f>R128+AB128+Z128+AA128</f>
        <v>0</v>
      </c>
      <c r="AD128">
        <v>-0.030082923451164</v>
      </c>
      <c r="AE128">
        <v>0.0337707169827699</v>
      </c>
      <c r="AF128">
        <v>2.68385591948761</v>
      </c>
      <c r="AG128">
        <v>69</v>
      </c>
      <c r="AH128">
        <v>12</v>
      </c>
      <c r="AI128">
        <f>IF(AG128*$H$13&gt;=AK128,1.0,(AK128/(AK128-AG128*$H$13)))</f>
        <v>0</v>
      </c>
      <c r="AJ128">
        <f>(AI128-1)*100</f>
        <v>0</v>
      </c>
      <c r="AK128">
        <f>MAX(0,($B$13+$C$13*CJ128)/(1+$D$13*CJ128)*CE128/(CG128+273)*$E$13)</f>
        <v>0</v>
      </c>
      <c r="AL128">
        <v>0</v>
      </c>
      <c r="AM128">
        <v>0</v>
      </c>
      <c r="AN128">
        <v>0</v>
      </c>
      <c r="AO128">
        <f>AN128-AM128</f>
        <v>0</v>
      </c>
      <c r="AP128">
        <f>AO128/AN128</f>
        <v>0</v>
      </c>
      <c r="AQ128">
        <v>-1</v>
      </c>
      <c r="AR128" t="s">
        <v>645</v>
      </c>
      <c r="AS128">
        <v>383.644269230769</v>
      </c>
      <c r="AT128">
        <v>451.916</v>
      </c>
      <c r="AU128">
        <f>1-AS128/AT128</f>
        <v>0</v>
      </c>
      <c r="AV128">
        <v>0.5</v>
      </c>
      <c r="AW128">
        <f>BS128</f>
        <v>0</v>
      </c>
      <c r="AX128">
        <f>I128</f>
        <v>0</v>
      </c>
      <c r="AY128">
        <f>AU128*AV128*AW128</f>
        <v>0</v>
      </c>
      <c r="AZ128">
        <f>BE128/AT128</f>
        <v>0</v>
      </c>
      <c r="BA128">
        <f>(AX128-AQ128)/AW128</f>
        <v>0</v>
      </c>
      <c r="BB128">
        <f>(AN128-AT128)/AT128</f>
        <v>0</v>
      </c>
      <c r="BC128" t="s">
        <v>266</v>
      </c>
      <c r="BD128">
        <v>0</v>
      </c>
      <c r="BE128">
        <f>AT128-BD128</f>
        <v>0</v>
      </c>
      <c r="BF128">
        <f>(AT128-AS128)/(AT128-BD128)</f>
        <v>0</v>
      </c>
      <c r="BG128">
        <f>(AN128-AT128)/(AN128-BD128)</f>
        <v>0</v>
      </c>
      <c r="BH128">
        <f>(AT128-AS128)/(AT128-AM128)</f>
        <v>0</v>
      </c>
      <c r="BI128">
        <f>(AN128-AT128)/(AN128-AM128)</f>
        <v>0</v>
      </c>
      <c r="BJ128" t="s">
        <v>266</v>
      </c>
      <c r="BK128" t="s">
        <v>266</v>
      </c>
      <c r="BL128" t="s">
        <v>266</v>
      </c>
      <c r="BM128" t="s">
        <v>266</v>
      </c>
      <c r="BN128" t="s">
        <v>266</v>
      </c>
      <c r="BO128" t="s">
        <v>266</v>
      </c>
      <c r="BP128" t="s">
        <v>266</v>
      </c>
      <c r="BQ128" t="s">
        <v>266</v>
      </c>
      <c r="BR128">
        <f>$B$11*CK128+$C$11*CL128+$F$11*CM128</f>
        <v>0</v>
      </c>
      <c r="BS128">
        <f>BR128*BT128</f>
        <v>0</v>
      </c>
      <c r="BT128">
        <f>($B$11*$D$9+$C$11*$D$9+$F$11*((CZ128+CR128)/MAX(CZ128+CR128+DA128, 0.1)*$I$9+DA128/MAX(CZ128+CR128+DA128, 0.1)*$J$9))/($B$11+$C$11+$F$11)</f>
        <v>0</v>
      </c>
      <c r="BU128">
        <f>($B$11*$K$9+$C$11*$K$9+$F$11*((CZ128+CR128)/MAX(CZ128+CR128+DA128, 0.1)*$P$9+DA128/MAX(CZ128+CR128+DA128, 0.1)*$Q$9))/($B$11+$C$11+$F$11)</f>
        <v>0</v>
      </c>
      <c r="BV128">
        <v>6</v>
      </c>
      <c r="BW128">
        <v>0.5</v>
      </c>
      <c r="BX128" t="s">
        <v>267</v>
      </c>
      <c r="BY128">
        <v>1623861659.32258</v>
      </c>
      <c r="BZ128">
        <v>390.623774193548</v>
      </c>
      <c r="CA128">
        <v>400.056161290323</v>
      </c>
      <c r="CB128">
        <v>21.9512709677419</v>
      </c>
      <c r="CC128">
        <v>17.2004322580645</v>
      </c>
      <c r="CD128">
        <v>600.011290322581</v>
      </c>
      <c r="CE128">
        <v>72.4834</v>
      </c>
      <c r="CF128">
        <v>0.098566235483871</v>
      </c>
      <c r="CG128">
        <v>35.6025096774194</v>
      </c>
      <c r="CH128">
        <v>34.2982387096774</v>
      </c>
      <c r="CI128">
        <v>999.9</v>
      </c>
      <c r="CJ128">
        <v>10008.6961290323</v>
      </c>
      <c r="CK128">
        <v>0</v>
      </c>
      <c r="CL128">
        <v>172.347322580645</v>
      </c>
      <c r="CM128">
        <v>1999.98064516129</v>
      </c>
      <c r="CN128">
        <v>0.979995870967742</v>
      </c>
      <c r="CO128">
        <v>0.0200039322580645</v>
      </c>
      <c r="CP128">
        <v>0</v>
      </c>
      <c r="CQ128">
        <v>365.851741935484</v>
      </c>
      <c r="CR128">
        <v>5.00005</v>
      </c>
      <c r="CS128">
        <v>8638.21870967742</v>
      </c>
      <c r="CT128">
        <v>16663.4612903226</v>
      </c>
      <c r="CU128">
        <v>49.3931290322581</v>
      </c>
      <c r="CV128">
        <v>50.3567096774194</v>
      </c>
      <c r="CW128">
        <v>49.923</v>
      </c>
      <c r="CX128">
        <v>49.7032580645161</v>
      </c>
      <c r="CY128">
        <v>51.3607419354839</v>
      </c>
      <c r="CZ128">
        <v>1955.07161290323</v>
      </c>
      <c r="DA128">
        <v>39.9087096774194</v>
      </c>
      <c r="DB128">
        <v>0</v>
      </c>
      <c r="DC128">
        <v>2.29999995231628</v>
      </c>
      <c r="DD128">
        <v>383.644269230769</v>
      </c>
      <c r="DE128">
        <v>41.3429536858233</v>
      </c>
      <c r="DF128">
        <v>65862.3587929644</v>
      </c>
      <c r="DG128">
        <v>18440.4765384615</v>
      </c>
      <c r="DH128">
        <v>15</v>
      </c>
      <c r="DI128">
        <v>1623861651.3</v>
      </c>
      <c r="DJ128" t="s">
        <v>636</v>
      </c>
      <c r="DK128">
        <v>20</v>
      </c>
      <c r="DL128">
        <v>7.922</v>
      </c>
      <c r="DM128">
        <v>-1.086</v>
      </c>
      <c r="DN128">
        <v>400</v>
      </c>
      <c r="DO128">
        <v>17</v>
      </c>
      <c r="DP128">
        <v>0.24</v>
      </c>
      <c r="DQ128">
        <v>0.02</v>
      </c>
      <c r="DR128">
        <v>-10.7165593488372</v>
      </c>
      <c r="DS128">
        <v>-18.850686740655</v>
      </c>
      <c r="DT128">
        <v>3.06047433347932</v>
      </c>
      <c r="DU128">
        <v>0</v>
      </c>
      <c r="DV128">
        <v>380.855111111111</v>
      </c>
      <c r="DW128">
        <v>113.579744900587</v>
      </c>
      <c r="DX128">
        <v>39.451233026624</v>
      </c>
      <c r="DY128">
        <v>0</v>
      </c>
      <c r="DZ128">
        <v>5.43110389534884</v>
      </c>
      <c r="EA128">
        <v>10.2578213995784</v>
      </c>
      <c r="EB128">
        <v>1.57206891480923</v>
      </c>
      <c r="EC128">
        <v>0</v>
      </c>
      <c r="ED128">
        <v>0</v>
      </c>
      <c r="EE128">
        <v>3</v>
      </c>
      <c r="EF128" t="s">
        <v>280</v>
      </c>
      <c r="EG128">
        <v>100</v>
      </c>
      <c r="EH128">
        <v>100</v>
      </c>
      <c r="EI128">
        <v>7.922</v>
      </c>
      <c r="EJ128">
        <v>-1.086</v>
      </c>
      <c r="EK128">
        <v>2</v>
      </c>
      <c r="EL128">
        <v>708.962</v>
      </c>
      <c r="EM128">
        <v>329.864</v>
      </c>
      <c r="EN128">
        <v>34.1026</v>
      </c>
      <c r="EO128">
        <v>32.7136</v>
      </c>
      <c r="EP128">
        <v>30.0007</v>
      </c>
      <c r="EQ128">
        <v>32.4092</v>
      </c>
      <c r="ER128">
        <v>32.356</v>
      </c>
      <c r="ES128">
        <v>25.8228</v>
      </c>
      <c r="ET128">
        <v>-30</v>
      </c>
      <c r="EU128">
        <v>-30</v>
      </c>
      <c r="EV128">
        <v>-999.9</v>
      </c>
      <c r="EW128">
        <v>400</v>
      </c>
      <c r="EX128">
        <v>20</v>
      </c>
      <c r="EY128">
        <v>110.605</v>
      </c>
      <c r="EZ128">
        <v>98.6491</v>
      </c>
    </row>
    <row r="129" spans="1:156">
      <c r="A129">
        <v>113</v>
      </c>
      <c r="B129">
        <v>1623861677.2</v>
      </c>
      <c r="C129">
        <v>5925.10000014305</v>
      </c>
      <c r="D129" t="s">
        <v>646</v>
      </c>
      <c r="E129" t="s">
        <v>647</v>
      </c>
      <c r="F129" t="s">
        <v>264</v>
      </c>
      <c r="G129">
        <v>1623861660.15161</v>
      </c>
      <c r="H129">
        <f>CD129*AI129*(CB129-CC129)/(100*BV129*(1000-AI129*CB129))</f>
        <v>0</v>
      </c>
      <c r="I129">
        <f>CD129*AI129*(CA129-BZ129*(1000-AI129*CC129)/(1000-AI129*CB129))/(100*BV129)</f>
        <v>0</v>
      </c>
      <c r="J129">
        <f>BZ129 - IF(AI129&gt;1, I129*BV129*100.0/(AK129*CJ129), 0)</f>
        <v>0</v>
      </c>
      <c r="K129">
        <f>((Q129-H129/2)*J129-I129)/(Q129+H129/2)</f>
        <v>0</v>
      </c>
      <c r="L129">
        <f>K129*(CE129+CF129)/1000.0</f>
        <v>0</v>
      </c>
      <c r="M129">
        <f>(BZ129 - IF(AI129&gt;1, I129*BV129*100.0/(AK129*CJ129), 0))*(CE129+CF129)/1000.0</f>
        <v>0</v>
      </c>
      <c r="N129">
        <f>2.0/((1/P129-1/O129)+SIGN(P129)*SQRT((1/P129-1/O129)*(1/P129-1/O129) + 4*BW129/((BW129+1)*(BW129+1))*(2*1/P129*1/O129-1/O129*1/O129)))</f>
        <v>0</v>
      </c>
      <c r="O129">
        <f>AF129+AE129*BV129+AD129*BV129*BV129</f>
        <v>0</v>
      </c>
      <c r="P129">
        <f>H129*(1000-(1000*0.61365*exp(17.502*T129/(240.97+T129))/(CE129+CF129)+CB129)/2)/(1000*0.61365*exp(17.502*T129/(240.97+T129))/(CE129+CF129)-CB129)</f>
        <v>0</v>
      </c>
      <c r="Q129">
        <f>1/((BW129+1)/(N129/1.6)+1/(O129/1.37)) + BW129/((BW129+1)/(N129/1.6) + BW129/(O129/1.37))</f>
        <v>0</v>
      </c>
      <c r="R129">
        <f>(BS129*BU129)</f>
        <v>0</v>
      </c>
      <c r="S129">
        <f>(CG129+(R129+2*0.95*5.67E-8*(((CG129+$B$7)+273)^4-(CG129+273)^4)-44100*H129)/(1.84*29.3*O129+8*0.95*5.67E-8*(CG129+273)^3))</f>
        <v>0</v>
      </c>
      <c r="T129">
        <f>($C$7*CH129+$D$7*CI129+$E$7*S129)</f>
        <v>0</v>
      </c>
      <c r="U129">
        <f>0.61365*exp(17.502*T129/(240.97+T129))</f>
        <v>0</v>
      </c>
      <c r="V129">
        <f>(W129/X129*100)</f>
        <v>0</v>
      </c>
      <c r="W129">
        <f>CB129*(CE129+CF129)/1000</f>
        <v>0</v>
      </c>
      <c r="X129">
        <f>0.61365*exp(17.502*CG129/(240.97+CG129))</f>
        <v>0</v>
      </c>
      <c r="Y129">
        <f>(U129-CB129*(CE129+CF129)/1000)</f>
        <v>0</v>
      </c>
      <c r="Z129">
        <f>(-H129*44100)</f>
        <v>0</v>
      </c>
      <c r="AA129">
        <f>2*29.3*O129*0.92*(CG129-T129)</f>
        <v>0</v>
      </c>
      <c r="AB129">
        <f>2*0.95*5.67E-8*(((CG129+$B$7)+273)^4-(T129+273)^4)</f>
        <v>0</v>
      </c>
      <c r="AC129">
        <f>R129+AB129+Z129+AA129</f>
        <v>0</v>
      </c>
      <c r="AD129">
        <v>-0.0300771207328645</v>
      </c>
      <c r="AE129">
        <v>0.0337642029231326</v>
      </c>
      <c r="AF129">
        <v>2.68343483737312</v>
      </c>
      <c r="AG129">
        <v>69</v>
      </c>
      <c r="AH129">
        <v>11</v>
      </c>
      <c r="AI129">
        <f>IF(AG129*$H$13&gt;=AK129,1.0,(AK129/(AK129-AG129*$H$13)))</f>
        <v>0</v>
      </c>
      <c r="AJ129">
        <f>(AI129-1)*100</f>
        <v>0</v>
      </c>
      <c r="AK129">
        <f>MAX(0,($B$13+$C$13*CJ129)/(1+$D$13*CJ129)*CE129/(CG129+273)*$E$13)</f>
        <v>0</v>
      </c>
      <c r="AL129">
        <v>0</v>
      </c>
      <c r="AM129">
        <v>0</v>
      </c>
      <c r="AN129">
        <v>0</v>
      </c>
      <c r="AO129">
        <f>AN129-AM129</f>
        <v>0</v>
      </c>
      <c r="AP129">
        <f>AO129/AN129</f>
        <v>0</v>
      </c>
      <c r="AQ129">
        <v>-1</v>
      </c>
      <c r="AR129" t="s">
        <v>648</v>
      </c>
      <c r="AS129">
        <v>386.785076923077</v>
      </c>
      <c r="AT129">
        <v>449.496</v>
      </c>
      <c r="AU129">
        <f>1-AS129/AT129</f>
        <v>0</v>
      </c>
      <c r="AV129">
        <v>0.5</v>
      </c>
      <c r="AW129">
        <f>BS129</f>
        <v>0</v>
      </c>
      <c r="AX129">
        <f>I129</f>
        <v>0</v>
      </c>
      <c r="AY129">
        <f>AU129*AV129*AW129</f>
        <v>0</v>
      </c>
      <c r="AZ129">
        <f>BE129/AT129</f>
        <v>0</v>
      </c>
      <c r="BA129">
        <f>(AX129-AQ129)/AW129</f>
        <v>0</v>
      </c>
      <c r="BB129">
        <f>(AN129-AT129)/AT129</f>
        <v>0</v>
      </c>
      <c r="BC129" t="s">
        <v>266</v>
      </c>
      <c r="BD129">
        <v>0</v>
      </c>
      <c r="BE129">
        <f>AT129-BD129</f>
        <v>0</v>
      </c>
      <c r="BF129">
        <f>(AT129-AS129)/(AT129-BD129)</f>
        <v>0</v>
      </c>
      <c r="BG129">
        <f>(AN129-AT129)/(AN129-BD129)</f>
        <v>0</v>
      </c>
      <c r="BH129">
        <f>(AT129-AS129)/(AT129-AM129)</f>
        <v>0</v>
      </c>
      <c r="BI129">
        <f>(AN129-AT129)/(AN129-AM129)</f>
        <v>0</v>
      </c>
      <c r="BJ129" t="s">
        <v>266</v>
      </c>
      <c r="BK129" t="s">
        <v>266</v>
      </c>
      <c r="BL129" t="s">
        <v>266</v>
      </c>
      <c r="BM129" t="s">
        <v>266</v>
      </c>
      <c r="BN129" t="s">
        <v>266</v>
      </c>
      <c r="BO129" t="s">
        <v>266</v>
      </c>
      <c r="BP129" t="s">
        <v>266</v>
      </c>
      <c r="BQ129" t="s">
        <v>266</v>
      </c>
      <c r="BR129">
        <f>$B$11*CK129+$C$11*CL129+$F$11*CM129</f>
        <v>0</v>
      </c>
      <c r="BS129">
        <f>BR129*BT129</f>
        <v>0</v>
      </c>
      <c r="BT129">
        <f>($B$11*$D$9+$C$11*$D$9+$F$11*((CZ129+CR129)/MAX(CZ129+CR129+DA129, 0.1)*$I$9+DA129/MAX(CZ129+CR129+DA129, 0.1)*$J$9))/($B$11+$C$11+$F$11)</f>
        <v>0</v>
      </c>
      <c r="BU129">
        <f>($B$11*$K$9+$C$11*$K$9+$F$11*((CZ129+CR129)/MAX(CZ129+CR129+DA129, 0.1)*$P$9+DA129/MAX(CZ129+CR129+DA129, 0.1)*$Q$9))/($B$11+$C$11+$F$11)</f>
        <v>0</v>
      </c>
      <c r="BV129">
        <v>6</v>
      </c>
      <c r="BW129">
        <v>0.5</v>
      </c>
      <c r="BX129" t="s">
        <v>267</v>
      </c>
      <c r="BY129">
        <v>1623861660.15161</v>
      </c>
      <c r="BZ129">
        <v>390.225935483871</v>
      </c>
      <c r="CA129">
        <v>400.052612903226</v>
      </c>
      <c r="CB129">
        <v>22.1703677419355</v>
      </c>
      <c r="CC129">
        <v>17.2006516129032</v>
      </c>
      <c r="CD129">
        <v>600.012322580645</v>
      </c>
      <c r="CE129">
        <v>72.483435483871</v>
      </c>
      <c r="CF129">
        <v>0.0985851935483871</v>
      </c>
      <c r="CG129">
        <v>35.6129903225806</v>
      </c>
      <c r="CH129">
        <v>34.3416064516129</v>
      </c>
      <c r="CI129">
        <v>999.9</v>
      </c>
      <c r="CJ129">
        <v>10006.7606451613</v>
      </c>
      <c r="CK129">
        <v>0</v>
      </c>
      <c r="CL129">
        <v>172.799516129032</v>
      </c>
      <c r="CM129">
        <v>1999.98483870968</v>
      </c>
      <c r="CN129">
        <v>0.979996161290323</v>
      </c>
      <c r="CO129">
        <v>0.0200036580645161</v>
      </c>
      <c r="CP129">
        <v>0</v>
      </c>
      <c r="CQ129">
        <v>364.937677419355</v>
      </c>
      <c r="CR129">
        <v>5.00005</v>
      </c>
      <c r="CS129">
        <v>8625.79774193548</v>
      </c>
      <c r="CT129">
        <v>16663.4967741936</v>
      </c>
      <c r="CU129">
        <v>49.4092580645161</v>
      </c>
      <c r="CV129">
        <v>50.3526774193548</v>
      </c>
      <c r="CW129">
        <v>49.921</v>
      </c>
      <c r="CX129">
        <v>49.7012258064516</v>
      </c>
      <c r="CY129">
        <v>51.3647741935484</v>
      </c>
      <c r="CZ129">
        <v>1955.0764516129</v>
      </c>
      <c r="DA129">
        <v>39.908064516129</v>
      </c>
      <c r="DB129">
        <v>0</v>
      </c>
      <c r="DC129">
        <v>2.09999990463257</v>
      </c>
      <c r="DD129">
        <v>386.785076923077</v>
      </c>
      <c r="DE129">
        <v>-48.563314009322</v>
      </c>
      <c r="DF129">
        <v>33499.3740618281</v>
      </c>
      <c r="DG129">
        <v>21544.1630769231</v>
      </c>
      <c r="DH129">
        <v>15</v>
      </c>
      <c r="DI129">
        <v>1623861651.3</v>
      </c>
      <c r="DJ129" t="s">
        <v>636</v>
      </c>
      <c r="DK129">
        <v>20</v>
      </c>
      <c r="DL129">
        <v>7.922</v>
      </c>
      <c r="DM129">
        <v>-1.086</v>
      </c>
      <c r="DN129">
        <v>400</v>
      </c>
      <c r="DO129">
        <v>17</v>
      </c>
      <c r="DP129">
        <v>0.24</v>
      </c>
      <c r="DQ129">
        <v>0.02</v>
      </c>
      <c r="DR129">
        <v>-11.9990046511628</v>
      </c>
      <c r="DS129">
        <v>-1.50105021882945</v>
      </c>
      <c r="DT129">
        <v>0.285908707948345</v>
      </c>
      <c r="DU129">
        <v>0</v>
      </c>
      <c r="DV129">
        <v>381.704277777778</v>
      </c>
      <c r="DW129">
        <v>46.6782873486678</v>
      </c>
      <c r="DX129">
        <v>44.3742233951518</v>
      </c>
      <c r="DY129">
        <v>0</v>
      </c>
      <c r="DZ129">
        <v>6.16302720930233</v>
      </c>
      <c r="EA129">
        <v>2.39671373929463</v>
      </c>
      <c r="EB129">
        <v>0.292331198617656</v>
      </c>
      <c r="EC129">
        <v>0</v>
      </c>
      <c r="ED129">
        <v>0</v>
      </c>
      <c r="EE129">
        <v>3</v>
      </c>
      <c r="EF129" t="s">
        <v>280</v>
      </c>
      <c r="EG129">
        <v>100</v>
      </c>
      <c r="EH129">
        <v>100</v>
      </c>
      <c r="EI129">
        <v>7.922</v>
      </c>
      <c r="EJ129">
        <v>-1.086</v>
      </c>
      <c r="EK129">
        <v>2</v>
      </c>
      <c r="EL129">
        <v>709.407</v>
      </c>
      <c r="EM129">
        <v>329.77</v>
      </c>
      <c r="EN129">
        <v>34.1022</v>
      </c>
      <c r="EO129">
        <v>32.7165</v>
      </c>
      <c r="EP129">
        <v>30.0008</v>
      </c>
      <c r="EQ129">
        <v>32.412</v>
      </c>
      <c r="ER129">
        <v>32.3595</v>
      </c>
      <c r="ES129">
        <v>25.8217</v>
      </c>
      <c r="ET129">
        <v>-30</v>
      </c>
      <c r="EU129">
        <v>-30</v>
      </c>
      <c r="EV129">
        <v>-999.9</v>
      </c>
      <c r="EW129">
        <v>400</v>
      </c>
      <c r="EX129">
        <v>20</v>
      </c>
      <c r="EY129">
        <v>110.604</v>
      </c>
      <c r="EZ129">
        <v>98.6482</v>
      </c>
    </row>
    <row r="130" spans="1:156">
      <c r="A130">
        <v>114</v>
      </c>
      <c r="B130">
        <v>1623861680.7</v>
      </c>
      <c r="C130">
        <v>5928.60000014305</v>
      </c>
      <c r="D130" t="s">
        <v>649</v>
      </c>
      <c r="E130" t="s">
        <v>650</v>
      </c>
      <c r="F130" t="s">
        <v>264</v>
      </c>
      <c r="G130">
        <v>1623861661.94516</v>
      </c>
      <c r="H130">
        <f>CD130*AI130*(CB130-CC130)/(100*BV130*(1000-AI130*CB130))</f>
        <v>0</v>
      </c>
      <c r="I130">
        <f>CD130*AI130*(CA130-BZ130*(1000-AI130*CC130)/(1000-AI130*CB130))/(100*BV130)</f>
        <v>0</v>
      </c>
      <c r="J130">
        <f>BZ130 - IF(AI130&gt;1, I130*BV130*100.0/(AK130*CJ130), 0)</f>
        <v>0</v>
      </c>
      <c r="K130">
        <f>((Q130-H130/2)*J130-I130)/(Q130+H130/2)</f>
        <v>0</v>
      </c>
      <c r="L130">
        <f>K130*(CE130+CF130)/1000.0</f>
        <v>0</v>
      </c>
      <c r="M130">
        <f>(BZ130 - IF(AI130&gt;1, I130*BV130*100.0/(AK130*CJ130), 0))*(CE130+CF130)/1000.0</f>
        <v>0</v>
      </c>
      <c r="N130">
        <f>2.0/((1/P130-1/O130)+SIGN(P130)*SQRT((1/P130-1/O130)*(1/P130-1/O130) + 4*BW130/((BW130+1)*(BW130+1))*(2*1/P130*1/O130-1/O130*1/O130)))</f>
        <v>0</v>
      </c>
      <c r="O130">
        <f>AF130+AE130*BV130+AD130*BV130*BV130</f>
        <v>0</v>
      </c>
      <c r="P130">
        <f>H130*(1000-(1000*0.61365*exp(17.502*T130/(240.97+T130))/(CE130+CF130)+CB130)/2)/(1000*0.61365*exp(17.502*T130/(240.97+T130))/(CE130+CF130)-CB130)</f>
        <v>0</v>
      </c>
      <c r="Q130">
        <f>1/((BW130+1)/(N130/1.6)+1/(O130/1.37)) + BW130/((BW130+1)/(N130/1.6) + BW130/(O130/1.37))</f>
        <v>0</v>
      </c>
      <c r="R130">
        <f>(BS130*BU130)</f>
        <v>0</v>
      </c>
      <c r="S130">
        <f>(CG130+(R130+2*0.95*5.67E-8*(((CG130+$B$7)+273)^4-(CG130+273)^4)-44100*H130)/(1.84*29.3*O130+8*0.95*5.67E-8*(CG130+273)^3))</f>
        <v>0</v>
      </c>
      <c r="T130">
        <f>($C$7*CH130+$D$7*CI130+$E$7*S130)</f>
        <v>0</v>
      </c>
      <c r="U130">
        <f>0.61365*exp(17.502*T130/(240.97+T130))</f>
        <v>0</v>
      </c>
      <c r="V130">
        <f>(W130/X130*100)</f>
        <v>0</v>
      </c>
      <c r="W130">
        <f>CB130*(CE130+CF130)/1000</f>
        <v>0</v>
      </c>
      <c r="X130">
        <f>0.61365*exp(17.502*CG130/(240.97+CG130))</f>
        <v>0</v>
      </c>
      <c r="Y130">
        <f>(U130-CB130*(CE130+CF130)/1000)</f>
        <v>0</v>
      </c>
      <c r="Z130">
        <f>(-H130*44100)</f>
        <v>0</v>
      </c>
      <c r="AA130">
        <f>2*29.3*O130*0.92*(CG130-T130)</f>
        <v>0</v>
      </c>
      <c r="AB130">
        <f>2*0.95*5.67E-8*(((CG130+$B$7)+273)^4-(T130+273)^4)</f>
        <v>0</v>
      </c>
      <c r="AC130">
        <f>R130+AB130+Z130+AA130</f>
        <v>0</v>
      </c>
      <c r="AD130">
        <v>-0.0300742942763808</v>
      </c>
      <c r="AE130">
        <v>0.0337610299781185</v>
      </c>
      <c r="AF130">
        <v>2.68322972496746</v>
      </c>
      <c r="AG130">
        <v>69</v>
      </c>
      <c r="AH130">
        <v>11</v>
      </c>
      <c r="AI130">
        <f>IF(AG130*$H$13&gt;=AK130,1.0,(AK130/(AK130-AG130*$H$13)))</f>
        <v>0</v>
      </c>
      <c r="AJ130">
        <f>(AI130-1)*100</f>
        <v>0</v>
      </c>
      <c r="AK130">
        <f>MAX(0,($B$13+$C$13*CJ130)/(1+$D$13*CJ130)*CE130/(CG130+273)*$E$13)</f>
        <v>0</v>
      </c>
      <c r="AL130">
        <v>0</v>
      </c>
      <c r="AM130">
        <v>0</v>
      </c>
      <c r="AN130">
        <v>0</v>
      </c>
      <c r="AO130">
        <f>AN130-AM130</f>
        <v>0</v>
      </c>
      <c r="AP130">
        <f>AO130/AN130</f>
        <v>0</v>
      </c>
      <c r="AQ130">
        <v>-1</v>
      </c>
      <c r="AR130" t="s">
        <v>651</v>
      </c>
      <c r="AS130">
        <v>378.807230769231</v>
      </c>
      <c r="AT130">
        <v>452.131</v>
      </c>
      <c r="AU130">
        <f>1-AS130/AT130</f>
        <v>0</v>
      </c>
      <c r="AV130">
        <v>0.5</v>
      </c>
      <c r="AW130">
        <f>BS130</f>
        <v>0</v>
      </c>
      <c r="AX130">
        <f>I130</f>
        <v>0</v>
      </c>
      <c r="AY130">
        <f>AU130*AV130*AW130</f>
        <v>0</v>
      </c>
      <c r="AZ130">
        <f>BE130/AT130</f>
        <v>0</v>
      </c>
      <c r="BA130">
        <f>(AX130-AQ130)/AW130</f>
        <v>0</v>
      </c>
      <c r="BB130">
        <f>(AN130-AT130)/AT130</f>
        <v>0</v>
      </c>
      <c r="BC130" t="s">
        <v>266</v>
      </c>
      <c r="BD130">
        <v>0</v>
      </c>
      <c r="BE130">
        <f>AT130-BD130</f>
        <v>0</v>
      </c>
      <c r="BF130">
        <f>(AT130-AS130)/(AT130-BD130)</f>
        <v>0</v>
      </c>
      <c r="BG130">
        <f>(AN130-AT130)/(AN130-BD130)</f>
        <v>0</v>
      </c>
      <c r="BH130">
        <f>(AT130-AS130)/(AT130-AM130)</f>
        <v>0</v>
      </c>
      <c r="BI130">
        <f>(AN130-AT130)/(AN130-AM130)</f>
        <v>0</v>
      </c>
      <c r="BJ130" t="s">
        <v>266</v>
      </c>
      <c r="BK130" t="s">
        <v>266</v>
      </c>
      <c r="BL130" t="s">
        <v>266</v>
      </c>
      <c r="BM130" t="s">
        <v>266</v>
      </c>
      <c r="BN130" t="s">
        <v>266</v>
      </c>
      <c r="BO130" t="s">
        <v>266</v>
      </c>
      <c r="BP130" t="s">
        <v>266</v>
      </c>
      <c r="BQ130" t="s">
        <v>266</v>
      </c>
      <c r="BR130">
        <f>$B$11*CK130+$C$11*CL130+$F$11*CM130</f>
        <v>0</v>
      </c>
      <c r="BS130">
        <f>BR130*BT130</f>
        <v>0</v>
      </c>
      <c r="BT130">
        <f>($B$11*$D$9+$C$11*$D$9+$F$11*((CZ130+CR130)/MAX(CZ130+CR130+DA130, 0.1)*$I$9+DA130/MAX(CZ130+CR130+DA130, 0.1)*$J$9))/($B$11+$C$11+$F$11)</f>
        <v>0</v>
      </c>
      <c r="BU130">
        <f>($B$11*$K$9+$C$11*$K$9+$F$11*((CZ130+CR130)/MAX(CZ130+CR130+DA130, 0.1)*$P$9+DA130/MAX(CZ130+CR130+DA130, 0.1)*$Q$9))/($B$11+$C$11+$F$11)</f>
        <v>0</v>
      </c>
      <c r="BV130">
        <v>6</v>
      </c>
      <c r="BW130">
        <v>0.5</v>
      </c>
      <c r="BX130" t="s">
        <v>267</v>
      </c>
      <c r="BY130">
        <v>1623861661.94516</v>
      </c>
      <c r="BZ130">
        <v>389.430677419355</v>
      </c>
      <c r="CA130">
        <v>400.044129032258</v>
      </c>
      <c r="CB130">
        <v>22.6206032258065</v>
      </c>
      <c r="CC130">
        <v>17.2011096774194</v>
      </c>
      <c r="CD130">
        <v>600.013225806452</v>
      </c>
      <c r="CE130">
        <v>72.4834935483871</v>
      </c>
      <c r="CF130">
        <v>0.0985999387096774</v>
      </c>
      <c r="CG130">
        <v>35.6373870967742</v>
      </c>
      <c r="CH130">
        <v>34.4412258064516</v>
      </c>
      <c r="CI130">
        <v>999.9</v>
      </c>
      <c r="CJ130">
        <v>10005.8122580645</v>
      </c>
      <c r="CK130">
        <v>0</v>
      </c>
      <c r="CL130">
        <v>173.449322580645</v>
      </c>
      <c r="CM130">
        <v>1999.97225806452</v>
      </c>
      <c r="CN130">
        <v>0.979996741935484</v>
      </c>
      <c r="CO130">
        <v>0.0200031064516129</v>
      </c>
      <c r="CP130">
        <v>0</v>
      </c>
      <c r="CQ130">
        <v>363.085612903226</v>
      </c>
      <c r="CR130">
        <v>5.00005</v>
      </c>
      <c r="CS130">
        <v>8565.16935483871</v>
      </c>
      <c r="CT130">
        <v>16663.3967741935</v>
      </c>
      <c r="CU130">
        <v>49.4495806451613</v>
      </c>
      <c r="CV130">
        <v>50.3446129032258</v>
      </c>
      <c r="CW130">
        <v>49.917</v>
      </c>
      <c r="CX130">
        <v>49.6971612903226</v>
      </c>
      <c r="CY130">
        <v>51.3768387096774</v>
      </c>
      <c r="CZ130">
        <v>1955.06548387097</v>
      </c>
      <c r="DA130">
        <v>39.9064516129032</v>
      </c>
      <c r="DB130">
        <v>0</v>
      </c>
      <c r="DC130">
        <v>3.10000014305115</v>
      </c>
      <c r="DD130">
        <v>378.807230769231</v>
      </c>
      <c r="DE130">
        <v>-56.7540495558334</v>
      </c>
      <c r="DF130">
        <v>187.996486686896</v>
      </c>
      <c r="DG130">
        <v>21038.6373076923</v>
      </c>
      <c r="DH130">
        <v>15</v>
      </c>
      <c r="DI130">
        <v>1623861651.3</v>
      </c>
      <c r="DJ130" t="s">
        <v>636</v>
      </c>
      <c r="DK130">
        <v>20</v>
      </c>
      <c r="DL130">
        <v>7.922</v>
      </c>
      <c r="DM130">
        <v>-1.086</v>
      </c>
      <c r="DN130">
        <v>400</v>
      </c>
      <c r="DO130">
        <v>17</v>
      </c>
      <c r="DP130">
        <v>0.24</v>
      </c>
      <c r="DQ130">
        <v>0.02</v>
      </c>
      <c r="DR130">
        <v>-12.0940465116279</v>
      </c>
      <c r="DS130">
        <v>-1.15851750362437</v>
      </c>
      <c r="DT130">
        <v>0.135851172584127</v>
      </c>
      <c r="DU130">
        <v>0</v>
      </c>
      <c r="DV130">
        <v>383.164666666667</v>
      </c>
      <c r="DW130">
        <v>-13.8749317425744</v>
      </c>
      <c r="DX130">
        <v>48.4539251993295</v>
      </c>
      <c r="DY130">
        <v>0</v>
      </c>
      <c r="DZ130">
        <v>6.33129</v>
      </c>
      <c r="EA130">
        <v>3.13886384350541</v>
      </c>
      <c r="EB130">
        <v>0.345927067787282</v>
      </c>
      <c r="EC130">
        <v>0</v>
      </c>
      <c r="ED130">
        <v>0</v>
      </c>
      <c r="EE130">
        <v>3</v>
      </c>
      <c r="EF130" t="s">
        <v>280</v>
      </c>
      <c r="EG130">
        <v>100</v>
      </c>
      <c r="EH130">
        <v>100</v>
      </c>
      <c r="EI130">
        <v>7.922</v>
      </c>
      <c r="EJ130">
        <v>-1.086</v>
      </c>
      <c r="EK130">
        <v>2</v>
      </c>
      <c r="EL130">
        <v>709.751</v>
      </c>
      <c r="EM130">
        <v>329.775</v>
      </c>
      <c r="EN130">
        <v>34.1019</v>
      </c>
      <c r="EO130">
        <v>32.7201</v>
      </c>
      <c r="EP130">
        <v>30.0007</v>
      </c>
      <c r="EQ130">
        <v>32.4157</v>
      </c>
      <c r="ER130">
        <v>32.363</v>
      </c>
      <c r="ES130">
        <v>25.8228</v>
      </c>
      <c r="ET130">
        <v>-30</v>
      </c>
      <c r="EU130">
        <v>-30</v>
      </c>
      <c r="EV130">
        <v>-999.9</v>
      </c>
      <c r="EW130">
        <v>400</v>
      </c>
      <c r="EX130">
        <v>20</v>
      </c>
      <c r="EY130">
        <v>110.603</v>
      </c>
      <c r="EZ130">
        <v>98.6471</v>
      </c>
    </row>
    <row r="131" spans="1:156">
      <c r="A131">
        <v>115</v>
      </c>
      <c r="B131">
        <v>1623861683.7</v>
      </c>
      <c r="C131">
        <v>5931.60000014305</v>
      </c>
      <c r="D131" t="s">
        <v>652</v>
      </c>
      <c r="E131" t="s">
        <v>653</v>
      </c>
      <c r="F131" t="s">
        <v>264</v>
      </c>
      <c r="G131">
        <v>1623861662.92903</v>
      </c>
      <c r="H131">
        <f>CD131*AI131*(CB131-CC131)/(100*BV131*(1000-AI131*CB131))</f>
        <v>0</v>
      </c>
      <c r="I131">
        <f>CD131*AI131*(CA131-BZ131*(1000-AI131*CC131)/(1000-AI131*CB131))/(100*BV131)</f>
        <v>0</v>
      </c>
      <c r="J131">
        <f>BZ131 - IF(AI131&gt;1, I131*BV131*100.0/(AK131*CJ131), 0)</f>
        <v>0</v>
      </c>
      <c r="K131">
        <f>((Q131-H131/2)*J131-I131)/(Q131+H131/2)</f>
        <v>0</v>
      </c>
      <c r="L131">
        <f>K131*(CE131+CF131)/1000.0</f>
        <v>0</v>
      </c>
      <c r="M131">
        <f>(BZ131 - IF(AI131&gt;1, I131*BV131*100.0/(AK131*CJ131), 0))*(CE131+CF131)/1000.0</f>
        <v>0</v>
      </c>
      <c r="N131">
        <f>2.0/((1/P131-1/O131)+SIGN(P131)*SQRT((1/P131-1/O131)*(1/P131-1/O131) + 4*BW131/((BW131+1)*(BW131+1))*(2*1/P131*1/O131-1/O131*1/O131)))</f>
        <v>0</v>
      </c>
      <c r="O131">
        <f>AF131+AE131*BV131+AD131*BV131*BV131</f>
        <v>0</v>
      </c>
      <c r="P131">
        <f>H131*(1000-(1000*0.61365*exp(17.502*T131/(240.97+T131))/(CE131+CF131)+CB131)/2)/(1000*0.61365*exp(17.502*T131/(240.97+T131))/(CE131+CF131)-CB131)</f>
        <v>0</v>
      </c>
      <c r="Q131">
        <f>1/((BW131+1)/(N131/1.6)+1/(O131/1.37)) + BW131/((BW131+1)/(N131/1.6) + BW131/(O131/1.37))</f>
        <v>0</v>
      </c>
      <c r="R131">
        <f>(BS131*BU131)</f>
        <v>0</v>
      </c>
      <c r="S131">
        <f>(CG131+(R131+2*0.95*5.67E-8*(((CG131+$B$7)+273)^4-(CG131+273)^4)-44100*H131)/(1.84*29.3*O131+8*0.95*5.67E-8*(CG131+273)^3))</f>
        <v>0</v>
      </c>
      <c r="T131">
        <f>($C$7*CH131+$D$7*CI131+$E$7*S131)</f>
        <v>0</v>
      </c>
      <c r="U131">
        <f>0.61365*exp(17.502*T131/(240.97+T131))</f>
        <v>0</v>
      </c>
      <c r="V131">
        <f>(W131/X131*100)</f>
        <v>0</v>
      </c>
      <c r="W131">
        <f>CB131*(CE131+CF131)/1000</f>
        <v>0</v>
      </c>
      <c r="X131">
        <f>0.61365*exp(17.502*CG131/(240.97+CG131))</f>
        <v>0</v>
      </c>
      <c r="Y131">
        <f>(U131-CB131*(CE131+CF131)/1000)</f>
        <v>0</v>
      </c>
      <c r="Z131">
        <f>(-H131*44100)</f>
        <v>0</v>
      </c>
      <c r="AA131">
        <f>2*29.3*O131*0.92*(CG131-T131)</f>
        <v>0</v>
      </c>
      <c r="AB131">
        <f>2*0.95*5.67E-8*(((CG131+$B$7)+273)^4-(T131+273)^4)</f>
        <v>0</v>
      </c>
      <c r="AC131">
        <f>R131+AB131+Z131+AA131</f>
        <v>0</v>
      </c>
      <c r="AD131">
        <v>-0.0300739311915289</v>
      </c>
      <c r="AE131">
        <v>0.0337606223835643</v>
      </c>
      <c r="AF131">
        <v>2.68320337603362</v>
      </c>
      <c r="AG131">
        <v>69</v>
      </c>
      <c r="AH131">
        <v>12</v>
      </c>
      <c r="AI131">
        <f>IF(AG131*$H$13&gt;=AK131,1.0,(AK131/(AK131-AG131*$H$13)))</f>
        <v>0</v>
      </c>
      <c r="AJ131">
        <f>(AI131-1)*100</f>
        <v>0</v>
      </c>
      <c r="AK131">
        <f>MAX(0,($B$13+$C$13*CJ131)/(1+$D$13*CJ131)*CE131/(CG131+273)*$E$13)</f>
        <v>0</v>
      </c>
      <c r="AL131">
        <v>0</v>
      </c>
      <c r="AM131">
        <v>0</v>
      </c>
      <c r="AN131">
        <v>0</v>
      </c>
      <c r="AO131">
        <f>AN131-AM131</f>
        <v>0</v>
      </c>
      <c r="AP131">
        <f>AO131/AN131</f>
        <v>0</v>
      </c>
      <c r="AQ131">
        <v>-1</v>
      </c>
      <c r="AR131" t="s">
        <v>654</v>
      </c>
      <c r="AS131">
        <v>380.565653846154</v>
      </c>
      <c r="AT131">
        <v>445.446</v>
      </c>
      <c r="AU131">
        <f>1-AS131/AT131</f>
        <v>0</v>
      </c>
      <c r="AV131">
        <v>0.5</v>
      </c>
      <c r="AW131">
        <f>BS131</f>
        <v>0</v>
      </c>
      <c r="AX131">
        <f>I131</f>
        <v>0</v>
      </c>
      <c r="AY131">
        <f>AU131*AV131*AW131</f>
        <v>0</v>
      </c>
      <c r="AZ131">
        <f>BE131/AT131</f>
        <v>0</v>
      </c>
      <c r="BA131">
        <f>(AX131-AQ131)/AW131</f>
        <v>0</v>
      </c>
      <c r="BB131">
        <f>(AN131-AT131)/AT131</f>
        <v>0</v>
      </c>
      <c r="BC131" t="s">
        <v>266</v>
      </c>
      <c r="BD131">
        <v>0</v>
      </c>
      <c r="BE131">
        <f>AT131-BD131</f>
        <v>0</v>
      </c>
      <c r="BF131">
        <f>(AT131-AS131)/(AT131-BD131)</f>
        <v>0</v>
      </c>
      <c r="BG131">
        <f>(AN131-AT131)/(AN131-BD131)</f>
        <v>0</v>
      </c>
      <c r="BH131">
        <f>(AT131-AS131)/(AT131-AM131)</f>
        <v>0</v>
      </c>
      <c r="BI131">
        <f>(AN131-AT131)/(AN131-AM131)</f>
        <v>0</v>
      </c>
      <c r="BJ131" t="s">
        <v>266</v>
      </c>
      <c r="BK131" t="s">
        <v>266</v>
      </c>
      <c r="BL131" t="s">
        <v>266</v>
      </c>
      <c r="BM131" t="s">
        <v>266</v>
      </c>
      <c r="BN131" t="s">
        <v>266</v>
      </c>
      <c r="BO131" t="s">
        <v>266</v>
      </c>
      <c r="BP131" t="s">
        <v>266</v>
      </c>
      <c r="BQ131" t="s">
        <v>266</v>
      </c>
      <c r="BR131">
        <f>$B$11*CK131+$C$11*CL131+$F$11*CM131</f>
        <v>0</v>
      </c>
      <c r="BS131">
        <f>BR131*BT131</f>
        <v>0</v>
      </c>
      <c r="BT131">
        <f>($B$11*$D$9+$C$11*$D$9+$F$11*((CZ131+CR131)/MAX(CZ131+CR131+DA131, 0.1)*$I$9+DA131/MAX(CZ131+CR131+DA131, 0.1)*$J$9))/($B$11+$C$11+$F$11)</f>
        <v>0</v>
      </c>
      <c r="BU131">
        <f>($B$11*$K$9+$C$11*$K$9+$F$11*((CZ131+CR131)/MAX(CZ131+CR131+DA131, 0.1)*$P$9+DA131/MAX(CZ131+CR131+DA131, 0.1)*$Q$9))/($B$11+$C$11+$F$11)</f>
        <v>0</v>
      </c>
      <c r="BV131">
        <v>6</v>
      </c>
      <c r="BW131">
        <v>0.5</v>
      </c>
      <c r="BX131" t="s">
        <v>267</v>
      </c>
      <c r="BY131">
        <v>1623861662.92903</v>
      </c>
      <c r="BZ131">
        <v>389.076096774194</v>
      </c>
      <c r="CA131">
        <v>400.041677419355</v>
      </c>
      <c r="CB131">
        <v>22.8291741935484</v>
      </c>
      <c r="CC131">
        <v>17.2014290322581</v>
      </c>
      <c r="CD131">
        <v>600.008387096774</v>
      </c>
      <c r="CE131">
        <v>72.4835064516129</v>
      </c>
      <c r="CF131">
        <v>0.0986364483870968</v>
      </c>
      <c r="CG131">
        <v>35.6504709677419</v>
      </c>
      <c r="CH131">
        <v>34.4924967741936</v>
      </c>
      <c r="CI131">
        <v>999.9</v>
      </c>
      <c r="CJ131">
        <v>10005.6896774194</v>
      </c>
      <c r="CK131">
        <v>0</v>
      </c>
      <c r="CL131">
        <v>173.301774193548</v>
      </c>
      <c r="CM131">
        <v>1999.95612903226</v>
      </c>
      <c r="CN131">
        <v>0.979997032258065</v>
      </c>
      <c r="CO131">
        <v>0.0200028290322581</v>
      </c>
      <c r="CP131">
        <v>0</v>
      </c>
      <c r="CQ131">
        <v>362.134612903226</v>
      </c>
      <c r="CR131">
        <v>5.00005</v>
      </c>
      <c r="CS131">
        <v>8533.7635483871</v>
      </c>
      <c r="CT131">
        <v>16663.2612903226</v>
      </c>
      <c r="CU131">
        <v>49.4717419354839</v>
      </c>
      <c r="CV131">
        <v>50.3405806451613</v>
      </c>
      <c r="CW131">
        <v>49.915</v>
      </c>
      <c r="CX131">
        <v>49.695129032258</v>
      </c>
      <c r="CY131">
        <v>51.3849032258064</v>
      </c>
      <c r="CZ131">
        <v>1955.05032258065</v>
      </c>
      <c r="DA131">
        <v>39.9054838709678</v>
      </c>
      <c r="DB131">
        <v>0</v>
      </c>
      <c r="DC131">
        <v>2.5</v>
      </c>
      <c r="DD131">
        <v>380.565653846154</v>
      </c>
      <c r="DE131">
        <v>-89.7273984441031</v>
      </c>
      <c r="DF131">
        <v>-25155.7471635067</v>
      </c>
      <c r="DG131">
        <v>22546.8734615385</v>
      </c>
      <c r="DH131">
        <v>15</v>
      </c>
      <c r="DI131">
        <v>1623861651.3</v>
      </c>
      <c r="DJ131" t="s">
        <v>636</v>
      </c>
      <c r="DK131">
        <v>20</v>
      </c>
      <c r="DL131">
        <v>7.922</v>
      </c>
      <c r="DM131">
        <v>-1.086</v>
      </c>
      <c r="DN131">
        <v>400</v>
      </c>
      <c r="DO131">
        <v>17</v>
      </c>
      <c r="DP131">
        <v>0.24</v>
      </c>
      <c r="DQ131">
        <v>0.02</v>
      </c>
      <c r="DR131">
        <v>-12.1263627906977</v>
      </c>
      <c r="DS131">
        <v>-1.04975562353176</v>
      </c>
      <c r="DT131">
        <v>0.129339486629236</v>
      </c>
      <c r="DU131">
        <v>0</v>
      </c>
      <c r="DV131">
        <v>386.350611111111</v>
      </c>
      <c r="DW131">
        <v>-24.0290733869382</v>
      </c>
      <c r="DX131">
        <v>51.3250014668386</v>
      </c>
      <c r="DY131">
        <v>0</v>
      </c>
      <c r="DZ131">
        <v>6.45137930232558</v>
      </c>
      <c r="EA131">
        <v>3.70204603003987</v>
      </c>
      <c r="EB131">
        <v>0.392876766561939</v>
      </c>
      <c r="EC131">
        <v>0</v>
      </c>
      <c r="ED131">
        <v>0</v>
      </c>
      <c r="EE131">
        <v>3</v>
      </c>
      <c r="EF131" t="s">
        <v>280</v>
      </c>
      <c r="EG131">
        <v>100</v>
      </c>
      <c r="EH131">
        <v>100</v>
      </c>
      <c r="EI131">
        <v>7.922</v>
      </c>
      <c r="EJ131">
        <v>-1.086</v>
      </c>
      <c r="EK131">
        <v>2</v>
      </c>
      <c r="EL131">
        <v>709.858</v>
      </c>
      <c r="EM131">
        <v>329.827</v>
      </c>
      <c r="EN131">
        <v>34.1018</v>
      </c>
      <c r="EO131">
        <v>32.7226</v>
      </c>
      <c r="EP131">
        <v>30.0006</v>
      </c>
      <c r="EQ131">
        <v>32.4192</v>
      </c>
      <c r="ER131">
        <v>32.3659</v>
      </c>
      <c r="ES131">
        <v>25.8217</v>
      </c>
      <c r="ET131">
        <v>-30</v>
      </c>
      <c r="EU131">
        <v>-30</v>
      </c>
      <c r="EV131">
        <v>-999.9</v>
      </c>
      <c r="EW131">
        <v>400</v>
      </c>
      <c r="EX131">
        <v>20</v>
      </c>
      <c r="EY131">
        <v>110.602</v>
      </c>
      <c r="EZ131">
        <v>98.6457</v>
      </c>
    </row>
    <row r="132" spans="1:156">
      <c r="A132">
        <v>116</v>
      </c>
      <c r="B132">
        <v>1623861686.7</v>
      </c>
      <c r="C132">
        <v>5934.60000014305</v>
      </c>
      <c r="D132" t="s">
        <v>655</v>
      </c>
      <c r="E132" t="s">
        <v>656</v>
      </c>
      <c r="F132" t="s">
        <v>264</v>
      </c>
      <c r="G132">
        <v>1623861663.99677</v>
      </c>
      <c r="H132">
        <f>CD132*AI132*(CB132-CC132)/(100*BV132*(1000-AI132*CB132))</f>
        <v>0</v>
      </c>
      <c r="I132">
        <f>CD132*AI132*(CA132-BZ132*(1000-AI132*CC132)/(1000-AI132*CB132))/(100*BV132)</f>
        <v>0</v>
      </c>
      <c r="J132">
        <f>BZ132 - IF(AI132&gt;1, I132*BV132*100.0/(AK132*CJ132), 0)</f>
        <v>0</v>
      </c>
      <c r="K132">
        <f>((Q132-H132/2)*J132-I132)/(Q132+H132/2)</f>
        <v>0</v>
      </c>
      <c r="L132">
        <f>K132*(CE132+CF132)/1000.0</f>
        <v>0</v>
      </c>
      <c r="M132">
        <f>(BZ132 - IF(AI132&gt;1, I132*BV132*100.0/(AK132*CJ132), 0))*(CE132+CF132)/1000.0</f>
        <v>0</v>
      </c>
      <c r="N132">
        <f>2.0/((1/P132-1/O132)+SIGN(P132)*SQRT((1/P132-1/O132)*(1/P132-1/O132) + 4*BW132/((BW132+1)*(BW132+1))*(2*1/P132*1/O132-1/O132*1/O132)))</f>
        <v>0</v>
      </c>
      <c r="O132">
        <f>AF132+AE132*BV132+AD132*BV132*BV132</f>
        <v>0</v>
      </c>
      <c r="P132">
        <f>H132*(1000-(1000*0.61365*exp(17.502*T132/(240.97+T132))/(CE132+CF132)+CB132)/2)/(1000*0.61365*exp(17.502*T132/(240.97+T132))/(CE132+CF132)-CB132)</f>
        <v>0</v>
      </c>
      <c r="Q132">
        <f>1/((BW132+1)/(N132/1.6)+1/(O132/1.37)) + BW132/((BW132+1)/(N132/1.6) + BW132/(O132/1.37))</f>
        <v>0</v>
      </c>
      <c r="R132">
        <f>(BS132*BU132)</f>
        <v>0</v>
      </c>
      <c r="S132">
        <f>(CG132+(R132+2*0.95*5.67E-8*(((CG132+$B$7)+273)^4-(CG132+273)^4)-44100*H132)/(1.84*29.3*O132+8*0.95*5.67E-8*(CG132+273)^3))</f>
        <v>0</v>
      </c>
      <c r="T132">
        <f>($C$7*CH132+$D$7*CI132+$E$7*S132)</f>
        <v>0</v>
      </c>
      <c r="U132">
        <f>0.61365*exp(17.502*T132/(240.97+T132))</f>
        <v>0</v>
      </c>
      <c r="V132">
        <f>(W132/X132*100)</f>
        <v>0</v>
      </c>
      <c r="W132">
        <f>CB132*(CE132+CF132)/1000</f>
        <v>0</v>
      </c>
      <c r="X132">
        <f>0.61365*exp(17.502*CG132/(240.97+CG132))</f>
        <v>0</v>
      </c>
      <c r="Y132">
        <f>(U132-CB132*(CE132+CF132)/1000)</f>
        <v>0</v>
      </c>
      <c r="Z132">
        <f>(-H132*44100)</f>
        <v>0</v>
      </c>
      <c r="AA132">
        <f>2*29.3*O132*0.92*(CG132-T132)</f>
        <v>0</v>
      </c>
      <c r="AB132">
        <f>2*0.95*5.67E-8*(((CG132+$B$7)+273)^4-(T132+273)^4)</f>
        <v>0</v>
      </c>
      <c r="AC132">
        <f>R132+AB132+Z132+AA132</f>
        <v>0</v>
      </c>
      <c r="AD132">
        <v>-0.0300723644947984</v>
      </c>
      <c r="AE132">
        <v>0.0337588636292341</v>
      </c>
      <c r="AF132">
        <v>2.68308968059128</v>
      </c>
      <c r="AG132">
        <v>69</v>
      </c>
      <c r="AH132">
        <v>11</v>
      </c>
      <c r="AI132">
        <f>IF(AG132*$H$13&gt;=AK132,1.0,(AK132/(AK132-AG132*$H$13)))</f>
        <v>0</v>
      </c>
      <c r="AJ132">
        <f>(AI132-1)*100</f>
        <v>0</v>
      </c>
      <c r="AK132">
        <f>MAX(0,($B$13+$C$13*CJ132)/(1+$D$13*CJ132)*CE132/(CG132+273)*$E$13)</f>
        <v>0</v>
      </c>
      <c r="AL132">
        <v>0</v>
      </c>
      <c r="AM132">
        <v>0</v>
      </c>
      <c r="AN132">
        <v>0</v>
      </c>
      <c r="AO132">
        <f>AN132-AM132</f>
        <v>0</v>
      </c>
      <c r="AP132">
        <f>AO132/AN132</f>
        <v>0</v>
      </c>
      <c r="AQ132">
        <v>-1</v>
      </c>
      <c r="AR132" t="s">
        <v>657</v>
      </c>
      <c r="AS132">
        <v>382.250576923077</v>
      </c>
      <c r="AT132">
        <v>442.468</v>
      </c>
      <c r="AU132">
        <f>1-AS132/AT132</f>
        <v>0</v>
      </c>
      <c r="AV132">
        <v>0.5</v>
      </c>
      <c r="AW132">
        <f>BS132</f>
        <v>0</v>
      </c>
      <c r="AX132">
        <f>I132</f>
        <v>0</v>
      </c>
      <c r="AY132">
        <f>AU132*AV132*AW132</f>
        <v>0</v>
      </c>
      <c r="AZ132">
        <f>BE132/AT132</f>
        <v>0</v>
      </c>
      <c r="BA132">
        <f>(AX132-AQ132)/AW132</f>
        <v>0</v>
      </c>
      <c r="BB132">
        <f>(AN132-AT132)/AT132</f>
        <v>0</v>
      </c>
      <c r="BC132" t="s">
        <v>266</v>
      </c>
      <c r="BD132">
        <v>0</v>
      </c>
      <c r="BE132">
        <f>AT132-BD132</f>
        <v>0</v>
      </c>
      <c r="BF132">
        <f>(AT132-AS132)/(AT132-BD132)</f>
        <v>0</v>
      </c>
      <c r="BG132">
        <f>(AN132-AT132)/(AN132-BD132)</f>
        <v>0</v>
      </c>
      <c r="BH132">
        <f>(AT132-AS132)/(AT132-AM132)</f>
        <v>0</v>
      </c>
      <c r="BI132">
        <f>(AN132-AT132)/(AN132-AM132)</f>
        <v>0</v>
      </c>
      <c r="BJ132" t="s">
        <v>266</v>
      </c>
      <c r="BK132" t="s">
        <v>266</v>
      </c>
      <c r="BL132" t="s">
        <v>266</v>
      </c>
      <c r="BM132" t="s">
        <v>266</v>
      </c>
      <c r="BN132" t="s">
        <v>266</v>
      </c>
      <c r="BO132" t="s">
        <v>266</v>
      </c>
      <c r="BP132" t="s">
        <v>266</v>
      </c>
      <c r="BQ132" t="s">
        <v>266</v>
      </c>
      <c r="BR132">
        <f>$B$11*CK132+$C$11*CL132+$F$11*CM132</f>
        <v>0</v>
      </c>
      <c r="BS132">
        <f>BR132*BT132</f>
        <v>0</v>
      </c>
      <c r="BT132">
        <f>($B$11*$D$9+$C$11*$D$9+$F$11*((CZ132+CR132)/MAX(CZ132+CR132+DA132, 0.1)*$I$9+DA132/MAX(CZ132+CR132+DA132, 0.1)*$J$9))/($B$11+$C$11+$F$11)</f>
        <v>0</v>
      </c>
      <c r="BU132">
        <f>($B$11*$K$9+$C$11*$K$9+$F$11*((CZ132+CR132)/MAX(CZ132+CR132+DA132, 0.1)*$P$9+DA132/MAX(CZ132+CR132+DA132, 0.1)*$Q$9))/($B$11+$C$11+$F$11)</f>
        <v>0</v>
      </c>
      <c r="BV132">
        <v>6</v>
      </c>
      <c r="BW132">
        <v>0.5</v>
      </c>
      <c r="BX132" t="s">
        <v>267</v>
      </c>
      <c r="BY132">
        <v>1623861663.99677</v>
      </c>
      <c r="BZ132">
        <v>388.769225806452</v>
      </c>
      <c r="CA132">
        <v>400.040096774194</v>
      </c>
      <c r="CB132">
        <v>23.0154903225806</v>
      </c>
      <c r="CC132">
        <v>17.2017322580645</v>
      </c>
      <c r="CD132">
        <v>600.00235483871</v>
      </c>
      <c r="CE132">
        <v>72.4835161290323</v>
      </c>
      <c r="CF132">
        <v>0.0986989741935484</v>
      </c>
      <c r="CG132">
        <v>35.664664516129</v>
      </c>
      <c r="CH132">
        <v>34.5448225806452</v>
      </c>
      <c r="CI132">
        <v>999.9</v>
      </c>
      <c r="CJ132">
        <v>10005.1670967742</v>
      </c>
      <c r="CK132">
        <v>0</v>
      </c>
      <c r="CL132">
        <v>173.154064516129</v>
      </c>
      <c r="CM132">
        <v>1999.93806451613</v>
      </c>
      <c r="CN132">
        <v>0.979996903225806</v>
      </c>
      <c r="CO132">
        <v>0.0200029677419355</v>
      </c>
      <c r="CP132">
        <v>0</v>
      </c>
      <c r="CQ132">
        <v>361.159290322581</v>
      </c>
      <c r="CR132">
        <v>5.00005</v>
      </c>
      <c r="CS132">
        <v>8508.59</v>
      </c>
      <c r="CT132">
        <v>16663.1096774194</v>
      </c>
      <c r="CU132">
        <v>49.495935483871</v>
      </c>
      <c r="CV132">
        <v>50.3365483870968</v>
      </c>
      <c r="CW132">
        <v>49.913</v>
      </c>
      <c r="CX132">
        <v>49.695129032258</v>
      </c>
      <c r="CY132">
        <v>51.3949677419355</v>
      </c>
      <c r="CZ132">
        <v>1955.03258064516</v>
      </c>
      <c r="DA132">
        <v>39.9054838709678</v>
      </c>
      <c r="DB132">
        <v>0</v>
      </c>
      <c r="DC132">
        <v>2.29999995231628</v>
      </c>
      <c r="DD132">
        <v>382.250576923077</v>
      </c>
      <c r="DE132">
        <v>-140.412322369252</v>
      </c>
      <c r="DF132">
        <v>-47774.3583532783</v>
      </c>
      <c r="DG132">
        <v>24040.7611538462</v>
      </c>
      <c r="DH132">
        <v>15</v>
      </c>
      <c r="DI132">
        <v>1623861651.3</v>
      </c>
      <c r="DJ132" t="s">
        <v>636</v>
      </c>
      <c r="DK132">
        <v>20</v>
      </c>
      <c r="DL132">
        <v>7.922</v>
      </c>
      <c r="DM132">
        <v>-1.086</v>
      </c>
      <c r="DN132">
        <v>400</v>
      </c>
      <c r="DO132">
        <v>17</v>
      </c>
      <c r="DP132">
        <v>0.24</v>
      </c>
      <c r="DQ132">
        <v>0.02</v>
      </c>
      <c r="DR132">
        <v>-12.1602348837209</v>
      </c>
      <c r="DS132">
        <v>-0.920843703625504</v>
      </c>
      <c r="DT132">
        <v>0.122978952413063</v>
      </c>
      <c r="DU132">
        <v>0</v>
      </c>
      <c r="DV132">
        <v>383.624944444445</v>
      </c>
      <c r="DW132">
        <v>-51.4425836420614</v>
      </c>
      <c r="DX132">
        <v>51.5493894397211</v>
      </c>
      <c r="DY132">
        <v>0</v>
      </c>
      <c r="DZ132">
        <v>6.63209674418605</v>
      </c>
      <c r="EA132">
        <v>3.85623977131105</v>
      </c>
      <c r="EB132">
        <v>0.404831322167646</v>
      </c>
      <c r="EC132">
        <v>0</v>
      </c>
      <c r="ED132">
        <v>0</v>
      </c>
      <c r="EE132">
        <v>3</v>
      </c>
      <c r="EF132" t="s">
        <v>280</v>
      </c>
      <c r="EG132">
        <v>100</v>
      </c>
      <c r="EH132">
        <v>100</v>
      </c>
      <c r="EI132">
        <v>7.922</v>
      </c>
      <c r="EJ132">
        <v>-1.086</v>
      </c>
      <c r="EK132">
        <v>2</v>
      </c>
      <c r="EL132">
        <v>710.042</v>
      </c>
      <c r="EM132">
        <v>329.842</v>
      </c>
      <c r="EN132">
        <v>34.1017</v>
      </c>
      <c r="EO132">
        <v>32.7248</v>
      </c>
      <c r="EP132">
        <v>30.0006</v>
      </c>
      <c r="EQ132">
        <v>32.4221</v>
      </c>
      <c r="ER132">
        <v>32.3688</v>
      </c>
      <c r="ES132">
        <v>25.82</v>
      </c>
      <c r="ET132">
        <v>-30</v>
      </c>
      <c r="EU132">
        <v>-30</v>
      </c>
      <c r="EV132">
        <v>-999.9</v>
      </c>
      <c r="EW132">
        <v>400</v>
      </c>
      <c r="EX132">
        <v>20</v>
      </c>
      <c r="EY132">
        <v>110.599</v>
      </c>
      <c r="EZ132">
        <v>98.6449</v>
      </c>
    </row>
    <row r="133" spans="1:156">
      <c r="A133">
        <v>117</v>
      </c>
      <c r="B133">
        <v>1623861689.7</v>
      </c>
      <c r="C133">
        <v>5937.60000014305</v>
      </c>
      <c r="D133" t="s">
        <v>658</v>
      </c>
      <c r="E133" t="s">
        <v>659</v>
      </c>
      <c r="F133" t="s">
        <v>264</v>
      </c>
      <c r="G133">
        <v>1623861665.14516</v>
      </c>
      <c r="H133">
        <f>CD133*AI133*(CB133-CC133)/(100*BV133*(1000-AI133*CB133))</f>
        <v>0</v>
      </c>
      <c r="I133">
        <f>CD133*AI133*(CA133-BZ133*(1000-AI133*CC133)/(1000-AI133*CB133))/(100*BV133)</f>
        <v>0</v>
      </c>
      <c r="J133">
        <f>BZ133 - IF(AI133&gt;1, I133*BV133*100.0/(AK133*CJ133), 0)</f>
        <v>0</v>
      </c>
      <c r="K133">
        <f>((Q133-H133/2)*J133-I133)/(Q133+H133/2)</f>
        <v>0</v>
      </c>
      <c r="L133">
        <f>K133*(CE133+CF133)/1000.0</f>
        <v>0</v>
      </c>
      <c r="M133">
        <f>(BZ133 - IF(AI133&gt;1, I133*BV133*100.0/(AK133*CJ133), 0))*(CE133+CF133)/1000.0</f>
        <v>0</v>
      </c>
      <c r="N133">
        <f>2.0/((1/P133-1/O133)+SIGN(P133)*SQRT((1/P133-1/O133)*(1/P133-1/O133) + 4*BW133/((BW133+1)*(BW133+1))*(2*1/P133*1/O133-1/O133*1/O133)))</f>
        <v>0</v>
      </c>
      <c r="O133">
        <f>AF133+AE133*BV133+AD133*BV133*BV133</f>
        <v>0</v>
      </c>
      <c r="P133">
        <f>H133*(1000-(1000*0.61365*exp(17.502*T133/(240.97+T133))/(CE133+CF133)+CB133)/2)/(1000*0.61365*exp(17.502*T133/(240.97+T133))/(CE133+CF133)-CB133)</f>
        <v>0</v>
      </c>
      <c r="Q133">
        <f>1/((BW133+1)/(N133/1.6)+1/(O133/1.37)) + BW133/((BW133+1)/(N133/1.6) + BW133/(O133/1.37))</f>
        <v>0</v>
      </c>
      <c r="R133">
        <f>(BS133*BU133)</f>
        <v>0</v>
      </c>
      <c r="S133">
        <f>(CG133+(R133+2*0.95*5.67E-8*(((CG133+$B$7)+273)^4-(CG133+273)^4)-44100*H133)/(1.84*29.3*O133+8*0.95*5.67E-8*(CG133+273)^3))</f>
        <v>0</v>
      </c>
      <c r="T133">
        <f>($C$7*CH133+$D$7*CI133+$E$7*S133)</f>
        <v>0</v>
      </c>
      <c r="U133">
        <f>0.61365*exp(17.502*T133/(240.97+T133))</f>
        <v>0</v>
      </c>
      <c r="V133">
        <f>(W133/X133*100)</f>
        <v>0</v>
      </c>
      <c r="W133">
        <f>CB133*(CE133+CF133)/1000</f>
        <v>0</v>
      </c>
      <c r="X133">
        <f>0.61365*exp(17.502*CG133/(240.97+CG133))</f>
        <v>0</v>
      </c>
      <c r="Y133">
        <f>(U133-CB133*(CE133+CF133)/1000)</f>
        <v>0</v>
      </c>
      <c r="Z133">
        <f>(-H133*44100)</f>
        <v>0</v>
      </c>
      <c r="AA133">
        <f>2*29.3*O133*0.92*(CG133-T133)</f>
        <v>0</v>
      </c>
      <c r="AB133">
        <f>2*0.95*5.67E-8*(((CG133+$B$7)+273)^4-(T133+273)^4)</f>
        <v>0</v>
      </c>
      <c r="AC133">
        <f>R133+AB133+Z133+AA133</f>
        <v>0</v>
      </c>
      <c r="AD133">
        <v>-0.0300684282915286</v>
      </c>
      <c r="AE133">
        <v>0.0337544448962334</v>
      </c>
      <c r="AF133">
        <v>2.6828040236601</v>
      </c>
      <c r="AG133">
        <v>69</v>
      </c>
      <c r="AH133">
        <v>11</v>
      </c>
      <c r="AI133">
        <f>IF(AG133*$H$13&gt;=AK133,1.0,(AK133/(AK133-AG133*$H$13)))</f>
        <v>0</v>
      </c>
      <c r="AJ133">
        <f>(AI133-1)*100</f>
        <v>0</v>
      </c>
      <c r="AK133">
        <f>MAX(0,($B$13+$C$13*CJ133)/(1+$D$13*CJ133)*CE133/(CG133+273)*$E$13)</f>
        <v>0</v>
      </c>
      <c r="AL133">
        <v>0</v>
      </c>
      <c r="AM133">
        <v>0</v>
      </c>
      <c r="AN133">
        <v>0</v>
      </c>
      <c r="AO133">
        <f>AN133-AM133</f>
        <v>0</v>
      </c>
      <c r="AP133">
        <f>AO133/AN133</f>
        <v>0</v>
      </c>
      <c r="AQ133">
        <v>-1</v>
      </c>
      <c r="AR133" t="s">
        <v>660</v>
      </c>
      <c r="AS133">
        <v>380.806653846154</v>
      </c>
      <c r="AT133">
        <v>439.9</v>
      </c>
      <c r="AU133">
        <f>1-AS133/AT133</f>
        <v>0</v>
      </c>
      <c r="AV133">
        <v>0.5</v>
      </c>
      <c r="AW133">
        <f>BS133</f>
        <v>0</v>
      </c>
      <c r="AX133">
        <f>I133</f>
        <v>0</v>
      </c>
      <c r="AY133">
        <f>AU133*AV133*AW133</f>
        <v>0</v>
      </c>
      <c r="AZ133">
        <f>BE133/AT133</f>
        <v>0</v>
      </c>
      <c r="BA133">
        <f>(AX133-AQ133)/AW133</f>
        <v>0</v>
      </c>
      <c r="BB133">
        <f>(AN133-AT133)/AT133</f>
        <v>0</v>
      </c>
      <c r="BC133" t="s">
        <v>266</v>
      </c>
      <c r="BD133">
        <v>0</v>
      </c>
      <c r="BE133">
        <f>AT133-BD133</f>
        <v>0</v>
      </c>
      <c r="BF133">
        <f>(AT133-AS133)/(AT133-BD133)</f>
        <v>0</v>
      </c>
      <c r="BG133">
        <f>(AN133-AT133)/(AN133-BD133)</f>
        <v>0</v>
      </c>
      <c r="BH133">
        <f>(AT133-AS133)/(AT133-AM133)</f>
        <v>0</v>
      </c>
      <c r="BI133">
        <f>(AN133-AT133)/(AN133-AM133)</f>
        <v>0</v>
      </c>
      <c r="BJ133" t="s">
        <v>266</v>
      </c>
      <c r="BK133" t="s">
        <v>266</v>
      </c>
      <c r="BL133" t="s">
        <v>266</v>
      </c>
      <c r="BM133" t="s">
        <v>266</v>
      </c>
      <c r="BN133" t="s">
        <v>266</v>
      </c>
      <c r="BO133" t="s">
        <v>266</v>
      </c>
      <c r="BP133" t="s">
        <v>266</v>
      </c>
      <c r="BQ133" t="s">
        <v>266</v>
      </c>
      <c r="BR133">
        <f>$B$11*CK133+$C$11*CL133+$F$11*CM133</f>
        <v>0</v>
      </c>
      <c r="BS133">
        <f>BR133*BT133</f>
        <v>0</v>
      </c>
      <c r="BT133">
        <f>($B$11*$D$9+$C$11*$D$9+$F$11*((CZ133+CR133)/MAX(CZ133+CR133+DA133, 0.1)*$I$9+DA133/MAX(CZ133+CR133+DA133, 0.1)*$J$9))/($B$11+$C$11+$F$11)</f>
        <v>0</v>
      </c>
      <c r="BU133">
        <f>($B$11*$K$9+$C$11*$K$9+$F$11*((CZ133+CR133)/MAX(CZ133+CR133+DA133, 0.1)*$P$9+DA133/MAX(CZ133+CR133+DA133, 0.1)*$Q$9))/($B$11+$C$11+$F$11)</f>
        <v>0</v>
      </c>
      <c r="BV133">
        <v>6</v>
      </c>
      <c r="BW133">
        <v>0.5</v>
      </c>
      <c r="BX133" t="s">
        <v>267</v>
      </c>
      <c r="BY133">
        <v>1623861665.14516</v>
      </c>
      <c r="BZ133">
        <v>388.511548387097</v>
      </c>
      <c r="CA133">
        <v>400.037419354839</v>
      </c>
      <c r="CB133">
        <v>23.1797709677419</v>
      </c>
      <c r="CC133">
        <v>17.201935483871</v>
      </c>
      <c r="CD133">
        <v>599.997516129032</v>
      </c>
      <c r="CE133">
        <v>72.483535483871</v>
      </c>
      <c r="CF133">
        <v>0.0987833838709678</v>
      </c>
      <c r="CG133">
        <v>35.6796</v>
      </c>
      <c r="CH133">
        <v>34.5992</v>
      </c>
      <c r="CI133">
        <v>999.9</v>
      </c>
      <c r="CJ133">
        <v>10003.8548387097</v>
      </c>
      <c r="CK133">
        <v>0</v>
      </c>
      <c r="CL133">
        <v>173.341032258064</v>
      </c>
      <c r="CM133">
        <v>1999.94774193548</v>
      </c>
      <c r="CN133">
        <v>0.979996419354839</v>
      </c>
      <c r="CO133">
        <v>0.0200034483870968</v>
      </c>
      <c r="CP133">
        <v>0</v>
      </c>
      <c r="CQ133">
        <v>360.102806451613</v>
      </c>
      <c r="CR133">
        <v>5.00005</v>
      </c>
      <c r="CS133">
        <v>8484.47935483871</v>
      </c>
      <c r="CT133">
        <v>16663.1903225806</v>
      </c>
      <c r="CU133">
        <v>49.5241612903226</v>
      </c>
      <c r="CV133">
        <v>50.3304838709677</v>
      </c>
      <c r="CW133">
        <v>49.911</v>
      </c>
      <c r="CX133">
        <v>49.695129032258</v>
      </c>
      <c r="CY133">
        <v>51.407064516129</v>
      </c>
      <c r="CZ133">
        <v>1955.04096774194</v>
      </c>
      <c r="DA133">
        <v>39.9067741935484</v>
      </c>
      <c r="DB133">
        <v>0</v>
      </c>
      <c r="DC133">
        <v>2.09999990463257</v>
      </c>
      <c r="DD133">
        <v>380.806653846154</v>
      </c>
      <c r="DE133">
        <v>-115.501667436879</v>
      </c>
      <c r="DF133">
        <v>-34278.9028674137</v>
      </c>
      <c r="DG133">
        <v>23964.0011538462</v>
      </c>
      <c r="DH133">
        <v>15</v>
      </c>
      <c r="DI133">
        <v>1623861651.3</v>
      </c>
      <c r="DJ133" t="s">
        <v>636</v>
      </c>
      <c r="DK133">
        <v>20</v>
      </c>
      <c r="DL133">
        <v>7.922</v>
      </c>
      <c r="DM133">
        <v>-1.086</v>
      </c>
      <c r="DN133">
        <v>400</v>
      </c>
      <c r="DO133">
        <v>17</v>
      </c>
      <c r="DP133">
        <v>0.24</v>
      </c>
      <c r="DQ133">
        <v>0.02</v>
      </c>
      <c r="DR133">
        <v>-12.1899046511628</v>
      </c>
      <c r="DS133">
        <v>-0.71767870915612</v>
      </c>
      <c r="DT133">
        <v>0.108982520368215</v>
      </c>
      <c r="DU133">
        <v>0</v>
      </c>
      <c r="DV133">
        <v>383.651888888889</v>
      </c>
      <c r="DW133">
        <v>-65.5379930910463</v>
      </c>
      <c r="DX133">
        <v>51.5074355569594</v>
      </c>
      <c r="DY133">
        <v>0</v>
      </c>
      <c r="DZ133">
        <v>6.76948511627907</v>
      </c>
      <c r="EA133">
        <v>3.48550351948006</v>
      </c>
      <c r="EB133">
        <v>0.370266434789819</v>
      </c>
      <c r="EC133">
        <v>0</v>
      </c>
      <c r="ED133">
        <v>0</v>
      </c>
      <c r="EE133">
        <v>3</v>
      </c>
      <c r="EF133" t="s">
        <v>280</v>
      </c>
      <c r="EG133">
        <v>100</v>
      </c>
      <c r="EH133">
        <v>100</v>
      </c>
      <c r="EI133">
        <v>7.922</v>
      </c>
      <c r="EJ133">
        <v>-1.086</v>
      </c>
      <c r="EK133">
        <v>2</v>
      </c>
      <c r="EL133">
        <v>710.292</v>
      </c>
      <c r="EM133">
        <v>329.732</v>
      </c>
      <c r="EN133">
        <v>34.1015</v>
      </c>
      <c r="EO133">
        <v>32.7277</v>
      </c>
      <c r="EP133">
        <v>30.0007</v>
      </c>
      <c r="EQ133">
        <v>32.4249</v>
      </c>
      <c r="ER133">
        <v>32.3716</v>
      </c>
      <c r="ES133">
        <v>25.8198</v>
      </c>
      <c r="ET133">
        <v>-30</v>
      </c>
      <c r="EU133">
        <v>-30</v>
      </c>
      <c r="EV133">
        <v>-999.9</v>
      </c>
      <c r="EW133">
        <v>400</v>
      </c>
      <c r="EX133">
        <v>20</v>
      </c>
      <c r="EY133">
        <v>110.598</v>
      </c>
      <c r="EZ133">
        <v>98.6448</v>
      </c>
    </row>
    <row r="134" spans="1:156">
      <c r="A134">
        <v>118</v>
      </c>
      <c r="B134">
        <v>1623861964.9</v>
      </c>
      <c r="C134">
        <v>6212.80000019073</v>
      </c>
      <c r="D134" t="s">
        <v>663</v>
      </c>
      <c r="E134" t="s">
        <v>664</v>
      </c>
      <c r="F134" t="s">
        <v>264</v>
      </c>
      <c r="G134">
        <v>1623861956.90323</v>
      </c>
      <c r="H134">
        <f>CD134*AI134*(CB134-CC134)/(100*BV134*(1000-AI134*CB134))</f>
        <v>0</v>
      </c>
      <c r="I134">
        <f>CD134*AI134*(CA134-BZ134*(1000-AI134*CC134)/(1000-AI134*CB134))/(100*BV134)</f>
        <v>0</v>
      </c>
      <c r="J134">
        <f>BZ134 - IF(AI134&gt;1, I134*BV134*100.0/(AK134*CJ134), 0)</f>
        <v>0</v>
      </c>
      <c r="K134">
        <f>((Q134-H134/2)*J134-I134)/(Q134+H134/2)</f>
        <v>0</v>
      </c>
      <c r="L134">
        <f>K134*(CE134+CF134)/1000.0</f>
        <v>0</v>
      </c>
      <c r="M134">
        <f>(BZ134 - IF(AI134&gt;1, I134*BV134*100.0/(AK134*CJ134), 0))*(CE134+CF134)/1000.0</f>
        <v>0</v>
      </c>
      <c r="N134">
        <f>2.0/((1/P134-1/O134)+SIGN(P134)*SQRT((1/P134-1/O134)*(1/P134-1/O134) + 4*BW134/((BW134+1)*(BW134+1))*(2*1/P134*1/O134-1/O134*1/O134)))</f>
        <v>0</v>
      </c>
      <c r="O134">
        <f>AF134+AE134*BV134+AD134*BV134*BV134</f>
        <v>0</v>
      </c>
      <c r="P134">
        <f>H134*(1000-(1000*0.61365*exp(17.502*T134/(240.97+T134))/(CE134+CF134)+CB134)/2)/(1000*0.61365*exp(17.502*T134/(240.97+T134))/(CE134+CF134)-CB134)</f>
        <v>0</v>
      </c>
      <c r="Q134">
        <f>1/((BW134+1)/(N134/1.6)+1/(O134/1.37)) + BW134/((BW134+1)/(N134/1.6) + BW134/(O134/1.37))</f>
        <v>0</v>
      </c>
      <c r="R134">
        <f>(BS134*BU134)</f>
        <v>0</v>
      </c>
      <c r="S134">
        <f>(CG134+(R134+2*0.95*5.67E-8*(((CG134+$B$7)+273)^4-(CG134+273)^4)-44100*H134)/(1.84*29.3*O134+8*0.95*5.67E-8*(CG134+273)^3))</f>
        <v>0</v>
      </c>
      <c r="T134">
        <f>($C$7*CH134+$D$7*CI134+$E$7*S134)</f>
        <v>0</v>
      </c>
      <c r="U134">
        <f>0.61365*exp(17.502*T134/(240.97+T134))</f>
        <v>0</v>
      </c>
      <c r="V134">
        <f>(W134/X134*100)</f>
        <v>0</v>
      </c>
      <c r="W134">
        <f>CB134*(CE134+CF134)/1000</f>
        <v>0</v>
      </c>
      <c r="X134">
        <f>0.61365*exp(17.502*CG134/(240.97+CG134))</f>
        <v>0</v>
      </c>
      <c r="Y134">
        <f>(U134-CB134*(CE134+CF134)/1000)</f>
        <v>0</v>
      </c>
      <c r="Z134">
        <f>(-H134*44100)</f>
        <v>0</v>
      </c>
      <c r="AA134">
        <f>2*29.3*O134*0.92*(CG134-T134)</f>
        <v>0</v>
      </c>
      <c r="AB134">
        <f>2*0.95*5.67E-8*(((CG134+$B$7)+273)^4-(T134+273)^4)</f>
        <v>0</v>
      </c>
      <c r="AC134">
        <f>R134+AB134+Z134+AA134</f>
        <v>0</v>
      </c>
      <c r="AD134">
        <v>-0.0300763106953935</v>
      </c>
      <c r="AE134">
        <v>0.0337632935851082</v>
      </c>
      <c r="AF134">
        <v>2.68337605442161</v>
      </c>
      <c r="AG134">
        <v>72</v>
      </c>
      <c r="AH134">
        <v>12</v>
      </c>
      <c r="AI134">
        <f>IF(AG134*$H$13&gt;=AK134,1.0,(AK134/(AK134-AG134*$H$13)))</f>
        <v>0</v>
      </c>
      <c r="AJ134">
        <f>(AI134-1)*100</f>
        <v>0</v>
      </c>
      <c r="AK134">
        <f>MAX(0,($B$13+$C$13*CJ134)/(1+$D$13*CJ134)*CE134/(CG134+273)*$E$13)</f>
        <v>0</v>
      </c>
      <c r="AL134">
        <v>0</v>
      </c>
      <c r="AM134">
        <v>0</v>
      </c>
      <c r="AN134">
        <v>0</v>
      </c>
      <c r="AO134">
        <f>AN134-AM134</f>
        <v>0</v>
      </c>
      <c r="AP134">
        <f>AO134/AN134</f>
        <v>0</v>
      </c>
      <c r="AQ134">
        <v>-1</v>
      </c>
      <c r="AR134" t="s">
        <v>665</v>
      </c>
      <c r="AS134">
        <v>521.555538461538</v>
      </c>
      <c r="AT134">
        <v>633.664</v>
      </c>
      <c r="AU134">
        <f>1-AS134/AT134</f>
        <v>0</v>
      </c>
      <c r="AV134">
        <v>0.5</v>
      </c>
      <c r="AW134">
        <f>BS134</f>
        <v>0</v>
      </c>
      <c r="AX134">
        <f>I134</f>
        <v>0</v>
      </c>
      <c r="AY134">
        <f>AU134*AV134*AW134</f>
        <v>0</v>
      </c>
      <c r="AZ134">
        <f>BE134/AT134</f>
        <v>0</v>
      </c>
      <c r="BA134">
        <f>(AX134-AQ134)/AW134</f>
        <v>0</v>
      </c>
      <c r="BB134">
        <f>(AN134-AT134)/AT134</f>
        <v>0</v>
      </c>
      <c r="BC134" t="s">
        <v>266</v>
      </c>
      <c r="BD134">
        <v>0</v>
      </c>
      <c r="BE134">
        <f>AT134-BD134</f>
        <v>0</v>
      </c>
      <c r="BF134">
        <f>(AT134-AS134)/(AT134-BD134)</f>
        <v>0</v>
      </c>
      <c r="BG134">
        <f>(AN134-AT134)/(AN134-BD134)</f>
        <v>0</v>
      </c>
      <c r="BH134">
        <f>(AT134-AS134)/(AT134-AM134)</f>
        <v>0</v>
      </c>
      <c r="BI134">
        <f>(AN134-AT134)/(AN134-AM134)</f>
        <v>0</v>
      </c>
      <c r="BJ134" t="s">
        <v>266</v>
      </c>
      <c r="BK134" t="s">
        <v>266</v>
      </c>
      <c r="BL134" t="s">
        <v>266</v>
      </c>
      <c r="BM134" t="s">
        <v>266</v>
      </c>
      <c r="BN134" t="s">
        <v>266</v>
      </c>
      <c r="BO134" t="s">
        <v>266</v>
      </c>
      <c r="BP134" t="s">
        <v>266</v>
      </c>
      <c r="BQ134" t="s">
        <v>266</v>
      </c>
      <c r="BR134">
        <f>$B$11*CK134+$C$11*CL134+$F$11*CM134</f>
        <v>0</v>
      </c>
      <c r="BS134">
        <f>BR134*BT134</f>
        <v>0</v>
      </c>
      <c r="BT134">
        <f>($B$11*$D$9+$C$11*$D$9+$F$11*((CZ134+CR134)/MAX(CZ134+CR134+DA134, 0.1)*$I$9+DA134/MAX(CZ134+CR134+DA134, 0.1)*$J$9))/($B$11+$C$11+$F$11)</f>
        <v>0</v>
      </c>
      <c r="BU134">
        <f>($B$11*$K$9+$C$11*$K$9+$F$11*((CZ134+CR134)/MAX(CZ134+CR134+DA134, 0.1)*$P$9+DA134/MAX(CZ134+CR134+DA134, 0.1)*$Q$9))/($B$11+$C$11+$F$11)</f>
        <v>0</v>
      </c>
      <c r="BV134">
        <v>6</v>
      </c>
      <c r="BW134">
        <v>0.5</v>
      </c>
      <c r="BX134" t="s">
        <v>267</v>
      </c>
      <c r="BY134">
        <v>1623861956.90323</v>
      </c>
      <c r="BZ134">
        <v>386.461193548387</v>
      </c>
      <c r="CA134">
        <v>399.402032258065</v>
      </c>
      <c r="CB134">
        <v>24.4477903225806</v>
      </c>
      <c r="CC134">
        <v>17.1235451612903</v>
      </c>
      <c r="CD134">
        <v>600.008064516129</v>
      </c>
      <c r="CE134">
        <v>72.4897322580645</v>
      </c>
      <c r="CF134">
        <v>0.0986188870967742</v>
      </c>
      <c r="CG134">
        <v>35.8810548387097</v>
      </c>
      <c r="CH134">
        <v>34.3219193548387</v>
      </c>
      <c r="CI134">
        <v>999.9</v>
      </c>
      <c r="CJ134">
        <v>10005.6219354839</v>
      </c>
      <c r="CK134">
        <v>0</v>
      </c>
      <c r="CL134">
        <v>1385.29316129032</v>
      </c>
      <c r="CM134">
        <v>1999.99032258065</v>
      </c>
      <c r="CN134">
        <v>0.979994129032258</v>
      </c>
      <c r="CO134">
        <v>0.0200054</v>
      </c>
      <c r="CP134">
        <v>0</v>
      </c>
      <c r="CQ134">
        <v>521.572387096774</v>
      </c>
      <c r="CR134">
        <v>5.00005</v>
      </c>
      <c r="CS134">
        <v>12247.1</v>
      </c>
      <c r="CT134">
        <v>16663.5225806452</v>
      </c>
      <c r="CU134">
        <v>49.25</v>
      </c>
      <c r="CV134">
        <v>49.9695161290322</v>
      </c>
      <c r="CW134">
        <v>49.661</v>
      </c>
      <c r="CX134">
        <v>49.437</v>
      </c>
      <c r="CY134">
        <v>51.254</v>
      </c>
      <c r="CZ134">
        <v>1955.08032258065</v>
      </c>
      <c r="DA134">
        <v>39.91</v>
      </c>
      <c r="DB134">
        <v>0</v>
      </c>
      <c r="DC134">
        <v>274.299999952316</v>
      </c>
      <c r="DD134">
        <v>521.555538461538</v>
      </c>
      <c r="DE134">
        <v>-2.9822905953676</v>
      </c>
      <c r="DF134">
        <v>158.010261690869</v>
      </c>
      <c r="DG134">
        <v>12255.4153846154</v>
      </c>
      <c r="DH134">
        <v>15</v>
      </c>
      <c r="DI134">
        <v>1623861947.9</v>
      </c>
      <c r="DJ134" t="s">
        <v>666</v>
      </c>
      <c r="DK134">
        <v>21</v>
      </c>
      <c r="DL134">
        <v>8.02</v>
      </c>
      <c r="DM134">
        <v>-1.09</v>
      </c>
      <c r="DN134">
        <v>400</v>
      </c>
      <c r="DO134">
        <v>17</v>
      </c>
      <c r="DP134">
        <v>0.18</v>
      </c>
      <c r="DQ134">
        <v>0.01</v>
      </c>
      <c r="DR134">
        <v>-8.98956259902326</v>
      </c>
      <c r="DS134">
        <v>-57.1835363497161</v>
      </c>
      <c r="DT134">
        <v>6.60261325872523</v>
      </c>
      <c r="DU134">
        <v>0</v>
      </c>
      <c r="DV134">
        <v>521.690527777778</v>
      </c>
      <c r="DW134">
        <v>-1.96129136634852</v>
      </c>
      <c r="DX134">
        <v>0.313844661338406</v>
      </c>
      <c r="DY134">
        <v>0</v>
      </c>
      <c r="DZ134">
        <v>5.09234074274419</v>
      </c>
      <c r="EA134">
        <v>32.2264267220903</v>
      </c>
      <c r="EB134">
        <v>3.73403586091842</v>
      </c>
      <c r="EC134">
        <v>0</v>
      </c>
      <c r="ED134">
        <v>0</v>
      </c>
      <c r="EE134">
        <v>3</v>
      </c>
      <c r="EF134" t="s">
        <v>280</v>
      </c>
      <c r="EG134">
        <v>100</v>
      </c>
      <c r="EH134">
        <v>100</v>
      </c>
      <c r="EI134">
        <v>8.02</v>
      </c>
      <c r="EJ134">
        <v>-1.09</v>
      </c>
      <c r="EK134">
        <v>2</v>
      </c>
      <c r="EL134">
        <v>704.03</v>
      </c>
      <c r="EM134">
        <v>327.877</v>
      </c>
      <c r="EN134">
        <v>34.1908</v>
      </c>
      <c r="EO134">
        <v>33.0076</v>
      </c>
      <c r="EP134">
        <v>30.0006</v>
      </c>
      <c r="EQ134">
        <v>32.7131</v>
      </c>
      <c r="ER134">
        <v>32.6591</v>
      </c>
      <c r="ES134">
        <v>25.8</v>
      </c>
      <c r="ET134">
        <v>-30</v>
      </c>
      <c r="EU134">
        <v>-30</v>
      </c>
      <c r="EV134">
        <v>-999.9</v>
      </c>
      <c r="EW134">
        <v>400</v>
      </c>
      <c r="EX134">
        <v>20</v>
      </c>
      <c r="EY134">
        <v>110.512</v>
      </c>
      <c r="EZ134">
        <v>98.5997</v>
      </c>
    </row>
    <row r="135" spans="1:156">
      <c r="A135">
        <v>119</v>
      </c>
      <c r="B135">
        <v>1623861967.9</v>
      </c>
      <c r="C135">
        <v>6215.80000019073</v>
      </c>
      <c r="D135" t="s">
        <v>667</v>
      </c>
      <c r="E135" t="s">
        <v>668</v>
      </c>
      <c r="F135" t="s">
        <v>264</v>
      </c>
      <c r="G135">
        <v>1623861957.48065</v>
      </c>
      <c r="H135">
        <f>CD135*AI135*(CB135-CC135)/(100*BV135*(1000-AI135*CB135))</f>
        <v>0</v>
      </c>
      <c r="I135">
        <f>CD135*AI135*(CA135-BZ135*(1000-AI135*CC135)/(1000-AI135*CB135))/(100*BV135)</f>
        <v>0</v>
      </c>
      <c r="J135">
        <f>BZ135 - IF(AI135&gt;1, I135*BV135*100.0/(AK135*CJ135), 0)</f>
        <v>0</v>
      </c>
      <c r="K135">
        <f>((Q135-H135/2)*J135-I135)/(Q135+H135/2)</f>
        <v>0</v>
      </c>
      <c r="L135">
        <f>K135*(CE135+CF135)/1000.0</f>
        <v>0</v>
      </c>
      <c r="M135">
        <f>(BZ135 - IF(AI135&gt;1, I135*BV135*100.0/(AK135*CJ135), 0))*(CE135+CF135)/1000.0</f>
        <v>0</v>
      </c>
      <c r="N135">
        <f>2.0/((1/P135-1/O135)+SIGN(P135)*SQRT((1/P135-1/O135)*(1/P135-1/O135) + 4*BW135/((BW135+1)*(BW135+1))*(2*1/P135*1/O135-1/O135*1/O135)))</f>
        <v>0</v>
      </c>
      <c r="O135">
        <f>AF135+AE135*BV135+AD135*BV135*BV135</f>
        <v>0</v>
      </c>
      <c r="P135">
        <f>H135*(1000-(1000*0.61365*exp(17.502*T135/(240.97+T135))/(CE135+CF135)+CB135)/2)/(1000*0.61365*exp(17.502*T135/(240.97+T135))/(CE135+CF135)-CB135)</f>
        <v>0</v>
      </c>
      <c r="Q135">
        <f>1/((BW135+1)/(N135/1.6)+1/(O135/1.37)) + BW135/((BW135+1)/(N135/1.6) + BW135/(O135/1.37))</f>
        <v>0</v>
      </c>
      <c r="R135">
        <f>(BS135*BU135)</f>
        <v>0</v>
      </c>
      <c r="S135">
        <f>(CG135+(R135+2*0.95*5.67E-8*(((CG135+$B$7)+273)^4-(CG135+273)^4)-44100*H135)/(1.84*29.3*O135+8*0.95*5.67E-8*(CG135+273)^3))</f>
        <v>0</v>
      </c>
      <c r="T135">
        <f>($C$7*CH135+$D$7*CI135+$E$7*S135)</f>
        <v>0</v>
      </c>
      <c r="U135">
        <f>0.61365*exp(17.502*T135/(240.97+T135))</f>
        <v>0</v>
      </c>
      <c r="V135">
        <f>(W135/X135*100)</f>
        <v>0</v>
      </c>
      <c r="W135">
        <f>CB135*(CE135+CF135)/1000</f>
        <v>0</v>
      </c>
      <c r="X135">
        <f>0.61365*exp(17.502*CG135/(240.97+CG135))</f>
        <v>0</v>
      </c>
      <c r="Y135">
        <f>(U135-CB135*(CE135+CF135)/1000)</f>
        <v>0</v>
      </c>
      <c r="Z135">
        <f>(-H135*44100)</f>
        <v>0</v>
      </c>
      <c r="AA135">
        <f>2*29.3*O135*0.92*(CG135-T135)</f>
        <v>0</v>
      </c>
      <c r="AB135">
        <f>2*0.95*5.67E-8*(((CG135+$B$7)+273)^4-(T135+273)^4)</f>
        <v>0</v>
      </c>
      <c r="AC135">
        <f>R135+AB135+Z135+AA135</f>
        <v>0</v>
      </c>
      <c r="AD135">
        <v>-0.0300769478845361</v>
      </c>
      <c r="AE135">
        <v>0.0337640088857417</v>
      </c>
      <c r="AF135">
        <v>2.68342229411366</v>
      </c>
      <c r="AG135">
        <v>72</v>
      </c>
      <c r="AH135">
        <v>12</v>
      </c>
      <c r="AI135">
        <f>IF(AG135*$H$13&gt;=AK135,1.0,(AK135/(AK135-AG135*$H$13)))</f>
        <v>0</v>
      </c>
      <c r="AJ135">
        <f>(AI135-1)*100</f>
        <v>0</v>
      </c>
      <c r="AK135">
        <f>MAX(0,($B$13+$C$13*CJ135)/(1+$D$13*CJ135)*CE135/(CG135+273)*$E$13)</f>
        <v>0</v>
      </c>
      <c r="AL135">
        <v>0</v>
      </c>
      <c r="AM135">
        <v>0</v>
      </c>
      <c r="AN135">
        <v>0</v>
      </c>
      <c r="AO135">
        <f>AN135-AM135</f>
        <v>0</v>
      </c>
      <c r="AP135">
        <f>AO135/AN135</f>
        <v>0</v>
      </c>
      <c r="AQ135">
        <v>-1</v>
      </c>
      <c r="AR135" t="s">
        <v>669</v>
      </c>
      <c r="AS135">
        <v>526.902</v>
      </c>
      <c r="AT135">
        <v>597.481</v>
      </c>
      <c r="AU135">
        <f>1-AS135/AT135</f>
        <v>0</v>
      </c>
      <c r="AV135">
        <v>0.5</v>
      </c>
      <c r="AW135">
        <f>BS135</f>
        <v>0</v>
      </c>
      <c r="AX135">
        <f>I135</f>
        <v>0</v>
      </c>
      <c r="AY135">
        <f>AU135*AV135*AW135</f>
        <v>0</v>
      </c>
      <c r="AZ135">
        <f>BE135/AT135</f>
        <v>0</v>
      </c>
      <c r="BA135">
        <f>(AX135-AQ135)/AW135</f>
        <v>0</v>
      </c>
      <c r="BB135">
        <f>(AN135-AT135)/AT135</f>
        <v>0</v>
      </c>
      <c r="BC135" t="s">
        <v>266</v>
      </c>
      <c r="BD135">
        <v>0</v>
      </c>
      <c r="BE135">
        <f>AT135-BD135</f>
        <v>0</v>
      </c>
      <c r="BF135">
        <f>(AT135-AS135)/(AT135-BD135)</f>
        <v>0</v>
      </c>
      <c r="BG135">
        <f>(AN135-AT135)/(AN135-BD135)</f>
        <v>0</v>
      </c>
      <c r="BH135">
        <f>(AT135-AS135)/(AT135-AM135)</f>
        <v>0</v>
      </c>
      <c r="BI135">
        <f>(AN135-AT135)/(AN135-AM135)</f>
        <v>0</v>
      </c>
      <c r="BJ135" t="s">
        <v>266</v>
      </c>
      <c r="BK135" t="s">
        <v>266</v>
      </c>
      <c r="BL135" t="s">
        <v>266</v>
      </c>
      <c r="BM135" t="s">
        <v>266</v>
      </c>
      <c r="BN135" t="s">
        <v>266</v>
      </c>
      <c r="BO135" t="s">
        <v>266</v>
      </c>
      <c r="BP135" t="s">
        <v>266</v>
      </c>
      <c r="BQ135" t="s">
        <v>266</v>
      </c>
      <c r="BR135">
        <f>$B$11*CK135+$C$11*CL135+$F$11*CM135</f>
        <v>0</v>
      </c>
      <c r="BS135">
        <f>BR135*BT135</f>
        <v>0</v>
      </c>
      <c r="BT135">
        <f>($B$11*$D$9+$C$11*$D$9+$F$11*((CZ135+CR135)/MAX(CZ135+CR135+DA135, 0.1)*$I$9+DA135/MAX(CZ135+CR135+DA135, 0.1)*$J$9))/($B$11+$C$11+$F$11)</f>
        <v>0</v>
      </c>
      <c r="BU135">
        <f>($B$11*$K$9+$C$11*$K$9+$F$11*((CZ135+CR135)/MAX(CZ135+CR135+DA135, 0.1)*$P$9+DA135/MAX(CZ135+CR135+DA135, 0.1)*$Q$9))/($B$11+$C$11+$F$11)</f>
        <v>0</v>
      </c>
      <c r="BV135">
        <v>6</v>
      </c>
      <c r="BW135">
        <v>0.5</v>
      </c>
      <c r="BX135" t="s">
        <v>267</v>
      </c>
      <c r="BY135">
        <v>1623861957.48065</v>
      </c>
      <c r="BZ135">
        <v>386.023483870968</v>
      </c>
      <c r="CA135">
        <v>399.382774193549</v>
      </c>
      <c r="CB135">
        <v>24.6794129032258</v>
      </c>
      <c r="CC135">
        <v>17.1227677419355</v>
      </c>
      <c r="CD135">
        <v>600.001806451613</v>
      </c>
      <c r="CE135">
        <v>72.4898096774194</v>
      </c>
      <c r="CF135">
        <v>0.0986535838709677</v>
      </c>
      <c r="CG135">
        <v>35.8834451612903</v>
      </c>
      <c r="CH135">
        <v>34.3297451612903</v>
      </c>
      <c r="CI135">
        <v>999.9</v>
      </c>
      <c r="CJ135">
        <v>10005.8232258065</v>
      </c>
      <c r="CK135">
        <v>0</v>
      </c>
      <c r="CL135">
        <v>1370.45251612903</v>
      </c>
      <c r="CM135">
        <v>1999.97193548387</v>
      </c>
      <c r="CN135">
        <v>0.979994258064516</v>
      </c>
      <c r="CO135">
        <v>0.0200053</v>
      </c>
      <c r="CP135">
        <v>0</v>
      </c>
      <c r="CQ135">
        <v>520.855322580645</v>
      </c>
      <c r="CR135">
        <v>5.00005</v>
      </c>
      <c r="CS135">
        <v>12232.6580645161</v>
      </c>
      <c r="CT135">
        <v>16663.3709677419</v>
      </c>
      <c r="CU135">
        <v>49.25</v>
      </c>
      <c r="CV135">
        <v>49.9715483870968</v>
      </c>
      <c r="CW135">
        <v>49.661</v>
      </c>
      <c r="CX135">
        <v>49.437</v>
      </c>
      <c r="CY135">
        <v>51.254</v>
      </c>
      <c r="CZ135">
        <v>1955.06258064516</v>
      </c>
      <c r="DA135">
        <v>39.9093548387097</v>
      </c>
      <c r="DB135">
        <v>0</v>
      </c>
      <c r="DC135">
        <v>2.5</v>
      </c>
      <c r="DD135">
        <v>526.902</v>
      </c>
      <c r="DE135">
        <v>75.7071101280423</v>
      </c>
      <c r="DF135">
        <v>67163.7859554119</v>
      </c>
      <c r="DG135">
        <v>16530.3346153846</v>
      </c>
      <c r="DH135">
        <v>15</v>
      </c>
      <c r="DI135">
        <v>1623861947.9</v>
      </c>
      <c r="DJ135" t="s">
        <v>666</v>
      </c>
      <c r="DK135">
        <v>21</v>
      </c>
      <c r="DL135">
        <v>8.02</v>
      </c>
      <c r="DM135">
        <v>-1.09</v>
      </c>
      <c r="DN135">
        <v>400</v>
      </c>
      <c r="DO135">
        <v>17</v>
      </c>
      <c r="DP135">
        <v>0.18</v>
      </c>
      <c r="DQ135">
        <v>0.01</v>
      </c>
      <c r="DR135">
        <v>-11.0538116211163</v>
      </c>
      <c r="DS135">
        <v>-44.9568559008518</v>
      </c>
      <c r="DT135">
        <v>5.72493405151265</v>
      </c>
      <c r="DU135">
        <v>0</v>
      </c>
      <c r="DV135">
        <v>526.749944444445</v>
      </c>
      <c r="DW135">
        <v>73.1655493769989</v>
      </c>
      <c r="DX135">
        <v>23.1678619547094</v>
      </c>
      <c r="DY135">
        <v>0</v>
      </c>
      <c r="DZ135">
        <v>6.24327032995349</v>
      </c>
      <c r="EA135">
        <v>25.0361633201224</v>
      </c>
      <c r="EB135">
        <v>3.22461941002977</v>
      </c>
      <c r="EC135">
        <v>0</v>
      </c>
      <c r="ED135">
        <v>0</v>
      </c>
      <c r="EE135">
        <v>3</v>
      </c>
      <c r="EF135" t="s">
        <v>280</v>
      </c>
      <c r="EG135">
        <v>100</v>
      </c>
      <c r="EH135">
        <v>100</v>
      </c>
      <c r="EI135">
        <v>8.02</v>
      </c>
      <c r="EJ135">
        <v>-1.09</v>
      </c>
      <c r="EK135">
        <v>2</v>
      </c>
      <c r="EL135">
        <v>704.992</v>
      </c>
      <c r="EM135">
        <v>327.888</v>
      </c>
      <c r="EN135">
        <v>34.1953</v>
      </c>
      <c r="EO135">
        <v>33.012</v>
      </c>
      <c r="EP135">
        <v>30.0008</v>
      </c>
      <c r="EQ135">
        <v>32.716</v>
      </c>
      <c r="ER135">
        <v>32.6613</v>
      </c>
      <c r="ES135">
        <v>25.8</v>
      </c>
      <c r="ET135">
        <v>-30</v>
      </c>
      <c r="EU135">
        <v>-30</v>
      </c>
      <c r="EV135">
        <v>-999.9</v>
      </c>
      <c r="EW135">
        <v>400</v>
      </c>
      <c r="EX135">
        <v>20</v>
      </c>
      <c r="EY135">
        <v>110.51</v>
      </c>
      <c r="EZ135">
        <v>98.5982</v>
      </c>
    </row>
    <row r="136" spans="1:156">
      <c r="A136">
        <v>120</v>
      </c>
      <c r="B136">
        <v>1623861970.9</v>
      </c>
      <c r="C136">
        <v>6218.80000019073</v>
      </c>
      <c r="D136" t="s">
        <v>670</v>
      </c>
      <c r="E136" t="s">
        <v>671</v>
      </c>
      <c r="F136" t="s">
        <v>264</v>
      </c>
      <c r="G136">
        <v>1623861958.14194</v>
      </c>
      <c r="H136">
        <f>CD136*AI136*(CB136-CC136)/(100*BV136*(1000-AI136*CB136))</f>
        <v>0</v>
      </c>
      <c r="I136">
        <f>CD136*AI136*(CA136-BZ136*(1000-AI136*CC136)/(1000-AI136*CB136))/(100*BV136)</f>
        <v>0</v>
      </c>
      <c r="J136">
        <f>BZ136 - IF(AI136&gt;1, I136*BV136*100.0/(AK136*CJ136), 0)</f>
        <v>0</v>
      </c>
      <c r="K136">
        <f>((Q136-H136/2)*J136-I136)/(Q136+H136/2)</f>
        <v>0</v>
      </c>
      <c r="L136">
        <f>K136*(CE136+CF136)/1000.0</f>
        <v>0</v>
      </c>
      <c r="M136">
        <f>(BZ136 - IF(AI136&gt;1, I136*BV136*100.0/(AK136*CJ136), 0))*(CE136+CF136)/1000.0</f>
        <v>0</v>
      </c>
      <c r="N136">
        <f>2.0/((1/P136-1/O136)+SIGN(P136)*SQRT((1/P136-1/O136)*(1/P136-1/O136) + 4*BW136/((BW136+1)*(BW136+1))*(2*1/P136*1/O136-1/O136*1/O136)))</f>
        <v>0</v>
      </c>
      <c r="O136">
        <f>AF136+AE136*BV136+AD136*BV136*BV136</f>
        <v>0</v>
      </c>
      <c r="P136">
        <f>H136*(1000-(1000*0.61365*exp(17.502*T136/(240.97+T136))/(CE136+CF136)+CB136)/2)/(1000*0.61365*exp(17.502*T136/(240.97+T136))/(CE136+CF136)-CB136)</f>
        <v>0</v>
      </c>
      <c r="Q136">
        <f>1/((BW136+1)/(N136/1.6)+1/(O136/1.37)) + BW136/((BW136+1)/(N136/1.6) + BW136/(O136/1.37))</f>
        <v>0</v>
      </c>
      <c r="R136">
        <f>(BS136*BU136)</f>
        <v>0</v>
      </c>
      <c r="S136">
        <f>(CG136+(R136+2*0.95*5.67E-8*(((CG136+$B$7)+273)^4-(CG136+273)^4)-44100*H136)/(1.84*29.3*O136+8*0.95*5.67E-8*(CG136+273)^3))</f>
        <v>0</v>
      </c>
      <c r="T136">
        <f>($C$7*CH136+$D$7*CI136+$E$7*S136)</f>
        <v>0</v>
      </c>
      <c r="U136">
        <f>0.61365*exp(17.502*T136/(240.97+T136))</f>
        <v>0</v>
      </c>
      <c r="V136">
        <f>(W136/X136*100)</f>
        <v>0</v>
      </c>
      <c r="W136">
        <f>CB136*(CE136+CF136)/1000</f>
        <v>0</v>
      </c>
      <c r="X136">
        <f>0.61365*exp(17.502*CG136/(240.97+CG136))</f>
        <v>0</v>
      </c>
      <c r="Y136">
        <f>(U136-CB136*(CE136+CF136)/1000)</f>
        <v>0</v>
      </c>
      <c r="Z136">
        <f>(-H136*44100)</f>
        <v>0</v>
      </c>
      <c r="AA136">
        <f>2*29.3*O136*0.92*(CG136-T136)</f>
        <v>0</v>
      </c>
      <c r="AB136">
        <f>2*0.95*5.67E-8*(((CG136+$B$7)+273)^4-(T136+273)^4)</f>
        <v>0</v>
      </c>
      <c r="AC136">
        <f>R136+AB136+Z136+AA136</f>
        <v>0</v>
      </c>
      <c r="AD136">
        <v>-0.0300745379524012</v>
      </c>
      <c r="AE136">
        <v>0.0337613035257985</v>
      </c>
      <c r="AF136">
        <v>2.68324740840544</v>
      </c>
      <c r="AG136">
        <v>71</v>
      </c>
      <c r="AH136">
        <v>12</v>
      </c>
      <c r="AI136">
        <f>IF(AG136*$H$13&gt;=AK136,1.0,(AK136/(AK136-AG136*$H$13)))</f>
        <v>0</v>
      </c>
      <c r="AJ136">
        <f>(AI136-1)*100</f>
        <v>0</v>
      </c>
      <c r="AK136">
        <f>MAX(0,($B$13+$C$13*CJ136)/(1+$D$13*CJ136)*CE136/(CG136+273)*$E$13)</f>
        <v>0</v>
      </c>
      <c r="AL136">
        <v>0</v>
      </c>
      <c r="AM136">
        <v>0</v>
      </c>
      <c r="AN136">
        <v>0</v>
      </c>
      <c r="AO136">
        <f>AN136-AM136</f>
        <v>0</v>
      </c>
      <c r="AP136">
        <f>AO136/AN136</f>
        <v>0</v>
      </c>
      <c r="AQ136">
        <v>-1</v>
      </c>
      <c r="AR136" t="s">
        <v>672</v>
      </c>
      <c r="AS136">
        <v>529.513538461538</v>
      </c>
      <c r="AT136">
        <v>592.975</v>
      </c>
      <c r="AU136">
        <f>1-AS136/AT136</f>
        <v>0</v>
      </c>
      <c r="AV136">
        <v>0.5</v>
      </c>
      <c r="AW136">
        <f>BS136</f>
        <v>0</v>
      </c>
      <c r="AX136">
        <f>I136</f>
        <v>0</v>
      </c>
      <c r="AY136">
        <f>AU136*AV136*AW136</f>
        <v>0</v>
      </c>
      <c r="AZ136">
        <f>BE136/AT136</f>
        <v>0</v>
      </c>
      <c r="BA136">
        <f>(AX136-AQ136)/AW136</f>
        <v>0</v>
      </c>
      <c r="BB136">
        <f>(AN136-AT136)/AT136</f>
        <v>0</v>
      </c>
      <c r="BC136" t="s">
        <v>266</v>
      </c>
      <c r="BD136">
        <v>0</v>
      </c>
      <c r="BE136">
        <f>AT136-BD136</f>
        <v>0</v>
      </c>
      <c r="BF136">
        <f>(AT136-AS136)/(AT136-BD136)</f>
        <v>0</v>
      </c>
      <c r="BG136">
        <f>(AN136-AT136)/(AN136-BD136)</f>
        <v>0</v>
      </c>
      <c r="BH136">
        <f>(AT136-AS136)/(AT136-AM136)</f>
        <v>0</v>
      </c>
      <c r="BI136">
        <f>(AN136-AT136)/(AN136-AM136)</f>
        <v>0</v>
      </c>
      <c r="BJ136" t="s">
        <v>266</v>
      </c>
      <c r="BK136" t="s">
        <v>266</v>
      </c>
      <c r="BL136" t="s">
        <v>266</v>
      </c>
      <c r="BM136" t="s">
        <v>266</v>
      </c>
      <c r="BN136" t="s">
        <v>266</v>
      </c>
      <c r="BO136" t="s">
        <v>266</v>
      </c>
      <c r="BP136" t="s">
        <v>266</v>
      </c>
      <c r="BQ136" t="s">
        <v>266</v>
      </c>
      <c r="BR136">
        <f>$B$11*CK136+$C$11*CL136+$F$11*CM136</f>
        <v>0</v>
      </c>
      <c r="BS136">
        <f>BR136*BT136</f>
        <v>0</v>
      </c>
      <c r="BT136">
        <f>($B$11*$D$9+$C$11*$D$9+$F$11*((CZ136+CR136)/MAX(CZ136+CR136+DA136, 0.1)*$I$9+DA136/MAX(CZ136+CR136+DA136, 0.1)*$J$9))/($B$11+$C$11+$F$11)</f>
        <v>0</v>
      </c>
      <c r="BU136">
        <f>($B$11*$K$9+$C$11*$K$9+$F$11*((CZ136+CR136)/MAX(CZ136+CR136+DA136, 0.1)*$P$9+DA136/MAX(CZ136+CR136+DA136, 0.1)*$Q$9))/($B$11+$C$11+$F$11)</f>
        <v>0</v>
      </c>
      <c r="BV136">
        <v>6</v>
      </c>
      <c r="BW136">
        <v>0.5</v>
      </c>
      <c r="BX136" t="s">
        <v>267</v>
      </c>
      <c r="BY136">
        <v>1623861958.14194</v>
      </c>
      <c r="BZ136">
        <v>385.639516129032</v>
      </c>
      <c r="CA136">
        <v>399.364612903226</v>
      </c>
      <c r="CB136">
        <v>24.8892</v>
      </c>
      <c r="CC136">
        <v>17.1219548387097</v>
      </c>
      <c r="CD136">
        <v>599.995225806452</v>
      </c>
      <c r="CE136">
        <v>72.4898322580645</v>
      </c>
      <c r="CF136">
        <v>0.0987186193548387</v>
      </c>
      <c r="CG136">
        <v>35.8907096774194</v>
      </c>
      <c r="CH136">
        <v>34.3628838709677</v>
      </c>
      <c r="CI136">
        <v>999.9</v>
      </c>
      <c r="CJ136">
        <v>10005.0183870968</v>
      </c>
      <c r="CK136">
        <v>0</v>
      </c>
      <c r="CL136">
        <v>1370.72638709677</v>
      </c>
      <c r="CM136">
        <v>1999.93387096774</v>
      </c>
      <c r="CN136">
        <v>0.979994483870968</v>
      </c>
      <c r="CO136">
        <v>0.0200051</v>
      </c>
      <c r="CP136">
        <v>0</v>
      </c>
      <c r="CQ136">
        <v>520.001419354839</v>
      </c>
      <c r="CR136">
        <v>5.00005</v>
      </c>
      <c r="CS136">
        <v>12214.8870967742</v>
      </c>
      <c r="CT136">
        <v>16663.0580645161</v>
      </c>
      <c r="CU136">
        <v>49.2560322580645</v>
      </c>
      <c r="CV136">
        <v>49.9715483870968</v>
      </c>
      <c r="CW136">
        <v>49.661</v>
      </c>
      <c r="CX136">
        <v>49.4390322580645</v>
      </c>
      <c r="CY136">
        <v>51.256</v>
      </c>
      <c r="CZ136">
        <v>1955.02580645161</v>
      </c>
      <c r="DA136">
        <v>39.908064516129</v>
      </c>
      <c r="DB136">
        <v>0</v>
      </c>
      <c r="DC136">
        <v>2.30000019073486</v>
      </c>
      <c r="DD136">
        <v>529.513538461538</v>
      </c>
      <c r="DE136">
        <v>71.8528942504439</v>
      </c>
      <c r="DF136">
        <v>102652.759510924</v>
      </c>
      <c r="DG136">
        <v>20518.1576923077</v>
      </c>
      <c r="DH136">
        <v>15</v>
      </c>
      <c r="DI136">
        <v>1623861947.9</v>
      </c>
      <c r="DJ136" t="s">
        <v>666</v>
      </c>
      <c r="DK136">
        <v>21</v>
      </c>
      <c r="DL136">
        <v>8.02</v>
      </c>
      <c r="DM136">
        <v>-1.09</v>
      </c>
      <c r="DN136">
        <v>400</v>
      </c>
      <c r="DO136">
        <v>17</v>
      </c>
      <c r="DP136">
        <v>0.18</v>
      </c>
      <c r="DQ136">
        <v>0.01</v>
      </c>
      <c r="DR136">
        <v>-13.1292327674419</v>
      </c>
      <c r="DS136">
        <v>-23.046225884191</v>
      </c>
      <c r="DT136">
        <v>3.66242406961085</v>
      </c>
      <c r="DU136">
        <v>0</v>
      </c>
      <c r="DV136">
        <v>528.830805555555</v>
      </c>
      <c r="DW136">
        <v>89.212422161482</v>
      </c>
      <c r="DX136">
        <v>28.966550798406</v>
      </c>
      <c r="DY136">
        <v>0</v>
      </c>
      <c r="DZ136">
        <v>7.41596960465116</v>
      </c>
      <c r="EA136">
        <v>12.7192489034981</v>
      </c>
      <c r="EB136">
        <v>2.06029659111951</v>
      </c>
      <c r="EC136">
        <v>0</v>
      </c>
      <c r="ED136">
        <v>0</v>
      </c>
      <c r="EE136">
        <v>3</v>
      </c>
      <c r="EF136" t="s">
        <v>280</v>
      </c>
      <c r="EG136">
        <v>100</v>
      </c>
      <c r="EH136">
        <v>100</v>
      </c>
      <c r="EI136">
        <v>8.02</v>
      </c>
      <c r="EJ136">
        <v>-1.09</v>
      </c>
      <c r="EK136">
        <v>2</v>
      </c>
      <c r="EL136">
        <v>705.76</v>
      </c>
      <c r="EM136">
        <v>327.892</v>
      </c>
      <c r="EN136">
        <v>34.2</v>
      </c>
      <c r="EO136">
        <v>33.0164</v>
      </c>
      <c r="EP136">
        <v>30.0008</v>
      </c>
      <c r="EQ136">
        <v>32.7188</v>
      </c>
      <c r="ER136">
        <v>32.6645</v>
      </c>
      <c r="ES136">
        <v>25.8</v>
      </c>
      <c r="ET136">
        <v>-30</v>
      </c>
      <c r="EU136">
        <v>-30</v>
      </c>
      <c r="EV136">
        <v>-999.9</v>
      </c>
      <c r="EW136">
        <v>400</v>
      </c>
      <c r="EX136">
        <v>20</v>
      </c>
      <c r="EY136">
        <v>110.509</v>
      </c>
      <c r="EZ136">
        <v>98.5984</v>
      </c>
    </row>
    <row r="137" spans="1:156">
      <c r="A137">
        <v>121</v>
      </c>
      <c r="B137">
        <v>1623861973.9</v>
      </c>
      <c r="C137">
        <v>6221.80000019073</v>
      </c>
      <c r="D137" t="s">
        <v>673</v>
      </c>
      <c r="E137" t="s">
        <v>674</v>
      </c>
      <c r="F137" t="s">
        <v>264</v>
      </c>
      <c r="G137">
        <v>1623861958.88387</v>
      </c>
      <c r="H137">
        <f>CD137*AI137*(CB137-CC137)/(100*BV137*(1000-AI137*CB137))</f>
        <v>0</v>
      </c>
      <c r="I137">
        <f>CD137*AI137*(CA137-BZ137*(1000-AI137*CC137)/(1000-AI137*CB137))/(100*BV137)</f>
        <v>0</v>
      </c>
      <c r="J137">
        <f>BZ137 - IF(AI137&gt;1, I137*BV137*100.0/(AK137*CJ137), 0)</f>
        <v>0</v>
      </c>
      <c r="K137">
        <f>((Q137-H137/2)*J137-I137)/(Q137+H137/2)</f>
        <v>0</v>
      </c>
      <c r="L137">
        <f>K137*(CE137+CF137)/1000.0</f>
        <v>0</v>
      </c>
      <c r="M137">
        <f>(BZ137 - IF(AI137&gt;1, I137*BV137*100.0/(AK137*CJ137), 0))*(CE137+CF137)/1000.0</f>
        <v>0</v>
      </c>
      <c r="N137">
        <f>2.0/((1/P137-1/O137)+SIGN(P137)*SQRT((1/P137-1/O137)*(1/P137-1/O137) + 4*BW137/((BW137+1)*(BW137+1))*(2*1/P137*1/O137-1/O137*1/O137)))</f>
        <v>0</v>
      </c>
      <c r="O137">
        <f>AF137+AE137*BV137+AD137*BV137*BV137</f>
        <v>0</v>
      </c>
      <c r="P137">
        <f>H137*(1000-(1000*0.61365*exp(17.502*T137/(240.97+T137))/(CE137+CF137)+CB137)/2)/(1000*0.61365*exp(17.502*T137/(240.97+T137))/(CE137+CF137)-CB137)</f>
        <v>0</v>
      </c>
      <c r="Q137">
        <f>1/((BW137+1)/(N137/1.6)+1/(O137/1.37)) + BW137/((BW137+1)/(N137/1.6) + BW137/(O137/1.37))</f>
        <v>0</v>
      </c>
      <c r="R137">
        <f>(BS137*BU137)</f>
        <v>0</v>
      </c>
      <c r="S137">
        <f>(CG137+(R137+2*0.95*5.67E-8*(((CG137+$B$7)+273)^4-(CG137+273)^4)-44100*H137)/(1.84*29.3*O137+8*0.95*5.67E-8*(CG137+273)^3))</f>
        <v>0</v>
      </c>
      <c r="T137">
        <f>($C$7*CH137+$D$7*CI137+$E$7*S137)</f>
        <v>0</v>
      </c>
      <c r="U137">
        <f>0.61365*exp(17.502*T137/(240.97+T137))</f>
        <v>0</v>
      </c>
      <c r="V137">
        <f>(W137/X137*100)</f>
        <v>0</v>
      </c>
      <c r="W137">
        <f>CB137*(CE137+CF137)/1000</f>
        <v>0</v>
      </c>
      <c r="X137">
        <f>0.61365*exp(17.502*CG137/(240.97+CG137))</f>
        <v>0</v>
      </c>
      <c r="Y137">
        <f>(U137-CB137*(CE137+CF137)/1000)</f>
        <v>0</v>
      </c>
      <c r="Z137">
        <f>(-H137*44100)</f>
        <v>0</v>
      </c>
      <c r="AA137">
        <f>2*29.3*O137*0.92*(CG137-T137)</f>
        <v>0</v>
      </c>
      <c r="AB137">
        <f>2*0.95*5.67E-8*(((CG137+$B$7)+273)^4-(T137+273)^4)</f>
        <v>0</v>
      </c>
      <c r="AC137">
        <f>R137+AB137+Z137+AA137</f>
        <v>0</v>
      </c>
      <c r="AD137">
        <v>-0.0300731577014304</v>
      </c>
      <c r="AE137">
        <v>0.0337597540731673</v>
      </c>
      <c r="AF137">
        <v>2.68314724389861</v>
      </c>
      <c r="AG137">
        <v>71</v>
      </c>
      <c r="AH137">
        <v>12</v>
      </c>
      <c r="AI137">
        <f>IF(AG137*$H$13&gt;=AK137,1.0,(AK137/(AK137-AG137*$H$13)))</f>
        <v>0</v>
      </c>
      <c r="AJ137">
        <f>(AI137-1)*100</f>
        <v>0</v>
      </c>
      <c r="AK137">
        <f>MAX(0,($B$13+$C$13*CJ137)/(1+$D$13*CJ137)*CE137/(CG137+273)*$E$13)</f>
        <v>0</v>
      </c>
      <c r="AL137">
        <v>0</v>
      </c>
      <c r="AM137">
        <v>0</v>
      </c>
      <c r="AN137">
        <v>0</v>
      </c>
      <c r="AO137">
        <f>AN137-AM137</f>
        <v>0</v>
      </c>
      <c r="AP137">
        <f>AO137/AN137</f>
        <v>0</v>
      </c>
      <c r="AQ137">
        <v>-1</v>
      </c>
      <c r="AR137" t="s">
        <v>675</v>
      </c>
      <c r="AS137">
        <v>530.548769230769</v>
      </c>
      <c r="AT137">
        <v>591.959</v>
      </c>
      <c r="AU137">
        <f>1-AS137/AT137</f>
        <v>0</v>
      </c>
      <c r="AV137">
        <v>0.5</v>
      </c>
      <c r="AW137">
        <f>BS137</f>
        <v>0</v>
      </c>
      <c r="AX137">
        <f>I137</f>
        <v>0</v>
      </c>
      <c r="AY137">
        <f>AU137*AV137*AW137</f>
        <v>0</v>
      </c>
      <c r="AZ137">
        <f>BE137/AT137</f>
        <v>0</v>
      </c>
      <c r="BA137">
        <f>(AX137-AQ137)/AW137</f>
        <v>0</v>
      </c>
      <c r="BB137">
        <f>(AN137-AT137)/AT137</f>
        <v>0</v>
      </c>
      <c r="BC137" t="s">
        <v>266</v>
      </c>
      <c r="BD137">
        <v>0</v>
      </c>
      <c r="BE137">
        <f>AT137-BD137</f>
        <v>0</v>
      </c>
      <c r="BF137">
        <f>(AT137-AS137)/(AT137-BD137)</f>
        <v>0</v>
      </c>
      <c r="BG137">
        <f>(AN137-AT137)/(AN137-BD137)</f>
        <v>0</v>
      </c>
      <c r="BH137">
        <f>(AT137-AS137)/(AT137-AM137)</f>
        <v>0</v>
      </c>
      <c r="BI137">
        <f>(AN137-AT137)/(AN137-AM137)</f>
        <v>0</v>
      </c>
      <c r="BJ137" t="s">
        <v>266</v>
      </c>
      <c r="BK137" t="s">
        <v>266</v>
      </c>
      <c r="BL137" t="s">
        <v>266</v>
      </c>
      <c r="BM137" t="s">
        <v>266</v>
      </c>
      <c r="BN137" t="s">
        <v>266</v>
      </c>
      <c r="BO137" t="s">
        <v>266</v>
      </c>
      <c r="BP137" t="s">
        <v>266</v>
      </c>
      <c r="BQ137" t="s">
        <v>266</v>
      </c>
      <c r="BR137">
        <f>$B$11*CK137+$C$11*CL137+$F$11*CM137</f>
        <v>0</v>
      </c>
      <c r="BS137">
        <f>BR137*BT137</f>
        <v>0</v>
      </c>
      <c r="BT137">
        <f>($B$11*$D$9+$C$11*$D$9+$F$11*((CZ137+CR137)/MAX(CZ137+CR137+DA137, 0.1)*$I$9+DA137/MAX(CZ137+CR137+DA137, 0.1)*$J$9))/($B$11+$C$11+$F$11)</f>
        <v>0</v>
      </c>
      <c r="BU137">
        <f>($B$11*$K$9+$C$11*$K$9+$F$11*((CZ137+CR137)/MAX(CZ137+CR137+DA137, 0.1)*$P$9+DA137/MAX(CZ137+CR137+DA137, 0.1)*$Q$9))/($B$11+$C$11+$F$11)</f>
        <v>0</v>
      </c>
      <c r="BV137">
        <v>6</v>
      </c>
      <c r="BW137">
        <v>0.5</v>
      </c>
      <c r="BX137" t="s">
        <v>267</v>
      </c>
      <c r="BY137">
        <v>1623861958.88387</v>
      </c>
      <c r="BZ137">
        <v>385.310129032258</v>
      </c>
      <c r="CA137">
        <v>399.346903225807</v>
      </c>
      <c r="CB137">
        <v>25.0800322580645</v>
      </c>
      <c r="CC137">
        <v>17.1210129032258</v>
      </c>
      <c r="CD137">
        <v>599.988258064516</v>
      </c>
      <c r="CE137">
        <v>72.4898709677419</v>
      </c>
      <c r="CF137">
        <v>0.0987939774193548</v>
      </c>
      <c r="CG137">
        <v>35.9015483870968</v>
      </c>
      <c r="CH137">
        <v>34.414535483871</v>
      </c>
      <c r="CI137">
        <v>999.9</v>
      </c>
      <c r="CJ137">
        <v>10004.5538709677</v>
      </c>
      <c r="CK137">
        <v>0</v>
      </c>
      <c r="CL137">
        <v>1369.17896774194</v>
      </c>
      <c r="CM137">
        <v>1999.93774193548</v>
      </c>
      <c r="CN137">
        <v>0.979994677419355</v>
      </c>
      <c r="CO137">
        <v>0.0200049258064516</v>
      </c>
      <c r="CP137">
        <v>0</v>
      </c>
      <c r="CQ137">
        <v>519.071</v>
      </c>
      <c r="CR137">
        <v>5.00005</v>
      </c>
      <c r="CS137">
        <v>12190.064516129</v>
      </c>
      <c r="CT137">
        <v>16663.0903225806</v>
      </c>
      <c r="CU137">
        <v>49.2681290322581</v>
      </c>
      <c r="CV137">
        <v>49.9715483870968</v>
      </c>
      <c r="CW137">
        <v>49.661</v>
      </c>
      <c r="CX137">
        <v>49.441064516129</v>
      </c>
      <c r="CY137">
        <v>51.2600322580645</v>
      </c>
      <c r="CZ137">
        <v>1955.03</v>
      </c>
      <c r="DA137">
        <v>39.9077419354839</v>
      </c>
      <c r="DB137">
        <v>0</v>
      </c>
      <c r="DC137">
        <v>2.70000004768372</v>
      </c>
      <c r="DD137">
        <v>530.548769230769</v>
      </c>
      <c r="DE137">
        <v>-12.1859244673147</v>
      </c>
      <c r="DF137">
        <v>78722.7213352273</v>
      </c>
      <c r="DG137">
        <v>24419.6576923077</v>
      </c>
      <c r="DH137">
        <v>15</v>
      </c>
      <c r="DI137">
        <v>1623861947.9</v>
      </c>
      <c r="DJ137" t="s">
        <v>666</v>
      </c>
      <c r="DK137">
        <v>21</v>
      </c>
      <c r="DL137">
        <v>8.02</v>
      </c>
      <c r="DM137">
        <v>-1.09</v>
      </c>
      <c r="DN137">
        <v>400</v>
      </c>
      <c r="DO137">
        <v>17</v>
      </c>
      <c r="DP137">
        <v>0.18</v>
      </c>
      <c r="DQ137">
        <v>0.01</v>
      </c>
      <c r="DR137">
        <v>-14.5916</v>
      </c>
      <c r="DS137">
        <v>-3.99644941105403</v>
      </c>
      <c r="DT137">
        <v>0.662618135496133</v>
      </c>
      <c r="DU137">
        <v>0</v>
      </c>
      <c r="DV137">
        <v>529.614861111111</v>
      </c>
      <c r="DW137">
        <v>66.8701450324771</v>
      </c>
      <c r="DX137">
        <v>34.0740213238055</v>
      </c>
      <c r="DY137">
        <v>0</v>
      </c>
      <c r="DZ137">
        <v>8.27986930232558</v>
      </c>
      <c r="EA137">
        <v>2.5913257022048</v>
      </c>
      <c r="EB137">
        <v>0.412789406837418</v>
      </c>
      <c r="EC137">
        <v>0</v>
      </c>
      <c r="ED137">
        <v>0</v>
      </c>
      <c r="EE137">
        <v>3</v>
      </c>
      <c r="EF137" t="s">
        <v>280</v>
      </c>
      <c r="EG137">
        <v>100</v>
      </c>
      <c r="EH137">
        <v>100</v>
      </c>
      <c r="EI137">
        <v>8.02</v>
      </c>
      <c r="EJ137">
        <v>-1.09</v>
      </c>
      <c r="EK137">
        <v>2</v>
      </c>
      <c r="EL137">
        <v>706.169</v>
      </c>
      <c r="EM137">
        <v>327.914</v>
      </c>
      <c r="EN137">
        <v>34.2048</v>
      </c>
      <c r="EO137">
        <v>33.0208</v>
      </c>
      <c r="EP137">
        <v>30.0007</v>
      </c>
      <c r="EQ137">
        <v>32.7224</v>
      </c>
      <c r="ER137">
        <v>32.6688</v>
      </c>
      <c r="ES137">
        <v>25.8</v>
      </c>
      <c r="ET137">
        <v>-30</v>
      </c>
      <c r="EU137">
        <v>-30</v>
      </c>
      <c r="EV137">
        <v>-999.9</v>
      </c>
      <c r="EW137">
        <v>400</v>
      </c>
      <c r="EX137">
        <v>20</v>
      </c>
      <c r="EY137">
        <v>110.508</v>
      </c>
      <c r="EZ137">
        <v>98.5968</v>
      </c>
    </row>
    <row r="138" spans="1:156">
      <c r="A138">
        <v>122</v>
      </c>
      <c r="B138">
        <v>1623861976.9</v>
      </c>
      <c r="C138">
        <v>6224.80000019073</v>
      </c>
      <c r="D138" t="s">
        <v>676</v>
      </c>
      <c r="E138" t="s">
        <v>677</v>
      </c>
      <c r="F138" t="s">
        <v>264</v>
      </c>
      <c r="G138">
        <v>1623861959.70968</v>
      </c>
      <c r="H138">
        <f>CD138*AI138*(CB138-CC138)/(100*BV138*(1000-AI138*CB138))</f>
        <v>0</v>
      </c>
      <c r="I138">
        <f>CD138*AI138*(CA138-BZ138*(1000-AI138*CC138)/(1000-AI138*CB138))/(100*BV138)</f>
        <v>0</v>
      </c>
      <c r="J138">
        <f>BZ138 - IF(AI138&gt;1, I138*BV138*100.0/(AK138*CJ138), 0)</f>
        <v>0</v>
      </c>
      <c r="K138">
        <f>((Q138-H138/2)*J138-I138)/(Q138+H138/2)</f>
        <v>0</v>
      </c>
      <c r="L138">
        <f>K138*(CE138+CF138)/1000.0</f>
        <v>0</v>
      </c>
      <c r="M138">
        <f>(BZ138 - IF(AI138&gt;1, I138*BV138*100.0/(AK138*CJ138), 0))*(CE138+CF138)/1000.0</f>
        <v>0</v>
      </c>
      <c r="N138">
        <f>2.0/((1/P138-1/O138)+SIGN(P138)*SQRT((1/P138-1/O138)*(1/P138-1/O138) + 4*BW138/((BW138+1)*(BW138+1))*(2*1/P138*1/O138-1/O138*1/O138)))</f>
        <v>0</v>
      </c>
      <c r="O138">
        <f>AF138+AE138*BV138+AD138*BV138*BV138</f>
        <v>0</v>
      </c>
      <c r="P138">
        <f>H138*(1000-(1000*0.61365*exp(17.502*T138/(240.97+T138))/(CE138+CF138)+CB138)/2)/(1000*0.61365*exp(17.502*T138/(240.97+T138))/(CE138+CF138)-CB138)</f>
        <v>0</v>
      </c>
      <c r="Q138">
        <f>1/((BW138+1)/(N138/1.6)+1/(O138/1.37)) + BW138/((BW138+1)/(N138/1.6) + BW138/(O138/1.37))</f>
        <v>0</v>
      </c>
      <c r="R138">
        <f>(BS138*BU138)</f>
        <v>0</v>
      </c>
      <c r="S138">
        <f>(CG138+(R138+2*0.95*5.67E-8*(((CG138+$B$7)+273)^4-(CG138+273)^4)-44100*H138)/(1.84*29.3*O138+8*0.95*5.67E-8*(CG138+273)^3))</f>
        <v>0</v>
      </c>
      <c r="T138">
        <f>($C$7*CH138+$D$7*CI138+$E$7*S138)</f>
        <v>0</v>
      </c>
      <c r="U138">
        <f>0.61365*exp(17.502*T138/(240.97+T138))</f>
        <v>0</v>
      </c>
      <c r="V138">
        <f>(W138/X138*100)</f>
        <v>0</v>
      </c>
      <c r="W138">
        <f>CB138*(CE138+CF138)/1000</f>
        <v>0</v>
      </c>
      <c r="X138">
        <f>0.61365*exp(17.502*CG138/(240.97+CG138))</f>
        <v>0</v>
      </c>
      <c r="Y138">
        <f>(U138-CB138*(CE138+CF138)/1000)</f>
        <v>0</v>
      </c>
      <c r="Z138">
        <f>(-H138*44100)</f>
        <v>0</v>
      </c>
      <c r="AA138">
        <f>2*29.3*O138*0.92*(CG138-T138)</f>
        <v>0</v>
      </c>
      <c r="AB138">
        <f>2*0.95*5.67E-8*(((CG138+$B$7)+273)^4-(T138+273)^4)</f>
        <v>0</v>
      </c>
      <c r="AC138">
        <f>R138+AB138+Z138+AA138</f>
        <v>0</v>
      </c>
      <c r="AD138">
        <v>-0.0300703864899413</v>
      </c>
      <c r="AE138">
        <v>0.0337566431454993</v>
      </c>
      <c r="AF138">
        <v>2.68294613450594</v>
      </c>
      <c r="AG138">
        <v>71</v>
      </c>
      <c r="AH138">
        <v>12</v>
      </c>
      <c r="AI138">
        <f>IF(AG138*$H$13&gt;=AK138,1.0,(AK138/(AK138-AG138*$H$13)))</f>
        <v>0</v>
      </c>
      <c r="AJ138">
        <f>(AI138-1)*100</f>
        <v>0</v>
      </c>
      <c r="AK138">
        <f>MAX(0,($B$13+$C$13*CJ138)/(1+$D$13*CJ138)*CE138/(CG138+273)*$E$13)</f>
        <v>0</v>
      </c>
      <c r="AL138">
        <v>0</v>
      </c>
      <c r="AM138">
        <v>0</v>
      </c>
      <c r="AN138">
        <v>0</v>
      </c>
      <c r="AO138">
        <f>AN138-AM138</f>
        <v>0</v>
      </c>
      <c r="AP138">
        <f>AO138/AN138</f>
        <v>0</v>
      </c>
      <c r="AQ138">
        <v>-1</v>
      </c>
      <c r="AR138" t="s">
        <v>678</v>
      </c>
      <c r="AS138">
        <v>532.522692307692</v>
      </c>
      <c r="AT138">
        <v>589.713</v>
      </c>
      <c r="AU138">
        <f>1-AS138/AT138</f>
        <v>0</v>
      </c>
      <c r="AV138">
        <v>0.5</v>
      </c>
      <c r="AW138">
        <f>BS138</f>
        <v>0</v>
      </c>
      <c r="AX138">
        <f>I138</f>
        <v>0</v>
      </c>
      <c r="AY138">
        <f>AU138*AV138*AW138</f>
        <v>0</v>
      </c>
      <c r="AZ138">
        <f>BE138/AT138</f>
        <v>0</v>
      </c>
      <c r="BA138">
        <f>(AX138-AQ138)/AW138</f>
        <v>0</v>
      </c>
      <c r="BB138">
        <f>(AN138-AT138)/AT138</f>
        <v>0</v>
      </c>
      <c r="BC138" t="s">
        <v>266</v>
      </c>
      <c r="BD138">
        <v>0</v>
      </c>
      <c r="BE138">
        <f>AT138-BD138</f>
        <v>0</v>
      </c>
      <c r="BF138">
        <f>(AT138-AS138)/(AT138-BD138)</f>
        <v>0</v>
      </c>
      <c r="BG138">
        <f>(AN138-AT138)/(AN138-BD138)</f>
        <v>0</v>
      </c>
      <c r="BH138">
        <f>(AT138-AS138)/(AT138-AM138)</f>
        <v>0</v>
      </c>
      <c r="BI138">
        <f>(AN138-AT138)/(AN138-AM138)</f>
        <v>0</v>
      </c>
      <c r="BJ138" t="s">
        <v>266</v>
      </c>
      <c r="BK138" t="s">
        <v>266</v>
      </c>
      <c r="BL138" t="s">
        <v>266</v>
      </c>
      <c r="BM138" t="s">
        <v>266</v>
      </c>
      <c r="BN138" t="s">
        <v>266</v>
      </c>
      <c r="BO138" t="s">
        <v>266</v>
      </c>
      <c r="BP138" t="s">
        <v>266</v>
      </c>
      <c r="BQ138" t="s">
        <v>266</v>
      </c>
      <c r="BR138">
        <f>$B$11*CK138+$C$11*CL138+$F$11*CM138</f>
        <v>0</v>
      </c>
      <c r="BS138">
        <f>BR138*BT138</f>
        <v>0</v>
      </c>
      <c r="BT138">
        <f>($B$11*$D$9+$C$11*$D$9+$F$11*((CZ138+CR138)/MAX(CZ138+CR138+DA138, 0.1)*$I$9+DA138/MAX(CZ138+CR138+DA138, 0.1)*$J$9))/($B$11+$C$11+$F$11)</f>
        <v>0</v>
      </c>
      <c r="BU138">
        <f>($B$11*$K$9+$C$11*$K$9+$F$11*((CZ138+CR138)/MAX(CZ138+CR138+DA138, 0.1)*$P$9+DA138/MAX(CZ138+CR138+DA138, 0.1)*$Q$9))/($B$11+$C$11+$F$11)</f>
        <v>0</v>
      </c>
      <c r="BV138">
        <v>6</v>
      </c>
      <c r="BW138">
        <v>0.5</v>
      </c>
      <c r="BX138" t="s">
        <v>267</v>
      </c>
      <c r="BY138">
        <v>1623861959.70968</v>
      </c>
      <c r="BZ138">
        <v>385.038225806452</v>
      </c>
      <c r="CA138">
        <v>399.327548387097</v>
      </c>
      <c r="CB138">
        <v>25.248935483871</v>
      </c>
      <c r="CC138">
        <v>17.1199967741935</v>
      </c>
      <c r="CD138">
        <v>599.982290322581</v>
      </c>
      <c r="CE138">
        <v>72.4899225806452</v>
      </c>
      <c r="CF138">
        <v>0.0988856064516129</v>
      </c>
      <c r="CG138">
        <v>35.9147387096774</v>
      </c>
      <c r="CH138">
        <v>34.4776064516129</v>
      </c>
      <c r="CI138">
        <v>999.9</v>
      </c>
      <c r="CJ138">
        <v>10003.6248387097</v>
      </c>
      <c r="CK138">
        <v>0</v>
      </c>
      <c r="CL138">
        <v>1366.73703225806</v>
      </c>
      <c r="CM138">
        <v>1999.93548387097</v>
      </c>
      <c r="CN138">
        <v>0.979994967741936</v>
      </c>
      <c r="CO138">
        <v>0.0200046483870968</v>
      </c>
      <c r="CP138">
        <v>0</v>
      </c>
      <c r="CQ138">
        <v>518.107548387097</v>
      </c>
      <c r="CR138">
        <v>5.00005</v>
      </c>
      <c r="CS138">
        <v>12171.1774193548</v>
      </c>
      <c r="CT138">
        <v>16663.0741935484</v>
      </c>
      <c r="CU138">
        <v>49.2842580645161</v>
      </c>
      <c r="CV138">
        <v>49.9715483870968</v>
      </c>
      <c r="CW138">
        <v>49.661</v>
      </c>
      <c r="CX138">
        <v>49.4450967741935</v>
      </c>
      <c r="CY138">
        <v>51.266064516129</v>
      </c>
      <c r="CZ138">
        <v>1955.02838709677</v>
      </c>
      <c r="DA138">
        <v>39.9070967741936</v>
      </c>
      <c r="DB138">
        <v>0</v>
      </c>
      <c r="DC138">
        <v>2.5</v>
      </c>
      <c r="DD138">
        <v>532.522692307692</v>
      </c>
      <c r="DE138">
        <v>-84.8836388424951</v>
      </c>
      <c r="DF138">
        <v>30574.3618914985</v>
      </c>
      <c r="DG138">
        <v>28354.5653846154</v>
      </c>
      <c r="DH138">
        <v>15</v>
      </c>
      <c r="DI138">
        <v>1623861947.9</v>
      </c>
      <c r="DJ138" t="s">
        <v>666</v>
      </c>
      <c r="DK138">
        <v>21</v>
      </c>
      <c r="DL138">
        <v>8.02</v>
      </c>
      <c r="DM138">
        <v>-1.09</v>
      </c>
      <c r="DN138">
        <v>400</v>
      </c>
      <c r="DO138">
        <v>17</v>
      </c>
      <c r="DP138">
        <v>0.18</v>
      </c>
      <c r="DQ138">
        <v>0.01</v>
      </c>
      <c r="DR138">
        <v>-14.8201488372093</v>
      </c>
      <c r="DS138">
        <v>-2.35470009060707</v>
      </c>
      <c r="DT138">
        <v>0.249778284356061</v>
      </c>
      <c r="DU138">
        <v>0</v>
      </c>
      <c r="DV138">
        <v>531.065222222222</v>
      </c>
      <c r="DW138">
        <v>55.6985992507766</v>
      </c>
      <c r="DX138">
        <v>38.1259211561658</v>
      </c>
      <c r="DY138">
        <v>0</v>
      </c>
      <c r="DZ138">
        <v>8.49081348837209</v>
      </c>
      <c r="EA138">
        <v>2.959327755965</v>
      </c>
      <c r="EB138">
        <v>0.3660357149869</v>
      </c>
      <c r="EC138">
        <v>0</v>
      </c>
      <c r="ED138">
        <v>0</v>
      </c>
      <c r="EE138">
        <v>3</v>
      </c>
      <c r="EF138" t="s">
        <v>280</v>
      </c>
      <c r="EG138">
        <v>100</v>
      </c>
      <c r="EH138">
        <v>100</v>
      </c>
      <c r="EI138">
        <v>8.02</v>
      </c>
      <c r="EJ138">
        <v>-1.09</v>
      </c>
      <c r="EK138">
        <v>2</v>
      </c>
      <c r="EL138">
        <v>706.423</v>
      </c>
      <c r="EM138">
        <v>327.836</v>
      </c>
      <c r="EN138">
        <v>34.2095</v>
      </c>
      <c r="EO138">
        <v>33.0252</v>
      </c>
      <c r="EP138">
        <v>30.0007</v>
      </c>
      <c r="EQ138">
        <v>32.7258</v>
      </c>
      <c r="ER138">
        <v>32.6732</v>
      </c>
      <c r="ES138">
        <v>25.8</v>
      </c>
      <c r="ET138">
        <v>-30</v>
      </c>
      <c r="EU138">
        <v>-30</v>
      </c>
      <c r="EV138">
        <v>-999.9</v>
      </c>
      <c r="EW138">
        <v>400</v>
      </c>
      <c r="EX138">
        <v>20</v>
      </c>
      <c r="EY138">
        <v>110.508</v>
      </c>
      <c r="EZ138">
        <v>98.5956</v>
      </c>
    </row>
    <row r="139" spans="1:156">
      <c r="A139">
        <v>123</v>
      </c>
      <c r="B139">
        <v>1623861980.4</v>
      </c>
      <c r="C139">
        <v>6228.30000019073</v>
      </c>
      <c r="D139" t="s">
        <v>679</v>
      </c>
      <c r="E139" t="s">
        <v>680</v>
      </c>
      <c r="F139" t="s">
        <v>264</v>
      </c>
      <c r="G139">
        <v>1623861961.51613</v>
      </c>
      <c r="H139">
        <f>CD139*AI139*(CB139-CC139)/(100*BV139*(1000-AI139*CB139))</f>
        <v>0</v>
      </c>
      <c r="I139">
        <f>CD139*AI139*(CA139-BZ139*(1000-AI139*CC139)/(1000-AI139*CB139))/(100*BV139)</f>
        <v>0</v>
      </c>
      <c r="J139">
        <f>BZ139 - IF(AI139&gt;1, I139*BV139*100.0/(AK139*CJ139), 0)</f>
        <v>0</v>
      </c>
      <c r="K139">
        <f>((Q139-H139/2)*J139-I139)/(Q139+H139/2)</f>
        <v>0</v>
      </c>
      <c r="L139">
        <f>K139*(CE139+CF139)/1000.0</f>
        <v>0</v>
      </c>
      <c r="M139">
        <f>(BZ139 - IF(AI139&gt;1, I139*BV139*100.0/(AK139*CJ139), 0))*(CE139+CF139)/1000.0</f>
        <v>0</v>
      </c>
      <c r="N139">
        <f>2.0/((1/P139-1/O139)+SIGN(P139)*SQRT((1/P139-1/O139)*(1/P139-1/O139) + 4*BW139/((BW139+1)*(BW139+1))*(2*1/P139*1/O139-1/O139*1/O139)))</f>
        <v>0</v>
      </c>
      <c r="O139">
        <f>AF139+AE139*BV139+AD139*BV139*BV139</f>
        <v>0</v>
      </c>
      <c r="P139">
        <f>H139*(1000-(1000*0.61365*exp(17.502*T139/(240.97+T139))/(CE139+CF139)+CB139)/2)/(1000*0.61365*exp(17.502*T139/(240.97+T139))/(CE139+CF139)-CB139)</f>
        <v>0</v>
      </c>
      <c r="Q139">
        <f>1/((BW139+1)/(N139/1.6)+1/(O139/1.37)) + BW139/((BW139+1)/(N139/1.6) + BW139/(O139/1.37))</f>
        <v>0</v>
      </c>
      <c r="R139">
        <f>(BS139*BU139)</f>
        <v>0</v>
      </c>
      <c r="S139">
        <f>(CG139+(R139+2*0.95*5.67E-8*(((CG139+$B$7)+273)^4-(CG139+273)^4)-44100*H139)/(1.84*29.3*O139+8*0.95*5.67E-8*(CG139+273)^3))</f>
        <v>0</v>
      </c>
      <c r="T139">
        <f>($C$7*CH139+$D$7*CI139+$E$7*S139)</f>
        <v>0</v>
      </c>
      <c r="U139">
        <f>0.61365*exp(17.502*T139/(240.97+T139))</f>
        <v>0</v>
      </c>
      <c r="V139">
        <f>(W139/X139*100)</f>
        <v>0</v>
      </c>
      <c r="W139">
        <f>CB139*(CE139+CF139)/1000</f>
        <v>0</v>
      </c>
      <c r="X139">
        <f>0.61365*exp(17.502*CG139/(240.97+CG139))</f>
        <v>0</v>
      </c>
      <c r="Y139">
        <f>(U139-CB139*(CE139+CF139)/1000)</f>
        <v>0</v>
      </c>
      <c r="Z139">
        <f>(-H139*44100)</f>
        <v>0</v>
      </c>
      <c r="AA139">
        <f>2*29.3*O139*0.92*(CG139-T139)</f>
        <v>0</v>
      </c>
      <c r="AB139">
        <f>2*0.95*5.67E-8*(((CG139+$B$7)+273)^4-(T139+273)^4)</f>
        <v>0</v>
      </c>
      <c r="AC139">
        <f>R139+AB139+Z139+AA139</f>
        <v>0</v>
      </c>
      <c r="AD139">
        <v>-0.030064108106571</v>
      </c>
      <c r="AE139">
        <v>0.0337495951101495</v>
      </c>
      <c r="AF139">
        <v>2.68249049063928</v>
      </c>
      <c r="AG139">
        <v>71</v>
      </c>
      <c r="AH139">
        <v>12</v>
      </c>
      <c r="AI139">
        <f>IF(AG139*$H$13&gt;=AK139,1.0,(AK139/(AK139-AG139*$H$13)))</f>
        <v>0</v>
      </c>
      <c r="AJ139">
        <f>(AI139-1)*100</f>
        <v>0</v>
      </c>
      <c r="AK139">
        <f>MAX(0,($B$13+$C$13*CJ139)/(1+$D$13*CJ139)*CE139/(CG139+273)*$E$13)</f>
        <v>0</v>
      </c>
      <c r="AL139">
        <v>0</v>
      </c>
      <c r="AM139">
        <v>0</v>
      </c>
      <c r="AN139">
        <v>0</v>
      </c>
      <c r="AO139">
        <f>AN139-AM139</f>
        <v>0</v>
      </c>
      <c r="AP139">
        <f>AO139/AN139</f>
        <v>0</v>
      </c>
      <c r="AQ139">
        <v>-1</v>
      </c>
      <c r="AR139" t="s">
        <v>681</v>
      </c>
      <c r="AS139">
        <v>528.751038461538</v>
      </c>
      <c r="AT139">
        <v>590.599</v>
      </c>
      <c r="AU139">
        <f>1-AS139/AT139</f>
        <v>0</v>
      </c>
      <c r="AV139">
        <v>0.5</v>
      </c>
      <c r="AW139">
        <f>BS139</f>
        <v>0</v>
      </c>
      <c r="AX139">
        <f>I139</f>
        <v>0</v>
      </c>
      <c r="AY139">
        <f>AU139*AV139*AW139</f>
        <v>0</v>
      </c>
      <c r="AZ139">
        <f>BE139/AT139</f>
        <v>0</v>
      </c>
      <c r="BA139">
        <f>(AX139-AQ139)/AW139</f>
        <v>0</v>
      </c>
      <c r="BB139">
        <f>(AN139-AT139)/AT139</f>
        <v>0</v>
      </c>
      <c r="BC139" t="s">
        <v>266</v>
      </c>
      <c r="BD139">
        <v>0</v>
      </c>
      <c r="BE139">
        <f>AT139-BD139</f>
        <v>0</v>
      </c>
      <c r="BF139">
        <f>(AT139-AS139)/(AT139-BD139)</f>
        <v>0</v>
      </c>
      <c r="BG139">
        <f>(AN139-AT139)/(AN139-BD139)</f>
        <v>0</v>
      </c>
      <c r="BH139">
        <f>(AT139-AS139)/(AT139-AM139)</f>
        <v>0</v>
      </c>
      <c r="BI139">
        <f>(AN139-AT139)/(AN139-AM139)</f>
        <v>0</v>
      </c>
      <c r="BJ139" t="s">
        <v>266</v>
      </c>
      <c r="BK139" t="s">
        <v>266</v>
      </c>
      <c r="BL139" t="s">
        <v>266</v>
      </c>
      <c r="BM139" t="s">
        <v>266</v>
      </c>
      <c r="BN139" t="s">
        <v>266</v>
      </c>
      <c r="BO139" t="s">
        <v>266</v>
      </c>
      <c r="BP139" t="s">
        <v>266</v>
      </c>
      <c r="BQ139" t="s">
        <v>266</v>
      </c>
      <c r="BR139">
        <f>$B$11*CK139+$C$11*CL139+$F$11*CM139</f>
        <v>0</v>
      </c>
      <c r="BS139">
        <f>BR139*BT139</f>
        <v>0</v>
      </c>
      <c r="BT139">
        <f>($B$11*$D$9+$C$11*$D$9+$F$11*((CZ139+CR139)/MAX(CZ139+CR139+DA139, 0.1)*$I$9+DA139/MAX(CZ139+CR139+DA139, 0.1)*$J$9))/($B$11+$C$11+$F$11)</f>
        <v>0</v>
      </c>
      <c r="BU139">
        <f>($B$11*$K$9+$C$11*$K$9+$F$11*((CZ139+CR139)/MAX(CZ139+CR139+DA139, 0.1)*$P$9+DA139/MAX(CZ139+CR139+DA139, 0.1)*$Q$9))/($B$11+$C$11+$F$11)</f>
        <v>0</v>
      </c>
      <c r="BV139">
        <v>6</v>
      </c>
      <c r="BW139">
        <v>0.5</v>
      </c>
      <c r="BX139" t="s">
        <v>267</v>
      </c>
      <c r="BY139">
        <v>1623861961.51613</v>
      </c>
      <c r="BZ139">
        <v>384.667258064516</v>
      </c>
      <c r="CA139">
        <v>399.294451612903</v>
      </c>
      <c r="CB139">
        <v>25.5036516129032</v>
      </c>
      <c r="CC139">
        <v>17.1178</v>
      </c>
      <c r="CD139">
        <v>599.972193548387</v>
      </c>
      <c r="CE139">
        <v>72.4899580645161</v>
      </c>
      <c r="CF139">
        <v>0.0991109580645161</v>
      </c>
      <c r="CG139">
        <v>35.9446806451613</v>
      </c>
      <c r="CH139">
        <v>34.6199419354839</v>
      </c>
      <c r="CI139">
        <v>999.9</v>
      </c>
      <c r="CJ139">
        <v>10001.5312903226</v>
      </c>
      <c r="CK139">
        <v>0</v>
      </c>
      <c r="CL139">
        <v>1367.55993548387</v>
      </c>
      <c r="CM139">
        <v>1999.9135483871</v>
      </c>
      <c r="CN139">
        <v>0.979995</v>
      </c>
      <c r="CO139">
        <v>0.0200046258064516</v>
      </c>
      <c r="CP139">
        <v>0</v>
      </c>
      <c r="CQ139">
        <v>516.094129032258</v>
      </c>
      <c r="CR139">
        <v>5.00005</v>
      </c>
      <c r="CS139">
        <v>12145.0838709677</v>
      </c>
      <c r="CT139">
        <v>16662.8903225806</v>
      </c>
      <c r="CU139">
        <v>49.3245806451613</v>
      </c>
      <c r="CV139">
        <v>49.9756129032258</v>
      </c>
      <c r="CW139">
        <v>49.659</v>
      </c>
      <c r="CX139">
        <v>49.4531612903226</v>
      </c>
      <c r="CY139">
        <v>51.2821935483871</v>
      </c>
      <c r="CZ139">
        <v>1955.00709677419</v>
      </c>
      <c r="DA139">
        <v>39.9064516129032</v>
      </c>
      <c r="DB139">
        <v>0</v>
      </c>
      <c r="DC139">
        <v>2.90000009536743</v>
      </c>
      <c r="DD139">
        <v>528.751038461538</v>
      </c>
      <c r="DE139">
        <v>-110.744019376695</v>
      </c>
      <c r="DF139">
        <v>-31448.3039837147</v>
      </c>
      <c r="DG139">
        <v>30138.1346153846</v>
      </c>
      <c r="DH139">
        <v>15</v>
      </c>
      <c r="DI139">
        <v>1623861947.9</v>
      </c>
      <c r="DJ139" t="s">
        <v>666</v>
      </c>
      <c r="DK139">
        <v>21</v>
      </c>
      <c r="DL139">
        <v>8.02</v>
      </c>
      <c r="DM139">
        <v>-1.09</v>
      </c>
      <c r="DN139">
        <v>400</v>
      </c>
      <c r="DO139">
        <v>17</v>
      </c>
      <c r="DP139">
        <v>0.18</v>
      </c>
      <c r="DQ139">
        <v>0.01</v>
      </c>
      <c r="DR139">
        <v>-14.9638279069767</v>
      </c>
      <c r="DS139">
        <v>-2.41436191209363</v>
      </c>
      <c r="DT139">
        <v>0.255151069091254</v>
      </c>
      <c r="DU139">
        <v>0</v>
      </c>
      <c r="DV139">
        <v>530.511972222222</v>
      </c>
      <c r="DW139">
        <v>-16.4810082406218</v>
      </c>
      <c r="DX139">
        <v>42.5847575935896</v>
      </c>
      <c r="DY139">
        <v>0</v>
      </c>
      <c r="DZ139">
        <v>8.73919651162791</v>
      </c>
      <c r="EA139">
        <v>4.85060285203498</v>
      </c>
      <c r="EB139">
        <v>0.532884125616764</v>
      </c>
      <c r="EC139">
        <v>0</v>
      </c>
      <c r="ED139">
        <v>0</v>
      </c>
      <c r="EE139">
        <v>3</v>
      </c>
      <c r="EF139" t="s">
        <v>280</v>
      </c>
      <c r="EG139">
        <v>100</v>
      </c>
      <c r="EH139">
        <v>100</v>
      </c>
      <c r="EI139">
        <v>8.02</v>
      </c>
      <c r="EJ139">
        <v>-1.09</v>
      </c>
      <c r="EK139">
        <v>2</v>
      </c>
      <c r="EL139">
        <v>706.74</v>
      </c>
      <c r="EM139">
        <v>327.92</v>
      </c>
      <c r="EN139">
        <v>34.214</v>
      </c>
      <c r="EO139">
        <v>33.0303</v>
      </c>
      <c r="EP139">
        <v>30.0006</v>
      </c>
      <c r="EQ139">
        <v>32.7309</v>
      </c>
      <c r="ER139">
        <v>32.6775</v>
      </c>
      <c r="ES139">
        <v>25.8</v>
      </c>
      <c r="ET139">
        <v>-30</v>
      </c>
      <c r="EU139">
        <v>-30</v>
      </c>
      <c r="EV139">
        <v>-999.9</v>
      </c>
      <c r="EW139">
        <v>400</v>
      </c>
      <c r="EX139">
        <v>20</v>
      </c>
      <c r="EY139">
        <v>110.506</v>
      </c>
      <c r="EZ139">
        <v>98.5948</v>
      </c>
    </row>
    <row r="140" spans="1:156">
      <c r="A140">
        <v>124</v>
      </c>
      <c r="B140">
        <v>1623861983.4</v>
      </c>
      <c r="C140">
        <v>6231.30000019073</v>
      </c>
      <c r="D140" t="s">
        <v>682</v>
      </c>
      <c r="E140" t="s">
        <v>683</v>
      </c>
      <c r="F140" t="s">
        <v>264</v>
      </c>
      <c r="G140">
        <v>1623861962.5</v>
      </c>
      <c r="H140">
        <f>CD140*AI140*(CB140-CC140)/(100*BV140*(1000-AI140*CB140))</f>
        <v>0</v>
      </c>
      <c r="I140">
        <f>CD140*AI140*(CA140-BZ140*(1000-AI140*CC140)/(1000-AI140*CB140))/(100*BV140)</f>
        <v>0</v>
      </c>
      <c r="J140">
        <f>BZ140 - IF(AI140&gt;1, I140*BV140*100.0/(AK140*CJ140), 0)</f>
        <v>0</v>
      </c>
      <c r="K140">
        <f>((Q140-H140/2)*J140-I140)/(Q140+H140/2)</f>
        <v>0</v>
      </c>
      <c r="L140">
        <f>K140*(CE140+CF140)/1000.0</f>
        <v>0</v>
      </c>
      <c r="M140">
        <f>(BZ140 - IF(AI140&gt;1, I140*BV140*100.0/(AK140*CJ140), 0))*(CE140+CF140)/1000.0</f>
        <v>0</v>
      </c>
      <c r="N140">
        <f>2.0/((1/P140-1/O140)+SIGN(P140)*SQRT((1/P140-1/O140)*(1/P140-1/O140) + 4*BW140/((BW140+1)*(BW140+1))*(2*1/P140*1/O140-1/O140*1/O140)))</f>
        <v>0</v>
      </c>
      <c r="O140">
        <f>AF140+AE140*BV140+AD140*BV140*BV140</f>
        <v>0</v>
      </c>
      <c r="P140">
        <f>H140*(1000-(1000*0.61365*exp(17.502*T140/(240.97+T140))/(CE140+CF140)+CB140)/2)/(1000*0.61365*exp(17.502*T140/(240.97+T140))/(CE140+CF140)-CB140)</f>
        <v>0</v>
      </c>
      <c r="Q140">
        <f>1/((BW140+1)/(N140/1.6)+1/(O140/1.37)) + BW140/((BW140+1)/(N140/1.6) + BW140/(O140/1.37))</f>
        <v>0</v>
      </c>
      <c r="R140">
        <f>(BS140*BU140)</f>
        <v>0</v>
      </c>
      <c r="S140">
        <f>(CG140+(R140+2*0.95*5.67E-8*(((CG140+$B$7)+273)^4-(CG140+273)^4)-44100*H140)/(1.84*29.3*O140+8*0.95*5.67E-8*(CG140+273)^3))</f>
        <v>0</v>
      </c>
      <c r="T140">
        <f>($C$7*CH140+$D$7*CI140+$E$7*S140)</f>
        <v>0</v>
      </c>
      <c r="U140">
        <f>0.61365*exp(17.502*T140/(240.97+T140))</f>
        <v>0</v>
      </c>
      <c r="V140">
        <f>(W140/X140*100)</f>
        <v>0</v>
      </c>
      <c r="W140">
        <f>CB140*(CE140+CF140)/1000</f>
        <v>0</v>
      </c>
      <c r="X140">
        <f>0.61365*exp(17.502*CG140/(240.97+CG140))</f>
        <v>0</v>
      </c>
      <c r="Y140">
        <f>(U140-CB140*(CE140+CF140)/1000)</f>
        <v>0</v>
      </c>
      <c r="Z140">
        <f>(-H140*44100)</f>
        <v>0</v>
      </c>
      <c r="AA140">
        <f>2*29.3*O140*0.92*(CG140-T140)</f>
        <v>0</v>
      </c>
      <c r="AB140">
        <f>2*0.95*5.67E-8*(((CG140+$B$7)+273)^4-(T140+273)^4)</f>
        <v>0</v>
      </c>
      <c r="AC140">
        <f>R140+AB140+Z140+AA140</f>
        <v>0</v>
      </c>
      <c r="AD140">
        <v>-0.030066911104619</v>
      </c>
      <c r="AE140">
        <v>0.0337527417210145</v>
      </c>
      <c r="AF140">
        <v>2.68269391654523</v>
      </c>
      <c r="AG140">
        <v>70</v>
      </c>
      <c r="AH140">
        <v>12</v>
      </c>
      <c r="AI140">
        <f>IF(AG140*$H$13&gt;=AK140,1.0,(AK140/(AK140-AG140*$H$13)))</f>
        <v>0</v>
      </c>
      <c r="AJ140">
        <f>(AI140-1)*100</f>
        <v>0</v>
      </c>
      <c r="AK140">
        <f>MAX(0,($B$13+$C$13*CJ140)/(1+$D$13*CJ140)*CE140/(CG140+273)*$E$13)</f>
        <v>0</v>
      </c>
      <c r="AL140">
        <v>0</v>
      </c>
      <c r="AM140">
        <v>0</v>
      </c>
      <c r="AN140">
        <v>0</v>
      </c>
      <c r="AO140">
        <f>AN140-AM140</f>
        <v>0</v>
      </c>
      <c r="AP140">
        <f>AO140/AN140</f>
        <v>0</v>
      </c>
      <c r="AQ140">
        <v>-1</v>
      </c>
      <c r="AR140" t="s">
        <v>684</v>
      </c>
      <c r="AS140">
        <v>529.876846153846</v>
      </c>
      <c r="AT140">
        <v>587.79</v>
      </c>
      <c r="AU140">
        <f>1-AS140/AT140</f>
        <v>0</v>
      </c>
      <c r="AV140">
        <v>0.5</v>
      </c>
      <c r="AW140">
        <f>BS140</f>
        <v>0</v>
      </c>
      <c r="AX140">
        <f>I140</f>
        <v>0</v>
      </c>
      <c r="AY140">
        <f>AU140*AV140*AW140</f>
        <v>0</v>
      </c>
      <c r="AZ140">
        <f>BE140/AT140</f>
        <v>0</v>
      </c>
      <c r="BA140">
        <f>(AX140-AQ140)/AW140</f>
        <v>0</v>
      </c>
      <c r="BB140">
        <f>(AN140-AT140)/AT140</f>
        <v>0</v>
      </c>
      <c r="BC140" t="s">
        <v>266</v>
      </c>
      <c r="BD140">
        <v>0</v>
      </c>
      <c r="BE140">
        <f>AT140-BD140</f>
        <v>0</v>
      </c>
      <c r="BF140">
        <f>(AT140-AS140)/(AT140-BD140)</f>
        <v>0</v>
      </c>
      <c r="BG140">
        <f>(AN140-AT140)/(AN140-BD140)</f>
        <v>0</v>
      </c>
      <c r="BH140">
        <f>(AT140-AS140)/(AT140-AM140)</f>
        <v>0</v>
      </c>
      <c r="BI140">
        <f>(AN140-AT140)/(AN140-AM140)</f>
        <v>0</v>
      </c>
      <c r="BJ140" t="s">
        <v>266</v>
      </c>
      <c r="BK140" t="s">
        <v>266</v>
      </c>
      <c r="BL140" t="s">
        <v>266</v>
      </c>
      <c r="BM140" t="s">
        <v>266</v>
      </c>
      <c r="BN140" t="s">
        <v>266</v>
      </c>
      <c r="BO140" t="s">
        <v>266</v>
      </c>
      <c r="BP140" t="s">
        <v>266</v>
      </c>
      <c r="BQ140" t="s">
        <v>266</v>
      </c>
      <c r="BR140">
        <f>$B$11*CK140+$C$11*CL140+$F$11*CM140</f>
        <v>0</v>
      </c>
      <c r="BS140">
        <f>BR140*BT140</f>
        <v>0</v>
      </c>
      <c r="BT140">
        <f>($B$11*$D$9+$C$11*$D$9+$F$11*((CZ140+CR140)/MAX(CZ140+CR140+DA140, 0.1)*$I$9+DA140/MAX(CZ140+CR140+DA140, 0.1)*$J$9))/($B$11+$C$11+$F$11)</f>
        <v>0</v>
      </c>
      <c r="BU140">
        <f>($B$11*$K$9+$C$11*$K$9+$F$11*((CZ140+CR140)/MAX(CZ140+CR140+DA140, 0.1)*$P$9+DA140/MAX(CZ140+CR140+DA140, 0.1)*$Q$9))/($B$11+$C$11+$F$11)</f>
        <v>0</v>
      </c>
      <c r="BV140">
        <v>6</v>
      </c>
      <c r="BW140">
        <v>0.5</v>
      </c>
      <c r="BX140" t="s">
        <v>267</v>
      </c>
      <c r="BY140">
        <v>1623861962.5</v>
      </c>
      <c r="BZ140">
        <v>384.573967741936</v>
      </c>
      <c r="CA140">
        <v>399.278419354839</v>
      </c>
      <c r="CB140">
        <v>25.5855322580645</v>
      </c>
      <c r="CC140">
        <v>17.1166741935484</v>
      </c>
      <c r="CD140">
        <v>599.968096774194</v>
      </c>
      <c r="CE140">
        <v>72.4900064516129</v>
      </c>
      <c r="CF140">
        <v>0.0992235903225806</v>
      </c>
      <c r="CG140">
        <v>35.9604903225807</v>
      </c>
      <c r="CH140">
        <v>34.6935516129032</v>
      </c>
      <c r="CI140">
        <v>999.9</v>
      </c>
      <c r="CJ140">
        <v>10002.4570967742</v>
      </c>
      <c r="CK140">
        <v>0</v>
      </c>
      <c r="CL140">
        <v>1367.89993548387</v>
      </c>
      <c r="CM140">
        <v>1999.91</v>
      </c>
      <c r="CN140">
        <v>0.979995483870968</v>
      </c>
      <c r="CO140">
        <v>0.0200041483870968</v>
      </c>
      <c r="CP140">
        <v>0</v>
      </c>
      <c r="CQ140">
        <v>515.063225806452</v>
      </c>
      <c r="CR140">
        <v>5.00005</v>
      </c>
      <c r="CS140">
        <v>12133.9225806452</v>
      </c>
      <c r="CT140">
        <v>16662.8612903226</v>
      </c>
      <c r="CU140">
        <v>49.3487741935484</v>
      </c>
      <c r="CV140">
        <v>49.9776451612903</v>
      </c>
      <c r="CW140">
        <v>49.657</v>
      </c>
      <c r="CX140">
        <v>49.4571935483871</v>
      </c>
      <c r="CY140">
        <v>51.2922580645161</v>
      </c>
      <c r="CZ140">
        <v>1955.00451612903</v>
      </c>
      <c r="DA140">
        <v>39.9054838709677</v>
      </c>
      <c r="DB140">
        <v>0</v>
      </c>
      <c r="DC140">
        <v>2.30000019073486</v>
      </c>
      <c r="DD140">
        <v>529.876846153846</v>
      </c>
      <c r="DE140">
        <v>-131.593595956503</v>
      </c>
      <c r="DF140">
        <v>-58875.0408843227</v>
      </c>
      <c r="DG140">
        <v>32061.1307692308</v>
      </c>
      <c r="DH140">
        <v>15</v>
      </c>
      <c r="DI140">
        <v>1623861947.9</v>
      </c>
      <c r="DJ140" t="s">
        <v>666</v>
      </c>
      <c r="DK140">
        <v>21</v>
      </c>
      <c r="DL140">
        <v>8.02</v>
      </c>
      <c r="DM140">
        <v>-1.09</v>
      </c>
      <c r="DN140">
        <v>400</v>
      </c>
      <c r="DO140">
        <v>17</v>
      </c>
      <c r="DP140">
        <v>0.18</v>
      </c>
      <c r="DQ140">
        <v>0.01</v>
      </c>
      <c r="DR140">
        <v>-15.0541511627907</v>
      </c>
      <c r="DS140">
        <v>-2.11351461089274</v>
      </c>
      <c r="DT140">
        <v>0.231901391806741</v>
      </c>
      <c r="DU140">
        <v>0</v>
      </c>
      <c r="DV140">
        <v>531.668333333333</v>
      </c>
      <c r="DW140">
        <v>-42.9452931624178</v>
      </c>
      <c r="DX140">
        <v>45.7609009702728</v>
      </c>
      <c r="DY140">
        <v>0</v>
      </c>
      <c r="DZ140">
        <v>8.9541588372093</v>
      </c>
      <c r="EA140">
        <v>5.66677625958404</v>
      </c>
      <c r="EB140">
        <v>0.598852651454815</v>
      </c>
      <c r="EC140">
        <v>0</v>
      </c>
      <c r="ED140">
        <v>0</v>
      </c>
      <c r="EE140">
        <v>3</v>
      </c>
      <c r="EF140" t="s">
        <v>280</v>
      </c>
      <c r="EG140">
        <v>100</v>
      </c>
      <c r="EH140">
        <v>100</v>
      </c>
      <c r="EI140">
        <v>8.02</v>
      </c>
      <c r="EJ140">
        <v>-1.09</v>
      </c>
      <c r="EK140">
        <v>2</v>
      </c>
      <c r="EL140">
        <v>707.007</v>
      </c>
      <c r="EM140">
        <v>328.001</v>
      </c>
      <c r="EN140">
        <v>34.2194</v>
      </c>
      <c r="EO140">
        <v>33.0348</v>
      </c>
      <c r="EP140">
        <v>30.0005</v>
      </c>
      <c r="EQ140">
        <v>32.7353</v>
      </c>
      <c r="ER140">
        <v>32.6811</v>
      </c>
      <c r="ES140">
        <v>25.8</v>
      </c>
      <c r="ET140">
        <v>-30</v>
      </c>
      <c r="EU140">
        <v>-30</v>
      </c>
      <c r="EV140">
        <v>-999.9</v>
      </c>
      <c r="EW140">
        <v>400</v>
      </c>
      <c r="EX140">
        <v>20</v>
      </c>
      <c r="EY140">
        <v>110.506</v>
      </c>
      <c r="EZ140">
        <v>98.5946</v>
      </c>
    </row>
    <row r="141" spans="1:156">
      <c r="A141">
        <v>125</v>
      </c>
      <c r="B141">
        <v>1623861986.4</v>
      </c>
      <c r="C141">
        <v>6234.30000019073</v>
      </c>
      <c r="D141" t="s">
        <v>685</v>
      </c>
      <c r="E141" t="s">
        <v>686</v>
      </c>
      <c r="F141" t="s">
        <v>264</v>
      </c>
      <c r="G141">
        <v>1623861963.56452</v>
      </c>
      <c r="H141">
        <f>CD141*AI141*(CB141-CC141)/(100*BV141*(1000-AI141*CB141))</f>
        <v>0</v>
      </c>
      <c r="I141">
        <f>CD141*AI141*(CA141-BZ141*(1000-AI141*CC141)/(1000-AI141*CB141))/(100*BV141)</f>
        <v>0</v>
      </c>
      <c r="J141">
        <f>BZ141 - IF(AI141&gt;1, I141*BV141*100.0/(AK141*CJ141), 0)</f>
        <v>0</v>
      </c>
      <c r="K141">
        <f>((Q141-H141/2)*J141-I141)/(Q141+H141/2)</f>
        <v>0</v>
      </c>
      <c r="L141">
        <f>K141*(CE141+CF141)/1000.0</f>
        <v>0</v>
      </c>
      <c r="M141">
        <f>(BZ141 - IF(AI141&gt;1, I141*BV141*100.0/(AK141*CJ141), 0))*(CE141+CF141)/1000.0</f>
        <v>0</v>
      </c>
      <c r="N141">
        <f>2.0/((1/P141-1/O141)+SIGN(P141)*SQRT((1/P141-1/O141)*(1/P141-1/O141) + 4*BW141/((BW141+1)*(BW141+1))*(2*1/P141*1/O141-1/O141*1/O141)))</f>
        <v>0</v>
      </c>
      <c r="O141">
        <f>AF141+AE141*BV141+AD141*BV141*BV141</f>
        <v>0</v>
      </c>
      <c r="P141">
        <f>H141*(1000-(1000*0.61365*exp(17.502*T141/(240.97+T141))/(CE141+CF141)+CB141)/2)/(1000*0.61365*exp(17.502*T141/(240.97+T141))/(CE141+CF141)-CB141)</f>
        <v>0</v>
      </c>
      <c r="Q141">
        <f>1/((BW141+1)/(N141/1.6)+1/(O141/1.37)) + BW141/((BW141+1)/(N141/1.6) + BW141/(O141/1.37))</f>
        <v>0</v>
      </c>
      <c r="R141">
        <f>(BS141*BU141)</f>
        <v>0</v>
      </c>
      <c r="S141">
        <f>(CG141+(R141+2*0.95*5.67E-8*(((CG141+$B$7)+273)^4-(CG141+273)^4)-44100*H141)/(1.84*29.3*O141+8*0.95*5.67E-8*(CG141+273)^3))</f>
        <v>0</v>
      </c>
      <c r="T141">
        <f>($C$7*CH141+$D$7*CI141+$E$7*S141)</f>
        <v>0</v>
      </c>
      <c r="U141">
        <f>0.61365*exp(17.502*T141/(240.97+T141))</f>
        <v>0</v>
      </c>
      <c r="V141">
        <f>(W141/X141*100)</f>
        <v>0</v>
      </c>
      <c r="W141">
        <f>CB141*(CE141+CF141)/1000</f>
        <v>0</v>
      </c>
      <c r="X141">
        <f>0.61365*exp(17.502*CG141/(240.97+CG141))</f>
        <v>0</v>
      </c>
      <c r="Y141">
        <f>(U141-CB141*(CE141+CF141)/1000)</f>
        <v>0</v>
      </c>
      <c r="Z141">
        <f>(-H141*44100)</f>
        <v>0</v>
      </c>
      <c r="AA141">
        <f>2*29.3*O141*0.92*(CG141-T141)</f>
        <v>0</v>
      </c>
      <c r="AB141">
        <f>2*0.95*5.67E-8*(((CG141+$B$7)+273)^4-(T141+273)^4)</f>
        <v>0</v>
      </c>
      <c r="AC141">
        <f>R141+AB141+Z141+AA141</f>
        <v>0</v>
      </c>
      <c r="AD141">
        <v>-0.0300619611499805</v>
      </c>
      <c r="AE141">
        <v>0.0337471849632929</v>
      </c>
      <c r="AF141">
        <v>2.68233467360321</v>
      </c>
      <c r="AG141">
        <v>70</v>
      </c>
      <c r="AH141">
        <v>12</v>
      </c>
      <c r="AI141">
        <f>IF(AG141*$H$13&gt;=AK141,1.0,(AK141/(AK141-AG141*$H$13)))</f>
        <v>0</v>
      </c>
      <c r="AJ141">
        <f>(AI141-1)*100</f>
        <v>0</v>
      </c>
      <c r="AK141">
        <f>MAX(0,($B$13+$C$13*CJ141)/(1+$D$13*CJ141)*CE141/(CG141+273)*$E$13)</f>
        <v>0</v>
      </c>
      <c r="AL141">
        <v>0</v>
      </c>
      <c r="AM141">
        <v>0</v>
      </c>
      <c r="AN141">
        <v>0</v>
      </c>
      <c r="AO141">
        <f>AN141-AM141</f>
        <v>0</v>
      </c>
      <c r="AP141">
        <f>AO141/AN141</f>
        <v>0</v>
      </c>
      <c r="AQ141">
        <v>-1</v>
      </c>
      <c r="AR141" t="s">
        <v>687</v>
      </c>
      <c r="AS141">
        <v>524.627384615385</v>
      </c>
      <c r="AT141">
        <v>584.859</v>
      </c>
      <c r="AU141">
        <f>1-AS141/AT141</f>
        <v>0</v>
      </c>
      <c r="AV141">
        <v>0.5</v>
      </c>
      <c r="AW141">
        <f>BS141</f>
        <v>0</v>
      </c>
      <c r="AX141">
        <f>I141</f>
        <v>0</v>
      </c>
      <c r="AY141">
        <f>AU141*AV141*AW141</f>
        <v>0</v>
      </c>
      <c r="AZ141">
        <f>BE141/AT141</f>
        <v>0</v>
      </c>
      <c r="BA141">
        <f>(AX141-AQ141)/AW141</f>
        <v>0</v>
      </c>
      <c r="BB141">
        <f>(AN141-AT141)/AT141</f>
        <v>0</v>
      </c>
      <c r="BC141" t="s">
        <v>266</v>
      </c>
      <c r="BD141">
        <v>0</v>
      </c>
      <c r="BE141">
        <f>AT141-BD141</f>
        <v>0</v>
      </c>
      <c r="BF141">
        <f>(AT141-AS141)/(AT141-BD141)</f>
        <v>0</v>
      </c>
      <c r="BG141">
        <f>(AN141-AT141)/(AN141-BD141)</f>
        <v>0</v>
      </c>
      <c r="BH141">
        <f>(AT141-AS141)/(AT141-AM141)</f>
        <v>0</v>
      </c>
      <c r="BI141">
        <f>(AN141-AT141)/(AN141-AM141)</f>
        <v>0</v>
      </c>
      <c r="BJ141" t="s">
        <v>266</v>
      </c>
      <c r="BK141" t="s">
        <v>266</v>
      </c>
      <c r="BL141" t="s">
        <v>266</v>
      </c>
      <c r="BM141" t="s">
        <v>266</v>
      </c>
      <c r="BN141" t="s">
        <v>266</v>
      </c>
      <c r="BO141" t="s">
        <v>266</v>
      </c>
      <c r="BP141" t="s">
        <v>266</v>
      </c>
      <c r="BQ141" t="s">
        <v>266</v>
      </c>
      <c r="BR141">
        <f>$B$11*CK141+$C$11*CL141+$F$11*CM141</f>
        <v>0</v>
      </c>
      <c r="BS141">
        <f>BR141*BT141</f>
        <v>0</v>
      </c>
      <c r="BT141">
        <f>($B$11*$D$9+$C$11*$D$9+$F$11*((CZ141+CR141)/MAX(CZ141+CR141+DA141, 0.1)*$I$9+DA141/MAX(CZ141+CR141+DA141, 0.1)*$J$9))/($B$11+$C$11+$F$11)</f>
        <v>0</v>
      </c>
      <c r="BU141">
        <f>($B$11*$K$9+$C$11*$K$9+$F$11*((CZ141+CR141)/MAX(CZ141+CR141+DA141, 0.1)*$P$9+DA141/MAX(CZ141+CR141+DA141, 0.1)*$Q$9))/($B$11+$C$11+$F$11)</f>
        <v>0</v>
      </c>
      <c r="BV141">
        <v>6</v>
      </c>
      <c r="BW141">
        <v>0.5</v>
      </c>
      <c r="BX141" t="s">
        <v>267</v>
      </c>
      <c r="BY141">
        <v>1623861963.56452</v>
      </c>
      <c r="BZ141">
        <v>384.531096774194</v>
      </c>
      <c r="CA141">
        <v>399.263612903226</v>
      </c>
      <c r="CB141">
        <v>25.6405677419355</v>
      </c>
      <c r="CC141">
        <v>17.1155258064516</v>
      </c>
      <c r="CD141">
        <v>599.967483870968</v>
      </c>
      <c r="CE141">
        <v>72.4900419354839</v>
      </c>
      <c r="CF141">
        <v>0.099354764516129</v>
      </c>
      <c r="CG141">
        <v>35.9773709677419</v>
      </c>
      <c r="CH141">
        <v>34.7701677419355</v>
      </c>
      <c r="CI141">
        <v>999.9</v>
      </c>
      <c r="CJ141">
        <v>10000.805483871</v>
      </c>
      <c r="CK141">
        <v>0</v>
      </c>
      <c r="CL141">
        <v>1373.77122580645</v>
      </c>
      <c r="CM141">
        <v>1999.92129032258</v>
      </c>
      <c r="CN141">
        <v>0.979995451612903</v>
      </c>
      <c r="CO141">
        <v>0.0200041903225806</v>
      </c>
      <c r="CP141">
        <v>0</v>
      </c>
      <c r="CQ141">
        <v>514.014903225806</v>
      </c>
      <c r="CR141">
        <v>5.00005</v>
      </c>
      <c r="CS141">
        <v>12107.1612903226</v>
      </c>
      <c r="CT141">
        <v>16662.9548387097</v>
      </c>
      <c r="CU141">
        <v>49.3749677419355</v>
      </c>
      <c r="CV141">
        <v>49.9796774193548</v>
      </c>
      <c r="CW141">
        <v>49.657</v>
      </c>
      <c r="CX141">
        <v>49.4632580645161</v>
      </c>
      <c r="CY141">
        <v>51.3063548387097</v>
      </c>
      <c r="CZ141">
        <v>1955.01548387097</v>
      </c>
      <c r="DA141">
        <v>39.9058064516129</v>
      </c>
      <c r="DB141">
        <v>0</v>
      </c>
      <c r="DC141">
        <v>2.70000004768372</v>
      </c>
      <c r="DD141">
        <v>524.627384615385</v>
      </c>
      <c r="DE141">
        <v>-71.5440653690954</v>
      </c>
      <c r="DF141">
        <v>-28582.6754358563</v>
      </c>
      <c r="DG141">
        <v>29927.1384615385</v>
      </c>
      <c r="DH141">
        <v>15</v>
      </c>
      <c r="DI141">
        <v>1623861947.9</v>
      </c>
      <c r="DJ141" t="s">
        <v>666</v>
      </c>
      <c r="DK141">
        <v>21</v>
      </c>
      <c r="DL141">
        <v>8.02</v>
      </c>
      <c r="DM141">
        <v>-1.09</v>
      </c>
      <c r="DN141">
        <v>400</v>
      </c>
      <c r="DO141">
        <v>17</v>
      </c>
      <c r="DP141">
        <v>0.18</v>
      </c>
      <c r="DQ141">
        <v>0.01</v>
      </c>
      <c r="DR141">
        <v>-15.1295813953488</v>
      </c>
      <c r="DS141">
        <v>-1.48289655568151</v>
      </c>
      <c r="DT141">
        <v>0.182640887008784</v>
      </c>
      <c r="DU141">
        <v>0</v>
      </c>
      <c r="DV141">
        <v>528.631972222222</v>
      </c>
      <c r="DW141">
        <v>-49.258447068282</v>
      </c>
      <c r="DX141">
        <v>46.226433781313</v>
      </c>
      <c r="DY141">
        <v>0</v>
      </c>
      <c r="DZ141">
        <v>9.17976627906977</v>
      </c>
      <c r="EA141">
        <v>5.63789590760874</v>
      </c>
      <c r="EB141">
        <v>0.596216902735141</v>
      </c>
      <c r="EC141">
        <v>0</v>
      </c>
      <c r="ED141">
        <v>0</v>
      </c>
      <c r="EE141">
        <v>3</v>
      </c>
      <c r="EF141" t="s">
        <v>280</v>
      </c>
      <c r="EG141">
        <v>100</v>
      </c>
      <c r="EH141">
        <v>100</v>
      </c>
      <c r="EI141">
        <v>8.02</v>
      </c>
      <c r="EJ141">
        <v>-1.09</v>
      </c>
      <c r="EK141">
        <v>2</v>
      </c>
      <c r="EL141">
        <v>707.134</v>
      </c>
      <c r="EM141">
        <v>327.97</v>
      </c>
      <c r="EN141">
        <v>34.225</v>
      </c>
      <c r="EO141">
        <v>33.0392</v>
      </c>
      <c r="EP141">
        <v>30.0005</v>
      </c>
      <c r="EQ141">
        <v>32.7387</v>
      </c>
      <c r="ER141">
        <v>32.6848</v>
      </c>
      <c r="ES141">
        <v>25.8</v>
      </c>
      <c r="ET141">
        <v>-30</v>
      </c>
      <c r="EU141">
        <v>-30</v>
      </c>
      <c r="EV141">
        <v>-999.9</v>
      </c>
      <c r="EW141">
        <v>400</v>
      </c>
      <c r="EX141">
        <v>20</v>
      </c>
      <c r="EY141">
        <v>110.504</v>
      </c>
      <c r="EZ141">
        <v>98.5958</v>
      </c>
    </row>
    <row r="142" spans="1:156">
      <c r="A142">
        <v>126</v>
      </c>
      <c r="B142">
        <v>1623861989.4</v>
      </c>
      <c r="C142">
        <v>6237.30000019073</v>
      </c>
      <c r="D142" t="s">
        <v>688</v>
      </c>
      <c r="E142" t="s">
        <v>689</v>
      </c>
      <c r="F142" t="s">
        <v>264</v>
      </c>
      <c r="G142">
        <v>1623861964.70968</v>
      </c>
      <c r="H142">
        <f>CD142*AI142*(CB142-CC142)/(100*BV142*(1000-AI142*CB142))</f>
        <v>0</v>
      </c>
      <c r="I142">
        <f>CD142*AI142*(CA142-BZ142*(1000-AI142*CC142)/(1000-AI142*CB142))/(100*BV142)</f>
        <v>0</v>
      </c>
      <c r="J142">
        <f>BZ142 - IF(AI142&gt;1, I142*BV142*100.0/(AK142*CJ142), 0)</f>
        <v>0</v>
      </c>
      <c r="K142">
        <f>((Q142-H142/2)*J142-I142)/(Q142+H142/2)</f>
        <v>0</v>
      </c>
      <c r="L142">
        <f>K142*(CE142+CF142)/1000.0</f>
        <v>0</v>
      </c>
      <c r="M142">
        <f>(BZ142 - IF(AI142&gt;1, I142*BV142*100.0/(AK142*CJ142), 0))*(CE142+CF142)/1000.0</f>
        <v>0</v>
      </c>
      <c r="N142">
        <f>2.0/((1/P142-1/O142)+SIGN(P142)*SQRT((1/P142-1/O142)*(1/P142-1/O142) + 4*BW142/((BW142+1)*(BW142+1))*(2*1/P142*1/O142-1/O142*1/O142)))</f>
        <v>0</v>
      </c>
      <c r="O142">
        <f>AF142+AE142*BV142+AD142*BV142*BV142</f>
        <v>0</v>
      </c>
      <c r="P142">
        <f>H142*(1000-(1000*0.61365*exp(17.502*T142/(240.97+T142))/(CE142+CF142)+CB142)/2)/(1000*0.61365*exp(17.502*T142/(240.97+T142))/(CE142+CF142)-CB142)</f>
        <v>0</v>
      </c>
      <c r="Q142">
        <f>1/((BW142+1)/(N142/1.6)+1/(O142/1.37)) + BW142/((BW142+1)/(N142/1.6) + BW142/(O142/1.37))</f>
        <v>0</v>
      </c>
      <c r="R142">
        <f>(BS142*BU142)</f>
        <v>0</v>
      </c>
      <c r="S142">
        <f>(CG142+(R142+2*0.95*5.67E-8*(((CG142+$B$7)+273)^4-(CG142+273)^4)-44100*H142)/(1.84*29.3*O142+8*0.95*5.67E-8*(CG142+273)^3))</f>
        <v>0</v>
      </c>
      <c r="T142">
        <f>($C$7*CH142+$D$7*CI142+$E$7*S142)</f>
        <v>0</v>
      </c>
      <c r="U142">
        <f>0.61365*exp(17.502*T142/(240.97+T142))</f>
        <v>0</v>
      </c>
      <c r="V142">
        <f>(W142/X142*100)</f>
        <v>0</v>
      </c>
      <c r="W142">
        <f>CB142*(CE142+CF142)/1000</f>
        <v>0</v>
      </c>
      <c r="X142">
        <f>0.61365*exp(17.502*CG142/(240.97+CG142))</f>
        <v>0</v>
      </c>
      <c r="Y142">
        <f>(U142-CB142*(CE142+CF142)/1000)</f>
        <v>0</v>
      </c>
      <c r="Z142">
        <f>(-H142*44100)</f>
        <v>0</v>
      </c>
      <c r="AA142">
        <f>2*29.3*O142*0.92*(CG142-T142)</f>
        <v>0</v>
      </c>
      <c r="AB142">
        <f>2*0.95*5.67E-8*(((CG142+$B$7)+273)^4-(T142+273)^4)</f>
        <v>0</v>
      </c>
      <c r="AC142">
        <f>R142+AB142+Z142+AA142</f>
        <v>0</v>
      </c>
      <c r="AD142">
        <v>-0.0300582246068869</v>
      </c>
      <c r="AE142">
        <v>0.0337429903663312</v>
      </c>
      <c r="AF142">
        <v>2.6820634850017</v>
      </c>
      <c r="AG142">
        <v>70</v>
      </c>
      <c r="AH142">
        <v>12</v>
      </c>
      <c r="AI142">
        <f>IF(AG142*$H$13&gt;=AK142,1.0,(AK142/(AK142-AG142*$H$13)))</f>
        <v>0</v>
      </c>
      <c r="AJ142">
        <f>(AI142-1)*100</f>
        <v>0</v>
      </c>
      <c r="AK142">
        <f>MAX(0,($B$13+$C$13*CJ142)/(1+$D$13*CJ142)*CE142/(CG142+273)*$E$13)</f>
        <v>0</v>
      </c>
      <c r="AL142">
        <v>0</v>
      </c>
      <c r="AM142">
        <v>0</v>
      </c>
      <c r="AN142">
        <v>0</v>
      </c>
      <c r="AO142">
        <f>AN142-AM142</f>
        <v>0</v>
      </c>
      <c r="AP142">
        <f>AO142/AN142</f>
        <v>0</v>
      </c>
      <c r="AQ142">
        <v>-1</v>
      </c>
      <c r="AR142" t="s">
        <v>690</v>
      </c>
      <c r="AS142">
        <v>523.622961538462</v>
      </c>
      <c r="AT142">
        <v>582.939</v>
      </c>
      <c r="AU142">
        <f>1-AS142/AT142</f>
        <v>0</v>
      </c>
      <c r="AV142">
        <v>0.5</v>
      </c>
      <c r="AW142">
        <f>BS142</f>
        <v>0</v>
      </c>
      <c r="AX142">
        <f>I142</f>
        <v>0</v>
      </c>
      <c r="AY142">
        <f>AU142*AV142*AW142</f>
        <v>0</v>
      </c>
      <c r="AZ142">
        <f>BE142/AT142</f>
        <v>0</v>
      </c>
      <c r="BA142">
        <f>(AX142-AQ142)/AW142</f>
        <v>0</v>
      </c>
      <c r="BB142">
        <f>(AN142-AT142)/AT142</f>
        <v>0</v>
      </c>
      <c r="BC142" t="s">
        <v>266</v>
      </c>
      <c r="BD142">
        <v>0</v>
      </c>
      <c r="BE142">
        <f>AT142-BD142</f>
        <v>0</v>
      </c>
      <c r="BF142">
        <f>(AT142-AS142)/(AT142-BD142)</f>
        <v>0</v>
      </c>
      <c r="BG142">
        <f>(AN142-AT142)/(AN142-BD142)</f>
        <v>0</v>
      </c>
      <c r="BH142">
        <f>(AT142-AS142)/(AT142-AM142)</f>
        <v>0</v>
      </c>
      <c r="BI142">
        <f>(AN142-AT142)/(AN142-AM142)</f>
        <v>0</v>
      </c>
      <c r="BJ142" t="s">
        <v>266</v>
      </c>
      <c r="BK142" t="s">
        <v>266</v>
      </c>
      <c r="BL142" t="s">
        <v>266</v>
      </c>
      <c r="BM142" t="s">
        <v>266</v>
      </c>
      <c r="BN142" t="s">
        <v>266</v>
      </c>
      <c r="BO142" t="s">
        <v>266</v>
      </c>
      <c r="BP142" t="s">
        <v>266</v>
      </c>
      <c r="BQ142" t="s">
        <v>266</v>
      </c>
      <c r="BR142">
        <f>$B$11*CK142+$C$11*CL142+$F$11*CM142</f>
        <v>0</v>
      </c>
      <c r="BS142">
        <f>BR142*BT142</f>
        <v>0</v>
      </c>
      <c r="BT142">
        <f>($B$11*$D$9+$C$11*$D$9+$F$11*((CZ142+CR142)/MAX(CZ142+CR142+DA142, 0.1)*$I$9+DA142/MAX(CZ142+CR142+DA142, 0.1)*$J$9))/($B$11+$C$11+$F$11)</f>
        <v>0</v>
      </c>
      <c r="BU142">
        <f>($B$11*$K$9+$C$11*$K$9+$F$11*((CZ142+CR142)/MAX(CZ142+CR142+DA142, 0.1)*$P$9+DA142/MAX(CZ142+CR142+DA142, 0.1)*$Q$9))/($B$11+$C$11+$F$11)</f>
        <v>0</v>
      </c>
      <c r="BV142">
        <v>6</v>
      </c>
      <c r="BW142">
        <v>0.5</v>
      </c>
      <c r="BX142" t="s">
        <v>267</v>
      </c>
      <c r="BY142">
        <v>1623861964.70968</v>
      </c>
      <c r="BZ142">
        <v>384.495225806452</v>
      </c>
      <c r="CA142">
        <v>399.253225806452</v>
      </c>
      <c r="CB142">
        <v>25.6956419354839</v>
      </c>
      <c r="CC142">
        <v>17.1143258064516</v>
      </c>
      <c r="CD142">
        <v>599.970580645161</v>
      </c>
      <c r="CE142">
        <v>72.4900806451613</v>
      </c>
      <c r="CF142">
        <v>0.0994616096774194</v>
      </c>
      <c r="CG142">
        <v>35.9954096774194</v>
      </c>
      <c r="CH142">
        <v>34.8499032258065</v>
      </c>
      <c r="CI142">
        <v>999.9</v>
      </c>
      <c r="CJ142">
        <v>9999.55709677419</v>
      </c>
      <c r="CK142">
        <v>0</v>
      </c>
      <c r="CL142">
        <v>1385.45735483871</v>
      </c>
      <c r="CM142">
        <v>1999.93129032258</v>
      </c>
      <c r="CN142">
        <v>0.979995516129032</v>
      </c>
      <c r="CO142">
        <v>0.0200041419354839</v>
      </c>
      <c r="CP142">
        <v>0</v>
      </c>
      <c r="CQ142">
        <v>512.917548387097</v>
      </c>
      <c r="CR142">
        <v>5.00005</v>
      </c>
      <c r="CS142">
        <v>12078.3096774194</v>
      </c>
      <c r="CT142">
        <v>16663.035483871</v>
      </c>
      <c r="CU142">
        <v>49.4051935483871</v>
      </c>
      <c r="CV142">
        <v>49.9817096774193</v>
      </c>
      <c r="CW142">
        <v>49.657</v>
      </c>
      <c r="CX142">
        <v>49.4693225806451</v>
      </c>
      <c r="CY142">
        <v>51.3224838709677</v>
      </c>
      <c r="CZ142">
        <v>1955.02548387097</v>
      </c>
      <c r="DA142">
        <v>39.9058064516129</v>
      </c>
      <c r="DB142">
        <v>0</v>
      </c>
      <c r="DC142">
        <v>2.5</v>
      </c>
      <c r="DD142">
        <v>523.622961538462</v>
      </c>
      <c r="DE142">
        <v>-44.4212607992823</v>
      </c>
      <c r="DF142">
        <v>-13629.5197578358</v>
      </c>
      <c r="DG142">
        <v>29888.1384615385</v>
      </c>
      <c r="DH142">
        <v>15</v>
      </c>
      <c r="DI142">
        <v>1623861947.9</v>
      </c>
      <c r="DJ142" t="s">
        <v>666</v>
      </c>
      <c r="DK142">
        <v>21</v>
      </c>
      <c r="DL142">
        <v>8.02</v>
      </c>
      <c r="DM142">
        <v>-1.09</v>
      </c>
      <c r="DN142">
        <v>400</v>
      </c>
      <c r="DO142">
        <v>17</v>
      </c>
      <c r="DP142">
        <v>0.18</v>
      </c>
      <c r="DQ142">
        <v>0.01</v>
      </c>
      <c r="DR142">
        <v>-15.1963279069767</v>
      </c>
      <c r="DS142">
        <v>-0.94483572193741</v>
      </c>
      <c r="DT142">
        <v>0.134987588276265</v>
      </c>
      <c r="DU142">
        <v>0</v>
      </c>
      <c r="DV142">
        <v>529.142361111111</v>
      </c>
      <c r="DW142">
        <v>-62.8963929510228</v>
      </c>
      <c r="DX142">
        <v>46.441560000567</v>
      </c>
      <c r="DY142">
        <v>0</v>
      </c>
      <c r="DZ142">
        <v>9.41623930232558</v>
      </c>
      <c r="EA142">
        <v>4.73754474573722</v>
      </c>
      <c r="EB142">
        <v>0.513994406296571</v>
      </c>
      <c r="EC142">
        <v>0</v>
      </c>
      <c r="ED142">
        <v>0</v>
      </c>
      <c r="EE142">
        <v>3</v>
      </c>
      <c r="EF142" t="s">
        <v>280</v>
      </c>
      <c r="EG142">
        <v>100</v>
      </c>
      <c r="EH142">
        <v>100</v>
      </c>
      <c r="EI142">
        <v>8.02</v>
      </c>
      <c r="EJ142">
        <v>-1.09</v>
      </c>
      <c r="EK142">
        <v>2</v>
      </c>
      <c r="EL142">
        <v>707.111</v>
      </c>
      <c r="EM142">
        <v>327.95</v>
      </c>
      <c r="EN142">
        <v>34.2307</v>
      </c>
      <c r="EO142">
        <v>33.0436</v>
      </c>
      <c r="EP142">
        <v>30.0005</v>
      </c>
      <c r="EQ142">
        <v>32.7425</v>
      </c>
      <c r="ER142">
        <v>32.6884</v>
      </c>
      <c r="ES142">
        <v>25.8</v>
      </c>
      <c r="ET142">
        <v>-30</v>
      </c>
      <c r="EU142">
        <v>-30</v>
      </c>
      <c r="EV142">
        <v>-999.9</v>
      </c>
      <c r="EW142">
        <v>400</v>
      </c>
      <c r="EX142">
        <v>20</v>
      </c>
      <c r="EY142">
        <v>110.503</v>
      </c>
      <c r="EZ142">
        <v>98.5956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  <row r="16" spans="1:2">
      <c r="A16" t="s">
        <v>296</v>
      </c>
      <c r="B16" t="s">
        <v>297</v>
      </c>
    </row>
    <row r="17" spans="1:2">
      <c r="A17" t="s">
        <v>326</v>
      </c>
      <c r="B17" t="s">
        <v>327</v>
      </c>
    </row>
    <row r="18" spans="1:2">
      <c r="A18" t="s">
        <v>359</v>
      </c>
      <c r="B18" t="s">
        <v>360</v>
      </c>
    </row>
    <row r="19" spans="1:2">
      <c r="A19" t="s">
        <v>389</v>
      </c>
      <c r="B19" t="s">
        <v>390</v>
      </c>
    </row>
    <row r="20" spans="1:2">
      <c r="A20" t="s">
        <v>403</v>
      </c>
      <c r="B20" t="s">
        <v>404</v>
      </c>
    </row>
    <row r="21" spans="1:2">
      <c r="A21" t="s">
        <v>433</v>
      </c>
      <c r="B21" t="s">
        <v>434</v>
      </c>
    </row>
    <row r="22" spans="1:2">
      <c r="A22" t="s">
        <v>463</v>
      </c>
      <c r="B22" t="s">
        <v>464</v>
      </c>
    </row>
    <row r="23" spans="1:2">
      <c r="A23" t="s">
        <v>493</v>
      </c>
      <c r="B23" t="s">
        <v>494</v>
      </c>
    </row>
    <row r="24" spans="1:2">
      <c r="A24" t="s">
        <v>526</v>
      </c>
      <c r="B24" t="s">
        <v>527</v>
      </c>
    </row>
    <row r="25" spans="1:2">
      <c r="A25" t="s">
        <v>563</v>
      </c>
      <c r="B25" t="s">
        <v>564</v>
      </c>
    </row>
    <row r="26" spans="1:2">
      <c r="A26" t="s">
        <v>565</v>
      </c>
      <c r="B26" t="s">
        <v>566</v>
      </c>
    </row>
    <row r="27" spans="1:2">
      <c r="A27" t="s">
        <v>598</v>
      </c>
      <c r="B27" t="s">
        <v>599</v>
      </c>
    </row>
    <row r="28" spans="1:2">
      <c r="A28" t="s">
        <v>631</v>
      </c>
      <c r="B28" t="s">
        <v>632</v>
      </c>
    </row>
    <row r="29" spans="1:2">
      <c r="A29" t="s">
        <v>661</v>
      </c>
      <c r="B29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2021-06-16T11:47:45Z</dcterms:created>
  <dcterms:modified xsi:type="dcterms:W3CDTF">2021-06-16T11:47:45Z</dcterms:modified>
</cp:coreProperties>
</file>