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<sst xmlns="http://schemas.openxmlformats.org/spreadsheetml/2006/main" count="1557" uniqueCount="439">
  <si>
    <t>File opened</t>
  </si>
  <si>
    <t>2021-06-14 14:05:18</t>
  </si>
  <si>
    <t>Console s/n</t>
  </si>
  <si>
    <t>68C-901352</t>
  </si>
  <si>
    <t>Console ver</t>
  </si>
  <si>
    <t>Bluestem v.1.3.4</t>
  </si>
  <si>
    <t>Scripts ver</t>
  </si>
  <si>
    <t>2018.05  1.3.4, Mar 2018</t>
  </si>
  <si>
    <t>Head s/n</t>
  </si>
  <si>
    <t>68H-581348</t>
  </si>
  <si>
    <t>Head ver</t>
  </si>
  <si>
    <t>1.3.0</t>
  </si>
  <si>
    <t>Head cal</t>
  </si>
  <si>
    <t>{"h2oaspanconc2": "0", "ssb_ref": "33513.6", "co2azero": "0.893886", "flowbzero": "0.22602", "h2obspan2b": "0.0670951", "h2oaspanconc1": "12.25", "h2oaspan2": "0", "co2aspanconc2": "0", "flowmeterzero": "1.01", "chamberpressurezero": "2.54967", "h2oaspan1": "1.00244", "co2bspan1": "0.989818", "h2obspan2": "0", "tazero": "0.142506", "co2bspanconc2": "0", "co2bspan2a": "0.176379", "co2aspan1": "0.989639", "h2obspanconc2": "0", "h2obspanconc1": "12.25", "co2bzero": "0.971603", "tbzero": "0.0380535", "co2aspan2": "0", "h2obspan2a": "0.0673262", "oxygen": "21", "co2bspanconc1": "993.2", "h2oaspan2a": "0.0673025", "h2oaspan2b": "0.0674668", "h2obzero": "1.07726", "flowazero": "0.21437", "co2aspan2a": "0.176687", "co2bspan2": "0", "co2bspan2b": "0.174583", "co2aspanconc1": "993.2", "co2aspan2b": "0.174856", "h2obspan1": "0.996568", "ssa_ref": "33579.6", "h2oazero": "1.05601"}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</si>
  <si>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</si>
  <si>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</si>
  <si>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</si>
  <si>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</si>
  <si>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</si>
  <si>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</si>
  <si>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</si>
  <si>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</si>
  <si>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</si>
  <si>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14:05:18</t>
  </si>
  <si>
    <t>Stability Definition:	ΔCO2 (Meas2): Slp&lt;0.5	ΔH2O (Meas2): Slp&lt;0.1	F (FlrLS): Slp&lt;1</t>
  </si>
  <si>
    <t>14:05:29</t>
  </si>
  <si>
    <t>test</t>
  </si>
  <si>
    <t>14:20:21</t>
  </si>
  <si>
    <t>wyeamp_1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</si>
  <si>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</si>
  <si>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</si>
  <si>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</si>
  <si>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</si>
  <si>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</si>
  <si>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</si>
  <si>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</si>
  <si>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</si>
  <si>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</si>
  <si>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</si>
  <si>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</si>
  <si>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</si>
  <si>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</si>
  <si>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</si>
  <si>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</si>
  <si>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</si>
  <si>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</si>
  <si>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</si>
  <si>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</si>
  <si>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</si>
  <si>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</si>
  <si>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</si>
  <si>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</si>
  <si>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</si>
  <si>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</si>
  <si>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</si>
  <si>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</si>
  <si>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</si>
  <si>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</si>
  <si>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</si>
  <si>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</si>
  <si>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</si>
  <si>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</si>
  <si>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</si>
  <si>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</si>
  <si>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</si>
  <si>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</si>
  <si>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</si>
  <si>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</si>
  <si>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</si>
  <si>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</si>
  <si>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</si>
  <si>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</si>
  <si>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3.40973 113.396 487.438 828.684 1138.78 1417.05 1410.4 1405.68</t>
  </si>
  <si>
    <t>Fs_true</t>
  </si>
  <si>
    <t>0.241571 114.697 401.039 600.811 801.275 1070.58 1071.17 1071.31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</si>
  <si>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</si>
  <si>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</si>
  <si>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</si>
  <si>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</si>
  <si>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</si>
  <si>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</si>
  <si>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</si>
  <si>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</si>
  <si>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</si>
  <si>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</si>
  <si>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</si>
  <si>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</si>
  <si>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</si>
  <si>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</si>
  <si>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</si>
  <si>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</si>
  <si>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</si>
  <si>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</si>
  <si>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</si>
  <si>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rep name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</si>
  <si>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</si>
  <si>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</si>
  <si>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</si>
  <si>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</si>
  <si>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</si>
  <si>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</si>
  <si>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</si>
  <si>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</si>
  <si>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</si>
  <si>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</si>
  <si>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</si>
  <si>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</si>
  <si>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</si>
  <si>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</si>
  <si>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</si>
  <si>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</si>
  <si>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</si>
  <si>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</si>
  <si>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</si>
  <si>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</si>
  <si>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</si>
  <si>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</si>
  <si>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</si>
  <si>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</si>
  <si>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</si>
  <si>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</si>
  <si>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</si>
  <si>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</si>
  <si>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</si>
  <si>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</si>
  <si>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</si>
  <si>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</si>
  <si>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</si>
  <si>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</si>
  <si>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</si>
  <si>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</si>
  <si>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</si>
  <si>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</si>
  <si>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</si>
  <si>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</si>
  <si>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</si>
  <si>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</si>
  <si>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</si>
  <si>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</si>
  <si>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</si>
  <si>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</si>
  <si>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</si>
  <si>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</si>
  <si>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</si>
  <si>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</si>
  <si>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</si>
  <si>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</si>
  <si>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</si>
  <si>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</si>
  <si>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</si>
  <si>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</si>
  <si>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</si>
  <si>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</si>
  <si>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</si>
  <si>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</si>
  <si>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</si>
  <si>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</si>
  <si>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</si>
  <si>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</si>
  <si>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</si>
  <si>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</si>
  <si>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</si>
  <si>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</si>
  <si>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</si>
  <si>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</si>
  <si>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</si>
  <si>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</si>
  <si>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</si>
  <si>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</si>
  <si>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</si>
  <si>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</si>
  <si>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</si>
  <si>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</si>
  <si>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</si>
  <si>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</si>
  <si>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</si>
  <si>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</si>
  <si>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</si>
  <si>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</si>
  <si>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</si>
  <si>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</si>
  <si>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</si>
  <si>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</si>
  <si>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</si>
  <si>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</si>
  <si>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</si>
  <si>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</si>
  <si>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</si>
  <si>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</si>
  <si>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</si>
  <si>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</si>
  <si>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</si>
  <si>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</si>
  <si>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</si>
  <si>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</si>
  <si>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</si>
  <si>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</si>
  <si>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</si>
  <si>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</si>
  <si>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</si>
  <si>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</si>
  <si>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</si>
  <si>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</si>
  <si>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</si>
  <si>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</si>
  <si>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</si>
  <si>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</si>
  <si>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</si>
  <si>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</si>
  <si>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</si>
  <si>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</si>
  <si>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</si>
  <si>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</si>
  <si>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</si>
  <si>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</si>
  <si>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</si>
  <si>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</si>
  <si>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</si>
  <si>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</si>
  <si>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</si>
  <si>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</si>
  <si>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</si>
  <si>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</si>
  <si>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</si>
  <si>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</si>
  <si>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</si>
  <si>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</si>
  <si>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</si>
  <si>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</si>
  <si>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</si>
  <si>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</si>
  <si>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</si>
  <si>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</si>
  <si>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</si>
  <si>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</si>
  <si>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</si>
  <si>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</si>
  <si>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</si>
  <si>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</si>
  <si>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</si>
  <si>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</si>
  <si>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</si>
  <si>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</si>
  <si>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</si>
  <si>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</si>
  <si>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</si>
  <si>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</si>
  <si>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</si>
  <si>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</si>
  <si>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</si>
  <si>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</si>
  <si>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</si>
  <si>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</si>
  <si>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</si>
  <si>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</si>
  <si>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</si>
  <si>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</si>
  <si>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</si>
  <si>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</si>
  <si>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</si>
  <si>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</si>
  <si>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</si>
  <si>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</si>
  <si>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</si>
  <si>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20210614 14:32:45</t>
  </si>
  <si>
    <t>14:32:45</t>
  </si>
  <si>
    <t>default</t>
  </si>
  <si>
    <t>RECT-6795-20210614-14_32_46</t>
  </si>
  <si>
    <t>-</t>
  </si>
  <si>
    <t>0: Broadleaf</t>
  </si>
  <si>
    <t>14:14:24</t>
  </si>
  <si>
    <t>2/3</t>
  </si>
  <si>
    <t>20210614 14:32:48</t>
  </si>
  <si>
    <t>14:32:48</t>
  </si>
  <si>
    <t>RECT-6796-20210614-14_32_49</t>
  </si>
  <si>
    <t>1/3</t>
  </si>
  <si>
    <t>20210614 14:32:51</t>
  </si>
  <si>
    <t>14:32:51</t>
  </si>
  <si>
    <t>RECT-6797-20210614-14_32_53</t>
  </si>
  <si>
    <t>20210614 14:32:54</t>
  </si>
  <si>
    <t>14:32:54</t>
  </si>
  <si>
    <t>RECT-6798-20210614-14_32_56</t>
  </si>
  <si>
    <t>0/3</t>
  </si>
  <si>
    <t>20210614 14:32:57</t>
  </si>
  <si>
    <t>14:32:57</t>
  </si>
  <si>
    <t>RECT-6799-20210614-14_32_59</t>
  </si>
  <si>
    <t>20210614 14:33:00</t>
  </si>
  <si>
    <t>14:33:00</t>
  </si>
  <si>
    <t>RECT-6800-20210614-14_33_02</t>
  </si>
  <si>
    <t>20210614 14:33:03</t>
  </si>
  <si>
    <t>14:33:03</t>
  </si>
  <si>
    <t>RECT-6801-20210614-14_33_05</t>
  </si>
  <si>
    <t>20210614 14:33:07</t>
  </si>
  <si>
    <t>14:33:07</t>
  </si>
  <si>
    <t>RECT-6802-20210614-14_33_08</t>
  </si>
  <si>
    <t>20210614 14:33:10</t>
  </si>
  <si>
    <t>14:33:10</t>
  </si>
  <si>
    <t>RECT-6803-20210614-14_33_11</t>
  </si>
  <si>
    <t>20210614 14:33:32</t>
  </si>
  <si>
    <t>14:33:32</t>
  </si>
  <si>
    <t>RECT-6804-20210614-14_33_34</t>
  </si>
  <si>
    <t>14:35:11</t>
  </si>
  <si>
    <t>wyeamp_2</t>
  </si>
  <si>
    <t>20210614 14:40:21</t>
  </si>
  <si>
    <t>14:40:21</t>
  </si>
  <si>
    <t>RECT-6805-20210614-14_40_23</t>
  </si>
  <si>
    <t>20210614 14:40:24</t>
  </si>
  <si>
    <t>14:40:24</t>
  </si>
  <si>
    <t>RECT-6806-20210614-14_40_26</t>
  </si>
  <si>
    <t>20210614 14:40:27</t>
  </si>
  <si>
    <t>14:40:27</t>
  </si>
  <si>
    <t>RECT-6807-20210614-14_40_29</t>
  </si>
  <si>
    <t>20210614 14:40:30</t>
  </si>
  <si>
    <t>14:40:30</t>
  </si>
  <si>
    <t>RECT-6808-20210614-14_40_32</t>
  </si>
  <si>
    <t>20210614 14:40:33</t>
  </si>
  <si>
    <t>14:40:33</t>
  </si>
  <si>
    <t>RECT-6809-20210614-14_40_35</t>
  </si>
  <si>
    <t>20210614 14:40:37</t>
  </si>
  <si>
    <t>14:40:37</t>
  </si>
  <si>
    <t>RECT-6810-20210614-14_40_38</t>
  </si>
  <si>
    <t>20210614 14:40:40</t>
  </si>
  <si>
    <t>14:40:40</t>
  </si>
  <si>
    <t>RECT-6811-20210614-14_40_41</t>
  </si>
  <si>
    <t>20210614 14:40:43</t>
  </si>
  <si>
    <t>14:40:43</t>
  </si>
  <si>
    <t>RECT-6812-20210614-14_40_44</t>
  </si>
  <si>
    <t>20210614 14:40:46</t>
  </si>
  <si>
    <t>14:40:46</t>
  </si>
  <si>
    <t>RECT-6813-20210614-14_40_47</t>
  </si>
  <si>
    <t>20210614 14:50:37</t>
  </si>
  <si>
    <t>14:50:37</t>
  </si>
  <si>
    <t>RECT-6814-20210614-14_50_39</t>
  </si>
  <si>
    <t>14:51:01</t>
  </si>
  <si>
    <t>3/3</t>
  </si>
  <si>
    <t>20210614 14:51:02</t>
  </si>
  <si>
    <t>14:51:02</t>
  </si>
  <si>
    <t>RECT-6815-20210614-14_51_03</t>
  </si>
  <si>
    <t>14:51:29</t>
  </si>
  <si>
    <t>20210614 14:51:30</t>
  </si>
  <si>
    <t>14:51:30</t>
  </si>
  <si>
    <t>RECT-6816-20210614-14_51_31</t>
  </si>
  <si>
    <t>14:51:51</t>
  </si>
  <si>
    <t>14:54:59</t>
  </si>
  <si>
    <t>last3 achmil1</t>
  </si>
  <si>
    <t>14:59:36</t>
  </si>
  <si>
    <t>pothip_1</t>
  </si>
  <si>
    <t>20210614 15:00:02</t>
  </si>
  <si>
    <t>15:00:02</t>
  </si>
  <si>
    <t>RECT-6817-20210614-15_00_03</t>
  </si>
  <si>
    <t>20210614 15:00:05</t>
  </si>
  <si>
    <t>15:00:05</t>
  </si>
  <si>
    <t>RECT-6818-20210614-15_00_07</t>
  </si>
  <si>
    <t>20210614 15:00:08</t>
  </si>
  <si>
    <t>15:00:08</t>
  </si>
  <si>
    <t>RECT-6819-20210614-15_00_10</t>
  </si>
  <si>
    <t>20210614 15:00:11</t>
  </si>
  <si>
    <t>15:00:11</t>
  </si>
  <si>
    <t>RECT-6820-20210614-15_00_13</t>
  </si>
  <si>
    <t>20210614 15:00:14</t>
  </si>
  <si>
    <t>15:00:14</t>
  </si>
  <si>
    <t>RECT-6821-20210614-15_00_16</t>
  </si>
  <si>
    <t>20210614 15:00:17</t>
  </si>
  <si>
    <t>15:00:17</t>
  </si>
  <si>
    <t>RECT-6822-20210614-15_00_19</t>
  </si>
  <si>
    <t>20210614 15:00:20</t>
  </si>
  <si>
    <t>15:00:20</t>
  </si>
  <si>
    <t>RECT-6823-20210614-15_00_22</t>
  </si>
  <si>
    <t>20210614 15:00:24</t>
  </si>
  <si>
    <t>15:00:24</t>
  </si>
  <si>
    <t>RECT-6824-20210614-15_00_26</t>
  </si>
  <si>
    <t>20210614 15:00:27</t>
  </si>
  <si>
    <t>15:00:27</t>
  </si>
  <si>
    <t>RECT-6825-20210614-15_00_29</t>
  </si>
  <si>
    <t>15:02:25</t>
  </si>
  <si>
    <t>pothip_2</t>
  </si>
  <si>
    <t>15:09:00</t>
  </si>
  <si>
    <t>wyeamp_3</t>
  </si>
  <si>
    <t>20210614 15:17:03</t>
  </si>
  <si>
    <t>15:17:03</t>
  </si>
  <si>
    <t>RECT-6826-20210614-15_17_05</t>
  </si>
  <si>
    <t>15:15:59</t>
  </si>
  <si>
    <t>20210614 15:17:06</t>
  </si>
  <si>
    <t>15:17:06</t>
  </si>
  <si>
    <t>RECT-6827-20210614-15_17_08</t>
  </si>
  <si>
    <t>20210614 15:17:09</t>
  </si>
  <si>
    <t>15:17:09</t>
  </si>
  <si>
    <t>RECT-6828-20210614-15_17_11</t>
  </si>
  <si>
    <t>20210614 15:17:12</t>
  </si>
  <si>
    <t>15:17:12</t>
  </si>
  <si>
    <t>RECT-6829-20210614-15_17_14</t>
  </si>
  <si>
    <t>20210614 15:17:15</t>
  </si>
  <si>
    <t>15:17:15</t>
  </si>
  <si>
    <t>RECT-6830-20210614-15_17_17</t>
  </si>
  <si>
    <t>20210614 15:17:19</t>
  </si>
  <si>
    <t>15:17:19</t>
  </si>
  <si>
    <t>RECT-6831-20210614-15_17_21</t>
  </si>
  <si>
    <t>20210614 15:17:22</t>
  </si>
  <si>
    <t>15:17:22</t>
  </si>
  <si>
    <t>RECT-6832-20210614-15_17_24</t>
  </si>
  <si>
    <t>20210614 15:17:25</t>
  </si>
  <si>
    <t>15:17:25</t>
  </si>
  <si>
    <t>RECT-6833-20210614-15_17_27</t>
  </si>
  <si>
    <t>20210614 15:17:28</t>
  </si>
  <si>
    <t>15:17:28</t>
  </si>
  <si>
    <t>RECT-6834-20210614-15_17_30</t>
  </si>
  <si>
    <t>15:19:21</t>
  </si>
  <si>
    <t>wyeamp_4</t>
  </si>
  <si>
    <t>20210614 15:33:15</t>
  </si>
  <si>
    <t>15:33:15</t>
  </si>
  <si>
    <t>RECT-6835-20210614-15_33_17</t>
  </si>
  <si>
    <t>15:32:32</t>
  </si>
  <si>
    <t>20210614 15:33:18</t>
  </si>
  <si>
    <t>15:33:18</t>
  </si>
  <si>
    <t>RECT-6836-20210614-15_33_20</t>
  </si>
  <si>
    <t>20210614 15:33:21</t>
  </si>
  <si>
    <t>15:33:21</t>
  </si>
  <si>
    <t>RECT-6837-20210614-15_33_23</t>
  </si>
  <si>
    <t>20210614 15:33:24</t>
  </si>
  <si>
    <t>15:33:24</t>
  </si>
  <si>
    <t>RECT-6838-20210614-15_33_26</t>
  </si>
  <si>
    <t>20210614 15:33:27</t>
  </si>
  <si>
    <t>15:33:27</t>
  </si>
  <si>
    <t>RECT-6839-20210614-15_33_29</t>
  </si>
  <si>
    <t>20210614 15:33:30</t>
  </si>
  <si>
    <t>15:33:30</t>
  </si>
  <si>
    <t>RECT-6840-20210614-15_33_32</t>
  </si>
  <si>
    <t>20210614 15:33:33</t>
  </si>
  <si>
    <t>15:33:33</t>
  </si>
  <si>
    <t>RECT-6841-20210614-15_33_35</t>
  </si>
  <si>
    <t>20210614 15:33:36</t>
  </si>
  <si>
    <t>15:33:36</t>
  </si>
  <si>
    <t>RECT-6842-20210614-15_33_38</t>
  </si>
  <si>
    <t>20210614 15:33:39</t>
  </si>
  <si>
    <t>15:33:39</t>
  </si>
  <si>
    <t>RECT-6843-20210614-15_33_41</t>
  </si>
  <si>
    <t>20210614 15:33:42</t>
  </si>
  <si>
    <t>15:33:42</t>
  </si>
  <si>
    <t>RECT-6844-20210614-15_33_44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</si>
</sst>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Z66"/>
  <sheetViews>
    <sheetView tabSelected="1" workbookViewId="0"/>
  </sheetViews>
  <sheetFormatPr defaultRowHeight="15"/>
  <sheetData>
    <row r="2" spans="1:156">
      <c r="A2" t="s">
        <v>29</v>
      </c>
      <c r="B2" t="s">
        <v>30</v>
      </c>
      <c r="C2" t="s">
        <v>31</v>
      </c>
      <c r="D2" t="s">
        <v>32</v>
      </c>
    </row>
    <row r="3" spans="1:156">
      <c r="B3">
        <v>4</v>
      </c>
      <c r="C3">
        <v>21</v>
      </c>
      <c r="D3" t="s">
        <v>33</v>
      </c>
    </row>
    <row r="4" spans="1:156">
      <c r="A4" t="s">
        <v>34</v>
      </c>
      <c r="B4" t="s">
        <v>35</v>
      </c>
    </row>
    <row r="5" spans="1:156">
      <c r="B5">
        <v>2</v>
      </c>
    </row>
    <row r="6" spans="1:156">
      <c r="A6" t="s">
        <v>36</v>
      </c>
      <c r="B6" t="s">
        <v>37</v>
      </c>
      <c r="C6" t="s">
        <v>38</v>
      </c>
      <c r="D6" t="s">
        <v>39</v>
      </c>
      <c r="E6" t="s">
        <v>40</v>
      </c>
    </row>
    <row r="7" spans="1:156">
      <c r="B7">
        <v>0</v>
      </c>
      <c r="C7">
        <v>1</v>
      </c>
      <c r="D7">
        <v>0</v>
      </c>
      <c r="E7">
        <v>0</v>
      </c>
    </row>
    <row r="8" spans="1:156">
      <c r="A8" t="s">
        <v>41</v>
      </c>
      <c r="B8" t="s">
        <v>42</v>
      </c>
      <c r="C8" t="s">
        <v>44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J8" t="s">
        <v>52</v>
      </c>
      <c r="K8" t="s">
        <v>53</v>
      </c>
      <c r="L8" t="s">
        <v>54</v>
      </c>
      <c r="M8" t="s">
        <v>55</v>
      </c>
      <c r="N8" t="s">
        <v>56</v>
      </c>
      <c r="O8" t="s">
        <v>57</v>
      </c>
      <c r="P8" t="s">
        <v>58</v>
      </c>
      <c r="Q8" t="s">
        <v>59</v>
      </c>
    </row>
    <row r="9" spans="1:156">
      <c r="B9" t="s">
        <v>43</v>
      </c>
      <c r="C9" t="s">
        <v>45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56">
      <c r="A10" t="s">
        <v>60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</row>
    <row r="11" spans="1:156">
      <c r="B11">
        <v>0</v>
      </c>
      <c r="C11">
        <v>0</v>
      </c>
      <c r="D11">
        <v>0</v>
      </c>
      <c r="E11">
        <v>0</v>
      </c>
      <c r="F11">
        <v>1</v>
      </c>
    </row>
    <row r="12" spans="1:156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73</v>
      </c>
      <c r="H12" t="s">
        <v>75</v>
      </c>
    </row>
    <row r="13" spans="1:156">
      <c r="B13">
        <v>-6276</v>
      </c>
      <c r="C13">
        <v>6.6</v>
      </c>
      <c r="D13">
        <v>1.709e-05</v>
      </c>
      <c r="E13">
        <v>3.11</v>
      </c>
      <c r="F13" t="s">
        <v>72</v>
      </c>
      <c r="G13" t="s">
        <v>74</v>
      </c>
      <c r="H13">
        <v>0</v>
      </c>
    </row>
    <row r="14" spans="1:156">
      <c r="A14" t="s">
        <v>76</v>
      </c>
      <c r="B14" t="s">
        <v>76</v>
      </c>
      <c r="C14" t="s">
        <v>76</v>
      </c>
      <c r="D14" t="s">
        <v>76</v>
      </c>
      <c r="E14" t="s">
        <v>76</v>
      </c>
      <c r="F14" t="s">
        <v>77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>
        <v>78</v>
      </c>
      <c r="AD14" t="s">
        <v>78</v>
      </c>
      <c r="AE14" t="s">
        <v>78</v>
      </c>
      <c r="AF14" t="s">
        <v>78</v>
      </c>
      <c r="AG14" t="s">
        <v>79</v>
      </c>
      <c r="AH14" t="s">
        <v>79</v>
      </c>
      <c r="AI14" t="s">
        <v>79</v>
      </c>
      <c r="AJ14" t="s">
        <v>79</v>
      </c>
      <c r="AK14" t="s">
        <v>79</v>
      </c>
      <c r="AL14" t="s">
        <v>80</v>
      </c>
      <c r="AM14" t="s">
        <v>80</v>
      </c>
      <c r="AN14" t="s">
        <v>80</v>
      </c>
      <c r="AO14" t="s">
        <v>80</v>
      </c>
      <c r="AP14" t="s">
        <v>80</v>
      </c>
      <c r="AQ14" t="s">
        <v>80</v>
      </c>
      <c r="AR14" t="s">
        <v>80</v>
      </c>
      <c r="AS14" t="s">
        <v>80</v>
      </c>
      <c r="AT14" t="s">
        <v>80</v>
      </c>
      <c r="AU14" t="s">
        <v>80</v>
      </c>
      <c r="AV14" t="s">
        <v>80</v>
      </c>
      <c r="AW14" t="s">
        <v>80</v>
      </c>
      <c r="AX14" t="s">
        <v>80</v>
      </c>
      <c r="AY14" t="s">
        <v>80</v>
      </c>
      <c r="AZ14" t="s">
        <v>80</v>
      </c>
      <c r="BA14" t="s">
        <v>80</v>
      </c>
      <c r="BB14" t="s">
        <v>80</v>
      </c>
      <c r="BC14" t="s">
        <v>80</v>
      </c>
      <c r="BD14" t="s">
        <v>80</v>
      </c>
      <c r="BE14" t="s">
        <v>80</v>
      </c>
      <c r="BF14" t="s">
        <v>80</v>
      </c>
      <c r="BG14" t="s">
        <v>80</v>
      </c>
      <c r="BH14" t="s">
        <v>80</v>
      </c>
      <c r="BI14" t="s">
        <v>80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82</v>
      </c>
      <c r="BS14" t="s">
        <v>82</v>
      </c>
      <c r="BT14" t="s">
        <v>82</v>
      </c>
      <c r="BU14" t="s">
        <v>82</v>
      </c>
      <c r="BV14" t="s">
        <v>34</v>
      </c>
      <c r="BW14" t="s">
        <v>34</v>
      </c>
      <c r="BX14" t="s">
        <v>34</v>
      </c>
      <c r="BY14" t="s">
        <v>83</v>
      </c>
      <c r="BZ14" t="s">
        <v>83</v>
      </c>
      <c r="CA14" t="s">
        <v>83</v>
      </c>
      <c r="CB14" t="s">
        <v>83</v>
      </c>
      <c r="CC14" t="s">
        <v>83</v>
      </c>
      <c r="CD14" t="s">
        <v>83</v>
      </c>
      <c r="CE14" t="s">
        <v>83</v>
      </c>
      <c r="CF14" t="s">
        <v>83</v>
      </c>
      <c r="CG14" t="s">
        <v>83</v>
      </c>
      <c r="CH14" t="s">
        <v>83</v>
      </c>
      <c r="CI14" t="s">
        <v>83</v>
      </c>
      <c r="CJ14" t="s">
        <v>83</v>
      </c>
      <c r="CK14" t="s">
        <v>83</v>
      </c>
      <c r="CL14" t="s">
        <v>83</v>
      </c>
      <c r="CM14" t="s">
        <v>84</v>
      </c>
      <c r="CN14" t="s">
        <v>84</v>
      </c>
      <c r="CO14" t="s">
        <v>84</v>
      </c>
      <c r="CP14" t="s">
        <v>84</v>
      </c>
      <c r="CQ14" t="s">
        <v>84</v>
      </c>
      <c r="CR14" t="s">
        <v>84</v>
      </c>
      <c r="CS14" t="s">
        <v>84</v>
      </c>
      <c r="CT14" t="s">
        <v>84</v>
      </c>
      <c r="CU14" t="s">
        <v>84</v>
      </c>
      <c r="CV14" t="s">
        <v>84</v>
      </c>
      <c r="CW14" t="s">
        <v>84</v>
      </c>
      <c r="CX14" t="s">
        <v>84</v>
      </c>
      <c r="CY14" t="s">
        <v>84</v>
      </c>
      <c r="CZ14" t="s">
        <v>84</v>
      </c>
      <c r="DA14" t="s">
        <v>84</v>
      </c>
      <c r="DB14" t="s">
        <v>84</v>
      </c>
      <c r="DC14" t="s">
        <v>84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86</v>
      </c>
      <c r="DJ14" t="s">
        <v>86</v>
      </c>
      <c r="DK14" t="s">
        <v>86</v>
      </c>
      <c r="DL14" t="s">
        <v>86</v>
      </c>
      <c r="DM14" t="s">
        <v>86</v>
      </c>
      <c r="DN14" t="s">
        <v>86</v>
      </c>
      <c r="DO14" t="s">
        <v>86</v>
      </c>
      <c r="DP14" t="s">
        <v>86</v>
      </c>
      <c r="DQ14" t="s">
        <v>86</v>
      </c>
      <c r="DR14" t="s">
        <v>87</v>
      </c>
      <c r="DS14" t="s">
        <v>87</v>
      </c>
      <c r="DT14" t="s">
        <v>87</v>
      </c>
      <c r="DU14" t="s">
        <v>87</v>
      </c>
      <c r="DV14" t="s">
        <v>87</v>
      </c>
      <c r="DW14" t="s">
        <v>87</v>
      </c>
      <c r="DX14" t="s">
        <v>87</v>
      </c>
      <c r="DY14" t="s">
        <v>87</v>
      </c>
      <c r="DZ14" t="s">
        <v>87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88</v>
      </c>
      <c r="EH14" t="s">
        <v>88</v>
      </c>
      <c r="EI14" t="s">
        <v>88</v>
      </c>
      <c r="EJ14" t="s">
        <v>88</v>
      </c>
      <c r="EK14" t="s">
        <v>88</v>
      </c>
      <c r="EL14" t="s">
        <v>88</v>
      </c>
      <c r="EM14" t="s">
        <v>88</v>
      </c>
      <c r="EN14" t="s">
        <v>88</v>
      </c>
      <c r="EO14" t="s">
        <v>88</v>
      </c>
      <c r="EP14" t="s">
        <v>88</v>
      </c>
      <c r="EQ14" t="s">
        <v>88</v>
      </c>
      <c r="ER14" t="s">
        <v>88</v>
      </c>
      <c r="ES14" t="s">
        <v>88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</row>
    <row r="15" spans="1:156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79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162</v>
      </c>
      <c r="BX15" t="s">
        <v>163</v>
      </c>
      <c r="BY15" t="s">
        <v>95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90</v>
      </c>
      <c r="DJ15" t="s">
        <v>93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</row>
    <row r="16" spans="1:156">
      <c r="B16" t="s">
        <v>241</v>
      </c>
      <c r="C16" t="s">
        <v>241</v>
      </c>
      <c r="G16" t="s">
        <v>241</v>
      </c>
      <c r="H16" t="s">
        <v>242</v>
      </c>
      <c r="I16" t="s">
        <v>243</v>
      </c>
      <c r="J16" t="s">
        <v>244</v>
      </c>
      <c r="K16" t="s">
        <v>244</v>
      </c>
      <c r="L16" t="s">
        <v>169</v>
      </c>
      <c r="M16" t="s">
        <v>169</v>
      </c>
      <c r="N16" t="s">
        <v>242</v>
      </c>
      <c r="O16" t="s">
        <v>242</v>
      </c>
      <c r="P16" t="s">
        <v>242</v>
      </c>
      <c r="Q16" t="s">
        <v>242</v>
      </c>
      <c r="R16" t="s">
        <v>245</v>
      </c>
      <c r="S16" t="s">
        <v>246</v>
      </c>
      <c r="T16" t="s">
        <v>246</v>
      </c>
      <c r="U16" t="s">
        <v>247</v>
      </c>
      <c r="V16" t="s">
        <v>248</v>
      </c>
      <c r="W16" t="s">
        <v>247</v>
      </c>
      <c r="X16" t="s">
        <v>247</v>
      </c>
      <c r="Y16" t="s">
        <v>247</v>
      </c>
      <c r="Z16" t="s">
        <v>245</v>
      </c>
      <c r="AA16" t="s">
        <v>245</v>
      </c>
      <c r="AB16" t="s">
        <v>245</v>
      </c>
      <c r="AC16" t="s">
        <v>245</v>
      </c>
      <c r="AG16" t="s">
        <v>249</v>
      </c>
      <c r="AH16" t="s">
        <v>248</v>
      </c>
      <c r="AJ16" t="s">
        <v>248</v>
      </c>
      <c r="AK16" t="s">
        <v>249</v>
      </c>
      <c r="AQ16" t="s">
        <v>243</v>
      </c>
      <c r="AW16" t="s">
        <v>243</v>
      </c>
      <c r="AX16" t="s">
        <v>243</v>
      </c>
      <c r="AY16" t="s">
        <v>243</v>
      </c>
      <c r="BA16" t="s">
        <v>250</v>
      </c>
      <c r="BK16" t="s">
        <v>251</v>
      </c>
      <c r="BL16" t="s">
        <v>251</v>
      </c>
      <c r="BM16" t="s">
        <v>251</v>
      </c>
      <c r="BN16" t="s">
        <v>243</v>
      </c>
      <c r="BP16" t="s">
        <v>252</v>
      </c>
      <c r="BR16" t="s">
        <v>243</v>
      </c>
      <c r="BS16" t="s">
        <v>243</v>
      </c>
      <c r="BU16" t="s">
        <v>253</v>
      </c>
      <c r="BV16" t="s">
        <v>254</v>
      </c>
      <c r="BY16" t="s">
        <v>241</v>
      </c>
      <c r="BZ16" t="s">
        <v>244</v>
      </c>
      <c r="CA16" t="s">
        <v>244</v>
      </c>
      <c r="CB16" t="s">
        <v>255</v>
      </c>
      <c r="CC16" t="s">
        <v>255</v>
      </c>
      <c r="CD16" t="s">
        <v>249</v>
      </c>
      <c r="CE16" t="s">
        <v>247</v>
      </c>
      <c r="CF16" t="s">
        <v>247</v>
      </c>
      <c r="CG16" t="s">
        <v>246</v>
      </c>
      <c r="CH16" t="s">
        <v>246</v>
      </c>
      <c r="CI16" t="s">
        <v>246</v>
      </c>
      <c r="CJ16" t="s">
        <v>256</v>
      </c>
      <c r="CK16" t="s">
        <v>243</v>
      </c>
      <c r="CL16" t="s">
        <v>243</v>
      </c>
      <c r="CM16" t="s">
        <v>243</v>
      </c>
      <c r="CR16" t="s">
        <v>243</v>
      </c>
      <c r="CU16" t="s">
        <v>246</v>
      </c>
      <c r="CV16" t="s">
        <v>246</v>
      </c>
      <c r="CW16" t="s">
        <v>246</v>
      </c>
      <c r="CX16" t="s">
        <v>246</v>
      </c>
      <c r="CY16" t="s">
        <v>246</v>
      </c>
      <c r="CZ16" t="s">
        <v>243</v>
      </c>
      <c r="DA16" t="s">
        <v>243</v>
      </c>
      <c r="DB16" t="s">
        <v>243</v>
      </c>
      <c r="DC16" t="s">
        <v>241</v>
      </c>
      <c r="DE16" t="s">
        <v>257</v>
      </c>
      <c r="DF16" t="s">
        <v>257</v>
      </c>
      <c r="DH16" t="s">
        <v>241</v>
      </c>
      <c r="DI16" t="s">
        <v>258</v>
      </c>
      <c r="DL16" t="s">
        <v>259</v>
      </c>
      <c r="DM16" t="s">
        <v>260</v>
      </c>
      <c r="DN16" t="s">
        <v>259</v>
      </c>
      <c r="DO16" t="s">
        <v>260</v>
      </c>
      <c r="DP16" t="s">
        <v>248</v>
      </c>
      <c r="DQ16" t="s">
        <v>248</v>
      </c>
      <c r="DR16" t="s">
        <v>244</v>
      </c>
      <c r="DS16" t="s">
        <v>261</v>
      </c>
      <c r="DT16" t="s">
        <v>244</v>
      </c>
      <c r="DW16" t="s">
        <v>262</v>
      </c>
      <c r="DZ16" t="s">
        <v>255</v>
      </c>
      <c r="EA16" t="s">
        <v>263</v>
      </c>
      <c r="EB16" t="s">
        <v>255</v>
      </c>
      <c r="EG16" t="s">
        <v>248</v>
      </c>
      <c r="EH16" t="s">
        <v>248</v>
      </c>
      <c r="EI16" t="s">
        <v>259</v>
      </c>
      <c r="EJ16" t="s">
        <v>260</v>
      </c>
      <c r="EL16" t="s">
        <v>249</v>
      </c>
      <c r="EM16" t="s">
        <v>249</v>
      </c>
      <c r="EN16" t="s">
        <v>246</v>
      </c>
      <c r="EO16" t="s">
        <v>246</v>
      </c>
      <c r="EP16" t="s">
        <v>246</v>
      </c>
      <c r="EQ16" t="s">
        <v>246</v>
      </c>
      <c r="ER16" t="s">
        <v>246</v>
      </c>
      <c r="ES16" t="s">
        <v>248</v>
      </c>
      <c r="ET16" t="s">
        <v>248</v>
      </c>
      <c r="EU16" t="s">
        <v>248</v>
      </c>
      <c r="EV16" t="s">
        <v>246</v>
      </c>
      <c r="EW16" t="s">
        <v>244</v>
      </c>
      <c r="EX16" t="s">
        <v>255</v>
      </c>
      <c r="EY16" t="s">
        <v>248</v>
      </c>
      <c r="EZ16" t="s">
        <v>248</v>
      </c>
    </row>
    <row r="17" spans="1:156">
      <c r="A17">
        <v>1</v>
      </c>
      <c r="B17">
        <v>1623699165.1</v>
      </c>
      <c r="C17">
        <v>0</v>
      </c>
      <c r="D17" t="s">
        <v>264</v>
      </c>
      <c r="E17" t="s">
        <v>265</v>
      </c>
      <c r="F17" t="s">
        <v>266</v>
      </c>
      <c r="G17">
        <v>1623699157.1</v>
      </c>
      <c r="H17">
        <f>CD17*AI17*(CB17-CC17)/(100*BV17*(1000-AI17*CB17))</f>
        <v>0</v>
      </c>
      <c r="I17">
        <f>CD17*AI17*(CA17-BZ17*(1000-AI17*CC17)/(1000-AI17*CB17))/(100*BV17)</f>
        <v>0</v>
      </c>
      <c r="J17">
        <f>BZ17 - IF(AI17&gt;1, I17*BV17*100.0/(AK17*CJ17), 0)</f>
        <v>0</v>
      </c>
      <c r="K17">
        <f>((Q17-H17/2)*J17-I17)/(Q17+H17/2)</f>
        <v>0</v>
      </c>
      <c r="L17">
        <f>K17*(CE17+CF17)/1000.0</f>
        <v>0</v>
      </c>
      <c r="M17">
        <f>(BZ17 - IF(AI17&gt;1, I17*BV17*100.0/(AK17*CJ17), 0))*(CE17+CF17)/1000.0</f>
        <v>0</v>
      </c>
      <c r="N17">
        <f>2.0/((1/P17-1/O17)+SIGN(P17)*SQRT((1/P17-1/O17)*(1/P17-1/O17) + 4*BW17/((BW17+1)*(BW17+1))*(2*1/P17*1/O17-1/O17*1/O17)))</f>
        <v>0</v>
      </c>
      <c r="O17">
        <f>AF17+AE17*BV17+AD17*BV17*BV17</f>
        <v>0</v>
      </c>
      <c r="P17">
        <f>H17*(1000-(1000*0.61365*exp(17.502*T17/(240.97+T17))/(CE17+CF17)+CB17)/2)/(1000*0.61365*exp(17.502*T17/(240.97+T17))/(CE17+CF17)-CB17)</f>
        <v>0</v>
      </c>
      <c r="Q17">
        <f>1/((BW17+1)/(N17/1.6)+1/(O17/1.37)) + BW17/((BW17+1)/(N17/1.6) + BW17/(O17/1.37))</f>
        <v>0</v>
      </c>
      <c r="R17">
        <f>(BS17*BU17)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CB17*(CE17+CF17)/1000</f>
        <v>0</v>
      </c>
      <c r="X17">
        <f>0.61365*exp(17.502*CG17/(240.97+CG17))</f>
        <v>0</v>
      </c>
      <c r="Y17">
        <f>(U17-CB17*(CE17+CF17)/1000)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-0.0306434905180856</v>
      </c>
      <c r="AE17">
        <v>0.0344000026237616</v>
      </c>
      <c r="AF17">
        <v>2.72444620804477</v>
      </c>
      <c r="AG17">
        <v>75</v>
      </c>
      <c r="AH17">
        <v>13</v>
      </c>
      <c r="AI17">
        <f>IF(AG17*$H$13&gt;=AK17,1.0,(AK17/(AK17-AG17*$H$13)))</f>
        <v>0</v>
      </c>
      <c r="AJ17">
        <f>(AI17-1)*100</f>
        <v>0</v>
      </c>
      <c r="AK17">
        <f>MAX(0,($B$13+$C$13*CJ17)/(1+$D$13*CJ17)*CE17/(CG17+273)*$E$13)</f>
        <v>0</v>
      </c>
      <c r="AL17">
        <v>0</v>
      </c>
      <c r="AM17">
        <v>0</v>
      </c>
      <c r="AN17">
        <v>0</v>
      </c>
      <c r="AO17">
        <f>AN17-AM17</f>
        <v>0</v>
      </c>
      <c r="AP17">
        <f>AO17/AN17</f>
        <v>0</v>
      </c>
      <c r="AQ17">
        <v>-1</v>
      </c>
      <c r="AR17" t="s">
        <v>267</v>
      </c>
      <c r="AS17">
        <v>614.715076923077</v>
      </c>
      <c r="AT17">
        <v>799.867</v>
      </c>
      <c r="AU17">
        <f>1-AS17/AT17</f>
        <v>0</v>
      </c>
      <c r="AV17">
        <v>0.5</v>
      </c>
      <c r="AW17">
        <f>BS17</f>
        <v>0</v>
      </c>
      <c r="AX17">
        <f>I17</f>
        <v>0</v>
      </c>
      <c r="AY17">
        <f>AU17*AV17*AW17</f>
        <v>0</v>
      </c>
      <c r="AZ17">
        <f>BE17/AT17</f>
        <v>0</v>
      </c>
      <c r="BA17">
        <f>(AX17-AQ17)/AW17</f>
        <v>0</v>
      </c>
      <c r="BB17">
        <f>(AN17-AT17)/AT17</f>
        <v>0</v>
      </c>
      <c r="BC17" t="s">
        <v>268</v>
      </c>
      <c r="BD17">
        <v>0</v>
      </c>
      <c r="BE17">
        <f>AT17-BD17</f>
        <v>0</v>
      </c>
      <c r="BF17">
        <f>(AT17-AS17)/(AT17-BD17)</f>
        <v>0</v>
      </c>
      <c r="BG17">
        <f>(AN17-AT17)/(AN17-BD17)</f>
        <v>0</v>
      </c>
      <c r="BH17">
        <f>(AT17-AS17)/(AT17-AM17)</f>
        <v>0</v>
      </c>
      <c r="BI17">
        <f>(AN17-AT17)/(AN17-AM17)</f>
        <v>0</v>
      </c>
      <c r="BJ17" t="s">
        <v>268</v>
      </c>
      <c r="BK17" t="s">
        <v>268</v>
      </c>
      <c r="BL17" t="s">
        <v>268</v>
      </c>
      <c r="BM17" t="s">
        <v>268</v>
      </c>
      <c r="BN17" t="s">
        <v>268</v>
      </c>
      <c r="BO17" t="s">
        <v>268</v>
      </c>
      <c r="BP17" t="s">
        <v>268</v>
      </c>
      <c r="BQ17" t="s">
        <v>268</v>
      </c>
      <c r="BR17">
        <f>$B$11*CK17+$C$11*CL17+$F$11*CM17</f>
        <v>0</v>
      </c>
      <c r="BS17">
        <f>BR17*BT17</f>
        <v>0</v>
      </c>
      <c r="BT17">
        <f>($B$11*$D$9+$C$11*$D$9+$F$11*((CZ17+CR17)/MAX(CZ17+CR17+DA17, 0.1)*$I$9+DA17/MAX(CZ17+CR17+DA17, 0.1)*$J$9))/($B$11+$C$11+$F$11)</f>
        <v>0</v>
      </c>
      <c r="BU17">
        <f>($B$11*$K$9+$C$11*$K$9+$F$11*((CZ17+CR17)/MAX(CZ17+CR17+DA17, 0.1)*$P$9+DA17/MAX(CZ17+CR17+DA17, 0.1)*$Q$9))/($B$11+$C$11+$F$11)</f>
        <v>0</v>
      </c>
      <c r="BV17">
        <v>6</v>
      </c>
      <c r="BW17">
        <v>0.5</v>
      </c>
      <c r="BX17" t="s">
        <v>269</v>
      </c>
      <c r="BY17">
        <v>1623699157.1</v>
      </c>
      <c r="BZ17">
        <v>376.436483870968</v>
      </c>
      <c r="CA17">
        <v>399.975935483871</v>
      </c>
      <c r="CB17">
        <v>31.1810580645161</v>
      </c>
      <c r="CC17">
        <v>17.4945</v>
      </c>
      <c r="CD17">
        <v>599.997935483871</v>
      </c>
      <c r="CE17">
        <v>74.0374935483871</v>
      </c>
      <c r="CF17">
        <v>0.100043919354839</v>
      </c>
      <c r="CG17">
        <v>39.9710129032258</v>
      </c>
      <c r="CH17">
        <v>36.2813612903226</v>
      </c>
      <c r="CI17">
        <v>999.9</v>
      </c>
      <c r="CJ17">
        <v>9981.19516129032</v>
      </c>
      <c r="CK17">
        <v>0</v>
      </c>
      <c r="CL17">
        <v>1747.41387096774</v>
      </c>
      <c r="CM17">
        <v>1999.96322580645</v>
      </c>
      <c r="CN17">
        <v>0.979995225806452</v>
      </c>
      <c r="CO17">
        <v>0.0200048</v>
      </c>
      <c r="CP17">
        <v>0</v>
      </c>
      <c r="CQ17">
        <v>614.726870967742</v>
      </c>
      <c r="CR17">
        <v>5.00005</v>
      </c>
      <c r="CS17">
        <v>17141.535483871</v>
      </c>
      <c r="CT17">
        <v>16663.2967741935</v>
      </c>
      <c r="CU17">
        <v>52.441129032258</v>
      </c>
      <c r="CV17">
        <v>54.062</v>
      </c>
      <c r="CW17">
        <v>52.923</v>
      </c>
      <c r="CX17">
        <v>53.4939032258065</v>
      </c>
      <c r="CY17">
        <v>54.5985806451613</v>
      </c>
      <c r="CZ17">
        <v>1955.05322580645</v>
      </c>
      <c r="DA17">
        <v>39.91</v>
      </c>
      <c r="DB17">
        <v>0</v>
      </c>
      <c r="DC17">
        <v>1623789067</v>
      </c>
      <c r="DD17">
        <v>614.715076923077</v>
      </c>
      <c r="DE17">
        <v>-0.754256412217345</v>
      </c>
      <c r="DF17">
        <v>77.0598283749754</v>
      </c>
      <c r="DG17">
        <v>17141.9769230769</v>
      </c>
      <c r="DH17">
        <v>15</v>
      </c>
      <c r="DI17">
        <v>1623698064</v>
      </c>
      <c r="DJ17" t="s">
        <v>270</v>
      </c>
      <c r="DK17">
        <v>1</v>
      </c>
      <c r="DL17">
        <v>6.239</v>
      </c>
      <c r="DM17">
        <v>-1.086</v>
      </c>
      <c r="DN17">
        <v>400</v>
      </c>
      <c r="DO17">
        <v>23</v>
      </c>
      <c r="DP17">
        <v>0.33</v>
      </c>
      <c r="DQ17">
        <v>0.26</v>
      </c>
      <c r="DR17">
        <v>-23.5406837209302</v>
      </c>
      <c r="DS17">
        <v>-0.0628867411658364</v>
      </c>
      <c r="DT17">
        <v>0.0356787535645812</v>
      </c>
      <c r="DU17">
        <v>1</v>
      </c>
      <c r="DV17">
        <v>614.712914285714</v>
      </c>
      <c r="DW17">
        <v>0.273857840478357</v>
      </c>
      <c r="DX17">
        <v>0.16852034577099</v>
      </c>
      <c r="DY17">
        <v>1</v>
      </c>
      <c r="DZ17">
        <v>13.673888372093</v>
      </c>
      <c r="EA17">
        <v>0.225446692842046</v>
      </c>
      <c r="EB17">
        <v>0.0238042522027328</v>
      </c>
      <c r="EC17">
        <v>0</v>
      </c>
      <c r="ED17">
        <v>2</v>
      </c>
      <c r="EE17">
        <v>3</v>
      </c>
      <c r="EF17" t="s">
        <v>271</v>
      </c>
      <c r="EG17">
        <v>100</v>
      </c>
      <c r="EH17">
        <v>100</v>
      </c>
      <c r="EI17">
        <v>6.239</v>
      </c>
      <c r="EJ17">
        <v>-1.086</v>
      </c>
      <c r="EK17">
        <v>2</v>
      </c>
      <c r="EL17">
        <v>698.751</v>
      </c>
      <c r="EM17">
        <v>357.8</v>
      </c>
      <c r="EN17">
        <v>38.6813</v>
      </c>
      <c r="EO17">
        <v>38.3516</v>
      </c>
      <c r="EP17">
        <v>30.0009</v>
      </c>
      <c r="EQ17">
        <v>37.8162</v>
      </c>
      <c r="ER17">
        <v>37.7569</v>
      </c>
      <c r="ES17">
        <v>25.9082</v>
      </c>
      <c r="ET17">
        <v>-30</v>
      </c>
      <c r="EU17">
        <v>-30</v>
      </c>
      <c r="EV17">
        <v>-999.9</v>
      </c>
      <c r="EW17">
        <v>400</v>
      </c>
      <c r="EX17">
        <v>20</v>
      </c>
      <c r="EY17">
        <v>110.032</v>
      </c>
      <c r="EZ17">
        <v>97.2971</v>
      </c>
    </row>
    <row r="18" spans="1:156">
      <c r="A18">
        <v>2</v>
      </c>
      <c r="B18">
        <v>1623699168.1</v>
      </c>
      <c r="C18">
        <v>3</v>
      </c>
      <c r="D18" t="s">
        <v>272</v>
      </c>
      <c r="E18" t="s">
        <v>273</v>
      </c>
      <c r="F18" t="s">
        <v>266</v>
      </c>
      <c r="G18">
        <v>1623699157.69355</v>
      </c>
      <c r="H18">
        <f>CD18*AI18*(CB18-CC18)/(100*BV18*(1000-AI18*CB18))</f>
        <v>0</v>
      </c>
      <c r="I18">
        <f>CD18*AI18*(CA18-BZ18*(1000-AI18*CC18)/(1000-AI18*CB18))/(100*BV18)</f>
        <v>0</v>
      </c>
      <c r="J18">
        <f>BZ18 - IF(AI18&gt;1, I18*BV18*100.0/(AK18*CJ18), 0)</f>
        <v>0</v>
      </c>
      <c r="K18">
        <f>((Q18-H18/2)*J18-I18)/(Q18+H18/2)</f>
        <v>0</v>
      </c>
      <c r="L18">
        <f>K18*(CE18+CF18)/1000.0</f>
        <v>0</v>
      </c>
      <c r="M18">
        <f>(BZ18 - IF(AI18&gt;1, I18*BV18*100.0/(AK18*CJ18), 0))*(CE18+CF18)/1000.0</f>
        <v>0</v>
      </c>
      <c r="N18">
        <f>2.0/((1/P18-1/O18)+SIGN(P18)*SQRT((1/P18-1/O18)*(1/P18-1/O18) + 4*BW18/((BW18+1)*(BW18+1))*(2*1/P18*1/O18-1/O18*1/O18)))</f>
        <v>0</v>
      </c>
      <c r="O18">
        <f>AF18+AE18*BV18+AD18*BV18*BV18</f>
        <v>0</v>
      </c>
      <c r="P18">
        <f>H18*(1000-(1000*0.61365*exp(17.502*T18/(240.97+T18))/(CE18+CF18)+CB18)/2)/(1000*0.61365*exp(17.502*T18/(240.97+T18))/(CE18+CF18)-CB18)</f>
        <v>0</v>
      </c>
      <c r="Q18">
        <f>1/((BW18+1)/(N18/1.6)+1/(O18/1.37)) + BW18/((BW18+1)/(N18/1.6) + BW18/(O18/1.37))</f>
        <v>0</v>
      </c>
      <c r="R18">
        <f>(BS18*BU18)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CB18*(CE18+CF18)/1000</f>
        <v>0</v>
      </c>
      <c r="X18">
        <f>0.61365*exp(17.502*CG18/(240.97+CG18))</f>
        <v>0</v>
      </c>
      <c r="Y18">
        <f>(U18-CB18*(CE18+CF18)/1000)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-0.0306478844095558</v>
      </c>
      <c r="AE18">
        <v>0.034404935151863</v>
      </c>
      <c r="AF18">
        <v>2.72476367859303</v>
      </c>
      <c r="AG18">
        <v>75</v>
      </c>
      <c r="AH18">
        <v>12</v>
      </c>
      <c r="AI18">
        <f>IF(AG18*$H$13&gt;=AK18,1.0,(AK18/(AK18-AG18*$H$13)))</f>
        <v>0</v>
      </c>
      <c r="AJ18">
        <f>(AI18-1)*100</f>
        <v>0</v>
      </c>
      <c r="AK18">
        <f>MAX(0,($B$13+$C$13*CJ18)/(1+$D$13*CJ18)*CE18/(CG18+273)*$E$13)</f>
        <v>0</v>
      </c>
      <c r="AL18">
        <v>0</v>
      </c>
      <c r="AM18">
        <v>0</v>
      </c>
      <c r="AN18">
        <v>0</v>
      </c>
      <c r="AO18">
        <f>AN18-AM18</f>
        <v>0</v>
      </c>
      <c r="AP18">
        <f>AO18/AN18</f>
        <v>0</v>
      </c>
      <c r="AQ18">
        <v>-1</v>
      </c>
      <c r="AR18" t="s">
        <v>274</v>
      </c>
      <c r="AS18">
        <v>623.906192307692</v>
      </c>
      <c r="AT18">
        <v>751.701</v>
      </c>
      <c r="AU18">
        <f>1-AS18/AT18</f>
        <v>0</v>
      </c>
      <c r="AV18">
        <v>0.5</v>
      </c>
      <c r="AW18">
        <f>BS18</f>
        <v>0</v>
      </c>
      <c r="AX18">
        <f>I18</f>
        <v>0</v>
      </c>
      <c r="AY18">
        <f>AU18*AV18*AW18</f>
        <v>0</v>
      </c>
      <c r="AZ18">
        <f>BE18/AT18</f>
        <v>0</v>
      </c>
      <c r="BA18">
        <f>(AX18-AQ18)/AW18</f>
        <v>0</v>
      </c>
      <c r="BB18">
        <f>(AN18-AT18)/AT18</f>
        <v>0</v>
      </c>
      <c r="BC18" t="s">
        <v>268</v>
      </c>
      <c r="BD18">
        <v>0</v>
      </c>
      <c r="BE18">
        <f>AT18-BD18</f>
        <v>0</v>
      </c>
      <c r="BF18">
        <f>(AT18-AS18)/(AT18-BD18)</f>
        <v>0</v>
      </c>
      <c r="BG18">
        <f>(AN18-AT18)/(AN18-BD18)</f>
        <v>0</v>
      </c>
      <c r="BH18">
        <f>(AT18-AS18)/(AT18-AM18)</f>
        <v>0</v>
      </c>
      <c r="BI18">
        <f>(AN18-AT18)/(AN18-AM18)</f>
        <v>0</v>
      </c>
      <c r="BJ18" t="s">
        <v>268</v>
      </c>
      <c r="BK18" t="s">
        <v>268</v>
      </c>
      <c r="BL18" t="s">
        <v>268</v>
      </c>
      <c r="BM18" t="s">
        <v>268</v>
      </c>
      <c r="BN18" t="s">
        <v>268</v>
      </c>
      <c r="BO18" t="s">
        <v>268</v>
      </c>
      <c r="BP18" t="s">
        <v>268</v>
      </c>
      <c r="BQ18" t="s">
        <v>268</v>
      </c>
      <c r="BR18">
        <f>$B$11*CK18+$C$11*CL18+$F$11*CM18</f>
        <v>0</v>
      </c>
      <c r="BS18">
        <f>BR18*BT18</f>
        <v>0</v>
      </c>
      <c r="BT18">
        <f>($B$11*$D$9+$C$11*$D$9+$F$11*((CZ18+CR18)/MAX(CZ18+CR18+DA18, 0.1)*$I$9+DA18/MAX(CZ18+CR18+DA18, 0.1)*$J$9))/($B$11+$C$11+$F$11)</f>
        <v>0</v>
      </c>
      <c r="BU18">
        <f>($B$11*$K$9+$C$11*$K$9+$F$11*((CZ18+CR18)/MAX(CZ18+CR18+DA18, 0.1)*$P$9+DA18/MAX(CZ18+CR18+DA18, 0.1)*$Q$9))/($B$11+$C$11+$F$11)</f>
        <v>0</v>
      </c>
      <c r="BV18">
        <v>6</v>
      </c>
      <c r="BW18">
        <v>0.5</v>
      </c>
      <c r="BX18" t="s">
        <v>269</v>
      </c>
      <c r="BY18">
        <v>1623699157.69355</v>
      </c>
      <c r="BZ18">
        <v>376.433580645161</v>
      </c>
      <c r="CA18">
        <v>399.974225806452</v>
      </c>
      <c r="CB18">
        <v>31.1840032258064</v>
      </c>
      <c r="CC18">
        <v>17.4935967741935</v>
      </c>
      <c r="CD18">
        <v>599.996548387097</v>
      </c>
      <c r="CE18">
        <v>74.0374903225806</v>
      </c>
      <c r="CF18">
        <v>0.100037983870968</v>
      </c>
      <c r="CG18">
        <v>39.9736516129032</v>
      </c>
      <c r="CH18">
        <v>36.2893193548387</v>
      </c>
      <c r="CI18">
        <v>999.9</v>
      </c>
      <c r="CJ18">
        <v>9982.62677419355</v>
      </c>
      <c r="CK18">
        <v>0</v>
      </c>
      <c r="CL18">
        <v>1747.35032258064</v>
      </c>
      <c r="CM18">
        <v>1999.94322580645</v>
      </c>
      <c r="CN18">
        <v>0.979995419354839</v>
      </c>
      <c r="CO18">
        <v>0.0200046</v>
      </c>
      <c r="CP18">
        <v>0</v>
      </c>
      <c r="CQ18">
        <v>613.612225806451</v>
      </c>
      <c r="CR18">
        <v>5.00005</v>
      </c>
      <c r="CS18">
        <v>17119.6193548387</v>
      </c>
      <c r="CT18">
        <v>16663.1322580645</v>
      </c>
      <c r="CU18">
        <v>52.4431612903226</v>
      </c>
      <c r="CV18">
        <v>54.0640322580645</v>
      </c>
      <c r="CW18">
        <v>52.925</v>
      </c>
      <c r="CX18">
        <v>53.495935483871</v>
      </c>
      <c r="CY18">
        <v>54.6006129032258</v>
      </c>
      <c r="CZ18">
        <v>1955.03387096774</v>
      </c>
      <c r="DA18">
        <v>39.9093548387097</v>
      </c>
      <c r="DB18">
        <v>0</v>
      </c>
      <c r="DC18">
        <v>2.5</v>
      </c>
      <c r="DD18">
        <v>623.906192307692</v>
      </c>
      <c r="DE18">
        <v>128.273341503417</v>
      </c>
      <c r="DF18">
        <v>84913.4152067171</v>
      </c>
      <c r="DG18">
        <v>22521.6692307692</v>
      </c>
      <c r="DH18">
        <v>15</v>
      </c>
      <c r="DI18">
        <v>1623698064</v>
      </c>
      <c r="DJ18" t="s">
        <v>270</v>
      </c>
      <c r="DK18">
        <v>1</v>
      </c>
      <c r="DL18">
        <v>6.239</v>
      </c>
      <c r="DM18">
        <v>-1.086</v>
      </c>
      <c r="DN18">
        <v>400</v>
      </c>
      <c r="DO18">
        <v>23</v>
      </c>
      <c r="DP18">
        <v>0.33</v>
      </c>
      <c r="DQ18">
        <v>0.26</v>
      </c>
      <c r="DR18">
        <v>-23.5415023255814</v>
      </c>
      <c r="DS18">
        <v>-0.0843316218665289</v>
      </c>
      <c r="DT18">
        <v>0.0366658290216856</v>
      </c>
      <c r="DU18">
        <v>1</v>
      </c>
      <c r="DV18">
        <v>623.450228571429</v>
      </c>
      <c r="DW18">
        <v>132.877890086028</v>
      </c>
      <c r="DX18">
        <v>37.9508296804361</v>
      </c>
      <c r="DY18">
        <v>0</v>
      </c>
      <c r="DZ18">
        <v>13.6864139534884</v>
      </c>
      <c r="EA18">
        <v>0.267506493506495</v>
      </c>
      <c r="EB18">
        <v>0.0281416399366387</v>
      </c>
      <c r="EC18">
        <v>0</v>
      </c>
      <c r="ED18">
        <v>1</v>
      </c>
      <c r="EE18">
        <v>3</v>
      </c>
      <c r="EF18" t="s">
        <v>275</v>
      </c>
      <c r="EG18">
        <v>100</v>
      </c>
      <c r="EH18">
        <v>100</v>
      </c>
      <c r="EI18">
        <v>6.239</v>
      </c>
      <c r="EJ18">
        <v>-1.086</v>
      </c>
      <c r="EK18">
        <v>2</v>
      </c>
      <c r="EL18">
        <v>699.579</v>
      </c>
      <c r="EM18">
        <v>357.658</v>
      </c>
      <c r="EN18">
        <v>38.6921</v>
      </c>
      <c r="EO18">
        <v>38.3587</v>
      </c>
      <c r="EP18">
        <v>30.0011</v>
      </c>
      <c r="EQ18">
        <v>37.824</v>
      </c>
      <c r="ER18">
        <v>37.7638</v>
      </c>
      <c r="ES18">
        <v>25.9099</v>
      </c>
      <c r="ET18">
        <v>-30</v>
      </c>
      <c r="EU18">
        <v>-30</v>
      </c>
      <c r="EV18">
        <v>-999.9</v>
      </c>
      <c r="EW18">
        <v>400</v>
      </c>
      <c r="EX18">
        <v>20</v>
      </c>
      <c r="EY18">
        <v>110.031</v>
      </c>
      <c r="EZ18">
        <v>97.2951</v>
      </c>
    </row>
    <row r="19" spans="1:156">
      <c r="A19">
        <v>3</v>
      </c>
      <c r="B19">
        <v>1623699171.6</v>
      </c>
      <c r="C19">
        <v>6.5</v>
      </c>
      <c r="D19" t="s">
        <v>276</v>
      </c>
      <c r="E19" t="s">
        <v>277</v>
      </c>
      <c r="F19" t="s">
        <v>266</v>
      </c>
      <c r="G19">
        <v>1623699159.02581</v>
      </c>
      <c r="H19">
        <f>CD19*AI19*(CB19-CC19)/(100*BV19*(1000-AI19*CB19))</f>
        <v>0</v>
      </c>
      <c r="I19">
        <f>CD19*AI19*(CA19-BZ19*(1000-AI19*CC19)/(1000-AI19*CB19))/(100*BV19)</f>
        <v>0</v>
      </c>
      <c r="J19">
        <f>BZ19 - IF(AI19&gt;1, I19*BV19*100.0/(AK19*CJ19), 0)</f>
        <v>0</v>
      </c>
      <c r="K19">
        <f>((Q19-H19/2)*J19-I19)/(Q19+H19/2)</f>
        <v>0</v>
      </c>
      <c r="L19">
        <f>K19*(CE19+CF19)/1000.0</f>
        <v>0</v>
      </c>
      <c r="M19">
        <f>(BZ19 - IF(AI19&gt;1, I19*BV19*100.0/(AK19*CJ19), 0))*(CE19+CF19)/1000.0</f>
        <v>0</v>
      </c>
      <c r="N19">
        <f>2.0/((1/P19-1/O19)+SIGN(P19)*SQRT((1/P19-1/O19)*(1/P19-1/O19) + 4*BW19/((BW19+1)*(BW19+1))*(2*1/P19*1/O19-1/O19*1/O19)))</f>
        <v>0</v>
      </c>
      <c r="O19">
        <f>AF19+AE19*BV19+AD19*BV19*BV19</f>
        <v>0</v>
      </c>
      <c r="P19">
        <f>H19*(1000-(1000*0.61365*exp(17.502*T19/(240.97+T19))/(CE19+CF19)+CB19)/2)/(1000*0.61365*exp(17.502*T19/(240.97+T19))/(CE19+CF19)-CB19)</f>
        <v>0</v>
      </c>
      <c r="Q19">
        <f>1/((BW19+1)/(N19/1.6)+1/(O19/1.37)) + BW19/((BW19+1)/(N19/1.6) + BW19/(O19/1.37))</f>
        <v>0</v>
      </c>
      <c r="R19">
        <f>(BS19*BU19)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CB19*(CE19+CF19)/1000</f>
        <v>0</v>
      </c>
      <c r="X19">
        <f>0.61365*exp(17.502*CG19/(240.97+CG19))</f>
        <v>0</v>
      </c>
      <c r="Y19">
        <f>(U19-CB19*(CE19+CF19)/1000)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-0.0306561443088656</v>
      </c>
      <c r="AE19">
        <v>0.0344142076124451</v>
      </c>
      <c r="AF19">
        <v>2.72536044969208</v>
      </c>
      <c r="AG19">
        <v>74</v>
      </c>
      <c r="AH19">
        <v>12</v>
      </c>
      <c r="AI19">
        <f>IF(AG19*$H$13&gt;=AK19,1.0,(AK19/(AK19-AG19*$H$13)))</f>
        <v>0</v>
      </c>
      <c r="AJ19">
        <f>(AI19-1)*100</f>
        <v>0</v>
      </c>
      <c r="AK19">
        <f>MAX(0,($B$13+$C$13*CJ19)/(1+$D$13*CJ19)*CE19/(CG19+273)*$E$13)</f>
        <v>0</v>
      </c>
      <c r="AL19">
        <v>0</v>
      </c>
      <c r="AM19">
        <v>0</v>
      </c>
      <c r="AN19">
        <v>0</v>
      </c>
      <c r="AO19">
        <f>AN19-AM19</f>
        <v>0</v>
      </c>
      <c r="AP19">
        <f>AO19/AN19</f>
        <v>0</v>
      </c>
      <c r="AQ19">
        <v>-1</v>
      </c>
      <c r="AR19" t="s">
        <v>278</v>
      </c>
      <c r="AS19">
        <v>627.468230769231</v>
      </c>
      <c r="AT19">
        <v>749.872</v>
      </c>
      <c r="AU19">
        <f>1-AS19/AT19</f>
        <v>0</v>
      </c>
      <c r="AV19">
        <v>0.5</v>
      </c>
      <c r="AW19">
        <f>BS19</f>
        <v>0</v>
      </c>
      <c r="AX19">
        <f>I19</f>
        <v>0</v>
      </c>
      <c r="AY19">
        <f>AU19*AV19*AW19</f>
        <v>0</v>
      </c>
      <c r="AZ19">
        <f>BE19/AT19</f>
        <v>0</v>
      </c>
      <c r="BA19">
        <f>(AX19-AQ19)/AW19</f>
        <v>0</v>
      </c>
      <c r="BB19">
        <f>(AN19-AT19)/AT19</f>
        <v>0</v>
      </c>
      <c r="BC19" t="s">
        <v>268</v>
      </c>
      <c r="BD19">
        <v>0</v>
      </c>
      <c r="BE19">
        <f>AT19-BD19</f>
        <v>0</v>
      </c>
      <c r="BF19">
        <f>(AT19-AS19)/(AT19-BD19)</f>
        <v>0</v>
      </c>
      <c r="BG19">
        <f>(AN19-AT19)/(AN19-BD19)</f>
        <v>0</v>
      </c>
      <c r="BH19">
        <f>(AT19-AS19)/(AT19-AM19)</f>
        <v>0</v>
      </c>
      <c r="BI19">
        <f>(AN19-AT19)/(AN19-AM19)</f>
        <v>0</v>
      </c>
      <c r="BJ19" t="s">
        <v>268</v>
      </c>
      <c r="BK19" t="s">
        <v>268</v>
      </c>
      <c r="BL19" t="s">
        <v>268</v>
      </c>
      <c r="BM19" t="s">
        <v>268</v>
      </c>
      <c r="BN19" t="s">
        <v>268</v>
      </c>
      <c r="BO19" t="s">
        <v>268</v>
      </c>
      <c r="BP19" t="s">
        <v>268</v>
      </c>
      <c r="BQ19" t="s">
        <v>268</v>
      </c>
      <c r="BR19">
        <f>$B$11*CK19+$C$11*CL19+$F$11*CM19</f>
        <v>0</v>
      </c>
      <c r="BS19">
        <f>BR19*BT19</f>
        <v>0</v>
      </c>
      <c r="BT19">
        <f>($B$11*$D$9+$C$11*$D$9+$F$11*((CZ19+CR19)/MAX(CZ19+CR19+DA19, 0.1)*$I$9+DA19/MAX(CZ19+CR19+DA19, 0.1)*$J$9))/($B$11+$C$11+$F$11)</f>
        <v>0</v>
      </c>
      <c r="BU19">
        <f>($B$11*$K$9+$C$11*$K$9+$F$11*((CZ19+CR19)/MAX(CZ19+CR19+DA19, 0.1)*$P$9+DA19/MAX(CZ19+CR19+DA19, 0.1)*$Q$9))/($B$11+$C$11+$F$11)</f>
        <v>0</v>
      </c>
      <c r="BV19">
        <v>6</v>
      </c>
      <c r="BW19">
        <v>0.5</v>
      </c>
      <c r="BX19" t="s">
        <v>269</v>
      </c>
      <c r="BY19">
        <v>1623699159.02581</v>
      </c>
      <c r="BZ19">
        <v>376.412806451613</v>
      </c>
      <c r="CA19">
        <v>399.971580645161</v>
      </c>
      <c r="CB19">
        <v>31.223364516129</v>
      </c>
      <c r="CC19">
        <v>17.4915387096774</v>
      </c>
      <c r="CD19">
        <v>599.996290322581</v>
      </c>
      <c r="CE19">
        <v>74.0374096774193</v>
      </c>
      <c r="CF19">
        <v>0.100010119354839</v>
      </c>
      <c r="CG19">
        <v>39.9875774193548</v>
      </c>
      <c r="CH19">
        <v>36.3619064516129</v>
      </c>
      <c r="CI19">
        <v>999.9</v>
      </c>
      <c r="CJ19">
        <v>9985.32806451613</v>
      </c>
      <c r="CK19">
        <v>0</v>
      </c>
      <c r="CL19">
        <v>1747.36419354839</v>
      </c>
      <c r="CM19">
        <v>1999.88451612903</v>
      </c>
      <c r="CN19">
        <v>0.979995709677419</v>
      </c>
      <c r="CO19">
        <v>0.0200043096774194</v>
      </c>
      <c r="CP19">
        <v>0</v>
      </c>
      <c r="CQ19">
        <v>611.016516129032</v>
      </c>
      <c r="CR19">
        <v>5.00005</v>
      </c>
      <c r="CS19">
        <v>17069.6032258065</v>
      </c>
      <c r="CT19">
        <v>16662.6451612903</v>
      </c>
      <c r="CU19">
        <v>52.4673548387097</v>
      </c>
      <c r="CV19">
        <v>54.0680967741935</v>
      </c>
      <c r="CW19">
        <v>52.933064516129</v>
      </c>
      <c r="CX19">
        <v>53.504</v>
      </c>
      <c r="CY19">
        <v>54.6086774193548</v>
      </c>
      <c r="CZ19">
        <v>1954.97677419355</v>
      </c>
      <c r="DA19">
        <v>39.9077419354839</v>
      </c>
      <c r="DB19">
        <v>0</v>
      </c>
      <c r="DC19">
        <v>2.70000004768372</v>
      </c>
      <c r="DD19">
        <v>627.468230769231</v>
      </c>
      <c r="DE19">
        <v>71.2138907944351</v>
      </c>
      <c r="DF19">
        <v>108460.574829593</v>
      </c>
      <c r="DG19">
        <v>27504.3269230769</v>
      </c>
      <c r="DH19">
        <v>15</v>
      </c>
      <c r="DI19">
        <v>1623698064</v>
      </c>
      <c r="DJ19" t="s">
        <v>270</v>
      </c>
      <c r="DK19">
        <v>1</v>
      </c>
      <c r="DL19">
        <v>6.239</v>
      </c>
      <c r="DM19">
        <v>-1.086</v>
      </c>
      <c r="DN19">
        <v>400</v>
      </c>
      <c r="DO19">
        <v>23</v>
      </c>
      <c r="DP19">
        <v>0.33</v>
      </c>
      <c r="DQ19">
        <v>0.26</v>
      </c>
      <c r="DR19">
        <v>-23.5569720930233</v>
      </c>
      <c r="DS19">
        <v>-0.338838186163598</v>
      </c>
      <c r="DT19">
        <v>0.0606979112532135</v>
      </c>
      <c r="DU19">
        <v>1</v>
      </c>
      <c r="DV19">
        <v>627.458428571429</v>
      </c>
      <c r="DW19">
        <v>160.393000522648</v>
      </c>
      <c r="DX19">
        <v>47.0167608243733</v>
      </c>
      <c r="DY19">
        <v>0</v>
      </c>
      <c r="DZ19">
        <v>13.7273</v>
      </c>
      <c r="EA19">
        <v>0.707697286317361</v>
      </c>
      <c r="EB19">
        <v>0.101331743918584</v>
      </c>
      <c r="EC19">
        <v>0</v>
      </c>
      <c r="ED19">
        <v>1</v>
      </c>
      <c r="EE19">
        <v>3</v>
      </c>
      <c r="EF19" t="s">
        <v>275</v>
      </c>
      <c r="EG19">
        <v>100</v>
      </c>
      <c r="EH19">
        <v>100</v>
      </c>
      <c r="EI19">
        <v>6.239</v>
      </c>
      <c r="EJ19">
        <v>-1.086</v>
      </c>
      <c r="EK19">
        <v>2</v>
      </c>
      <c r="EL19">
        <v>700.141</v>
      </c>
      <c r="EM19">
        <v>357.614</v>
      </c>
      <c r="EN19">
        <v>38.7048</v>
      </c>
      <c r="EO19">
        <v>38.3677</v>
      </c>
      <c r="EP19">
        <v>30.0014</v>
      </c>
      <c r="EQ19">
        <v>37.8337</v>
      </c>
      <c r="ER19">
        <v>37.7741</v>
      </c>
      <c r="ES19">
        <v>25.9111</v>
      </c>
      <c r="ET19">
        <v>-30</v>
      </c>
      <c r="EU19">
        <v>-30</v>
      </c>
      <c r="EV19">
        <v>-999.9</v>
      </c>
      <c r="EW19">
        <v>400</v>
      </c>
      <c r="EX19">
        <v>20</v>
      </c>
      <c r="EY19">
        <v>110.029</v>
      </c>
      <c r="EZ19">
        <v>97.2941</v>
      </c>
    </row>
    <row r="20" spans="1:156">
      <c r="A20">
        <v>4</v>
      </c>
      <c r="B20">
        <v>1623699174.6</v>
      </c>
      <c r="C20">
        <v>9.5</v>
      </c>
      <c r="D20" t="s">
        <v>279</v>
      </c>
      <c r="E20" t="s">
        <v>280</v>
      </c>
      <c r="F20" t="s">
        <v>266</v>
      </c>
      <c r="G20">
        <v>1623699159.76774</v>
      </c>
      <c r="H20">
        <f>CD20*AI20*(CB20-CC20)/(100*BV20*(1000-AI20*CB20))</f>
        <v>0</v>
      </c>
      <c r="I20">
        <f>CD20*AI20*(CA20-BZ20*(1000-AI20*CC20)/(1000-AI20*CB20))/(100*BV20)</f>
        <v>0</v>
      </c>
      <c r="J20">
        <f>BZ20 - IF(AI20&gt;1, I20*BV20*100.0/(AK20*CJ20), 0)</f>
        <v>0</v>
      </c>
      <c r="K20">
        <f>((Q20-H20/2)*J20-I20)/(Q20+H20/2)</f>
        <v>0</v>
      </c>
      <c r="L20">
        <f>K20*(CE20+CF20)/1000.0</f>
        <v>0</v>
      </c>
      <c r="M20">
        <f>(BZ20 - IF(AI20&gt;1, I20*BV20*100.0/(AK20*CJ20), 0))*(CE20+CF20)/1000.0</f>
        <v>0</v>
      </c>
      <c r="N20">
        <f>2.0/((1/P20-1/O20)+SIGN(P20)*SQRT((1/P20-1/O20)*(1/P20-1/O20) + 4*BW20/((BW20+1)*(BW20+1))*(2*1/P20*1/O20-1/O20*1/O20)))</f>
        <v>0</v>
      </c>
      <c r="O20">
        <f>AF20+AE20*BV20+AD20*BV20*BV20</f>
        <v>0</v>
      </c>
      <c r="P20">
        <f>H20*(1000-(1000*0.61365*exp(17.502*T20/(240.97+T20))/(CE20+CF20)+CB20)/2)/(1000*0.61365*exp(17.502*T20/(240.97+T20))/(CE20+CF20)-CB20)</f>
        <v>0</v>
      </c>
      <c r="Q20">
        <f>1/((BW20+1)/(N20/1.6)+1/(O20/1.37)) + BW20/((BW20+1)/(N20/1.6) + BW20/(O20/1.37))</f>
        <v>0</v>
      </c>
      <c r="R20">
        <f>(BS20*BU20)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CB20*(CE20+CF20)/1000</f>
        <v>0</v>
      </c>
      <c r="X20">
        <f>0.61365*exp(17.502*CG20/(240.97+CG20))</f>
        <v>0</v>
      </c>
      <c r="Y20">
        <f>(U20-CB20*(CE20+CF20)/1000)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-0.0306588664656235</v>
      </c>
      <c r="AE20">
        <v>0.0344172634718798</v>
      </c>
      <c r="AF20">
        <v>2.7255571150461</v>
      </c>
      <c r="AG20">
        <v>74</v>
      </c>
      <c r="AH20">
        <v>12</v>
      </c>
      <c r="AI20">
        <f>IF(AG20*$H$13&gt;=AK20,1.0,(AK20/(AK20-AG20*$H$13)))</f>
        <v>0</v>
      </c>
      <c r="AJ20">
        <f>(AI20-1)*100</f>
        <v>0</v>
      </c>
      <c r="AK20">
        <f>MAX(0,($B$13+$C$13*CJ20)/(1+$D$13*CJ20)*CE20/(CG20+273)*$E$13)</f>
        <v>0</v>
      </c>
      <c r="AL20">
        <v>0</v>
      </c>
      <c r="AM20">
        <v>0</v>
      </c>
      <c r="AN20">
        <v>0</v>
      </c>
      <c r="AO20">
        <f>AN20-AM20</f>
        <v>0</v>
      </c>
      <c r="AP20">
        <f>AO20/AN20</f>
        <v>0</v>
      </c>
      <c r="AQ20">
        <v>-1</v>
      </c>
      <c r="AR20" t="s">
        <v>281</v>
      </c>
      <c r="AS20">
        <v>631.745576923077</v>
      </c>
      <c r="AT20">
        <v>739.854</v>
      </c>
      <c r="AU20">
        <f>1-AS20/AT20</f>
        <v>0</v>
      </c>
      <c r="AV20">
        <v>0.5</v>
      </c>
      <c r="AW20">
        <f>BS20</f>
        <v>0</v>
      </c>
      <c r="AX20">
        <f>I20</f>
        <v>0</v>
      </c>
      <c r="AY20">
        <f>AU20*AV20*AW20</f>
        <v>0</v>
      </c>
      <c r="AZ20">
        <f>BE20/AT20</f>
        <v>0</v>
      </c>
      <c r="BA20">
        <f>(AX20-AQ20)/AW20</f>
        <v>0</v>
      </c>
      <c r="BB20">
        <f>(AN20-AT20)/AT20</f>
        <v>0</v>
      </c>
      <c r="BC20" t="s">
        <v>268</v>
      </c>
      <c r="BD20">
        <v>0</v>
      </c>
      <c r="BE20">
        <f>AT20-BD20</f>
        <v>0</v>
      </c>
      <c r="BF20">
        <f>(AT20-AS20)/(AT20-BD20)</f>
        <v>0</v>
      </c>
      <c r="BG20">
        <f>(AN20-AT20)/(AN20-BD20)</f>
        <v>0</v>
      </c>
      <c r="BH20">
        <f>(AT20-AS20)/(AT20-AM20)</f>
        <v>0</v>
      </c>
      <c r="BI20">
        <f>(AN20-AT20)/(AN20-AM20)</f>
        <v>0</v>
      </c>
      <c r="BJ20" t="s">
        <v>268</v>
      </c>
      <c r="BK20" t="s">
        <v>268</v>
      </c>
      <c r="BL20" t="s">
        <v>268</v>
      </c>
      <c r="BM20" t="s">
        <v>268</v>
      </c>
      <c r="BN20" t="s">
        <v>268</v>
      </c>
      <c r="BO20" t="s">
        <v>268</v>
      </c>
      <c r="BP20" t="s">
        <v>268</v>
      </c>
      <c r="BQ20" t="s">
        <v>268</v>
      </c>
      <c r="BR20">
        <f>$B$11*CK20+$C$11*CL20+$F$11*CM20</f>
        <v>0</v>
      </c>
      <c r="BS20">
        <f>BR20*BT20</f>
        <v>0</v>
      </c>
      <c r="BT20">
        <f>($B$11*$D$9+$C$11*$D$9+$F$11*((CZ20+CR20)/MAX(CZ20+CR20+DA20, 0.1)*$I$9+DA20/MAX(CZ20+CR20+DA20, 0.1)*$J$9))/($B$11+$C$11+$F$11)</f>
        <v>0</v>
      </c>
      <c r="BU20">
        <f>($B$11*$K$9+$C$11*$K$9+$F$11*((CZ20+CR20)/MAX(CZ20+CR20+DA20, 0.1)*$P$9+DA20/MAX(CZ20+CR20+DA20, 0.1)*$Q$9))/($B$11+$C$11+$F$11)</f>
        <v>0</v>
      </c>
      <c r="BV20">
        <v>6</v>
      </c>
      <c r="BW20">
        <v>0.5</v>
      </c>
      <c r="BX20" t="s">
        <v>269</v>
      </c>
      <c r="BY20">
        <v>1623699159.76774</v>
      </c>
      <c r="BZ20">
        <v>376.397096774194</v>
      </c>
      <c r="CA20">
        <v>399.968161290322</v>
      </c>
      <c r="CB20">
        <v>31.2635612903226</v>
      </c>
      <c r="CC20">
        <v>17.4904548387097</v>
      </c>
      <c r="CD20">
        <v>599.99635483871</v>
      </c>
      <c r="CE20">
        <v>74.0374064516129</v>
      </c>
      <c r="CF20">
        <v>0.0999946032258065</v>
      </c>
      <c r="CG20">
        <v>39.9977258064516</v>
      </c>
      <c r="CH20">
        <v>36.4169838709677</v>
      </c>
      <c r="CI20">
        <v>999.9</v>
      </c>
      <c r="CJ20">
        <v>9986.21516129032</v>
      </c>
      <c r="CK20">
        <v>0</v>
      </c>
      <c r="CL20">
        <v>1747.33612903226</v>
      </c>
      <c r="CM20">
        <v>1999.87129032258</v>
      </c>
      <c r="CN20">
        <v>0.979995870967742</v>
      </c>
      <c r="CO20">
        <v>0.020004135483871</v>
      </c>
      <c r="CP20">
        <v>0</v>
      </c>
      <c r="CQ20">
        <v>609.586483870968</v>
      </c>
      <c r="CR20">
        <v>5.00005</v>
      </c>
      <c r="CS20">
        <v>17038.4290322581</v>
      </c>
      <c r="CT20">
        <v>16662.535483871</v>
      </c>
      <c r="CU20">
        <v>52.4814838709677</v>
      </c>
      <c r="CV20">
        <v>54.070129032258</v>
      </c>
      <c r="CW20">
        <v>52.9370967741935</v>
      </c>
      <c r="CX20">
        <v>53.506</v>
      </c>
      <c r="CY20">
        <v>54.6167419354839</v>
      </c>
      <c r="CZ20">
        <v>1954.96419354839</v>
      </c>
      <c r="DA20">
        <v>39.9070967741936</v>
      </c>
      <c r="DB20">
        <v>0</v>
      </c>
      <c r="DC20">
        <v>2.29999995231628</v>
      </c>
      <c r="DD20">
        <v>631.745576923077</v>
      </c>
      <c r="DE20">
        <v>20.7034224728411</v>
      </c>
      <c r="DF20">
        <v>104012.362311538</v>
      </c>
      <c r="DG20">
        <v>32441.9692307692</v>
      </c>
      <c r="DH20">
        <v>15</v>
      </c>
      <c r="DI20">
        <v>1623698064</v>
      </c>
      <c r="DJ20" t="s">
        <v>270</v>
      </c>
      <c r="DK20">
        <v>1</v>
      </c>
      <c r="DL20">
        <v>6.239</v>
      </c>
      <c r="DM20">
        <v>-1.086</v>
      </c>
      <c r="DN20">
        <v>400</v>
      </c>
      <c r="DO20">
        <v>23</v>
      </c>
      <c r="DP20">
        <v>0.33</v>
      </c>
      <c r="DQ20">
        <v>0.26</v>
      </c>
      <c r="DR20">
        <v>-23.6097534883721</v>
      </c>
      <c r="DS20">
        <v>-1.02153273777793</v>
      </c>
      <c r="DT20">
        <v>0.130461332325012</v>
      </c>
      <c r="DU20">
        <v>0</v>
      </c>
      <c r="DV20">
        <v>628.532742857143</v>
      </c>
      <c r="DW20">
        <v>100.370202773375</v>
      </c>
      <c r="DX20">
        <v>55.4673672039144</v>
      </c>
      <c r="DY20">
        <v>0</v>
      </c>
      <c r="DZ20">
        <v>13.8738209302326</v>
      </c>
      <c r="EA20">
        <v>2.44770381199951</v>
      </c>
      <c r="EB20">
        <v>0.328864199412081</v>
      </c>
      <c r="EC20">
        <v>0</v>
      </c>
      <c r="ED20">
        <v>0</v>
      </c>
      <c r="EE20">
        <v>3</v>
      </c>
      <c r="EF20" t="s">
        <v>282</v>
      </c>
      <c r="EG20">
        <v>100</v>
      </c>
      <c r="EH20">
        <v>100</v>
      </c>
      <c r="EI20">
        <v>6.239</v>
      </c>
      <c r="EJ20">
        <v>-1.086</v>
      </c>
      <c r="EK20">
        <v>2</v>
      </c>
      <c r="EL20">
        <v>700.171</v>
      </c>
      <c r="EM20">
        <v>357.553</v>
      </c>
      <c r="EN20">
        <v>38.7158</v>
      </c>
      <c r="EO20">
        <v>38.3751</v>
      </c>
      <c r="EP20">
        <v>30.0013</v>
      </c>
      <c r="EQ20">
        <v>37.8409</v>
      </c>
      <c r="ER20">
        <v>37.7834</v>
      </c>
      <c r="ES20">
        <v>25.9121</v>
      </c>
      <c r="ET20">
        <v>-30</v>
      </c>
      <c r="EU20">
        <v>-30</v>
      </c>
      <c r="EV20">
        <v>-999.9</v>
      </c>
      <c r="EW20">
        <v>400</v>
      </c>
      <c r="EX20">
        <v>20</v>
      </c>
      <c r="EY20">
        <v>110.027</v>
      </c>
      <c r="EZ20">
        <v>97.2927</v>
      </c>
    </row>
    <row r="21" spans="1:156">
      <c r="A21">
        <v>5</v>
      </c>
      <c r="B21">
        <v>1623699177.6</v>
      </c>
      <c r="C21">
        <v>12.5</v>
      </c>
      <c r="D21" t="s">
        <v>283</v>
      </c>
      <c r="E21" t="s">
        <v>284</v>
      </c>
      <c r="F21" t="s">
        <v>266</v>
      </c>
      <c r="G21">
        <v>1623699160.59032</v>
      </c>
      <c r="H21">
        <f>CD21*AI21*(CB21-CC21)/(100*BV21*(1000-AI21*CB21))</f>
        <v>0</v>
      </c>
      <c r="I21">
        <f>CD21*AI21*(CA21-BZ21*(1000-AI21*CC21)/(1000-AI21*CB21))/(100*BV21)</f>
        <v>0</v>
      </c>
      <c r="J21">
        <f>BZ21 - IF(AI21&gt;1, I21*BV21*100.0/(AK21*CJ21), 0)</f>
        <v>0</v>
      </c>
      <c r="K21">
        <f>((Q21-H21/2)*J21-I21)/(Q21+H21/2)</f>
        <v>0</v>
      </c>
      <c r="L21">
        <f>K21*(CE21+CF21)/1000.0</f>
        <v>0</v>
      </c>
      <c r="M21">
        <f>(BZ21 - IF(AI21&gt;1, I21*BV21*100.0/(AK21*CJ21), 0))*(CE21+CF21)/1000.0</f>
        <v>0</v>
      </c>
      <c r="N21">
        <f>2.0/((1/P21-1/O21)+SIGN(P21)*SQRT((1/P21-1/O21)*(1/P21-1/O21) + 4*BW21/((BW21+1)*(BW21+1))*(2*1/P21*1/O21-1/O21*1/O21)))</f>
        <v>0</v>
      </c>
      <c r="O21">
        <f>AF21+AE21*BV21+AD21*BV21*BV21</f>
        <v>0</v>
      </c>
      <c r="P21">
        <f>H21*(1000-(1000*0.61365*exp(17.502*T21/(240.97+T21))/(CE21+CF21)+CB21)/2)/(1000*0.61365*exp(17.502*T21/(240.97+T21))/(CE21+CF21)-CB21)</f>
        <v>0</v>
      </c>
      <c r="Q21">
        <f>1/((BW21+1)/(N21/1.6)+1/(O21/1.37)) + BW21/((BW21+1)/(N21/1.6) + BW21/(O21/1.37))</f>
        <v>0</v>
      </c>
      <c r="R21">
        <f>(BS21*BU21)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CB21*(CE21+CF21)/1000</f>
        <v>0</v>
      </c>
      <c r="X21">
        <f>0.61365*exp(17.502*CG21/(240.97+CG21))</f>
        <v>0</v>
      </c>
      <c r="Y21">
        <f>(U21-CB21*(CE21+CF21)/1000)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-0.0306667612935719</v>
      </c>
      <c r="AE21">
        <v>0.0344261261078769</v>
      </c>
      <c r="AF21">
        <v>2.7261274627572</v>
      </c>
      <c r="AG21">
        <v>74</v>
      </c>
      <c r="AH21">
        <v>12</v>
      </c>
      <c r="AI21">
        <f>IF(AG21*$H$13&gt;=AK21,1.0,(AK21/(AK21-AG21*$H$13)))</f>
        <v>0</v>
      </c>
      <c r="AJ21">
        <f>(AI21-1)*100</f>
        <v>0</v>
      </c>
      <c r="AK21">
        <f>MAX(0,($B$13+$C$13*CJ21)/(1+$D$13*CJ21)*CE21/(CG21+273)*$E$13)</f>
        <v>0</v>
      </c>
      <c r="AL21">
        <v>0</v>
      </c>
      <c r="AM21">
        <v>0</v>
      </c>
      <c r="AN21">
        <v>0</v>
      </c>
      <c r="AO21">
        <f>AN21-AM21</f>
        <v>0</v>
      </c>
      <c r="AP21">
        <f>AO21/AN21</f>
        <v>0</v>
      </c>
      <c r="AQ21">
        <v>-1</v>
      </c>
      <c r="AR21" t="s">
        <v>285</v>
      </c>
      <c r="AS21">
        <v>635.49</v>
      </c>
      <c r="AT21">
        <v>733.897</v>
      </c>
      <c r="AU21">
        <f>1-AS21/AT21</f>
        <v>0</v>
      </c>
      <c r="AV21">
        <v>0.5</v>
      </c>
      <c r="AW21">
        <f>BS21</f>
        <v>0</v>
      </c>
      <c r="AX21">
        <f>I21</f>
        <v>0</v>
      </c>
      <c r="AY21">
        <f>AU21*AV21*AW21</f>
        <v>0</v>
      </c>
      <c r="AZ21">
        <f>BE21/AT21</f>
        <v>0</v>
      </c>
      <c r="BA21">
        <f>(AX21-AQ21)/AW21</f>
        <v>0</v>
      </c>
      <c r="BB21">
        <f>(AN21-AT21)/AT21</f>
        <v>0</v>
      </c>
      <c r="BC21" t="s">
        <v>268</v>
      </c>
      <c r="BD21">
        <v>0</v>
      </c>
      <c r="BE21">
        <f>AT21-BD21</f>
        <v>0</v>
      </c>
      <c r="BF21">
        <f>(AT21-AS21)/(AT21-BD21)</f>
        <v>0</v>
      </c>
      <c r="BG21">
        <f>(AN21-AT21)/(AN21-BD21)</f>
        <v>0</v>
      </c>
      <c r="BH21">
        <f>(AT21-AS21)/(AT21-AM21)</f>
        <v>0</v>
      </c>
      <c r="BI21">
        <f>(AN21-AT21)/(AN21-AM21)</f>
        <v>0</v>
      </c>
      <c r="BJ21" t="s">
        <v>268</v>
      </c>
      <c r="BK21" t="s">
        <v>268</v>
      </c>
      <c r="BL21" t="s">
        <v>268</v>
      </c>
      <c r="BM21" t="s">
        <v>268</v>
      </c>
      <c r="BN21" t="s">
        <v>268</v>
      </c>
      <c r="BO21" t="s">
        <v>268</v>
      </c>
      <c r="BP21" t="s">
        <v>268</v>
      </c>
      <c r="BQ21" t="s">
        <v>268</v>
      </c>
      <c r="BR21">
        <f>$B$11*CK21+$C$11*CL21+$F$11*CM21</f>
        <v>0</v>
      </c>
      <c r="BS21">
        <f>BR21*BT21</f>
        <v>0</v>
      </c>
      <c r="BT21">
        <f>($B$11*$D$9+$C$11*$D$9+$F$11*((CZ21+CR21)/MAX(CZ21+CR21+DA21, 0.1)*$I$9+DA21/MAX(CZ21+CR21+DA21, 0.1)*$J$9))/($B$11+$C$11+$F$11)</f>
        <v>0</v>
      </c>
      <c r="BU21">
        <f>($B$11*$K$9+$C$11*$K$9+$F$11*((CZ21+CR21)/MAX(CZ21+CR21+DA21, 0.1)*$P$9+DA21/MAX(CZ21+CR21+DA21, 0.1)*$Q$9))/($B$11+$C$11+$F$11)</f>
        <v>0</v>
      </c>
      <c r="BV21">
        <v>6</v>
      </c>
      <c r="BW21">
        <v>0.5</v>
      </c>
      <c r="BX21" t="s">
        <v>269</v>
      </c>
      <c r="BY21">
        <v>1623699160.59032</v>
      </c>
      <c r="BZ21">
        <v>376.380387096774</v>
      </c>
      <c r="CA21">
        <v>399.967483870968</v>
      </c>
      <c r="CB21">
        <v>31.3186741935484</v>
      </c>
      <c r="CC21">
        <v>17.4892967741935</v>
      </c>
      <c r="CD21">
        <v>599.998</v>
      </c>
      <c r="CE21">
        <v>74.0373387096774</v>
      </c>
      <c r="CF21">
        <v>0.099974764516129</v>
      </c>
      <c r="CG21">
        <v>40.0100903225806</v>
      </c>
      <c r="CH21">
        <v>36.4828774193548</v>
      </c>
      <c r="CI21">
        <v>999.9</v>
      </c>
      <c r="CJ21">
        <v>9988.79580645161</v>
      </c>
      <c r="CK21">
        <v>0</v>
      </c>
      <c r="CL21">
        <v>1747.32290322581</v>
      </c>
      <c r="CM21">
        <v>1999.86806451613</v>
      </c>
      <c r="CN21">
        <v>0.979996258064516</v>
      </c>
      <c r="CO21">
        <v>0.0200037612903226</v>
      </c>
      <c r="CP21">
        <v>0</v>
      </c>
      <c r="CQ21">
        <v>608.14035483871</v>
      </c>
      <c r="CR21">
        <v>5.00005</v>
      </c>
      <c r="CS21">
        <v>17006.4258064516</v>
      </c>
      <c r="CT21">
        <v>16662.5064516129</v>
      </c>
      <c r="CU21">
        <v>52.4996451612903</v>
      </c>
      <c r="CV21">
        <v>54.0721612903226</v>
      </c>
      <c r="CW21">
        <v>52.941129032258</v>
      </c>
      <c r="CX21">
        <v>53.5100322580645</v>
      </c>
      <c r="CY21">
        <v>54.6268387096774</v>
      </c>
      <c r="CZ21">
        <v>1954.96193548387</v>
      </c>
      <c r="DA21">
        <v>39.9064516129032</v>
      </c>
      <c r="DB21">
        <v>0</v>
      </c>
      <c r="DC21">
        <v>2.09999990463257</v>
      </c>
      <c r="DD21">
        <v>635.49</v>
      </c>
      <c r="DE21">
        <v>-78.6581130077894</v>
      </c>
      <c r="DF21">
        <v>53643.0627952715</v>
      </c>
      <c r="DG21">
        <v>37361.2230769231</v>
      </c>
      <c r="DH21">
        <v>15</v>
      </c>
      <c r="DI21">
        <v>1623698064</v>
      </c>
      <c r="DJ21" t="s">
        <v>270</v>
      </c>
      <c r="DK21">
        <v>1</v>
      </c>
      <c r="DL21">
        <v>6.239</v>
      </c>
      <c r="DM21">
        <v>-1.086</v>
      </c>
      <c r="DN21">
        <v>400</v>
      </c>
      <c r="DO21">
        <v>23</v>
      </c>
      <c r="DP21">
        <v>0.33</v>
      </c>
      <c r="DQ21">
        <v>0.26</v>
      </c>
      <c r="DR21">
        <v>-23.6821162790698</v>
      </c>
      <c r="DS21">
        <v>-1.55244873296059</v>
      </c>
      <c r="DT21">
        <v>0.176041530420143</v>
      </c>
      <c r="DU21">
        <v>0</v>
      </c>
      <c r="DV21">
        <v>630.159028571429</v>
      </c>
      <c r="DW21">
        <v>40.873519618664</v>
      </c>
      <c r="DX21">
        <v>62.5868755203452</v>
      </c>
      <c r="DY21">
        <v>0</v>
      </c>
      <c r="DZ21">
        <v>14.1212674418605</v>
      </c>
      <c r="EA21">
        <v>4.83995394928822</v>
      </c>
      <c r="EB21">
        <v>0.571099444246829</v>
      </c>
      <c r="EC21">
        <v>0</v>
      </c>
      <c r="ED21">
        <v>0</v>
      </c>
      <c r="EE21">
        <v>3</v>
      </c>
      <c r="EF21" t="s">
        <v>282</v>
      </c>
      <c r="EG21">
        <v>100</v>
      </c>
      <c r="EH21">
        <v>100</v>
      </c>
      <c r="EI21">
        <v>6.239</v>
      </c>
      <c r="EJ21">
        <v>-1.086</v>
      </c>
      <c r="EK21">
        <v>2</v>
      </c>
      <c r="EL21">
        <v>700.387</v>
      </c>
      <c r="EM21">
        <v>357.556</v>
      </c>
      <c r="EN21">
        <v>38.7269</v>
      </c>
      <c r="EO21">
        <v>38.3825</v>
      </c>
      <c r="EP21">
        <v>30.0011</v>
      </c>
      <c r="EQ21">
        <v>37.8489</v>
      </c>
      <c r="ER21">
        <v>37.792</v>
      </c>
      <c r="ES21">
        <v>25.912</v>
      </c>
      <c r="ET21">
        <v>-30</v>
      </c>
      <c r="EU21">
        <v>-30</v>
      </c>
      <c r="EV21">
        <v>-999.9</v>
      </c>
      <c r="EW21">
        <v>400</v>
      </c>
      <c r="EX21">
        <v>20</v>
      </c>
      <c r="EY21">
        <v>110.025</v>
      </c>
      <c r="EZ21">
        <v>97.2919</v>
      </c>
    </row>
    <row r="22" spans="1:156">
      <c r="A22">
        <v>6</v>
      </c>
      <c r="B22">
        <v>1623699180.6</v>
      </c>
      <c r="C22">
        <v>15.5</v>
      </c>
      <c r="D22" t="s">
        <v>286</v>
      </c>
      <c r="E22" t="s">
        <v>287</v>
      </c>
      <c r="F22" t="s">
        <v>266</v>
      </c>
      <c r="G22">
        <v>1623699161.49355</v>
      </c>
      <c r="H22">
        <f>CD22*AI22*(CB22-CC22)/(100*BV22*(1000-AI22*CB22))</f>
        <v>0</v>
      </c>
      <c r="I22">
        <f>CD22*AI22*(CA22-BZ22*(1000-AI22*CC22)/(1000-AI22*CB22))/(100*BV22)</f>
        <v>0</v>
      </c>
      <c r="J22">
        <f>BZ22 - IF(AI22&gt;1, I22*BV22*100.0/(AK22*CJ22), 0)</f>
        <v>0</v>
      </c>
      <c r="K22">
        <f>((Q22-H22/2)*J22-I22)/(Q22+H22/2)</f>
        <v>0</v>
      </c>
      <c r="L22">
        <f>K22*(CE22+CF22)/1000.0</f>
        <v>0</v>
      </c>
      <c r="M22">
        <f>(BZ22 - IF(AI22&gt;1, I22*BV22*100.0/(AK22*CJ22), 0))*(CE22+CF22)/1000.0</f>
        <v>0</v>
      </c>
      <c r="N22">
        <f>2.0/((1/P22-1/O22)+SIGN(P22)*SQRT((1/P22-1/O22)*(1/P22-1/O22) + 4*BW22/((BW22+1)*(BW22+1))*(2*1/P22*1/O22-1/O22*1/O22)))</f>
        <v>0</v>
      </c>
      <c r="O22">
        <f>AF22+AE22*BV22+AD22*BV22*BV22</f>
        <v>0</v>
      </c>
      <c r="P22">
        <f>H22*(1000-(1000*0.61365*exp(17.502*T22/(240.97+T22))/(CE22+CF22)+CB22)/2)/(1000*0.61365*exp(17.502*T22/(240.97+T22))/(CE22+CF22)-CB22)</f>
        <v>0</v>
      </c>
      <c r="Q22">
        <f>1/((BW22+1)/(N22/1.6)+1/(O22/1.37)) + BW22/((BW22+1)/(N22/1.6) + BW22/(O22/1.37))</f>
        <v>0</v>
      </c>
      <c r="R22">
        <f>(BS22*BU22)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CB22*(CE22+CF22)/1000</f>
        <v>0</v>
      </c>
      <c r="X22">
        <f>0.61365*exp(17.502*CG22/(240.97+CG22))</f>
        <v>0</v>
      </c>
      <c r="Y22">
        <f>(U22-CB22*(CE22+CF22)/1000)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-0.0306762868255767</v>
      </c>
      <c r="AE22">
        <v>0.0344368193520347</v>
      </c>
      <c r="AF22">
        <v>2.72681557175889</v>
      </c>
      <c r="AG22">
        <v>74</v>
      </c>
      <c r="AH22">
        <v>12</v>
      </c>
      <c r="AI22">
        <f>IF(AG22*$H$13&gt;=AK22,1.0,(AK22/(AK22-AG22*$H$13)))</f>
        <v>0</v>
      </c>
      <c r="AJ22">
        <f>(AI22-1)*100</f>
        <v>0</v>
      </c>
      <c r="AK22">
        <f>MAX(0,($B$13+$C$13*CJ22)/(1+$D$13*CJ22)*CE22/(CG22+273)*$E$13)</f>
        <v>0</v>
      </c>
      <c r="AL22">
        <v>0</v>
      </c>
      <c r="AM22">
        <v>0</v>
      </c>
      <c r="AN22">
        <v>0</v>
      </c>
      <c r="AO22">
        <f>AN22-AM22</f>
        <v>0</v>
      </c>
      <c r="AP22">
        <f>AO22/AN22</f>
        <v>0</v>
      </c>
      <c r="AQ22">
        <v>-1</v>
      </c>
      <c r="AR22" t="s">
        <v>288</v>
      </c>
      <c r="AS22">
        <v>630.678807692308</v>
      </c>
      <c r="AT22">
        <v>730.37</v>
      </c>
      <c r="AU22">
        <f>1-AS22/AT22</f>
        <v>0</v>
      </c>
      <c r="AV22">
        <v>0.5</v>
      </c>
      <c r="AW22">
        <f>BS22</f>
        <v>0</v>
      </c>
      <c r="AX22">
        <f>I22</f>
        <v>0</v>
      </c>
      <c r="AY22">
        <f>AU22*AV22*AW22</f>
        <v>0</v>
      </c>
      <c r="AZ22">
        <f>BE22/AT22</f>
        <v>0</v>
      </c>
      <c r="BA22">
        <f>(AX22-AQ22)/AW22</f>
        <v>0</v>
      </c>
      <c r="BB22">
        <f>(AN22-AT22)/AT22</f>
        <v>0</v>
      </c>
      <c r="BC22" t="s">
        <v>268</v>
      </c>
      <c r="BD22">
        <v>0</v>
      </c>
      <c r="BE22">
        <f>AT22-BD22</f>
        <v>0</v>
      </c>
      <c r="BF22">
        <f>(AT22-AS22)/(AT22-BD22)</f>
        <v>0</v>
      </c>
      <c r="BG22">
        <f>(AN22-AT22)/(AN22-BD22)</f>
        <v>0</v>
      </c>
      <c r="BH22">
        <f>(AT22-AS22)/(AT22-AM22)</f>
        <v>0</v>
      </c>
      <c r="BI22">
        <f>(AN22-AT22)/(AN22-AM22)</f>
        <v>0</v>
      </c>
      <c r="BJ22" t="s">
        <v>268</v>
      </c>
      <c r="BK22" t="s">
        <v>268</v>
      </c>
      <c r="BL22" t="s">
        <v>268</v>
      </c>
      <c r="BM22" t="s">
        <v>268</v>
      </c>
      <c r="BN22" t="s">
        <v>268</v>
      </c>
      <c r="BO22" t="s">
        <v>268</v>
      </c>
      <c r="BP22" t="s">
        <v>268</v>
      </c>
      <c r="BQ22" t="s">
        <v>268</v>
      </c>
      <c r="BR22">
        <f>$B$11*CK22+$C$11*CL22+$F$11*CM22</f>
        <v>0</v>
      </c>
      <c r="BS22">
        <f>BR22*BT22</f>
        <v>0</v>
      </c>
      <c r="BT22">
        <f>($B$11*$D$9+$C$11*$D$9+$F$11*((CZ22+CR22)/MAX(CZ22+CR22+DA22, 0.1)*$I$9+DA22/MAX(CZ22+CR22+DA22, 0.1)*$J$9))/($B$11+$C$11+$F$11)</f>
        <v>0</v>
      </c>
      <c r="BU22">
        <f>($B$11*$K$9+$C$11*$K$9+$F$11*((CZ22+CR22)/MAX(CZ22+CR22+DA22, 0.1)*$P$9+DA22/MAX(CZ22+CR22+DA22, 0.1)*$Q$9))/($B$11+$C$11+$F$11)</f>
        <v>0</v>
      </c>
      <c r="BV22">
        <v>6</v>
      </c>
      <c r="BW22">
        <v>0.5</v>
      </c>
      <c r="BX22" t="s">
        <v>269</v>
      </c>
      <c r="BY22">
        <v>1623699161.49355</v>
      </c>
      <c r="BZ22">
        <v>376.359677419355</v>
      </c>
      <c r="CA22">
        <v>399.964774193548</v>
      </c>
      <c r="CB22">
        <v>31.3862677419355</v>
      </c>
      <c r="CC22">
        <v>17.4879580645161</v>
      </c>
      <c r="CD22">
        <v>599.997580645161</v>
      </c>
      <c r="CE22">
        <v>74.0373225806452</v>
      </c>
      <c r="CF22">
        <v>0.0999494193548387</v>
      </c>
      <c r="CG22">
        <v>40.0243741935484</v>
      </c>
      <c r="CH22">
        <v>36.5583193548387</v>
      </c>
      <c r="CI22">
        <v>999.9</v>
      </c>
      <c r="CJ22">
        <v>9991.90064516129</v>
      </c>
      <c r="CK22">
        <v>0</v>
      </c>
      <c r="CL22">
        <v>1747.25258064516</v>
      </c>
      <c r="CM22">
        <v>1999.8464516129</v>
      </c>
      <c r="CN22">
        <v>0.97999664516129</v>
      </c>
      <c r="CO22">
        <v>0.0200033870967742</v>
      </c>
      <c r="CP22">
        <v>0</v>
      </c>
      <c r="CQ22">
        <v>606.603870967742</v>
      </c>
      <c r="CR22">
        <v>5.00005</v>
      </c>
      <c r="CS22">
        <v>16971.9193548387</v>
      </c>
      <c r="CT22">
        <v>16662.3290322581</v>
      </c>
      <c r="CU22">
        <v>52.5218387096774</v>
      </c>
      <c r="CV22">
        <v>54.0761935483871</v>
      </c>
      <c r="CW22">
        <v>52.9451612903226</v>
      </c>
      <c r="CX22">
        <v>53.514064516129</v>
      </c>
      <c r="CY22">
        <v>54.638935483871</v>
      </c>
      <c r="CZ22">
        <v>1954.94161290323</v>
      </c>
      <c r="DA22">
        <v>39.9051612903226</v>
      </c>
      <c r="DB22">
        <v>0</v>
      </c>
      <c r="DC22">
        <v>2.5</v>
      </c>
      <c r="DD22">
        <v>630.678807692308</v>
      </c>
      <c r="DE22">
        <v>-123.798182798384</v>
      </c>
      <c r="DF22">
        <v>-21170.4772070767</v>
      </c>
      <c r="DG22">
        <v>39442.8653846154</v>
      </c>
      <c r="DH22">
        <v>15</v>
      </c>
      <c r="DI22">
        <v>1623698064</v>
      </c>
      <c r="DJ22" t="s">
        <v>270</v>
      </c>
      <c r="DK22">
        <v>1</v>
      </c>
      <c r="DL22">
        <v>6.239</v>
      </c>
      <c r="DM22">
        <v>-1.086</v>
      </c>
      <c r="DN22">
        <v>400</v>
      </c>
      <c r="DO22">
        <v>23</v>
      </c>
      <c r="DP22">
        <v>0.33</v>
      </c>
      <c r="DQ22">
        <v>0.26</v>
      </c>
      <c r="DR22">
        <v>-23.7583651162791</v>
      </c>
      <c r="DS22">
        <v>-1.80946768965017</v>
      </c>
      <c r="DT22">
        <v>0.198232352372946</v>
      </c>
      <c r="DU22">
        <v>0</v>
      </c>
      <c r="DV22">
        <v>632.866771428571</v>
      </c>
      <c r="DW22">
        <v>-1.44321085036074</v>
      </c>
      <c r="DX22">
        <v>68.1399702096818</v>
      </c>
      <c r="DY22">
        <v>0</v>
      </c>
      <c r="DZ22">
        <v>14.3960465116279</v>
      </c>
      <c r="EA22">
        <v>6.77531045880228</v>
      </c>
      <c r="EB22">
        <v>0.74303380978784</v>
      </c>
      <c r="EC22">
        <v>0</v>
      </c>
      <c r="ED22">
        <v>0</v>
      </c>
      <c r="EE22">
        <v>3</v>
      </c>
      <c r="EF22" t="s">
        <v>282</v>
      </c>
      <c r="EG22">
        <v>100</v>
      </c>
      <c r="EH22">
        <v>100</v>
      </c>
      <c r="EI22">
        <v>6.239</v>
      </c>
      <c r="EJ22">
        <v>-1.086</v>
      </c>
      <c r="EK22">
        <v>2</v>
      </c>
      <c r="EL22">
        <v>700.638</v>
      </c>
      <c r="EM22">
        <v>357.504</v>
      </c>
      <c r="EN22">
        <v>38.738</v>
      </c>
      <c r="EO22">
        <v>38.3899</v>
      </c>
      <c r="EP22">
        <v>30.0011</v>
      </c>
      <c r="EQ22">
        <v>37.8561</v>
      </c>
      <c r="ER22">
        <v>37.8005</v>
      </c>
      <c r="ES22">
        <v>25.9152</v>
      </c>
      <c r="ET22">
        <v>-30</v>
      </c>
      <c r="EU22">
        <v>-30</v>
      </c>
      <c r="EV22">
        <v>-999.9</v>
      </c>
      <c r="EW22">
        <v>400</v>
      </c>
      <c r="EX22">
        <v>20</v>
      </c>
      <c r="EY22">
        <v>110.023</v>
      </c>
      <c r="EZ22">
        <v>97.2901</v>
      </c>
    </row>
    <row r="23" spans="1:156">
      <c r="A23">
        <v>7</v>
      </c>
      <c r="B23">
        <v>1623699183.6</v>
      </c>
      <c r="C23">
        <v>18.5</v>
      </c>
      <c r="D23" t="s">
        <v>289</v>
      </c>
      <c r="E23" t="s">
        <v>290</v>
      </c>
      <c r="F23" t="s">
        <v>266</v>
      </c>
      <c r="G23">
        <v>1623699162.48064</v>
      </c>
      <c r="H23">
        <f>CD23*AI23*(CB23-CC23)/(100*BV23*(1000-AI23*CB23))</f>
        <v>0</v>
      </c>
      <c r="I23">
        <f>CD23*AI23*(CA23-BZ23*(1000-AI23*CC23)/(1000-AI23*CB23))/(100*BV23)</f>
        <v>0</v>
      </c>
      <c r="J23">
        <f>BZ23 - IF(AI23&gt;1, I23*BV23*100.0/(AK23*CJ23), 0)</f>
        <v>0</v>
      </c>
      <c r="K23">
        <f>((Q23-H23/2)*J23-I23)/(Q23+H23/2)</f>
        <v>0</v>
      </c>
      <c r="L23">
        <f>K23*(CE23+CF23)/1000.0</f>
        <v>0</v>
      </c>
      <c r="M23">
        <f>(BZ23 - IF(AI23&gt;1, I23*BV23*100.0/(AK23*CJ23), 0))*(CE23+CF23)/1000.0</f>
        <v>0</v>
      </c>
      <c r="N23">
        <f>2.0/((1/P23-1/O23)+SIGN(P23)*SQRT((1/P23-1/O23)*(1/P23-1/O23) + 4*BW23/((BW23+1)*(BW23+1))*(2*1/P23*1/O23-1/O23*1/O23)))</f>
        <v>0</v>
      </c>
      <c r="O23">
        <f>AF23+AE23*BV23+AD23*BV23*BV23</f>
        <v>0</v>
      </c>
      <c r="P23">
        <f>H23*(1000-(1000*0.61365*exp(17.502*T23/(240.97+T23))/(CE23+CF23)+CB23)/2)/(1000*0.61365*exp(17.502*T23/(240.97+T23))/(CE23+CF23)-CB23)</f>
        <v>0</v>
      </c>
      <c r="Q23">
        <f>1/((BW23+1)/(N23/1.6)+1/(O23/1.37)) + BW23/((BW23+1)/(N23/1.6) + BW23/(O23/1.37))</f>
        <v>0</v>
      </c>
      <c r="R23">
        <f>(BS23*BU23)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CB23*(CE23+CF23)/1000</f>
        <v>0</v>
      </c>
      <c r="X23">
        <f>0.61365*exp(17.502*CG23/(240.97+CG23))</f>
        <v>0</v>
      </c>
      <c r="Y23">
        <f>(U23-CB23*(CE23+CF23)/1000)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-0.0306820851369164</v>
      </c>
      <c r="AE23">
        <v>0.0344433284644734</v>
      </c>
      <c r="AF23">
        <v>2.7272344077441</v>
      </c>
      <c r="AG23">
        <v>74</v>
      </c>
      <c r="AH23">
        <v>12</v>
      </c>
      <c r="AI23">
        <f>IF(AG23*$H$13&gt;=AK23,1.0,(AK23/(AK23-AG23*$H$13)))</f>
        <v>0</v>
      </c>
      <c r="AJ23">
        <f>(AI23-1)*100</f>
        <v>0</v>
      </c>
      <c r="AK23">
        <f>MAX(0,($B$13+$C$13*CJ23)/(1+$D$13*CJ23)*CE23/(CG23+273)*$E$13)</f>
        <v>0</v>
      </c>
      <c r="AL23">
        <v>0</v>
      </c>
      <c r="AM23">
        <v>0</v>
      </c>
      <c r="AN23">
        <v>0</v>
      </c>
      <c r="AO23">
        <f>AN23-AM23</f>
        <v>0</v>
      </c>
      <c r="AP23">
        <f>AO23/AN23</f>
        <v>0</v>
      </c>
      <c r="AQ23">
        <v>-1</v>
      </c>
      <c r="AR23" t="s">
        <v>291</v>
      </c>
      <c r="AS23">
        <v>632.710923076923</v>
      </c>
      <c r="AT23">
        <v>731.548</v>
      </c>
      <c r="AU23">
        <f>1-AS23/AT23</f>
        <v>0</v>
      </c>
      <c r="AV23">
        <v>0.5</v>
      </c>
      <c r="AW23">
        <f>BS23</f>
        <v>0</v>
      </c>
      <c r="AX23">
        <f>I23</f>
        <v>0</v>
      </c>
      <c r="AY23">
        <f>AU23*AV23*AW23</f>
        <v>0</v>
      </c>
      <c r="AZ23">
        <f>BE23/AT23</f>
        <v>0</v>
      </c>
      <c r="BA23">
        <f>(AX23-AQ23)/AW23</f>
        <v>0</v>
      </c>
      <c r="BB23">
        <f>(AN23-AT23)/AT23</f>
        <v>0</v>
      </c>
      <c r="BC23" t="s">
        <v>268</v>
      </c>
      <c r="BD23">
        <v>0</v>
      </c>
      <c r="BE23">
        <f>AT23-BD23</f>
        <v>0</v>
      </c>
      <c r="BF23">
        <f>(AT23-AS23)/(AT23-BD23)</f>
        <v>0</v>
      </c>
      <c r="BG23">
        <f>(AN23-AT23)/(AN23-BD23)</f>
        <v>0</v>
      </c>
      <c r="BH23">
        <f>(AT23-AS23)/(AT23-AM23)</f>
        <v>0</v>
      </c>
      <c r="BI23">
        <f>(AN23-AT23)/(AN23-AM23)</f>
        <v>0</v>
      </c>
      <c r="BJ23" t="s">
        <v>268</v>
      </c>
      <c r="BK23" t="s">
        <v>268</v>
      </c>
      <c r="BL23" t="s">
        <v>268</v>
      </c>
      <c r="BM23" t="s">
        <v>268</v>
      </c>
      <c r="BN23" t="s">
        <v>268</v>
      </c>
      <c r="BO23" t="s">
        <v>268</v>
      </c>
      <c r="BP23" t="s">
        <v>268</v>
      </c>
      <c r="BQ23" t="s">
        <v>268</v>
      </c>
      <c r="BR23">
        <f>$B$11*CK23+$C$11*CL23+$F$11*CM23</f>
        <v>0</v>
      </c>
      <c r="BS23">
        <f>BR23*BT23</f>
        <v>0</v>
      </c>
      <c r="BT23">
        <f>($B$11*$D$9+$C$11*$D$9+$F$11*((CZ23+CR23)/MAX(CZ23+CR23+DA23, 0.1)*$I$9+DA23/MAX(CZ23+CR23+DA23, 0.1)*$J$9))/($B$11+$C$11+$F$11)</f>
        <v>0</v>
      </c>
      <c r="BU23">
        <f>($B$11*$K$9+$C$11*$K$9+$F$11*((CZ23+CR23)/MAX(CZ23+CR23+DA23, 0.1)*$P$9+DA23/MAX(CZ23+CR23+DA23, 0.1)*$Q$9))/($B$11+$C$11+$F$11)</f>
        <v>0</v>
      </c>
      <c r="BV23">
        <v>6</v>
      </c>
      <c r="BW23">
        <v>0.5</v>
      </c>
      <c r="BX23" t="s">
        <v>269</v>
      </c>
      <c r="BY23">
        <v>1623699162.48064</v>
      </c>
      <c r="BZ23">
        <v>376.337516129032</v>
      </c>
      <c r="CA23">
        <v>399.96264516129</v>
      </c>
      <c r="CB23">
        <v>31.4633709677419</v>
      </c>
      <c r="CC23">
        <v>17.486435483871</v>
      </c>
      <c r="CD23">
        <v>599.996903225806</v>
      </c>
      <c r="CE23">
        <v>74.0372741935484</v>
      </c>
      <c r="CF23">
        <v>0.0999354516129032</v>
      </c>
      <c r="CG23">
        <v>40.0401677419355</v>
      </c>
      <c r="CH23">
        <v>36.6408064516129</v>
      </c>
      <c r="CI23">
        <v>999.9</v>
      </c>
      <c r="CJ23">
        <v>9993.79580645161</v>
      </c>
      <c r="CK23">
        <v>0</v>
      </c>
      <c r="CL23">
        <v>1747.17290322581</v>
      </c>
      <c r="CM23">
        <v>1999.81709677419</v>
      </c>
      <c r="CN23">
        <v>0.979996580645161</v>
      </c>
      <c r="CO23">
        <v>0.0200034387096774</v>
      </c>
      <c r="CP23">
        <v>0</v>
      </c>
      <c r="CQ23">
        <v>605.005548387097</v>
      </c>
      <c r="CR23">
        <v>5.00005</v>
      </c>
      <c r="CS23">
        <v>16936.3129032258</v>
      </c>
      <c r="CT23">
        <v>16662.0870967742</v>
      </c>
      <c r="CU23">
        <v>52.550064516129</v>
      </c>
      <c r="CV23">
        <v>54.0802258064516</v>
      </c>
      <c r="CW23">
        <v>52.9491935483871</v>
      </c>
      <c r="CX23">
        <v>53.5200967741935</v>
      </c>
      <c r="CY23">
        <v>54.653064516129</v>
      </c>
      <c r="CZ23">
        <v>1954.91258064516</v>
      </c>
      <c r="DA23">
        <v>39.9048387096774</v>
      </c>
      <c r="DB23">
        <v>0</v>
      </c>
      <c r="DC23">
        <v>2.29999995231628</v>
      </c>
      <c r="DD23">
        <v>632.710923076923</v>
      </c>
      <c r="DE23">
        <v>-169.181822584141</v>
      </c>
      <c r="DF23">
        <v>-65616.26629066</v>
      </c>
      <c r="DG23">
        <v>41579.9807692308</v>
      </c>
      <c r="DH23">
        <v>15</v>
      </c>
      <c r="DI23">
        <v>1623698064</v>
      </c>
      <c r="DJ23" t="s">
        <v>270</v>
      </c>
      <c r="DK23">
        <v>1</v>
      </c>
      <c r="DL23">
        <v>6.239</v>
      </c>
      <c r="DM23">
        <v>-1.086</v>
      </c>
      <c r="DN23">
        <v>400</v>
      </c>
      <c r="DO23">
        <v>23</v>
      </c>
      <c r="DP23">
        <v>0.33</v>
      </c>
      <c r="DQ23">
        <v>0.26</v>
      </c>
      <c r="DR23">
        <v>-23.8443209302326</v>
      </c>
      <c r="DS23">
        <v>-2.0112070879781</v>
      </c>
      <c r="DT23">
        <v>0.215907104871559</v>
      </c>
      <c r="DU23">
        <v>0</v>
      </c>
      <c r="DV23">
        <v>635.467714285714</v>
      </c>
      <c r="DW23">
        <v>-57.7094100174768</v>
      </c>
      <c r="DX23">
        <v>71.2688463317684</v>
      </c>
      <c r="DY23">
        <v>0</v>
      </c>
      <c r="DZ23">
        <v>14.7162162790698</v>
      </c>
      <c r="EA23">
        <v>8.1603535820981</v>
      </c>
      <c r="EB23">
        <v>0.860088078488621</v>
      </c>
      <c r="EC23">
        <v>0</v>
      </c>
      <c r="ED23">
        <v>0</v>
      </c>
      <c r="EE23">
        <v>3</v>
      </c>
      <c r="EF23" t="s">
        <v>282</v>
      </c>
      <c r="EG23">
        <v>100</v>
      </c>
      <c r="EH23">
        <v>100</v>
      </c>
      <c r="EI23">
        <v>6.239</v>
      </c>
      <c r="EJ23">
        <v>-1.086</v>
      </c>
      <c r="EK23">
        <v>2</v>
      </c>
      <c r="EL23">
        <v>700.699</v>
      </c>
      <c r="EM23">
        <v>357.244</v>
      </c>
      <c r="EN23">
        <v>38.7492</v>
      </c>
      <c r="EO23">
        <v>38.3972</v>
      </c>
      <c r="EP23">
        <v>30.0011</v>
      </c>
      <c r="EQ23">
        <v>37.8642</v>
      </c>
      <c r="ER23">
        <v>37.8085</v>
      </c>
      <c r="ES23">
        <v>25.9153</v>
      </c>
      <c r="ET23">
        <v>-30</v>
      </c>
      <c r="EU23">
        <v>-30</v>
      </c>
      <c r="EV23">
        <v>-999.9</v>
      </c>
      <c r="EW23">
        <v>400</v>
      </c>
      <c r="EX23">
        <v>20</v>
      </c>
      <c r="EY23">
        <v>110.021</v>
      </c>
      <c r="EZ23">
        <v>97.2884</v>
      </c>
    </row>
    <row r="24" spans="1:156">
      <c r="A24">
        <v>8</v>
      </c>
      <c r="B24">
        <v>1623699187.1</v>
      </c>
      <c r="C24">
        <v>22</v>
      </c>
      <c r="D24" t="s">
        <v>292</v>
      </c>
      <c r="E24" t="s">
        <v>293</v>
      </c>
      <c r="F24" t="s">
        <v>266</v>
      </c>
      <c r="G24">
        <v>1623699164.60968</v>
      </c>
      <c r="H24">
        <f>CD24*AI24*(CB24-CC24)/(100*BV24*(1000-AI24*CB24))</f>
        <v>0</v>
      </c>
      <c r="I24">
        <f>CD24*AI24*(CA24-BZ24*(1000-AI24*CC24)/(1000-AI24*CB24))/(100*BV24)</f>
        <v>0</v>
      </c>
      <c r="J24">
        <f>BZ24 - IF(AI24&gt;1, I24*BV24*100.0/(AK24*CJ24), 0)</f>
        <v>0</v>
      </c>
      <c r="K24">
        <f>((Q24-H24/2)*J24-I24)/(Q24+H24/2)</f>
        <v>0</v>
      </c>
      <c r="L24">
        <f>K24*(CE24+CF24)/1000.0</f>
        <v>0</v>
      </c>
      <c r="M24">
        <f>(BZ24 - IF(AI24&gt;1, I24*BV24*100.0/(AK24*CJ24), 0))*(CE24+CF24)/1000.0</f>
        <v>0</v>
      </c>
      <c r="N24">
        <f>2.0/((1/P24-1/O24)+SIGN(P24)*SQRT((1/P24-1/O24)*(1/P24-1/O24) + 4*BW24/((BW24+1)*(BW24+1))*(2*1/P24*1/O24-1/O24*1/O24)))</f>
        <v>0</v>
      </c>
      <c r="O24">
        <f>AF24+AE24*BV24+AD24*BV24*BV24</f>
        <v>0</v>
      </c>
      <c r="P24">
        <f>H24*(1000-(1000*0.61365*exp(17.502*T24/(240.97+T24))/(CE24+CF24)+CB24)/2)/(1000*0.61365*exp(17.502*T24/(240.97+T24))/(CE24+CF24)-CB24)</f>
        <v>0</v>
      </c>
      <c r="Q24">
        <f>1/((BW24+1)/(N24/1.6)+1/(O24/1.37)) + BW24/((BW24+1)/(N24/1.6) + BW24/(O24/1.37))</f>
        <v>0</v>
      </c>
      <c r="R24">
        <f>(BS24*BU24)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CB24*(CE24+CF24)/1000</f>
        <v>0</v>
      </c>
      <c r="X24">
        <f>0.61365*exp(17.502*CG24/(240.97+CG24))</f>
        <v>0</v>
      </c>
      <c r="Y24">
        <f>(U24-CB24*(CE24+CF24)/1000)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-0.030694520562236</v>
      </c>
      <c r="AE24">
        <v>0.0344572883187978</v>
      </c>
      <c r="AF24">
        <v>2.72813260703262</v>
      </c>
      <c r="AG24">
        <v>74</v>
      </c>
      <c r="AH24">
        <v>12</v>
      </c>
      <c r="AI24">
        <f>IF(AG24*$H$13&gt;=AK24,1.0,(AK24/(AK24-AG24*$H$13)))</f>
        <v>0</v>
      </c>
      <c r="AJ24">
        <f>(AI24-1)*100</f>
        <v>0</v>
      </c>
      <c r="AK24">
        <f>MAX(0,($B$13+$C$13*CJ24)/(1+$D$13*CJ24)*CE24/(CG24+273)*$E$13)</f>
        <v>0</v>
      </c>
      <c r="AL24">
        <v>0</v>
      </c>
      <c r="AM24">
        <v>0</v>
      </c>
      <c r="AN24">
        <v>0</v>
      </c>
      <c r="AO24">
        <f>AN24-AM24</f>
        <v>0</v>
      </c>
      <c r="AP24">
        <f>AO24/AN24</f>
        <v>0</v>
      </c>
      <c r="AQ24">
        <v>-1</v>
      </c>
      <c r="AR24" t="s">
        <v>294</v>
      </c>
      <c r="AS24">
        <v>630.241576923077</v>
      </c>
      <c r="AT24">
        <v>745.732</v>
      </c>
      <c r="AU24">
        <f>1-AS24/AT24</f>
        <v>0</v>
      </c>
      <c r="AV24">
        <v>0.5</v>
      </c>
      <c r="AW24">
        <f>BS24</f>
        <v>0</v>
      </c>
      <c r="AX24">
        <f>I24</f>
        <v>0</v>
      </c>
      <c r="AY24">
        <f>AU24*AV24*AW24</f>
        <v>0</v>
      </c>
      <c r="AZ24">
        <f>BE24/AT24</f>
        <v>0</v>
      </c>
      <c r="BA24">
        <f>(AX24-AQ24)/AW24</f>
        <v>0</v>
      </c>
      <c r="BB24">
        <f>(AN24-AT24)/AT24</f>
        <v>0</v>
      </c>
      <c r="BC24" t="s">
        <v>268</v>
      </c>
      <c r="BD24">
        <v>0</v>
      </c>
      <c r="BE24">
        <f>AT24-BD24</f>
        <v>0</v>
      </c>
      <c r="BF24">
        <f>(AT24-AS24)/(AT24-BD24)</f>
        <v>0</v>
      </c>
      <c r="BG24">
        <f>(AN24-AT24)/(AN24-BD24)</f>
        <v>0</v>
      </c>
      <c r="BH24">
        <f>(AT24-AS24)/(AT24-AM24)</f>
        <v>0</v>
      </c>
      <c r="BI24">
        <f>(AN24-AT24)/(AN24-AM24)</f>
        <v>0</v>
      </c>
      <c r="BJ24" t="s">
        <v>268</v>
      </c>
      <c r="BK24" t="s">
        <v>268</v>
      </c>
      <c r="BL24" t="s">
        <v>268</v>
      </c>
      <c r="BM24" t="s">
        <v>268</v>
      </c>
      <c r="BN24" t="s">
        <v>268</v>
      </c>
      <c r="BO24" t="s">
        <v>268</v>
      </c>
      <c r="BP24" t="s">
        <v>268</v>
      </c>
      <c r="BQ24" t="s">
        <v>268</v>
      </c>
      <c r="BR24">
        <f>$B$11*CK24+$C$11*CL24+$F$11*CM24</f>
        <v>0</v>
      </c>
      <c r="BS24">
        <f>BR24*BT24</f>
        <v>0</v>
      </c>
      <c r="BT24">
        <f>($B$11*$D$9+$C$11*$D$9+$F$11*((CZ24+CR24)/MAX(CZ24+CR24+DA24, 0.1)*$I$9+DA24/MAX(CZ24+CR24+DA24, 0.1)*$J$9))/($B$11+$C$11+$F$11)</f>
        <v>0</v>
      </c>
      <c r="BU24">
        <f>($B$11*$K$9+$C$11*$K$9+$F$11*((CZ24+CR24)/MAX(CZ24+CR24+DA24, 0.1)*$P$9+DA24/MAX(CZ24+CR24+DA24, 0.1)*$Q$9))/($B$11+$C$11+$F$11)</f>
        <v>0</v>
      </c>
      <c r="BV24">
        <v>6</v>
      </c>
      <c r="BW24">
        <v>0.5</v>
      </c>
      <c r="BX24" t="s">
        <v>269</v>
      </c>
      <c r="BY24">
        <v>1623699164.60968</v>
      </c>
      <c r="BZ24">
        <v>376.296387096774</v>
      </c>
      <c r="CA24">
        <v>399.961</v>
      </c>
      <c r="CB24">
        <v>31.6323193548387</v>
      </c>
      <c r="CC24">
        <v>17.4833806451613</v>
      </c>
      <c r="CD24">
        <v>599.996741935484</v>
      </c>
      <c r="CE24">
        <v>74.0371129032258</v>
      </c>
      <c r="CF24">
        <v>0.0999058387096774</v>
      </c>
      <c r="CG24">
        <v>40.0744322580645</v>
      </c>
      <c r="CH24">
        <v>36.8140451612903</v>
      </c>
      <c r="CI24">
        <v>999.9</v>
      </c>
      <c r="CJ24">
        <v>9997.86806451613</v>
      </c>
      <c r="CK24">
        <v>0</v>
      </c>
      <c r="CL24">
        <v>1746.94</v>
      </c>
      <c r="CM24">
        <v>1999.85322580645</v>
      </c>
      <c r="CN24">
        <v>0.979997290322581</v>
      </c>
      <c r="CO24">
        <v>0.0200027419354839</v>
      </c>
      <c r="CP24">
        <v>0</v>
      </c>
      <c r="CQ24">
        <v>601.873870967742</v>
      </c>
      <c r="CR24">
        <v>5.00005</v>
      </c>
      <c r="CS24">
        <v>16868.564516129</v>
      </c>
      <c r="CT24">
        <v>16662.3903225806</v>
      </c>
      <c r="CU24">
        <v>52.6105806451613</v>
      </c>
      <c r="CV24">
        <v>54.0882903225806</v>
      </c>
      <c r="CW24">
        <v>52.9572580645161</v>
      </c>
      <c r="CX24">
        <v>53.5321612903226</v>
      </c>
      <c r="CY24">
        <v>54.6893870967742</v>
      </c>
      <c r="CZ24">
        <v>1954.94935483871</v>
      </c>
      <c r="DA24">
        <v>39.9041935483871</v>
      </c>
      <c r="DB24">
        <v>0</v>
      </c>
      <c r="DC24">
        <v>2.69999980926514</v>
      </c>
      <c r="DD24">
        <v>630.241576923077</v>
      </c>
      <c r="DE24">
        <v>-227.315140022452</v>
      </c>
      <c r="DF24">
        <v>-93139.3070337411</v>
      </c>
      <c r="DG24">
        <v>41417.6</v>
      </c>
      <c r="DH24">
        <v>15</v>
      </c>
      <c r="DI24">
        <v>1623698064</v>
      </c>
      <c r="DJ24" t="s">
        <v>270</v>
      </c>
      <c r="DK24">
        <v>1</v>
      </c>
      <c r="DL24">
        <v>6.239</v>
      </c>
      <c r="DM24">
        <v>-1.086</v>
      </c>
      <c r="DN24">
        <v>400</v>
      </c>
      <c r="DO24">
        <v>23</v>
      </c>
      <c r="DP24">
        <v>0.33</v>
      </c>
      <c r="DQ24">
        <v>0.26</v>
      </c>
      <c r="DR24">
        <v>-23.9310209302326</v>
      </c>
      <c r="DS24">
        <v>-1.86863230876452</v>
      </c>
      <c r="DT24">
        <v>0.20435251980982</v>
      </c>
      <c r="DU24">
        <v>0</v>
      </c>
      <c r="DV24">
        <v>626.956114285714</v>
      </c>
      <c r="DW24">
        <v>-3.47137681736763</v>
      </c>
      <c r="DX24">
        <v>68.2621447307663</v>
      </c>
      <c r="DY24">
        <v>0</v>
      </c>
      <c r="DZ24">
        <v>15.129</v>
      </c>
      <c r="EA24">
        <v>8.55553703108658</v>
      </c>
      <c r="EB24">
        <v>0.891142831190037</v>
      </c>
      <c r="EC24">
        <v>0</v>
      </c>
      <c r="ED24">
        <v>0</v>
      </c>
      <c r="EE24">
        <v>3</v>
      </c>
      <c r="EF24" t="s">
        <v>282</v>
      </c>
      <c r="EG24">
        <v>100</v>
      </c>
      <c r="EH24">
        <v>100</v>
      </c>
      <c r="EI24">
        <v>6.239</v>
      </c>
      <c r="EJ24">
        <v>-1.086</v>
      </c>
      <c r="EK24">
        <v>2</v>
      </c>
      <c r="EL24">
        <v>700.743</v>
      </c>
      <c r="EM24">
        <v>357.219</v>
      </c>
      <c r="EN24">
        <v>38.7605</v>
      </c>
      <c r="EO24">
        <v>38.4057</v>
      </c>
      <c r="EP24">
        <v>30.0009</v>
      </c>
      <c r="EQ24">
        <v>37.8727</v>
      </c>
      <c r="ER24">
        <v>37.8171</v>
      </c>
      <c r="ES24">
        <v>25.9146</v>
      </c>
      <c r="ET24">
        <v>-30</v>
      </c>
      <c r="EU24">
        <v>-30</v>
      </c>
      <c r="EV24">
        <v>-999.9</v>
      </c>
      <c r="EW24">
        <v>400</v>
      </c>
      <c r="EX24">
        <v>20</v>
      </c>
      <c r="EY24">
        <v>110.019</v>
      </c>
      <c r="EZ24">
        <v>97.2872</v>
      </c>
    </row>
    <row r="25" spans="1:156">
      <c r="A25">
        <v>9</v>
      </c>
      <c r="B25">
        <v>1623699190.1</v>
      </c>
      <c r="C25">
        <v>25</v>
      </c>
      <c r="D25" t="s">
        <v>295</v>
      </c>
      <c r="E25" t="s">
        <v>296</v>
      </c>
      <c r="F25" t="s">
        <v>266</v>
      </c>
      <c r="G25">
        <v>1623699165.75806</v>
      </c>
      <c r="H25">
        <f>CD25*AI25*(CB25-CC25)/(100*BV25*(1000-AI25*CB25))</f>
        <v>0</v>
      </c>
      <c r="I25">
        <f>CD25*AI25*(CA25-BZ25*(1000-AI25*CC25)/(1000-AI25*CB25))/(100*BV25)</f>
        <v>0</v>
      </c>
      <c r="J25">
        <f>BZ25 - IF(AI25&gt;1, I25*BV25*100.0/(AK25*CJ25), 0)</f>
        <v>0</v>
      </c>
      <c r="K25">
        <f>((Q25-H25/2)*J25-I25)/(Q25+H25/2)</f>
        <v>0</v>
      </c>
      <c r="L25">
        <f>K25*(CE25+CF25)/1000.0</f>
        <v>0</v>
      </c>
      <c r="M25">
        <f>(BZ25 - IF(AI25&gt;1, I25*BV25*100.0/(AK25*CJ25), 0))*(CE25+CF25)/1000.0</f>
        <v>0</v>
      </c>
      <c r="N25">
        <f>2.0/((1/P25-1/O25)+SIGN(P25)*SQRT((1/P25-1/O25)*(1/P25-1/O25) + 4*BW25/((BW25+1)*(BW25+1))*(2*1/P25*1/O25-1/O25*1/O25)))</f>
        <v>0</v>
      </c>
      <c r="O25">
        <f>AF25+AE25*BV25+AD25*BV25*BV25</f>
        <v>0</v>
      </c>
      <c r="P25">
        <f>H25*(1000-(1000*0.61365*exp(17.502*T25/(240.97+T25))/(CE25+CF25)+CB25)/2)/(1000*0.61365*exp(17.502*T25/(240.97+T25))/(CE25+CF25)-CB25)</f>
        <v>0</v>
      </c>
      <c r="Q25">
        <f>1/((BW25+1)/(N25/1.6)+1/(O25/1.37)) + BW25/((BW25+1)/(N25/1.6) + BW25/(O25/1.37))</f>
        <v>0</v>
      </c>
      <c r="R25">
        <f>(BS25*BU25)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CB25*(CE25+CF25)/1000</f>
        <v>0</v>
      </c>
      <c r="X25">
        <f>0.61365*exp(17.502*CG25/(240.97+CG25))</f>
        <v>0</v>
      </c>
      <c r="Y25">
        <f>(U25-CB25*(CE25+CF25)/1000)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-0.0306973330638086</v>
      </c>
      <c r="AE25">
        <v>0.0344604455982017</v>
      </c>
      <c r="AF25">
        <v>2.72833573953493</v>
      </c>
      <c r="AG25">
        <v>74</v>
      </c>
      <c r="AH25">
        <v>12</v>
      </c>
      <c r="AI25">
        <f>IF(AG25*$H$13&gt;=AK25,1.0,(AK25/(AK25-AG25*$H$13)))</f>
        <v>0</v>
      </c>
      <c r="AJ25">
        <f>(AI25-1)*100</f>
        <v>0</v>
      </c>
      <c r="AK25">
        <f>MAX(0,($B$13+$C$13*CJ25)/(1+$D$13*CJ25)*CE25/(CG25+273)*$E$13)</f>
        <v>0</v>
      </c>
      <c r="AL25">
        <v>0</v>
      </c>
      <c r="AM25">
        <v>0</v>
      </c>
      <c r="AN25">
        <v>0</v>
      </c>
      <c r="AO25">
        <f>AN25-AM25</f>
        <v>0</v>
      </c>
      <c r="AP25">
        <f>AO25/AN25</f>
        <v>0</v>
      </c>
      <c r="AQ25">
        <v>-1</v>
      </c>
      <c r="AR25" t="s">
        <v>297</v>
      </c>
      <c r="AS25">
        <v>630.139807692308</v>
      </c>
      <c r="AT25">
        <v>726.902</v>
      </c>
      <c r="AU25">
        <f>1-AS25/AT25</f>
        <v>0</v>
      </c>
      <c r="AV25">
        <v>0.5</v>
      </c>
      <c r="AW25">
        <f>BS25</f>
        <v>0</v>
      </c>
      <c r="AX25">
        <f>I25</f>
        <v>0</v>
      </c>
      <c r="AY25">
        <f>AU25*AV25*AW25</f>
        <v>0</v>
      </c>
      <c r="AZ25">
        <f>BE25/AT25</f>
        <v>0</v>
      </c>
      <c r="BA25">
        <f>(AX25-AQ25)/AW25</f>
        <v>0</v>
      </c>
      <c r="BB25">
        <f>(AN25-AT25)/AT25</f>
        <v>0</v>
      </c>
      <c r="BC25" t="s">
        <v>268</v>
      </c>
      <c r="BD25">
        <v>0</v>
      </c>
      <c r="BE25">
        <f>AT25-BD25</f>
        <v>0</v>
      </c>
      <c r="BF25">
        <f>(AT25-AS25)/(AT25-BD25)</f>
        <v>0</v>
      </c>
      <c r="BG25">
        <f>(AN25-AT25)/(AN25-BD25)</f>
        <v>0</v>
      </c>
      <c r="BH25">
        <f>(AT25-AS25)/(AT25-AM25)</f>
        <v>0</v>
      </c>
      <c r="BI25">
        <f>(AN25-AT25)/(AN25-AM25)</f>
        <v>0</v>
      </c>
      <c r="BJ25" t="s">
        <v>268</v>
      </c>
      <c r="BK25" t="s">
        <v>268</v>
      </c>
      <c r="BL25" t="s">
        <v>268</v>
      </c>
      <c r="BM25" t="s">
        <v>268</v>
      </c>
      <c r="BN25" t="s">
        <v>268</v>
      </c>
      <c r="BO25" t="s">
        <v>268</v>
      </c>
      <c r="BP25" t="s">
        <v>268</v>
      </c>
      <c r="BQ25" t="s">
        <v>268</v>
      </c>
      <c r="BR25">
        <f>$B$11*CK25+$C$11*CL25+$F$11*CM25</f>
        <v>0</v>
      </c>
      <c r="BS25">
        <f>BR25*BT25</f>
        <v>0</v>
      </c>
      <c r="BT25">
        <f>($B$11*$D$9+$C$11*$D$9+$F$11*((CZ25+CR25)/MAX(CZ25+CR25+DA25, 0.1)*$I$9+DA25/MAX(CZ25+CR25+DA25, 0.1)*$J$9))/($B$11+$C$11+$F$11)</f>
        <v>0</v>
      </c>
      <c r="BU25">
        <f>($B$11*$K$9+$C$11*$K$9+$F$11*((CZ25+CR25)/MAX(CZ25+CR25+DA25, 0.1)*$P$9+DA25/MAX(CZ25+CR25+DA25, 0.1)*$Q$9))/($B$11+$C$11+$F$11)</f>
        <v>0</v>
      </c>
      <c r="BV25">
        <v>6</v>
      </c>
      <c r="BW25">
        <v>0.5</v>
      </c>
      <c r="BX25" t="s">
        <v>269</v>
      </c>
      <c r="BY25">
        <v>1623699165.75806</v>
      </c>
      <c r="BZ25">
        <v>376.276258064516</v>
      </c>
      <c r="CA25">
        <v>399.961483870968</v>
      </c>
      <c r="CB25">
        <v>31.7206677419355</v>
      </c>
      <c r="CC25">
        <v>17.4817225806452</v>
      </c>
      <c r="CD25">
        <v>599.995903225807</v>
      </c>
      <c r="CE25">
        <v>74.0370290322581</v>
      </c>
      <c r="CF25">
        <v>0.0999020967741936</v>
      </c>
      <c r="CG25">
        <v>40.0921483870968</v>
      </c>
      <c r="CH25">
        <v>36.8991967741935</v>
      </c>
      <c r="CI25">
        <v>999.9</v>
      </c>
      <c r="CJ25">
        <v>9998.79548387097</v>
      </c>
      <c r="CK25">
        <v>0</v>
      </c>
      <c r="CL25">
        <v>1746.79806451613</v>
      </c>
      <c r="CM25">
        <v>1999.86903225806</v>
      </c>
      <c r="CN25">
        <v>0.97999764516129</v>
      </c>
      <c r="CO25">
        <v>0.0200023935483871</v>
      </c>
      <c r="CP25">
        <v>0</v>
      </c>
      <c r="CQ25">
        <v>600.319967741935</v>
      </c>
      <c r="CR25">
        <v>5.00005</v>
      </c>
      <c r="CS25">
        <v>16834.2709677419</v>
      </c>
      <c r="CT25">
        <v>16662.5258064516</v>
      </c>
      <c r="CU25">
        <v>52.6428387096774</v>
      </c>
      <c r="CV25">
        <v>54.0923225806451</v>
      </c>
      <c r="CW25">
        <v>52.9612903225806</v>
      </c>
      <c r="CX25">
        <v>53.5381935483871</v>
      </c>
      <c r="CY25">
        <v>54.7075161290323</v>
      </c>
      <c r="CZ25">
        <v>1954.96548387097</v>
      </c>
      <c r="DA25">
        <v>39.9038709677419</v>
      </c>
      <c r="DB25">
        <v>0</v>
      </c>
      <c r="DC25">
        <v>2.09999990463257</v>
      </c>
      <c r="DD25">
        <v>630.139807692308</v>
      </c>
      <c r="DE25">
        <v>-162.509786561461</v>
      </c>
      <c r="DF25">
        <v>-69240.8608509393</v>
      </c>
      <c r="DG25">
        <v>41430.7307692308</v>
      </c>
      <c r="DH25">
        <v>15</v>
      </c>
      <c r="DI25">
        <v>1623698064</v>
      </c>
      <c r="DJ25" t="s">
        <v>270</v>
      </c>
      <c r="DK25">
        <v>1</v>
      </c>
      <c r="DL25">
        <v>6.239</v>
      </c>
      <c r="DM25">
        <v>-1.086</v>
      </c>
      <c r="DN25">
        <v>400</v>
      </c>
      <c r="DO25">
        <v>23</v>
      </c>
      <c r="DP25">
        <v>0.33</v>
      </c>
      <c r="DQ25">
        <v>0.26</v>
      </c>
      <c r="DR25">
        <v>-24.0153279069767</v>
      </c>
      <c r="DS25">
        <v>-1.31042402397698</v>
      </c>
      <c r="DT25">
        <v>0.147185270568639</v>
      </c>
      <c r="DU25">
        <v>0</v>
      </c>
      <c r="DV25">
        <v>625.163428571429</v>
      </c>
      <c r="DW25">
        <v>5.8097399122114</v>
      </c>
      <c r="DX25">
        <v>68.994031555236</v>
      </c>
      <c r="DY25">
        <v>0</v>
      </c>
      <c r="DZ25">
        <v>15.5012023255814</v>
      </c>
      <c r="EA25">
        <v>7.50427616910811</v>
      </c>
      <c r="EB25">
        <v>0.793021379074366</v>
      </c>
      <c r="EC25">
        <v>0</v>
      </c>
      <c r="ED25">
        <v>0</v>
      </c>
      <c r="EE25">
        <v>3</v>
      </c>
      <c r="EF25" t="s">
        <v>282</v>
      </c>
      <c r="EG25">
        <v>100</v>
      </c>
      <c r="EH25">
        <v>100</v>
      </c>
      <c r="EI25">
        <v>6.239</v>
      </c>
      <c r="EJ25">
        <v>-1.086</v>
      </c>
      <c r="EK25">
        <v>2</v>
      </c>
      <c r="EL25">
        <v>700.685</v>
      </c>
      <c r="EM25">
        <v>357.201</v>
      </c>
      <c r="EN25">
        <v>38.7716</v>
      </c>
      <c r="EO25">
        <v>38.4122</v>
      </c>
      <c r="EP25">
        <v>30.0009</v>
      </c>
      <c r="EQ25">
        <v>37.8799</v>
      </c>
      <c r="ER25">
        <v>37.8242</v>
      </c>
      <c r="ES25">
        <v>25.9136</v>
      </c>
      <c r="ET25">
        <v>-30</v>
      </c>
      <c r="EU25">
        <v>-30</v>
      </c>
      <c r="EV25">
        <v>-999.9</v>
      </c>
      <c r="EW25">
        <v>400</v>
      </c>
      <c r="EX25">
        <v>20</v>
      </c>
      <c r="EY25">
        <v>110.017</v>
      </c>
      <c r="EZ25">
        <v>97.2861</v>
      </c>
    </row>
    <row r="26" spans="1:156">
      <c r="A26">
        <v>10</v>
      </c>
      <c r="B26">
        <v>1623699212.6</v>
      </c>
      <c r="C26">
        <v>47.5</v>
      </c>
      <c r="D26" t="s">
        <v>298</v>
      </c>
      <c r="E26" t="s">
        <v>299</v>
      </c>
      <c r="F26" t="s">
        <v>266</v>
      </c>
      <c r="G26">
        <v>1623699204.60323</v>
      </c>
      <c r="H26">
        <f>CD26*AI26*(CB26-CC26)/(100*BV26*(1000-AI26*CB26))</f>
        <v>0</v>
      </c>
      <c r="I26">
        <f>CD26*AI26*(CA26-BZ26*(1000-AI26*CC26)/(1000-AI26*CB26))/(100*BV26)</f>
        <v>0</v>
      </c>
      <c r="J26">
        <f>BZ26 - IF(AI26&gt;1, I26*BV26*100.0/(AK26*CJ26), 0)</f>
        <v>0</v>
      </c>
      <c r="K26">
        <f>((Q26-H26/2)*J26-I26)/(Q26+H26/2)</f>
        <v>0</v>
      </c>
      <c r="L26">
        <f>K26*(CE26+CF26)/1000.0</f>
        <v>0</v>
      </c>
      <c r="M26">
        <f>(BZ26 - IF(AI26&gt;1, I26*BV26*100.0/(AK26*CJ26), 0))*(CE26+CF26)/1000.0</f>
        <v>0</v>
      </c>
      <c r="N26">
        <f>2.0/((1/P26-1/O26)+SIGN(P26)*SQRT((1/P26-1/O26)*(1/P26-1/O26) + 4*BW26/((BW26+1)*(BW26+1))*(2*1/P26*1/O26-1/O26*1/O26)))</f>
        <v>0</v>
      </c>
      <c r="O26">
        <f>AF26+AE26*BV26+AD26*BV26*BV26</f>
        <v>0</v>
      </c>
      <c r="P26">
        <f>H26*(1000-(1000*0.61365*exp(17.502*T26/(240.97+T26))/(CE26+CF26)+CB26)/2)/(1000*0.61365*exp(17.502*T26/(240.97+T26))/(CE26+CF26)-CB26)</f>
        <v>0</v>
      </c>
      <c r="Q26">
        <f>1/((BW26+1)/(N26/1.6)+1/(O26/1.37)) + BW26/((BW26+1)/(N26/1.6) + BW26/(O26/1.37))</f>
        <v>0</v>
      </c>
      <c r="R26">
        <f>(BS26*BU26)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CB26*(CE26+CF26)/1000</f>
        <v>0</v>
      </c>
      <c r="X26">
        <f>0.61365*exp(17.502*CG26/(240.97+CG26))</f>
        <v>0</v>
      </c>
      <c r="Y26">
        <f>(U26-CB26*(CE26+CF26)/1000)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-0.0306824066525828</v>
      </c>
      <c r="AE26">
        <v>0.0344436893939753</v>
      </c>
      <c r="AF26">
        <v>2.7272576316036</v>
      </c>
      <c r="AG26">
        <v>75</v>
      </c>
      <c r="AH26">
        <v>12</v>
      </c>
      <c r="AI26">
        <f>IF(AG26*$H$13&gt;=AK26,1.0,(AK26/(AK26-AG26*$H$13)))</f>
        <v>0</v>
      </c>
      <c r="AJ26">
        <f>(AI26-1)*100</f>
        <v>0</v>
      </c>
      <c r="AK26">
        <f>MAX(0,($B$13+$C$13*CJ26)/(1+$D$13*CJ26)*CE26/(CG26+273)*$E$13)</f>
        <v>0</v>
      </c>
      <c r="AL26">
        <v>0</v>
      </c>
      <c r="AM26">
        <v>0</v>
      </c>
      <c r="AN26">
        <v>0</v>
      </c>
      <c r="AO26">
        <f>AN26-AM26</f>
        <v>0</v>
      </c>
      <c r="AP26">
        <f>AO26/AN26</f>
        <v>0</v>
      </c>
      <c r="AQ26">
        <v>-1</v>
      </c>
      <c r="AR26" t="s">
        <v>300</v>
      </c>
      <c r="AS26">
        <v>610.591692307692</v>
      </c>
      <c r="AT26">
        <v>781.768</v>
      </c>
      <c r="AU26">
        <f>1-AS26/AT26</f>
        <v>0</v>
      </c>
      <c r="AV26">
        <v>0.5</v>
      </c>
      <c r="AW26">
        <f>BS26</f>
        <v>0</v>
      </c>
      <c r="AX26">
        <f>I26</f>
        <v>0</v>
      </c>
      <c r="AY26">
        <f>AU26*AV26*AW26</f>
        <v>0</v>
      </c>
      <c r="AZ26">
        <f>BE26/AT26</f>
        <v>0</v>
      </c>
      <c r="BA26">
        <f>(AX26-AQ26)/AW26</f>
        <v>0</v>
      </c>
      <c r="BB26">
        <f>(AN26-AT26)/AT26</f>
        <v>0</v>
      </c>
      <c r="BC26" t="s">
        <v>268</v>
      </c>
      <c r="BD26">
        <v>0</v>
      </c>
      <c r="BE26">
        <f>AT26-BD26</f>
        <v>0</v>
      </c>
      <c r="BF26">
        <f>(AT26-AS26)/(AT26-BD26)</f>
        <v>0</v>
      </c>
      <c r="BG26">
        <f>(AN26-AT26)/(AN26-BD26)</f>
        <v>0</v>
      </c>
      <c r="BH26">
        <f>(AT26-AS26)/(AT26-AM26)</f>
        <v>0</v>
      </c>
      <c r="BI26">
        <f>(AN26-AT26)/(AN26-AM26)</f>
        <v>0</v>
      </c>
      <c r="BJ26" t="s">
        <v>268</v>
      </c>
      <c r="BK26" t="s">
        <v>268</v>
      </c>
      <c r="BL26" t="s">
        <v>268</v>
      </c>
      <c r="BM26" t="s">
        <v>268</v>
      </c>
      <c r="BN26" t="s">
        <v>268</v>
      </c>
      <c r="BO26" t="s">
        <v>268</v>
      </c>
      <c r="BP26" t="s">
        <v>268</v>
      </c>
      <c r="BQ26" t="s">
        <v>268</v>
      </c>
      <c r="BR26">
        <f>$B$11*CK26+$C$11*CL26+$F$11*CM26</f>
        <v>0</v>
      </c>
      <c r="BS26">
        <f>BR26*BT26</f>
        <v>0</v>
      </c>
      <c r="BT26">
        <f>($B$11*$D$9+$C$11*$D$9+$F$11*((CZ26+CR26)/MAX(CZ26+CR26+DA26, 0.1)*$I$9+DA26/MAX(CZ26+CR26+DA26, 0.1)*$J$9))/($B$11+$C$11+$F$11)</f>
        <v>0</v>
      </c>
      <c r="BU26">
        <f>($B$11*$K$9+$C$11*$K$9+$F$11*((CZ26+CR26)/MAX(CZ26+CR26+DA26, 0.1)*$P$9+DA26/MAX(CZ26+CR26+DA26, 0.1)*$Q$9))/($B$11+$C$11+$F$11)</f>
        <v>0</v>
      </c>
      <c r="BV26">
        <v>6</v>
      </c>
      <c r="BW26">
        <v>0.5</v>
      </c>
      <c r="BX26" t="s">
        <v>269</v>
      </c>
      <c r="BY26">
        <v>1623699204.60323</v>
      </c>
      <c r="BZ26">
        <v>376.452548387097</v>
      </c>
      <c r="CA26">
        <v>399.951935483871</v>
      </c>
      <c r="CB26">
        <v>32.7204225806452</v>
      </c>
      <c r="CC26">
        <v>17.4267580645161</v>
      </c>
      <c r="CD26">
        <v>599.999419354839</v>
      </c>
      <c r="CE26">
        <v>74.0338967741936</v>
      </c>
      <c r="CF26">
        <v>0.100063703225806</v>
      </c>
      <c r="CG26">
        <v>40.3753</v>
      </c>
      <c r="CH26">
        <v>37.2839548387097</v>
      </c>
      <c r="CI26">
        <v>999.9</v>
      </c>
      <c r="CJ26">
        <v>9994.3564516129</v>
      </c>
      <c r="CK26">
        <v>0</v>
      </c>
      <c r="CL26">
        <v>1745.26161290323</v>
      </c>
      <c r="CM26">
        <v>2000.20838709677</v>
      </c>
      <c r="CN26">
        <v>0.979998032258064</v>
      </c>
      <c r="CO26">
        <v>0.0200018290322581</v>
      </c>
      <c r="CP26">
        <v>0</v>
      </c>
      <c r="CQ26">
        <v>610.687258064516</v>
      </c>
      <c r="CR26">
        <v>5.00005</v>
      </c>
      <c r="CS26">
        <v>17098.4838709677</v>
      </c>
      <c r="CT26">
        <v>16665.3709677419</v>
      </c>
      <c r="CU26">
        <v>53.4514516129032</v>
      </c>
      <c r="CV26">
        <v>54.264</v>
      </c>
      <c r="CW26">
        <v>53.2275483870968</v>
      </c>
      <c r="CX26">
        <v>53.78</v>
      </c>
      <c r="CY26">
        <v>55.375</v>
      </c>
      <c r="CZ26">
        <v>1955.30064516129</v>
      </c>
      <c r="DA26">
        <v>39.908064516129</v>
      </c>
      <c r="DB26">
        <v>0</v>
      </c>
      <c r="DC26">
        <v>21.6999998092651</v>
      </c>
      <c r="DD26">
        <v>610.591692307692</v>
      </c>
      <c r="DE26">
        <v>-24.13552138554</v>
      </c>
      <c r="DF26">
        <v>-390.629058836432</v>
      </c>
      <c r="DG26">
        <v>17104.2346153846</v>
      </c>
      <c r="DH26">
        <v>15</v>
      </c>
      <c r="DI26">
        <v>1623698064</v>
      </c>
      <c r="DJ26" t="s">
        <v>270</v>
      </c>
      <c r="DK26">
        <v>1</v>
      </c>
      <c r="DL26">
        <v>6.239</v>
      </c>
      <c r="DM26">
        <v>-1.086</v>
      </c>
      <c r="DN26">
        <v>400</v>
      </c>
      <c r="DO26">
        <v>23</v>
      </c>
      <c r="DP26">
        <v>0.33</v>
      </c>
      <c r="DQ26">
        <v>0.26</v>
      </c>
      <c r="DR26">
        <v>-23.6635720930233</v>
      </c>
      <c r="DS26">
        <v>2.45885389088936</v>
      </c>
      <c r="DT26">
        <v>0.266347040030162</v>
      </c>
      <c r="DU26">
        <v>0</v>
      </c>
      <c r="DV26">
        <v>608.416942857143</v>
      </c>
      <c r="DW26">
        <v>16.1219504920705</v>
      </c>
      <c r="DX26">
        <v>21.1984757699266</v>
      </c>
      <c r="DY26">
        <v>0</v>
      </c>
      <c r="DZ26">
        <v>15.6817069767442</v>
      </c>
      <c r="EA26">
        <v>-6.83977229509999</v>
      </c>
      <c r="EB26">
        <v>0.727157634103532</v>
      </c>
      <c r="EC26">
        <v>0</v>
      </c>
      <c r="ED26">
        <v>0</v>
      </c>
      <c r="EE26">
        <v>3</v>
      </c>
      <c r="EF26" t="s">
        <v>282</v>
      </c>
      <c r="EG26">
        <v>100</v>
      </c>
      <c r="EH26">
        <v>100</v>
      </c>
      <c r="EI26">
        <v>6.239</v>
      </c>
      <c r="EJ26">
        <v>-1.086</v>
      </c>
      <c r="EK26">
        <v>2</v>
      </c>
      <c r="EL26">
        <v>699.407</v>
      </c>
      <c r="EM26">
        <v>356.432</v>
      </c>
      <c r="EN26">
        <v>38.8522</v>
      </c>
      <c r="EO26">
        <v>38.4639</v>
      </c>
      <c r="EP26">
        <v>30.0009</v>
      </c>
      <c r="EQ26">
        <v>37.9351</v>
      </c>
      <c r="ER26">
        <v>37.8742</v>
      </c>
      <c r="ES26">
        <v>25.9207</v>
      </c>
      <c r="ET26">
        <v>-30</v>
      </c>
      <c r="EU26">
        <v>-30</v>
      </c>
      <c r="EV26">
        <v>-999.9</v>
      </c>
      <c r="EW26">
        <v>400</v>
      </c>
      <c r="EX26">
        <v>20</v>
      </c>
      <c r="EY26">
        <v>110.005</v>
      </c>
      <c r="EZ26">
        <v>97.2817</v>
      </c>
    </row>
    <row r="27" spans="1:156">
      <c r="A27">
        <v>11</v>
      </c>
      <c r="B27">
        <v>1623699621.7</v>
      </c>
      <c r="C27">
        <v>456.600000143051</v>
      </c>
      <c r="D27" t="s">
        <v>303</v>
      </c>
      <c r="E27" t="s">
        <v>304</v>
      </c>
      <c r="F27" t="s">
        <v>266</v>
      </c>
      <c r="G27">
        <v>1623699613.63548</v>
      </c>
      <c r="H27">
        <f>CD27*AI27*(CB27-CC27)/(100*BV27*(1000-AI27*CB27))</f>
        <v>0</v>
      </c>
      <c r="I27">
        <f>CD27*AI27*(CA27-BZ27*(1000-AI27*CC27)/(1000-AI27*CB27))/(100*BV27)</f>
        <v>0</v>
      </c>
      <c r="J27">
        <f>BZ27 - IF(AI27&gt;1, I27*BV27*100.0/(AK27*CJ27), 0)</f>
        <v>0</v>
      </c>
      <c r="K27">
        <f>((Q27-H27/2)*J27-I27)/(Q27+H27/2)</f>
        <v>0</v>
      </c>
      <c r="L27">
        <f>K27*(CE27+CF27)/1000.0</f>
        <v>0</v>
      </c>
      <c r="M27">
        <f>(BZ27 - IF(AI27&gt;1, I27*BV27*100.0/(AK27*CJ27), 0))*(CE27+CF27)/1000.0</f>
        <v>0</v>
      </c>
      <c r="N27">
        <f>2.0/((1/P27-1/O27)+SIGN(P27)*SQRT((1/P27-1/O27)*(1/P27-1/O27) + 4*BW27/((BW27+1)*(BW27+1))*(2*1/P27*1/O27-1/O27*1/O27)))</f>
        <v>0</v>
      </c>
      <c r="O27">
        <f>AF27+AE27*BV27+AD27*BV27*BV27</f>
        <v>0</v>
      </c>
      <c r="P27">
        <f>H27*(1000-(1000*0.61365*exp(17.502*T27/(240.97+T27))/(CE27+CF27)+CB27)/2)/(1000*0.61365*exp(17.502*T27/(240.97+T27))/(CE27+CF27)-CB27)</f>
        <v>0</v>
      </c>
      <c r="Q27">
        <f>1/((BW27+1)/(N27/1.6)+1/(O27/1.37)) + BW27/((BW27+1)/(N27/1.6) + BW27/(O27/1.37))</f>
        <v>0</v>
      </c>
      <c r="R27">
        <f>(BS27*BU27)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CB27*(CE27+CF27)/1000</f>
        <v>0</v>
      </c>
      <c r="X27">
        <f>0.61365*exp(17.502*CG27/(240.97+CG27))</f>
        <v>0</v>
      </c>
      <c r="Y27">
        <f>(U27-CB27*(CE27+CF27)/1000)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-0.0306583685711395</v>
      </c>
      <c r="AE27">
        <v>0.0344167045417036</v>
      </c>
      <c r="AF27">
        <v>2.72552114439199</v>
      </c>
      <c r="AG27">
        <v>74</v>
      </c>
      <c r="AH27">
        <v>12</v>
      </c>
      <c r="AI27">
        <f>IF(AG27*$H$13&gt;=AK27,1.0,(AK27/(AK27-AG27*$H$13)))</f>
        <v>0</v>
      </c>
      <c r="AJ27">
        <f>(AI27-1)*100</f>
        <v>0</v>
      </c>
      <c r="AK27">
        <f>MAX(0,($B$13+$C$13*CJ27)/(1+$D$13*CJ27)*CE27/(CG27+273)*$E$13)</f>
        <v>0</v>
      </c>
      <c r="AL27">
        <v>0</v>
      </c>
      <c r="AM27">
        <v>0</v>
      </c>
      <c r="AN27">
        <v>0</v>
      </c>
      <c r="AO27">
        <f>AN27-AM27</f>
        <v>0</v>
      </c>
      <c r="AP27">
        <f>AO27/AN27</f>
        <v>0</v>
      </c>
      <c r="AQ27">
        <v>-1</v>
      </c>
      <c r="AR27" t="s">
        <v>305</v>
      </c>
      <c r="AS27">
        <v>669.728961538462</v>
      </c>
      <c r="AT27">
        <v>862.132</v>
      </c>
      <c r="AU27">
        <f>1-AS27/AT27</f>
        <v>0</v>
      </c>
      <c r="AV27">
        <v>0.5</v>
      </c>
      <c r="AW27">
        <f>BS27</f>
        <v>0</v>
      </c>
      <c r="AX27">
        <f>I27</f>
        <v>0</v>
      </c>
      <c r="AY27">
        <f>AU27*AV27*AW27</f>
        <v>0</v>
      </c>
      <c r="AZ27">
        <f>BE27/AT27</f>
        <v>0</v>
      </c>
      <c r="BA27">
        <f>(AX27-AQ27)/AW27</f>
        <v>0</v>
      </c>
      <c r="BB27">
        <f>(AN27-AT27)/AT27</f>
        <v>0</v>
      </c>
      <c r="BC27" t="s">
        <v>268</v>
      </c>
      <c r="BD27">
        <v>0</v>
      </c>
      <c r="BE27">
        <f>AT27-BD27</f>
        <v>0</v>
      </c>
      <c r="BF27">
        <f>(AT27-AS27)/(AT27-BD27)</f>
        <v>0</v>
      </c>
      <c r="BG27">
        <f>(AN27-AT27)/(AN27-BD27)</f>
        <v>0</v>
      </c>
      <c r="BH27">
        <f>(AT27-AS27)/(AT27-AM27)</f>
        <v>0</v>
      </c>
      <c r="BI27">
        <f>(AN27-AT27)/(AN27-AM27)</f>
        <v>0</v>
      </c>
      <c r="BJ27" t="s">
        <v>268</v>
      </c>
      <c r="BK27" t="s">
        <v>268</v>
      </c>
      <c r="BL27" t="s">
        <v>268</v>
      </c>
      <c r="BM27" t="s">
        <v>268</v>
      </c>
      <c r="BN27" t="s">
        <v>268</v>
      </c>
      <c r="BO27" t="s">
        <v>268</v>
      </c>
      <c r="BP27" t="s">
        <v>268</v>
      </c>
      <c r="BQ27" t="s">
        <v>268</v>
      </c>
      <c r="BR27">
        <f>$B$11*CK27+$C$11*CL27+$F$11*CM27</f>
        <v>0</v>
      </c>
      <c r="BS27">
        <f>BR27*BT27</f>
        <v>0</v>
      </c>
      <c r="BT27">
        <f>($B$11*$D$9+$C$11*$D$9+$F$11*((CZ27+CR27)/MAX(CZ27+CR27+DA27, 0.1)*$I$9+DA27/MAX(CZ27+CR27+DA27, 0.1)*$J$9))/($B$11+$C$11+$F$11)</f>
        <v>0</v>
      </c>
      <c r="BU27">
        <f>($B$11*$K$9+$C$11*$K$9+$F$11*((CZ27+CR27)/MAX(CZ27+CR27+DA27, 0.1)*$P$9+DA27/MAX(CZ27+CR27+DA27, 0.1)*$Q$9))/($B$11+$C$11+$F$11)</f>
        <v>0</v>
      </c>
      <c r="BV27">
        <v>6</v>
      </c>
      <c r="BW27">
        <v>0.5</v>
      </c>
      <c r="BX27" t="s">
        <v>269</v>
      </c>
      <c r="BY27">
        <v>1623699613.63548</v>
      </c>
      <c r="BZ27">
        <v>377.063064516129</v>
      </c>
      <c r="CA27">
        <v>399.961774193548</v>
      </c>
      <c r="CB27">
        <v>32.0773032258065</v>
      </c>
      <c r="CC27">
        <v>16.2723290322581</v>
      </c>
      <c r="CD27">
        <v>600.002129032258</v>
      </c>
      <c r="CE27">
        <v>74.0207387096774</v>
      </c>
      <c r="CF27">
        <v>0.100219683870968</v>
      </c>
      <c r="CG27">
        <v>40.3593806451613</v>
      </c>
      <c r="CH27">
        <v>35.6152903225806</v>
      </c>
      <c r="CI27">
        <v>999.9</v>
      </c>
      <c r="CJ27">
        <v>9988.30161290323</v>
      </c>
      <c r="CK27">
        <v>0</v>
      </c>
      <c r="CL27">
        <v>1753.15258064516</v>
      </c>
      <c r="CM27">
        <v>2000.0035483871</v>
      </c>
      <c r="CN27">
        <v>0.980000129032258</v>
      </c>
      <c r="CO27">
        <v>0.0200002</v>
      </c>
      <c r="CP27">
        <v>0</v>
      </c>
      <c r="CQ27">
        <v>669.783032258064</v>
      </c>
      <c r="CR27">
        <v>5.00005</v>
      </c>
      <c r="CS27">
        <v>19457.3129032258</v>
      </c>
      <c r="CT27">
        <v>16663.6677419355</v>
      </c>
      <c r="CU27">
        <v>53.054</v>
      </c>
      <c r="CV27">
        <v>54.772</v>
      </c>
      <c r="CW27">
        <v>53.75</v>
      </c>
      <c r="CX27">
        <v>54.125</v>
      </c>
      <c r="CY27">
        <v>55.308</v>
      </c>
      <c r="CZ27">
        <v>1955.10322580645</v>
      </c>
      <c r="DA27">
        <v>39.9003225806452</v>
      </c>
      <c r="DB27">
        <v>0</v>
      </c>
      <c r="DC27">
        <v>408.299999952316</v>
      </c>
      <c r="DD27">
        <v>669.728961538462</v>
      </c>
      <c r="DE27">
        <v>-5.63162393444319</v>
      </c>
      <c r="DF27">
        <v>-172.793162392964</v>
      </c>
      <c r="DG27">
        <v>19456.1615384615</v>
      </c>
      <c r="DH27">
        <v>15</v>
      </c>
      <c r="DI27">
        <v>1623698064</v>
      </c>
      <c r="DJ27" t="s">
        <v>270</v>
      </c>
      <c r="DK27">
        <v>1</v>
      </c>
      <c r="DL27">
        <v>6.239</v>
      </c>
      <c r="DM27">
        <v>-1.086</v>
      </c>
      <c r="DN27">
        <v>400</v>
      </c>
      <c r="DO27">
        <v>23</v>
      </c>
      <c r="DP27">
        <v>0.33</v>
      </c>
      <c r="DQ27">
        <v>0.26</v>
      </c>
      <c r="DR27">
        <v>-22.8617418604651</v>
      </c>
      <c r="DS27">
        <v>-0.476652046926009</v>
      </c>
      <c r="DT27">
        <v>0.0694314627178723</v>
      </c>
      <c r="DU27">
        <v>1</v>
      </c>
      <c r="DV27">
        <v>670.165485714286</v>
      </c>
      <c r="DW27">
        <v>-6.65156706082273</v>
      </c>
      <c r="DX27">
        <v>0.702575928644168</v>
      </c>
      <c r="DY27">
        <v>0</v>
      </c>
      <c r="DZ27">
        <v>15.7952348837209</v>
      </c>
      <c r="EA27">
        <v>0.153103781284888</v>
      </c>
      <c r="EB27">
        <v>0.0163173738727394</v>
      </c>
      <c r="EC27">
        <v>0</v>
      </c>
      <c r="ED27">
        <v>1</v>
      </c>
      <c r="EE27">
        <v>3</v>
      </c>
      <c r="EF27" t="s">
        <v>275</v>
      </c>
      <c r="EG27">
        <v>100</v>
      </c>
      <c r="EH27">
        <v>100</v>
      </c>
      <c r="EI27">
        <v>6.239</v>
      </c>
      <c r="EJ27">
        <v>-1.086</v>
      </c>
      <c r="EK27">
        <v>2</v>
      </c>
      <c r="EL27">
        <v>700.372</v>
      </c>
      <c r="EM27">
        <v>345.433</v>
      </c>
      <c r="EN27">
        <v>39.5417</v>
      </c>
      <c r="EO27">
        <v>39.4371</v>
      </c>
      <c r="EP27">
        <v>30.0005</v>
      </c>
      <c r="EQ27">
        <v>38.9249</v>
      </c>
      <c r="ER27">
        <v>38.8667</v>
      </c>
      <c r="ES27">
        <v>26.0285</v>
      </c>
      <c r="ET27">
        <v>-30</v>
      </c>
      <c r="EU27">
        <v>-30</v>
      </c>
      <c r="EV27">
        <v>-999.9</v>
      </c>
      <c r="EW27">
        <v>400</v>
      </c>
      <c r="EX27">
        <v>20</v>
      </c>
      <c r="EY27">
        <v>109.743</v>
      </c>
      <c r="EZ27">
        <v>97.1367</v>
      </c>
    </row>
    <row r="28" spans="1:156">
      <c r="A28">
        <v>12</v>
      </c>
      <c r="B28">
        <v>1623699624.7</v>
      </c>
      <c r="C28">
        <v>459.600000143051</v>
      </c>
      <c r="D28" t="s">
        <v>306</v>
      </c>
      <c r="E28" t="s">
        <v>307</v>
      </c>
      <c r="F28" t="s">
        <v>266</v>
      </c>
      <c r="G28">
        <v>1623699614.21613</v>
      </c>
      <c r="H28">
        <f>CD28*AI28*(CB28-CC28)/(100*BV28*(1000-AI28*CB28))</f>
        <v>0</v>
      </c>
      <c r="I28">
        <f>CD28*AI28*(CA28-BZ28*(1000-AI28*CC28)/(1000-AI28*CB28))/(100*BV28)</f>
        <v>0</v>
      </c>
      <c r="J28">
        <f>BZ28 - IF(AI28&gt;1, I28*BV28*100.0/(AK28*CJ28), 0)</f>
        <v>0</v>
      </c>
      <c r="K28">
        <f>((Q28-H28/2)*J28-I28)/(Q28+H28/2)</f>
        <v>0</v>
      </c>
      <c r="L28">
        <f>K28*(CE28+CF28)/1000.0</f>
        <v>0</v>
      </c>
      <c r="M28">
        <f>(BZ28 - IF(AI28&gt;1, I28*BV28*100.0/(AK28*CJ28), 0))*(CE28+CF28)/1000.0</f>
        <v>0</v>
      </c>
      <c r="N28">
        <f>2.0/((1/P28-1/O28)+SIGN(P28)*SQRT((1/P28-1/O28)*(1/P28-1/O28) + 4*BW28/((BW28+1)*(BW28+1))*(2*1/P28*1/O28-1/O28*1/O28)))</f>
        <v>0</v>
      </c>
      <c r="O28">
        <f>AF28+AE28*BV28+AD28*BV28*BV28</f>
        <v>0</v>
      </c>
      <c r="P28">
        <f>H28*(1000-(1000*0.61365*exp(17.502*T28/(240.97+T28))/(CE28+CF28)+CB28)/2)/(1000*0.61365*exp(17.502*T28/(240.97+T28))/(CE28+CF28)-CB28)</f>
        <v>0</v>
      </c>
      <c r="Q28">
        <f>1/((BW28+1)/(N28/1.6)+1/(O28/1.37)) + BW28/((BW28+1)/(N28/1.6) + BW28/(O28/1.37))</f>
        <v>0</v>
      </c>
      <c r="R28">
        <f>(BS28*BU28)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CB28*(CE28+CF28)/1000</f>
        <v>0</v>
      </c>
      <c r="X28">
        <f>0.61365*exp(17.502*CG28/(240.97+CG28))</f>
        <v>0</v>
      </c>
      <c r="Y28">
        <f>(U28-CB28*(CE28+CF28)/1000)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-0.0306565143411971</v>
      </c>
      <c r="AE28">
        <v>0.0344146230061538</v>
      </c>
      <c r="AF28">
        <v>2.72538718334587</v>
      </c>
      <c r="AG28">
        <v>74</v>
      </c>
      <c r="AH28">
        <v>12</v>
      </c>
      <c r="AI28">
        <f>IF(AG28*$H$13&gt;=AK28,1.0,(AK28/(AK28-AG28*$H$13)))</f>
        <v>0</v>
      </c>
      <c r="AJ28">
        <f>(AI28-1)*100</f>
        <v>0</v>
      </c>
      <c r="AK28">
        <f>MAX(0,($B$13+$C$13*CJ28)/(1+$D$13*CJ28)*CE28/(CG28+273)*$E$13)</f>
        <v>0</v>
      </c>
      <c r="AL28">
        <v>0</v>
      </c>
      <c r="AM28">
        <v>0</v>
      </c>
      <c r="AN28">
        <v>0</v>
      </c>
      <c r="AO28">
        <f>AN28-AM28</f>
        <v>0</v>
      </c>
      <c r="AP28">
        <f>AO28/AN28</f>
        <v>0</v>
      </c>
      <c r="AQ28">
        <v>-1</v>
      </c>
      <c r="AR28" t="s">
        <v>308</v>
      </c>
      <c r="AS28">
        <v>678.639153846154</v>
      </c>
      <c r="AT28">
        <v>811.14</v>
      </c>
      <c r="AU28">
        <f>1-AS28/AT28</f>
        <v>0</v>
      </c>
      <c r="AV28">
        <v>0.5</v>
      </c>
      <c r="AW28">
        <f>BS28</f>
        <v>0</v>
      </c>
      <c r="AX28">
        <f>I28</f>
        <v>0</v>
      </c>
      <c r="AY28">
        <f>AU28*AV28*AW28</f>
        <v>0</v>
      </c>
      <c r="AZ28">
        <f>BE28/AT28</f>
        <v>0</v>
      </c>
      <c r="BA28">
        <f>(AX28-AQ28)/AW28</f>
        <v>0</v>
      </c>
      <c r="BB28">
        <f>(AN28-AT28)/AT28</f>
        <v>0</v>
      </c>
      <c r="BC28" t="s">
        <v>268</v>
      </c>
      <c r="BD28">
        <v>0</v>
      </c>
      <c r="BE28">
        <f>AT28-BD28</f>
        <v>0</v>
      </c>
      <c r="BF28">
        <f>(AT28-AS28)/(AT28-BD28)</f>
        <v>0</v>
      </c>
      <c r="BG28">
        <f>(AN28-AT28)/(AN28-BD28)</f>
        <v>0</v>
      </c>
      <c r="BH28">
        <f>(AT28-AS28)/(AT28-AM28)</f>
        <v>0</v>
      </c>
      <c r="BI28">
        <f>(AN28-AT28)/(AN28-AM28)</f>
        <v>0</v>
      </c>
      <c r="BJ28" t="s">
        <v>268</v>
      </c>
      <c r="BK28" t="s">
        <v>268</v>
      </c>
      <c r="BL28" t="s">
        <v>268</v>
      </c>
      <c r="BM28" t="s">
        <v>268</v>
      </c>
      <c r="BN28" t="s">
        <v>268</v>
      </c>
      <c r="BO28" t="s">
        <v>268</v>
      </c>
      <c r="BP28" t="s">
        <v>268</v>
      </c>
      <c r="BQ28" t="s">
        <v>268</v>
      </c>
      <c r="BR28">
        <f>$B$11*CK28+$C$11*CL28+$F$11*CM28</f>
        <v>0</v>
      </c>
      <c r="BS28">
        <f>BR28*BT28</f>
        <v>0</v>
      </c>
      <c r="BT28">
        <f>($B$11*$D$9+$C$11*$D$9+$F$11*((CZ28+CR28)/MAX(CZ28+CR28+DA28, 0.1)*$I$9+DA28/MAX(CZ28+CR28+DA28, 0.1)*$J$9))/($B$11+$C$11+$F$11)</f>
        <v>0</v>
      </c>
      <c r="BU28">
        <f>($B$11*$K$9+$C$11*$K$9+$F$11*((CZ28+CR28)/MAX(CZ28+CR28+DA28, 0.1)*$P$9+DA28/MAX(CZ28+CR28+DA28, 0.1)*$Q$9))/($B$11+$C$11+$F$11)</f>
        <v>0</v>
      </c>
      <c r="BV28">
        <v>6</v>
      </c>
      <c r="BW28">
        <v>0.5</v>
      </c>
      <c r="BX28" t="s">
        <v>269</v>
      </c>
      <c r="BY28">
        <v>1623699614.21613</v>
      </c>
      <c r="BZ28">
        <v>377.057483870968</v>
      </c>
      <c r="CA28">
        <v>399.959096774194</v>
      </c>
      <c r="CB28">
        <v>32.0804483870968</v>
      </c>
      <c r="CC28">
        <v>16.2720322580645</v>
      </c>
      <c r="CD28">
        <v>600.002774193548</v>
      </c>
      <c r="CE28">
        <v>74.0207322580645</v>
      </c>
      <c r="CF28">
        <v>0.100213367741935</v>
      </c>
      <c r="CG28">
        <v>40.3623322580645</v>
      </c>
      <c r="CH28">
        <v>35.6254290322581</v>
      </c>
      <c r="CI28">
        <v>999.9</v>
      </c>
      <c r="CJ28">
        <v>9987.69838709677</v>
      </c>
      <c r="CK28">
        <v>0</v>
      </c>
      <c r="CL28">
        <v>1753.17774193548</v>
      </c>
      <c r="CM28">
        <v>2000.00193548387</v>
      </c>
      <c r="CN28">
        <v>0.979999806451613</v>
      </c>
      <c r="CO28">
        <v>0.0200005193548387</v>
      </c>
      <c r="CP28">
        <v>0</v>
      </c>
      <c r="CQ28">
        <v>668.776387096774</v>
      </c>
      <c r="CR28">
        <v>5.00005</v>
      </c>
      <c r="CS28">
        <v>19437.0741935484</v>
      </c>
      <c r="CT28">
        <v>16663.6516129032</v>
      </c>
      <c r="CU28">
        <v>53.054</v>
      </c>
      <c r="CV28">
        <v>54.774</v>
      </c>
      <c r="CW28">
        <v>53.75</v>
      </c>
      <c r="CX28">
        <v>54.125</v>
      </c>
      <c r="CY28">
        <v>55.308</v>
      </c>
      <c r="CZ28">
        <v>1955.10096774194</v>
      </c>
      <c r="DA28">
        <v>39.9009677419355</v>
      </c>
      <c r="DB28">
        <v>0</v>
      </c>
      <c r="DC28">
        <v>2.69999980926514</v>
      </c>
      <c r="DD28">
        <v>678.639153846154</v>
      </c>
      <c r="DE28">
        <v>128.18069274515</v>
      </c>
      <c r="DF28">
        <v>91420.8254047472</v>
      </c>
      <c r="DG28">
        <v>25192.8384615385</v>
      </c>
      <c r="DH28">
        <v>15</v>
      </c>
      <c r="DI28">
        <v>1623698064</v>
      </c>
      <c r="DJ28" t="s">
        <v>270</v>
      </c>
      <c r="DK28">
        <v>1</v>
      </c>
      <c r="DL28">
        <v>6.239</v>
      </c>
      <c r="DM28">
        <v>-1.086</v>
      </c>
      <c r="DN28">
        <v>400</v>
      </c>
      <c r="DO28">
        <v>23</v>
      </c>
      <c r="DP28">
        <v>0.33</v>
      </c>
      <c r="DQ28">
        <v>0.26</v>
      </c>
      <c r="DR28">
        <v>-22.8881534883721</v>
      </c>
      <c r="DS28">
        <v>-0.130714150770978</v>
      </c>
      <c r="DT28">
        <v>0.0436984984513316</v>
      </c>
      <c r="DU28">
        <v>1</v>
      </c>
      <c r="DV28">
        <v>677.392942857143</v>
      </c>
      <c r="DW28">
        <v>100.21462691151</v>
      </c>
      <c r="DX28">
        <v>38.3793178886329</v>
      </c>
      <c r="DY28">
        <v>0</v>
      </c>
      <c r="DZ28">
        <v>15.8061813953488</v>
      </c>
      <c r="EA28">
        <v>0.188502772752205</v>
      </c>
      <c r="EB28">
        <v>0.0213584170632646</v>
      </c>
      <c r="EC28">
        <v>0</v>
      </c>
      <c r="ED28">
        <v>1</v>
      </c>
      <c r="EE28">
        <v>3</v>
      </c>
      <c r="EF28" t="s">
        <v>275</v>
      </c>
      <c r="EG28">
        <v>100</v>
      </c>
      <c r="EH28">
        <v>100</v>
      </c>
      <c r="EI28">
        <v>6.239</v>
      </c>
      <c r="EJ28">
        <v>-1.086</v>
      </c>
      <c r="EK28">
        <v>2</v>
      </c>
      <c r="EL28">
        <v>701.023</v>
      </c>
      <c r="EM28">
        <v>345.259</v>
      </c>
      <c r="EN28">
        <v>39.5482</v>
      </c>
      <c r="EO28">
        <v>39.4416</v>
      </c>
      <c r="EP28">
        <v>30.0008</v>
      </c>
      <c r="EQ28">
        <v>38.9303</v>
      </c>
      <c r="ER28">
        <v>38.8724</v>
      </c>
      <c r="ES28">
        <v>26.0286</v>
      </c>
      <c r="ET28">
        <v>-30</v>
      </c>
      <c r="EU28">
        <v>-30</v>
      </c>
      <c r="EV28">
        <v>-999.9</v>
      </c>
      <c r="EW28">
        <v>400</v>
      </c>
      <c r="EX28">
        <v>20</v>
      </c>
      <c r="EY28">
        <v>109.744</v>
      </c>
      <c r="EZ28">
        <v>97.1359</v>
      </c>
    </row>
    <row r="29" spans="1:156">
      <c r="A29">
        <v>13</v>
      </c>
      <c r="B29">
        <v>1623699627.7</v>
      </c>
      <c r="C29">
        <v>462.600000143051</v>
      </c>
      <c r="D29" t="s">
        <v>309</v>
      </c>
      <c r="E29" t="s">
        <v>310</v>
      </c>
      <c r="F29" t="s">
        <v>266</v>
      </c>
      <c r="G29">
        <v>1623699614.88064</v>
      </c>
      <c r="H29">
        <f>CD29*AI29*(CB29-CC29)/(100*BV29*(1000-AI29*CB29))</f>
        <v>0</v>
      </c>
      <c r="I29">
        <f>CD29*AI29*(CA29-BZ29*(1000-AI29*CC29)/(1000-AI29*CB29))/(100*BV29)</f>
        <v>0</v>
      </c>
      <c r="J29">
        <f>BZ29 - IF(AI29&gt;1, I29*BV29*100.0/(AK29*CJ29), 0)</f>
        <v>0</v>
      </c>
      <c r="K29">
        <f>((Q29-H29/2)*J29-I29)/(Q29+H29/2)</f>
        <v>0</v>
      </c>
      <c r="L29">
        <f>K29*(CE29+CF29)/1000.0</f>
        <v>0</v>
      </c>
      <c r="M29">
        <f>(BZ29 - IF(AI29&gt;1, I29*BV29*100.0/(AK29*CJ29), 0))*(CE29+CF29)/1000.0</f>
        <v>0</v>
      </c>
      <c r="N29">
        <f>2.0/((1/P29-1/O29)+SIGN(P29)*SQRT((1/P29-1/O29)*(1/P29-1/O29) + 4*BW29/((BW29+1)*(BW29+1))*(2*1/P29*1/O29-1/O29*1/O29)))</f>
        <v>0</v>
      </c>
      <c r="O29">
        <f>AF29+AE29*BV29+AD29*BV29*BV29</f>
        <v>0</v>
      </c>
      <c r="P29">
        <f>H29*(1000-(1000*0.61365*exp(17.502*T29/(240.97+T29))/(CE29+CF29)+CB29)/2)/(1000*0.61365*exp(17.502*T29/(240.97+T29))/(CE29+CF29)-CB29)</f>
        <v>0</v>
      </c>
      <c r="Q29">
        <f>1/((BW29+1)/(N29/1.6)+1/(O29/1.37)) + BW29/((BW29+1)/(N29/1.6) + BW29/(O29/1.37))</f>
        <v>0</v>
      </c>
      <c r="R29">
        <f>(BS29*BU29)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CB29*(CE29+CF29)/1000</f>
        <v>0</v>
      </c>
      <c r="X29">
        <f>0.61365*exp(17.502*CG29/(240.97+CG29))</f>
        <v>0</v>
      </c>
      <c r="Y29">
        <f>(U29-CB29*(CE29+CF29)/1000)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-0.0306565156772009</v>
      </c>
      <c r="AE29">
        <v>0.0344146245059352</v>
      </c>
      <c r="AF29">
        <v>2.72538727986774</v>
      </c>
      <c r="AG29">
        <v>74</v>
      </c>
      <c r="AH29">
        <v>12</v>
      </c>
      <c r="AI29">
        <f>IF(AG29*$H$13&gt;=AK29,1.0,(AK29/(AK29-AG29*$H$13)))</f>
        <v>0</v>
      </c>
      <c r="AJ29">
        <f>(AI29-1)*100</f>
        <v>0</v>
      </c>
      <c r="AK29">
        <f>MAX(0,($B$13+$C$13*CJ29)/(1+$D$13*CJ29)*CE29/(CG29+273)*$E$13)</f>
        <v>0</v>
      </c>
      <c r="AL29">
        <v>0</v>
      </c>
      <c r="AM29">
        <v>0</v>
      </c>
      <c r="AN29">
        <v>0</v>
      </c>
      <c r="AO29">
        <f>AN29-AM29</f>
        <v>0</v>
      </c>
      <c r="AP29">
        <f>AO29/AN29</f>
        <v>0</v>
      </c>
      <c r="AQ29">
        <v>-1</v>
      </c>
      <c r="AR29" t="s">
        <v>311</v>
      </c>
      <c r="AS29">
        <v>685.213923076923</v>
      </c>
      <c r="AT29">
        <v>805.48</v>
      </c>
      <c r="AU29">
        <f>1-AS29/AT29</f>
        <v>0</v>
      </c>
      <c r="AV29">
        <v>0.5</v>
      </c>
      <c r="AW29">
        <f>BS29</f>
        <v>0</v>
      </c>
      <c r="AX29">
        <f>I29</f>
        <v>0</v>
      </c>
      <c r="AY29">
        <f>AU29*AV29*AW29</f>
        <v>0</v>
      </c>
      <c r="AZ29">
        <f>BE29/AT29</f>
        <v>0</v>
      </c>
      <c r="BA29">
        <f>(AX29-AQ29)/AW29</f>
        <v>0</v>
      </c>
      <c r="BB29">
        <f>(AN29-AT29)/AT29</f>
        <v>0</v>
      </c>
      <c r="BC29" t="s">
        <v>268</v>
      </c>
      <c r="BD29">
        <v>0</v>
      </c>
      <c r="BE29">
        <f>AT29-BD29</f>
        <v>0</v>
      </c>
      <c r="BF29">
        <f>(AT29-AS29)/(AT29-BD29)</f>
        <v>0</v>
      </c>
      <c r="BG29">
        <f>(AN29-AT29)/(AN29-BD29)</f>
        <v>0</v>
      </c>
      <c r="BH29">
        <f>(AT29-AS29)/(AT29-AM29)</f>
        <v>0</v>
      </c>
      <c r="BI29">
        <f>(AN29-AT29)/(AN29-AM29)</f>
        <v>0</v>
      </c>
      <c r="BJ29" t="s">
        <v>268</v>
      </c>
      <c r="BK29" t="s">
        <v>268</v>
      </c>
      <c r="BL29" t="s">
        <v>268</v>
      </c>
      <c r="BM29" t="s">
        <v>268</v>
      </c>
      <c r="BN29" t="s">
        <v>268</v>
      </c>
      <c r="BO29" t="s">
        <v>268</v>
      </c>
      <c r="BP29" t="s">
        <v>268</v>
      </c>
      <c r="BQ29" t="s">
        <v>268</v>
      </c>
      <c r="BR29">
        <f>$B$11*CK29+$C$11*CL29+$F$11*CM29</f>
        <v>0</v>
      </c>
      <c r="BS29">
        <f>BR29*BT29</f>
        <v>0</v>
      </c>
      <c r="BT29">
        <f>($B$11*$D$9+$C$11*$D$9+$F$11*((CZ29+CR29)/MAX(CZ29+CR29+DA29, 0.1)*$I$9+DA29/MAX(CZ29+CR29+DA29, 0.1)*$J$9))/($B$11+$C$11+$F$11)</f>
        <v>0</v>
      </c>
      <c r="BU29">
        <f>($B$11*$K$9+$C$11*$K$9+$F$11*((CZ29+CR29)/MAX(CZ29+CR29+DA29, 0.1)*$P$9+DA29/MAX(CZ29+CR29+DA29, 0.1)*$Q$9))/($B$11+$C$11+$F$11)</f>
        <v>0</v>
      </c>
      <c r="BV29">
        <v>6</v>
      </c>
      <c r="BW29">
        <v>0.5</v>
      </c>
      <c r="BX29" t="s">
        <v>269</v>
      </c>
      <c r="BY29">
        <v>1623699614.88064</v>
      </c>
      <c r="BZ29">
        <v>377.04164516129</v>
      </c>
      <c r="CA29">
        <v>399.958</v>
      </c>
      <c r="CB29">
        <v>32.1005709677419</v>
      </c>
      <c r="CC29">
        <v>16.2717516129032</v>
      </c>
      <c r="CD29">
        <v>600.002774193548</v>
      </c>
      <c r="CE29">
        <v>74.020735483871</v>
      </c>
      <c r="CF29">
        <v>0.100209087096774</v>
      </c>
      <c r="CG29">
        <v>40.3692548387097</v>
      </c>
      <c r="CH29">
        <v>35.6631709677419</v>
      </c>
      <c r="CI29">
        <v>999.9</v>
      </c>
      <c r="CJ29">
        <v>9987.69838709677</v>
      </c>
      <c r="CK29">
        <v>0</v>
      </c>
      <c r="CL29">
        <v>1753.19838709677</v>
      </c>
      <c r="CM29">
        <v>1999.99935483871</v>
      </c>
      <c r="CN29">
        <v>0.979999774193549</v>
      </c>
      <c r="CO29">
        <v>0.0200005322580645</v>
      </c>
      <c r="CP29">
        <v>0</v>
      </c>
      <c r="CQ29">
        <v>667.590612903226</v>
      </c>
      <c r="CR29">
        <v>5.00005</v>
      </c>
      <c r="CS29">
        <v>19413.6612903226</v>
      </c>
      <c r="CT29">
        <v>16663.6322580645</v>
      </c>
      <c r="CU29">
        <v>53.060064516129</v>
      </c>
      <c r="CV29">
        <v>54.776</v>
      </c>
      <c r="CW29">
        <v>53.75</v>
      </c>
      <c r="CX29">
        <v>54.127</v>
      </c>
      <c r="CY29">
        <v>55.3100322580645</v>
      </c>
      <c r="CZ29">
        <v>1955.09838709677</v>
      </c>
      <c r="DA29">
        <v>39.9009677419355</v>
      </c>
      <c r="DB29">
        <v>0</v>
      </c>
      <c r="DC29">
        <v>2.5</v>
      </c>
      <c r="DD29">
        <v>685.213923076923</v>
      </c>
      <c r="DE29">
        <v>141.892425051855</v>
      </c>
      <c r="DF29">
        <v>131551.076425524</v>
      </c>
      <c r="DG29">
        <v>30736.8192307692</v>
      </c>
      <c r="DH29">
        <v>15</v>
      </c>
      <c r="DI29">
        <v>1623698064</v>
      </c>
      <c r="DJ29" t="s">
        <v>270</v>
      </c>
      <c r="DK29">
        <v>1</v>
      </c>
      <c r="DL29">
        <v>6.239</v>
      </c>
      <c r="DM29">
        <v>-1.086</v>
      </c>
      <c r="DN29">
        <v>400</v>
      </c>
      <c r="DO29">
        <v>23</v>
      </c>
      <c r="DP29">
        <v>0.33</v>
      </c>
      <c r="DQ29">
        <v>0.26</v>
      </c>
      <c r="DR29">
        <v>-22.9258</v>
      </c>
      <c r="DS29">
        <v>-0.437839962954703</v>
      </c>
      <c r="DT29">
        <v>0.0902063371156037</v>
      </c>
      <c r="DU29">
        <v>1</v>
      </c>
      <c r="DV29">
        <v>683.391342857143</v>
      </c>
      <c r="DW29">
        <v>168.422677435644</v>
      </c>
      <c r="DX29">
        <v>49.048720871012</v>
      </c>
      <c r="DY29">
        <v>0</v>
      </c>
      <c r="DZ29">
        <v>15.8449976744186</v>
      </c>
      <c r="EA29">
        <v>0.668730769254481</v>
      </c>
      <c r="EB29">
        <v>0.107205105502278</v>
      </c>
      <c r="EC29">
        <v>0</v>
      </c>
      <c r="ED29">
        <v>1</v>
      </c>
      <c r="EE29">
        <v>3</v>
      </c>
      <c r="EF29" t="s">
        <v>275</v>
      </c>
      <c r="EG29">
        <v>100</v>
      </c>
      <c r="EH29">
        <v>100</v>
      </c>
      <c r="EI29">
        <v>6.239</v>
      </c>
      <c r="EJ29">
        <v>-1.086</v>
      </c>
      <c r="EK29">
        <v>2</v>
      </c>
      <c r="EL29">
        <v>701.611</v>
      </c>
      <c r="EM29">
        <v>345.184</v>
      </c>
      <c r="EN29">
        <v>39.5548</v>
      </c>
      <c r="EO29">
        <v>39.4464</v>
      </c>
      <c r="EP29">
        <v>30.0011</v>
      </c>
      <c r="EQ29">
        <v>38.9359</v>
      </c>
      <c r="ER29">
        <v>38.8789</v>
      </c>
      <c r="ES29">
        <v>26.0284</v>
      </c>
      <c r="ET29">
        <v>-30</v>
      </c>
      <c r="EU29">
        <v>-30</v>
      </c>
      <c r="EV29">
        <v>-999.9</v>
      </c>
      <c r="EW29">
        <v>400</v>
      </c>
      <c r="EX29">
        <v>20</v>
      </c>
      <c r="EY29">
        <v>109.743</v>
      </c>
      <c r="EZ29">
        <v>97.1356</v>
      </c>
    </row>
    <row r="30" spans="1:156">
      <c r="A30">
        <v>14</v>
      </c>
      <c r="B30">
        <v>1623699630.6</v>
      </c>
      <c r="C30">
        <v>465.5</v>
      </c>
      <c r="D30" t="s">
        <v>312</v>
      </c>
      <c r="E30" t="s">
        <v>313</v>
      </c>
      <c r="F30" t="s">
        <v>266</v>
      </c>
      <c r="G30">
        <v>1623699615.62581</v>
      </c>
      <c r="H30">
        <f>CD30*AI30*(CB30-CC30)/(100*BV30*(1000-AI30*CB30))</f>
        <v>0</v>
      </c>
      <c r="I30">
        <f>CD30*AI30*(CA30-BZ30*(1000-AI30*CC30)/(1000-AI30*CB30))/(100*BV30)</f>
        <v>0</v>
      </c>
      <c r="J30">
        <f>BZ30 - IF(AI30&gt;1, I30*BV30*100.0/(AK30*CJ30), 0)</f>
        <v>0</v>
      </c>
      <c r="K30">
        <f>((Q30-H30/2)*J30-I30)/(Q30+H30/2)</f>
        <v>0</v>
      </c>
      <c r="L30">
        <f>K30*(CE30+CF30)/1000.0</f>
        <v>0</v>
      </c>
      <c r="M30">
        <f>(BZ30 - IF(AI30&gt;1, I30*BV30*100.0/(AK30*CJ30), 0))*(CE30+CF30)/1000.0</f>
        <v>0</v>
      </c>
      <c r="N30">
        <f>2.0/((1/P30-1/O30)+SIGN(P30)*SQRT((1/P30-1/O30)*(1/P30-1/O30) + 4*BW30/((BW30+1)*(BW30+1))*(2*1/P30*1/O30-1/O30*1/O30)))</f>
        <v>0</v>
      </c>
      <c r="O30">
        <f>AF30+AE30*BV30+AD30*BV30*BV30</f>
        <v>0</v>
      </c>
      <c r="P30">
        <f>H30*(1000-(1000*0.61365*exp(17.502*T30/(240.97+T30))/(CE30+CF30)+CB30)/2)/(1000*0.61365*exp(17.502*T30/(240.97+T30))/(CE30+CF30)-CB30)</f>
        <v>0</v>
      </c>
      <c r="Q30">
        <f>1/((BW30+1)/(N30/1.6)+1/(O30/1.37)) + BW30/((BW30+1)/(N30/1.6) + BW30/(O30/1.37))</f>
        <v>0</v>
      </c>
      <c r="R30">
        <f>(BS30*BU30)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CB30*(CE30+CF30)/1000</f>
        <v>0</v>
      </c>
      <c r="X30">
        <f>0.61365*exp(17.502*CG30/(240.97+CG30))</f>
        <v>0</v>
      </c>
      <c r="Y30">
        <f>(U30-CB30*(CE30+CF30)/1000)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-0.0306525684839538</v>
      </c>
      <c r="AE30">
        <v>0.0344101934357221</v>
      </c>
      <c r="AF30">
        <v>2.72510210385432</v>
      </c>
      <c r="AG30">
        <v>73</v>
      </c>
      <c r="AH30">
        <v>12</v>
      </c>
      <c r="AI30">
        <f>IF(AG30*$H$13&gt;=AK30,1.0,(AK30/(AK30-AG30*$H$13)))</f>
        <v>0</v>
      </c>
      <c r="AJ30">
        <f>(AI30-1)*100</f>
        <v>0</v>
      </c>
      <c r="AK30">
        <f>MAX(0,($B$13+$C$13*CJ30)/(1+$D$13*CJ30)*CE30/(CG30+273)*$E$13)</f>
        <v>0</v>
      </c>
      <c r="AL30">
        <v>0</v>
      </c>
      <c r="AM30">
        <v>0</v>
      </c>
      <c r="AN30">
        <v>0</v>
      </c>
      <c r="AO30">
        <f>AN30-AM30</f>
        <v>0</v>
      </c>
      <c r="AP30">
        <f>AO30/AN30</f>
        <v>0</v>
      </c>
      <c r="AQ30">
        <v>-1</v>
      </c>
      <c r="AR30" t="s">
        <v>314</v>
      </c>
      <c r="AS30">
        <v>690.468884615385</v>
      </c>
      <c r="AT30">
        <v>801.166</v>
      </c>
      <c r="AU30">
        <f>1-AS30/AT30</f>
        <v>0</v>
      </c>
      <c r="AV30">
        <v>0.5</v>
      </c>
      <c r="AW30">
        <f>BS30</f>
        <v>0</v>
      </c>
      <c r="AX30">
        <f>I30</f>
        <v>0</v>
      </c>
      <c r="AY30">
        <f>AU30*AV30*AW30</f>
        <v>0</v>
      </c>
      <c r="AZ30">
        <f>BE30/AT30</f>
        <v>0</v>
      </c>
      <c r="BA30">
        <f>(AX30-AQ30)/AW30</f>
        <v>0</v>
      </c>
      <c r="BB30">
        <f>(AN30-AT30)/AT30</f>
        <v>0</v>
      </c>
      <c r="BC30" t="s">
        <v>268</v>
      </c>
      <c r="BD30">
        <v>0</v>
      </c>
      <c r="BE30">
        <f>AT30-BD30</f>
        <v>0</v>
      </c>
      <c r="BF30">
        <f>(AT30-AS30)/(AT30-BD30)</f>
        <v>0</v>
      </c>
      <c r="BG30">
        <f>(AN30-AT30)/(AN30-BD30)</f>
        <v>0</v>
      </c>
      <c r="BH30">
        <f>(AT30-AS30)/(AT30-AM30)</f>
        <v>0</v>
      </c>
      <c r="BI30">
        <f>(AN30-AT30)/(AN30-AM30)</f>
        <v>0</v>
      </c>
      <c r="BJ30" t="s">
        <v>268</v>
      </c>
      <c r="BK30" t="s">
        <v>268</v>
      </c>
      <c r="BL30" t="s">
        <v>268</v>
      </c>
      <c r="BM30" t="s">
        <v>268</v>
      </c>
      <c r="BN30" t="s">
        <v>268</v>
      </c>
      <c r="BO30" t="s">
        <v>268</v>
      </c>
      <c r="BP30" t="s">
        <v>268</v>
      </c>
      <c r="BQ30" t="s">
        <v>268</v>
      </c>
      <c r="BR30">
        <f>$B$11*CK30+$C$11*CL30+$F$11*CM30</f>
        <v>0</v>
      </c>
      <c r="BS30">
        <f>BR30*BT30</f>
        <v>0</v>
      </c>
      <c r="BT30">
        <f>($B$11*$D$9+$C$11*$D$9+$F$11*((CZ30+CR30)/MAX(CZ30+CR30+DA30, 0.1)*$I$9+DA30/MAX(CZ30+CR30+DA30, 0.1)*$J$9))/($B$11+$C$11+$F$11)</f>
        <v>0</v>
      </c>
      <c r="BU30">
        <f>($B$11*$K$9+$C$11*$K$9+$F$11*((CZ30+CR30)/MAX(CZ30+CR30+DA30, 0.1)*$P$9+DA30/MAX(CZ30+CR30+DA30, 0.1)*$Q$9))/($B$11+$C$11+$F$11)</f>
        <v>0</v>
      </c>
      <c r="BV30">
        <v>6</v>
      </c>
      <c r="BW30">
        <v>0.5</v>
      </c>
      <c r="BX30" t="s">
        <v>269</v>
      </c>
      <c r="BY30">
        <v>1623699615.62581</v>
      </c>
      <c r="BZ30">
        <v>377.020290322581</v>
      </c>
      <c r="CA30">
        <v>399.958419354839</v>
      </c>
      <c r="CB30">
        <v>32.1424096774194</v>
      </c>
      <c r="CC30">
        <v>16.2714322580645</v>
      </c>
      <c r="CD30">
        <v>600.003838709678</v>
      </c>
      <c r="CE30">
        <v>74.0207677419355</v>
      </c>
      <c r="CF30">
        <v>0.100220196774194</v>
      </c>
      <c r="CG30">
        <v>40.3790903225806</v>
      </c>
      <c r="CH30">
        <v>35.7215967741936</v>
      </c>
      <c r="CI30">
        <v>999.9</v>
      </c>
      <c r="CJ30">
        <v>9986.40806451613</v>
      </c>
      <c r="CK30">
        <v>0</v>
      </c>
      <c r="CL30">
        <v>1753.17903225806</v>
      </c>
      <c r="CM30">
        <v>1999.98870967742</v>
      </c>
      <c r="CN30">
        <v>0.979999935483871</v>
      </c>
      <c r="CO30">
        <v>0.0200003548387097</v>
      </c>
      <c r="CP30">
        <v>0</v>
      </c>
      <c r="CQ30">
        <v>666.309</v>
      </c>
      <c r="CR30">
        <v>5.00005</v>
      </c>
      <c r="CS30">
        <v>19388.9580645161</v>
      </c>
      <c r="CT30">
        <v>16663.5451612903</v>
      </c>
      <c r="CU30">
        <v>53.0721612903226</v>
      </c>
      <c r="CV30">
        <v>54.778</v>
      </c>
      <c r="CW30">
        <v>53.75</v>
      </c>
      <c r="CX30">
        <v>54.129</v>
      </c>
      <c r="CY30">
        <v>55.314064516129</v>
      </c>
      <c r="CZ30">
        <v>1955.08838709677</v>
      </c>
      <c r="DA30">
        <v>39.9003225806452</v>
      </c>
      <c r="DB30">
        <v>0</v>
      </c>
      <c r="DC30">
        <v>2.29999995231628</v>
      </c>
      <c r="DD30">
        <v>690.468884615385</v>
      </c>
      <c r="DE30">
        <v>86.457609057812</v>
      </c>
      <c r="DF30">
        <v>129666.128210525</v>
      </c>
      <c r="DG30">
        <v>36176.8192307692</v>
      </c>
      <c r="DH30">
        <v>15</v>
      </c>
      <c r="DI30">
        <v>1623698064</v>
      </c>
      <c r="DJ30" t="s">
        <v>270</v>
      </c>
      <c r="DK30">
        <v>1</v>
      </c>
      <c r="DL30">
        <v>6.239</v>
      </c>
      <c r="DM30">
        <v>-1.086</v>
      </c>
      <c r="DN30">
        <v>400</v>
      </c>
      <c r="DO30">
        <v>23</v>
      </c>
      <c r="DP30">
        <v>0.33</v>
      </c>
      <c r="DQ30">
        <v>0.26</v>
      </c>
      <c r="DR30">
        <v>-23.0040395348837</v>
      </c>
      <c r="DS30">
        <v>-1.32254977202886</v>
      </c>
      <c r="DT30">
        <v>0.194510595322741</v>
      </c>
      <c r="DU30">
        <v>0</v>
      </c>
      <c r="DV30">
        <v>687.389914285714</v>
      </c>
      <c r="DW30">
        <v>178.303541663797</v>
      </c>
      <c r="DX30">
        <v>56.6974035955648</v>
      </c>
      <c r="DY30">
        <v>0</v>
      </c>
      <c r="DZ30">
        <v>15.9743</v>
      </c>
      <c r="EA30">
        <v>2.28187342328123</v>
      </c>
      <c r="EB30">
        <v>0.322105964075525</v>
      </c>
      <c r="EC30">
        <v>0</v>
      </c>
      <c r="ED30">
        <v>0</v>
      </c>
      <c r="EE30">
        <v>3</v>
      </c>
      <c r="EF30" t="s">
        <v>282</v>
      </c>
      <c r="EG30">
        <v>100</v>
      </c>
      <c r="EH30">
        <v>100</v>
      </c>
      <c r="EI30">
        <v>6.239</v>
      </c>
      <c r="EJ30">
        <v>-1.086</v>
      </c>
      <c r="EK30">
        <v>2</v>
      </c>
      <c r="EL30">
        <v>701.935</v>
      </c>
      <c r="EM30">
        <v>345.242</v>
      </c>
      <c r="EN30">
        <v>39.5614</v>
      </c>
      <c r="EO30">
        <v>39.4503</v>
      </c>
      <c r="EP30">
        <v>30.0007</v>
      </c>
      <c r="EQ30">
        <v>38.9415</v>
      </c>
      <c r="ER30">
        <v>38.8855</v>
      </c>
      <c r="ES30">
        <v>26.0291</v>
      </c>
      <c r="ET30">
        <v>-30</v>
      </c>
      <c r="EU30">
        <v>-30</v>
      </c>
      <c r="EV30">
        <v>-999.9</v>
      </c>
      <c r="EW30">
        <v>400</v>
      </c>
      <c r="EX30">
        <v>20</v>
      </c>
      <c r="EY30">
        <v>109.742</v>
      </c>
      <c r="EZ30">
        <v>97.1348</v>
      </c>
    </row>
    <row r="31" spans="1:156">
      <c r="A31">
        <v>15</v>
      </c>
      <c r="B31">
        <v>1623699633.7</v>
      </c>
      <c r="C31">
        <v>468.600000143051</v>
      </c>
      <c r="D31" t="s">
        <v>315</v>
      </c>
      <c r="E31" t="s">
        <v>316</v>
      </c>
      <c r="F31" t="s">
        <v>266</v>
      </c>
      <c r="G31">
        <v>1623699616.45161</v>
      </c>
      <c r="H31">
        <f>CD31*AI31*(CB31-CC31)/(100*BV31*(1000-AI31*CB31))</f>
        <v>0</v>
      </c>
      <c r="I31">
        <f>CD31*AI31*(CA31-BZ31*(1000-AI31*CC31)/(1000-AI31*CB31))/(100*BV31)</f>
        <v>0</v>
      </c>
      <c r="J31">
        <f>BZ31 - IF(AI31&gt;1, I31*BV31*100.0/(AK31*CJ31), 0)</f>
        <v>0</v>
      </c>
      <c r="K31">
        <f>((Q31-H31/2)*J31-I31)/(Q31+H31/2)</f>
        <v>0</v>
      </c>
      <c r="L31">
        <f>K31*(CE31+CF31)/1000.0</f>
        <v>0</v>
      </c>
      <c r="M31">
        <f>(BZ31 - IF(AI31&gt;1, I31*BV31*100.0/(AK31*CJ31), 0))*(CE31+CF31)/1000.0</f>
        <v>0</v>
      </c>
      <c r="N31">
        <f>2.0/((1/P31-1/O31)+SIGN(P31)*SQRT((1/P31-1/O31)*(1/P31-1/O31) + 4*BW31/((BW31+1)*(BW31+1))*(2*1/P31*1/O31-1/O31*1/O31)))</f>
        <v>0</v>
      </c>
      <c r="O31">
        <f>AF31+AE31*BV31+AD31*BV31*BV31</f>
        <v>0</v>
      </c>
      <c r="P31">
        <f>H31*(1000-(1000*0.61365*exp(17.502*T31/(240.97+T31))/(CE31+CF31)+CB31)/2)/(1000*0.61365*exp(17.502*T31/(240.97+T31))/(CE31+CF31)-CB31)</f>
        <v>0</v>
      </c>
      <c r="Q31">
        <f>1/((BW31+1)/(N31/1.6)+1/(O31/1.37)) + BW31/((BW31+1)/(N31/1.6) + BW31/(O31/1.37))</f>
        <v>0</v>
      </c>
      <c r="R31">
        <f>(BS31*BU31)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CB31*(CE31+CF31)/1000</f>
        <v>0</v>
      </c>
      <c r="X31">
        <f>0.61365*exp(17.502*CG31/(240.97+CG31))</f>
        <v>0</v>
      </c>
      <c r="Y31">
        <f>(U31-CB31*(CE31+CF31)/1000)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-0.0306604355269207</v>
      </c>
      <c r="AE31">
        <v>0.0344190248806433</v>
      </c>
      <c r="AF31">
        <v>2.72567047182219</v>
      </c>
      <c r="AG31">
        <v>73</v>
      </c>
      <c r="AH31">
        <v>12</v>
      </c>
      <c r="AI31">
        <f>IF(AG31*$H$13&gt;=AK31,1.0,(AK31/(AK31-AG31*$H$13)))</f>
        <v>0</v>
      </c>
      <c r="AJ31">
        <f>(AI31-1)*100</f>
        <v>0</v>
      </c>
      <c r="AK31">
        <f>MAX(0,($B$13+$C$13*CJ31)/(1+$D$13*CJ31)*CE31/(CG31+273)*$E$13)</f>
        <v>0</v>
      </c>
      <c r="AL31">
        <v>0</v>
      </c>
      <c r="AM31">
        <v>0</v>
      </c>
      <c r="AN31">
        <v>0</v>
      </c>
      <c r="AO31">
        <f>AN31-AM31</f>
        <v>0</v>
      </c>
      <c r="AP31">
        <f>AO31/AN31</f>
        <v>0</v>
      </c>
      <c r="AQ31">
        <v>-1</v>
      </c>
      <c r="AR31" t="s">
        <v>317</v>
      </c>
      <c r="AS31">
        <v>694.073923076923</v>
      </c>
      <c r="AT31">
        <v>798.367</v>
      </c>
      <c r="AU31">
        <f>1-AS31/AT31</f>
        <v>0</v>
      </c>
      <c r="AV31">
        <v>0.5</v>
      </c>
      <c r="AW31">
        <f>BS31</f>
        <v>0</v>
      </c>
      <c r="AX31">
        <f>I31</f>
        <v>0</v>
      </c>
      <c r="AY31">
        <f>AU31*AV31*AW31</f>
        <v>0</v>
      </c>
      <c r="AZ31">
        <f>BE31/AT31</f>
        <v>0</v>
      </c>
      <c r="BA31">
        <f>(AX31-AQ31)/AW31</f>
        <v>0</v>
      </c>
      <c r="BB31">
        <f>(AN31-AT31)/AT31</f>
        <v>0</v>
      </c>
      <c r="BC31" t="s">
        <v>268</v>
      </c>
      <c r="BD31">
        <v>0</v>
      </c>
      <c r="BE31">
        <f>AT31-BD31</f>
        <v>0</v>
      </c>
      <c r="BF31">
        <f>(AT31-AS31)/(AT31-BD31)</f>
        <v>0</v>
      </c>
      <c r="BG31">
        <f>(AN31-AT31)/(AN31-BD31)</f>
        <v>0</v>
      </c>
      <c r="BH31">
        <f>(AT31-AS31)/(AT31-AM31)</f>
        <v>0</v>
      </c>
      <c r="BI31">
        <f>(AN31-AT31)/(AN31-AM31)</f>
        <v>0</v>
      </c>
      <c r="BJ31" t="s">
        <v>268</v>
      </c>
      <c r="BK31" t="s">
        <v>268</v>
      </c>
      <c r="BL31" t="s">
        <v>268</v>
      </c>
      <c r="BM31" t="s">
        <v>268</v>
      </c>
      <c r="BN31" t="s">
        <v>268</v>
      </c>
      <c r="BO31" t="s">
        <v>268</v>
      </c>
      <c r="BP31" t="s">
        <v>268</v>
      </c>
      <c r="BQ31" t="s">
        <v>268</v>
      </c>
      <c r="BR31">
        <f>$B$11*CK31+$C$11*CL31+$F$11*CM31</f>
        <v>0</v>
      </c>
      <c r="BS31">
        <f>BR31*BT31</f>
        <v>0</v>
      </c>
      <c r="BT31">
        <f>($B$11*$D$9+$C$11*$D$9+$F$11*((CZ31+CR31)/MAX(CZ31+CR31+DA31, 0.1)*$I$9+DA31/MAX(CZ31+CR31+DA31, 0.1)*$J$9))/($B$11+$C$11+$F$11)</f>
        <v>0</v>
      </c>
      <c r="BU31">
        <f>($B$11*$K$9+$C$11*$K$9+$F$11*((CZ31+CR31)/MAX(CZ31+CR31+DA31, 0.1)*$P$9+DA31/MAX(CZ31+CR31+DA31, 0.1)*$Q$9))/($B$11+$C$11+$F$11)</f>
        <v>0</v>
      </c>
      <c r="BV31">
        <v>6</v>
      </c>
      <c r="BW31">
        <v>0.5</v>
      </c>
      <c r="BX31" t="s">
        <v>269</v>
      </c>
      <c r="BY31">
        <v>1623699616.45161</v>
      </c>
      <c r="BZ31">
        <v>376.99264516129</v>
      </c>
      <c r="CA31">
        <v>399.958677419355</v>
      </c>
      <c r="CB31">
        <v>32.2014677419355</v>
      </c>
      <c r="CC31">
        <v>16.2711129032258</v>
      </c>
      <c r="CD31">
        <v>600.003870967742</v>
      </c>
      <c r="CE31">
        <v>74.0207806451613</v>
      </c>
      <c r="CF31">
        <v>0.100192193548387</v>
      </c>
      <c r="CG31">
        <v>40.3910419354839</v>
      </c>
      <c r="CH31">
        <v>35.7936580645161</v>
      </c>
      <c r="CI31">
        <v>999.9</v>
      </c>
      <c r="CJ31">
        <v>9988.96935483871</v>
      </c>
      <c r="CK31">
        <v>0</v>
      </c>
      <c r="CL31">
        <v>1753.15548387097</v>
      </c>
      <c r="CM31">
        <v>1999.99064516129</v>
      </c>
      <c r="CN31">
        <v>0.979999774193549</v>
      </c>
      <c r="CO31">
        <v>0.0200005064516129</v>
      </c>
      <c r="CP31">
        <v>0</v>
      </c>
      <c r="CQ31">
        <v>664.947612903226</v>
      </c>
      <c r="CR31">
        <v>5.00005</v>
      </c>
      <c r="CS31">
        <v>19362.6129032258</v>
      </c>
      <c r="CT31">
        <v>16663.5580645161</v>
      </c>
      <c r="CU31">
        <v>53.0882903225806</v>
      </c>
      <c r="CV31">
        <v>54.78</v>
      </c>
      <c r="CW31">
        <v>53.75</v>
      </c>
      <c r="CX31">
        <v>54.131</v>
      </c>
      <c r="CY31">
        <v>55.320129032258</v>
      </c>
      <c r="CZ31">
        <v>1955.09</v>
      </c>
      <c r="DA31">
        <v>39.9006451612903</v>
      </c>
      <c r="DB31">
        <v>0</v>
      </c>
      <c r="DC31">
        <v>2.59999990463257</v>
      </c>
      <c r="DD31">
        <v>694.073923076923</v>
      </c>
      <c r="DE31">
        <v>-110.810109988756</v>
      </c>
      <c r="DF31">
        <v>32791.1375544835</v>
      </c>
      <c r="DG31">
        <v>41575.4769230769</v>
      </c>
      <c r="DH31">
        <v>15</v>
      </c>
      <c r="DI31">
        <v>1623698064</v>
      </c>
      <c r="DJ31" t="s">
        <v>270</v>
      </c>
      <c r="DK31">
        <v>1</v>
      </c>
      <c r="DL31">
        <v>6.239</v>
      </c>
      <c r="DM31">
        <v>-1.086</v>
      </c>
      <c r="DN31">
        <v>400</v>
      </c>
      <c r="DO31">
        <v>23</v>
      </c>
      <c r="DP31">
        <v>0.33</v>
      </c>
      <c r="DQ31">
        <v>0.26</v>
      </c>
      <c r="DR31">
        <v>-23.1025790697674</v>
      </c>
      <c r="DS31">
        <v>-2.38924735087813</v>
      </c>
      <c r="DT31">
        <v>0.287861747790489</v>
      </c>
      <c r="DU31">
        <v>0</v>
      </c>
      <c r="DV31">
        <v>689.963571428572</v>
      </c>
      <c r="DW31">
        <v>122.240870618738</v>
      </c>
      <c r="DX31">
        <v>64.1011874168092</v>
      </c>
      <c r="DY31">
        <v>0</v>
      </c>
      <c r="DZ31">
        <v>16.1898441860465</v>
      </c>
      <c r="EA31">
        <v>4.56563108214263</v>
      </c>
      <c r="EB31">
        <v>0.561544975647989</v>
      </c>
      <c r="EC31">
        <v>0</v>
      </c>
      <c r="ED31">
        <v>0</v>
      </c>
      <c r="EE31">
        <v>3</v>
      </c>
      <c r="EF31" t="s">
        <v>282</v>
      </c>
      <c r="EG31">
        <v>100</v>
      </c>
      <c r="EH31">
        <v>100</v>
      </c>
      <c r="EI31">
        <v>6.239</v>
      </c>
      <c r="EJ31">
        <v>-1.086</v>
      </c>
      <c r="EK31">
        <v>2</v>
      </c>
      <c r="EL31">
        <v>701.948</v>
      </c>
      <c r="EM31">
        <v>345.203</v>
      </c>
      <c r="EN31">
        <v>39.5683</v>
      </c>
      <c r="EO31">
        <v>39.4551</v>
      </c>
      <c r="EP31">
        <v>30.0007</v>
      </c>
      <c r="EQ31">
        <v>38.9471</v>
      </c>
      <c r="ER31">
        <v>38.8911</v>
      </c>
      <c r="ES31">
        <v>26.0298</v>
      </c>
      <c r="ET31">
        <v>-30</v>
      </c>
      <c r="EU31">
        <v>-30</v>
      </c>
      <c r="EV31">
        <v>-999.9</v>
      </c>
      <c r="EW31">
        <v>400</v>
      </c>
      <c r="EX31">
        <v>20</v>
      </c>
      <c r="EY31">
        <v>109.742</v>
      </c>
      <c r="EZ31">
        <v>97.1353</v>
      </c>
    </row>
    <row r="32" spans="1:156">
      <c r="A32">
        <v>16</v>
      </c>
      <c r="B32">
        <v>1623699637.2</v>
      </c>
      <c r="C32">
        <v>472.100000143051</v>
      </c>
      <c r="D32" t="s">
        <v>318</v>
      </c>
      <c r="E32" t="s">
        <v>319</v>
      </c>
      <c r="F32" t="s">
        <v>266</v>
      </c>
      <c r="G32">
        <v>1623699618.25806</v>
      </c>
      <c r="H32">
        <f>CD32*AI32*(CB32-CC32)/(100*BV32*(1000-AI32*CB32))</f>
        <v>0</v>
      </c>
      <c r="I32">
        <f>CD32*AI32*(CA32-BZ32*(1000-AI32*CC32)/(1000-AI32*CB32))/(100*BV32)</f>
        <v>0</v>
      </c>
      <c r="J32">
        <f>BZ32 - IF(AI32&gt;1, I32*BV32*100.0/(AK32*CJ32), 0)</f>
        <v>0</v>
      </c>
      <c r="K32">
        <f>((Q32-H32/2)*J32-I32)/(Q32+H32/2)</f>
        <v>0</v>
      </c>
      <c r="L32">
        <f>K32*(CE32+CF32)/1000.0</f>
        <v>0</v>
      </c>
      <c r="M32">
        <f>(BZ32 - IF(AI32&gt;1, I32*BV32*100.0/(AK32*CJ32), 0))*(CE32+CF32)/1000.0</f>
        <v>0</v>
      </c>
      <c r="N32">
        <f>2.0/((1/P32-1/O32)+SIGN(P32)*SQRT((1/P32-1/O32)*(1/P32-1/O32) + 4*BW32/((BW32+1)*(BW32+1))*(2*1/P32*1/O32-1/O32*1/O32)))</f>
        <v>0</v>
      </c>
      <c r="O32">
        <f>AF32+AE32*BV32+AD32*BV32*BV32</f>
        <v>0</v>
      </c>
      <c r="P32">
        <f>H32*(1000-(1000*0.61365*exp(17.502*T32/(240.97+T32))/(CE32+CF32)+CB32)/2)/(1000*0.61365*exp(17.502*T32/(240.97+T32))/(CE32+CF32)-CB32)</f>
        <v>0</v>
      </c>
      <c r="Q32">
        <f>1/((BW32+1)/(N32/1.6)+1/(O32/1.37)) + BW32/((BW32+1)/(N32/1.6) + BW32/(O32/1.37))</f>
        <v>0</v>
      </c>
      <c r="R32">
        <f>(BS32*BU32)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CB32*(CE32+CF32)/1000</f>
        <v>0</v>
      </c>
      <c r="X32">
        <f>0.61365*exp(17.502*CG32/(240.97+CG32))</f>
        <v>0</v>
      </c>
      <c r="Y32">
        <f>(U32-CB32*(CE32+CF32)/1000)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-0.030656094385736</v>
      </c>
      <c r="AE32">
        <v>0.0344141515693587</v>
      </c>
      <c r="AF32">
        <v>2.72535684289965</v>
      </c>
      <c r="AG32">
        <v>73</v>
      </c>
      <c r="AH32">
        <v>12</v>
      </c>
      <c r="AI32">
        <f>IF(AG32*$H$13&gt;=AK32,1.0,(AK32/(AK32-AG32*$H$13)))</f>
        <v>0</v>
      </c>
      <c r="AJ32">
        <f>(AI32-1)*100</f>
        <v>0</v>
      </c>
      <c r="AK32">
        <f>MAX(0,($B$13+$C$13*CJ32)/(1+$D$13*CJ32)*CE32/(CG32+273)*$E$13)</f>
        <v>0</v>
      </c>
      <c r="AL32">
        <v>0</v>
      </c>
      <c r="AM32">
        <v>0</v>
      </c>
      <c r="AN32">
        <v>0</v>
      </c>
      <c r="AO32">
        <f>AN32-AM32</f>
        <v>0</v>
      </c>
      <c r="AP32">
        <f>AO32/AN32</f>
        <v>0</v>
      </c>
      <c r="AQ32">
        <v>-1</v>
      </c>
      <c r="AR32" t="s">
        <v>320</v>
      </c>
      <c r="AS32">
        <v>690.863076923077</v>
      </c>
      <c r="AT32">
        <v>808.82</v>
      </c>
      <c r="AU32">
        <f>1-AS32/AT32</f>
        <v>0</v>
      </c>
      <c r="AV32">
        <v>0.5</v>
      </c>
      <c r="AW32">
        <f>BS32</f>
        <v>0</v>
      </c>
      <c r="AX32">
        <f>I32</f>
        <v>0</v>
      </c>
      <c r="AY32">
        <f>AU32*AV32*AW32</f>
        <v>0</v>
      </c>
      <c r="AZ32">
        <f>BE32/AT32</f>
        <v>0</v>
      </c>
      <c r="BA32">
        <f>(AX32-AQ32)/AW32</f>
        <v>0</v>
      </c>
      <c r="BB32">
        <f>(AN32-AT32)/AT32</f>
        <v>0</v>
      </c>
      <c r="BC32" t="s">
        <v>268</v>
      </c>
      <c r="BD32">
        <v>0</v>
      </c>
      <c r="BE32">
        <f>AT32-BD32</f>
        <v>0</v>
      </c>
      <c r="BF32">
        <f>(AT32-AS32)/(AT32-BD32)</f>
        <v>0</v>
      </c>
      <c r="BG32">
        <f>(AN32-AT32)/(AN32-BD32)</f>
        <v>0</v>
      </c>
      <c r="BH32">
        <f>(AT32-AS32)/(AT32-AM32)</f>
        <v>0</v>
      </c>
      <c r="BI32">
        <f>(AN32-AT32)/(AN32-AM32)</f>
        <v>0</v>
      </c>
      <c r="BJ32" t="s">
        <v>268</v>
      </c>
      <c r="BK32" t="s">
        <v>268</v>
      </c>
      <c r="BL32" t="s">
        <v>268</v>
      </c>
      <c r="BM32" t="s">
        <v>268</v>
      </c>
      <c r="BN32" t="s">
        <v>268</v>
      </c>
      <c r="BO32" t="s">
        <v>268</v>
      </c>
      <c r="BP32" t="s">
        <v>268</v>
      </c>
      <c r="BQ32" t="s">
        <v>268</v>
      </c>
      <c r="BR32">
        <f>$B$11*CK32+$C$11*CL32+$F$11*CM32</f>
        <v>0</v>
      </c>
      <c r="BS32">
        <f>BR32*BT32</f>
        <v>0</v>
      </c>
      <c r="BT32">
        <f>($B$11*$D$9+$C$11*$D$9+$F$11*((CZ32+CR32)/MAX(CZ32+CR32+DA32, 0.1)*$I$9+DA32/MAX(CZ32+CR32+DA32, 0.1)*$J$9))/($B$11+$C$11+$F$11)</f>
        <v>0</v>
      </c>
      <c r="BU32">
        <f>($B$11*$K$9+$C$11*$K$9+$F$11*((CZ32+CR32)/MAX(CZ32+CR32+DA32, 0.1)*$P$9+DA32/MAX(CZ32+CR32+DA32, 0.1)*$Q$9))/($B$11+$C$11+$F$11)</f>
        <v>0</v>
      </c>
      <c r="BV32">
        <v>6</v>
      </c>
      <c r="BW32">
        <v>0.5</v>
      </c>
      <c r="BX32" t="s">
        <v>269</v>
      </c>
      <c r="BY32">
        <v>1623699618.25806</v>
      </c>
      <c r="BZ32">
        <v>376.926709677419</v>
      </c>
      <c r="CA32">
        <v>399.960870967742</v>
      </c>
      <c r="CB32">
        <v>32.3445258064516</v>
      </c>
      <c r="CC32">
        <v>16.2702870967742</v>
      </c>
      <c r="CD32">
        <v>600.004903225807</v>
      </c>
      <c r="CE32">
        <v>74.0209064516129</v>
      </c>
      <c r="CF32">
        <v>0.100194774193548</v>
      </c>
      <c r="CG32">
        <v>40.4179806451613</v>
      </c>
      <c r="CH32">
        <v>35.956535483871</v>
      </c>
      <c r="CI32">
        <v>999.9</v>
      </c>
      <c r="CJ32">
        <v>9987.53806451613</v>
      </c>
      <c r="CK32">
        <v>0</v>
      </c>
      <c r="CL32">
        <v>1753.0035483871</v>
      </c>
      <c r="CM32">
        <v>1999.98290322581</v>
      </c>
      <c r="CN32">
        <v>0.979999548387097</v>
      </c>
      <c r="CO32">
        <v>0.0200007064516129</v>
      </c>
      <c r="CP32">
        <v>0</v>
      </c>
      <c r="CQ32">
        <v>662.209032258064</v>
      </c>
      <c r="CR32">
        <v>5.00005</v>
      </c>
      <c r="CS32">
        <v>19309.1870967742</v>
      </c>
      <c r="CT32">
        <v>16663.4903225806</v>
      </c>
      <c r="CU32">
        <v>53.1286129032258</v>
      </c>
      <c r="CV32">
        <v>54.78</v>
      </c>
      <c r="CW32">
        <v>53.75</v>
      </c>
      <c r="CX32">
        <v>54.139064516129</v>
      </c>
      <c r="CY32">
        <v>55.3362580645161</v>
      </c>
      <c r="CZ32">
        <v>1955.08193548387</v>
      </c>
      <c r="DA32">
        <v>39.9009677419355</v>
      </c>
      <c r="DB32">
        <v>0</v>
      </c>
      <c r="DC32">
        <v>3.09999990463257</v>
      </c>
      <c r="DD32">
        <v>690.863076923077</v>
      </c>
      <c r="DE32">
        <v>-195.252411694114</v>
      </c>
      <c r="DF32">
        <v>-63586.5047178109</v>
      </c>
      <c r="DG32">
        <v>44006.9576923077</v>
      </c>
      <c r="DH32">
        <v>15</v>
      </c>
      <c r="DI32">
        <v>1623698064</v>
      </c>
      <c r="DJ32" t="s">
        <v>270</v>
      </c>
      <c r="DK32">
        <v>1</v>
      </c>
      <c r="DL32">
        <v>6.239</v>
      </c>
      <c r="DM32">
        <v>-1.086</v>
      </c>
      <c r="DN32">
        <v>400</v>
      </c>
      <c r="DO32">
        <v>23</v>
      </c>
      <c r="DP32">
        <v>0.33</v>
      </c>
      <c r="DQ32">
        <v>0.26</v>
      </c>
      <c r="DR32">
        <v>-23.251311627907</v>
      </c>
      <c r="DS32">
        <v>-3.42420831593591</v>
      </c>
      <c r="DT32">
        <v>0.371633604389193</v>
      </c>
      <c r="DU32">
        <v>0</v>
      </c>
      <c r="DV32">
        <v>692.587628571429</v>
      </c>
      <c r="DW32">
        <v>38.7783570720744</v>
      </c>
      <c r="DX32">
        <v>70.8329473334814</v>
      </c>
      <c r="DY32">
        <v>0</v>
      </c>
      <c r="DZ32">
        <v>16.5174744186046</v>
      </c>
      <c r="EA32">
        <v>7.10693679954162</v>
      </c>
      <c r="EB32">
        <v>0.787060312423453</v>
      </c>
      <c r="EC32">
        <v>0</v>
      </c>
      <c r="ED32">
        <v>0</v>
      </c>
      <c r="EE32">
        <v>3</v>
      </c>
      <c r="EF32" t="s">
        <v>282</v>
      </c>
      <c r="EG32">
        <v>100</v>
      </c>
      <c r="EH32">
        <v>100</v>
      </c>
      <c r="EI32">
        <v>6.239</v>
      </c>
      <c r="EJ32">
        <v>-1.086</v>
      </c>
      <c r="EK32">
        <v>2</v>
      </c>
      <c r="EL32">
        <v>701.983</v>
      </c>
      <c r="EM32">
        <v>345.087</v>
      </c>
      <c r="EN32">
        <v>39.5762</v>
      </c>
      <c r="EO32">
        <v>39.4587</v>
      </c>
      <c r="EP32">
        <v>30.0005</v>
      </c>
      <c r="EQ32">
        <v>38.9528</v>
      </c>
      <c r="ER32">
        <v>38.8977</v>
      </c>
      <c r="ES32">
        <v>26.0311</v>
      </c>
      <c r="ET32">
        <v>-30</v>
      </c>
      <c r="EU32">
        <v>-30</v>
      </c>
      <c r="EV32">
        <v>-999.9</v>
      </c>
      <c r="EW32">
        <v>400</v>
      </c>
      <c r="EX32">
        <v>20</v>
      </c>
      <c r="EY32">
        <v>109.741</v>
      </c>
      <c r="EZ32">
        <v>97.1357</v>
      </c>
    </row>
    <row r="33" spans="1:156">
      <c r="A33">
        <v>17</v>
      </c>
      <c r="B33">
        <v>1623699640.1</v>
      </c>
      <c r="C33">
        <v>475</v>
      </c>
      <c r="D33" t="s">
        <v>321</v>
      </c>
      <c r="E33" t="s">
        <v>322</v>
      </c>
      <c r="F33" t="s">
        <v>266</v>
      </c>
      <c r="G33">
        <v>1623699619.24516</v>
      </c>
      <c r="H33">
        <f>CD33*AI33*(CB33-CC33)/(100*BV33*(1000-AI33*CB33))</f>
        <v>0</v>
      </c>
      <c r="I33">
        <f>CD33*AI33*(CA33-BZ33*(1000-AI33*CC33)/(1000-AI33*CB33))/(100*BV33)</f>
        <v>0</v>
      </c>
      <c r="J33">
        <f>BZ33 - IF(AI33&gt;1, I33*BV33*100.0/(AK33*CJ33), 0)</f>
        <v>0</v>
      </c>
      <c r="K33">
        <f>((Q33-H33/2)*J33-I33)/(Q33+H33/2)</f>
        <v>0</v>
      </c>
      <c r="L33">
        <f>K33*(CE33+CF33)/1000.0</f>
        <v>0</v>
      </c>
      <c r="M33">
        <f>(BZ33 - IF(AI33&gt;1, I33*BV33*100.0/(AK33*CJ33), 0))*(CE33+CF33)/1000.0</f>
        <v>0</v>
      </c>
      <c r="N33">
        <f>2.0/((1/P33-1/O33)+SIGN(P33)*SQRT((1/P33-1/O33)*(1/P33-1/O33) + 4*BW33/((BW33+1)*(BW33+1))*(2*1/P33*1/O33-1/O33*1/O33)))</f>
        <v>0</v>
      </c>
      <c r="O33">
        <f>AF33+AE33*BV33+AD33*BV33*BV33</f>
        <v>0</v>
      </c>
      <c r="P33">
        <f>H33*(1000-(1000*0.61365*exp(17.502*T33/(240.97+T33))/(CE33+CF33)+CB33)/2)/(1000*0.61365*exp(17.502*T33/(240.97+T33))/(CE33+CF33)-CB33)</f>
        <v>0</v>
      </c>
      <c r="Q33">
        <f>1/((BW33+1)/(N33/1.6)+1/(O33/1.37)) + BW33/((BW33+1)/(N33/1.6) + BW33/(O33/1.37))</f>
        <v>0</v>
      </c>
      <c r="R33">
        <f>(BS33*BU33)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CB33*(CE33+CF33)/1000</f>
        <v>0</v>
      </c>
      <c r="X33">
        <f>0.61365*exp(17.502*CG33/(240.97+CG33))</f>
        <v>0</v>
      </c>
      <c r="Y33">
        <f>(U33-CB33*(CE33+CF33)/1000)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-0.0306607501688281</v>
      </c>
      <c r="AE33">
        <v>0.0344193780937485</v>
      </c>
      <c r="AF33">
        <v>2.72569320295097</v>
      </c>
      <c r="AG33">
        <v>73</v>
      </c>
      <c r="AH33">
        <v>12</v>
      </c>
      <c r="AI33">
        <f>IF(AG33*$H$13&gt;=AK33,1.0,(AK33/(AK33-AG33*$H$13)))</f>
        <v>0</v>
      </c>
      <c r="AJ33">
        <f>(AI33-1)*100</f>
        <v>0</v>
      </c>
      <c r="AK33">
        <f>MAX(0,($B$13+$C$13*CJ33)/(1+$D$13*CJ33)*CE33/(CG33+273)*$E$13)</f>
        <v>0</v>
      </c>
      <c r="AL33">
        <v>0</v>
      </c>
      <c r="AM33">
        <v>0</v>
      </c>
      <c r="AN33">
        <v>0</v>
      </c>
      <c r="AO33">
        <f>AN33-AM33</f>
        <v>0</v>
      </c>
      <c r="AP33">
        <f>AO33/AN33</f>
        <v>0</v>
      </c>
      <c r="AQ33">
        <v>-1</v>
      </c>
      <c r="AR33" t="s">
        <v>323</v>
      </c>
      <c r="AS33">
        <v>689.208</v>
      </c>
      <c r="AT33">
        <v>792.084</v>
      </c>
      <c r="AU33">
        <f>1-AS33/AT33</f>
        <v>0</v>
      </c>
      <c r="AV33">
        <v>0.5</v>
      </c>
      <c r="AW33">
        <f>BS33</f>
        <v>0</v>
      </c>
      <c r="AX33">
        <f>I33</f>
        <v>0</v>
      </c>
      <c r="AY33">
        <f>AU33*AV33*AW33</f>
        <v>0</v>
      </c>
      <c r="AZ33">
        <f>BE33/AT33</f>
        <v>0</v>
      </c>
      <c r="BA33">
        <f>(AX33-AQ33)/AW33</f>
        <v>0</v>
      </c>
      <c r="BB33">
        <f>(AN33-AT33)/AT33</f>
        <v>0</v>
      </c>
      <c r="BC33" t="s">
        <v>268</v>
      </c>
      <c r="BD33">
        <v>0</v>
      </c>
      <c r="BE33">
        <f>AT33-BD33</f>
        <v>0</v>
      </c>
      <c r="BF33">
        <f>(AT33-AS33)/(AT33-BD33)</f>
        <v>0</v>
      </c>
      <c r="BG33">
        <f>(AN33-AT33)/(AN33-BD33)</f>
        <v>0</v>
      </c>
      <c r="BH33">
        <f>(AT33-AS33)/(AT33-AM33)</f>
        <v>0</v>
      </c>
      <c r="BI33">
        <f>(AN33-AT33)/(AN33-AM33)</f>
        <v>0</v>
      </c>
      <c r="BJ33" t="s">
        <v>268</v>
      </c>
      <c r="BK33" t="s">
        <v>268</v>
      </c>
      <c r="BL33" t="s">
        <v>268</v>
      </c>
      <c r="BM33" t="s">
        <v>268</v>
      </c>
      <c r="BN33" t="s">
        <v>268</v>
      </c>
      <c r="BO33" t="s">
        <v>268</v>
      </c>
      <c r="BP33" t="s">
        <v>268</v>
      </c>
      <c r="BQ33" t="s">
        <v>268</v>
      </c>
      <c r="BR33">
        <f>$B$11*CK33+$C$11*CL33+$F$11*CM33</f>
        <v>0</v>
      </c>
      <c r="BS33">
        <f>BR33*BT33</f>
        <v>0</v>
      </c>
      <c r="BT33">
        <f>($B$11*$D$9+$C$11*$D$9+$F$11*((CZ33+CR33)/MAX(CZ33+CR33+DA33, 0.1)*$I$9+DA33/MAX(CZ33+CR33+DA33, 0.1)*$J$9))/($B$11+$C$11+$F$11)</f>
        <v>0</v>
      </c>
      <c r="BU33">
        <f>($B$11*$K$9+$C$11*$K$9+$F$11*((CZ33+CR33)/MAX(CZ33+CR33+DA33, 0.1)*$P$9+DA33/MAX(CZ33+CR33+DA33, 0.1)*$Q$9))/($B$11+$C$11+$F$11)</f>
        <v>0</v>
      </c>
      <c r="BV33">
        <v>6</v>
      </c>
      <c r="BW33">
        <v>0.5</v>
      </c>
      <c r="BX33" t="s">
        <v>269</v>
      </c>
      <c r="BY33">
        <v>1623699619.24516</v>
      </c>
      <c r="BZ33">
        <v>376.893677419355</v>
      </c>
      <c r="CA33">
        <v>399.963129032258</v>
      </c>
      <c r="CB33">
        <v>32.422635483871</v>
      </c>
      <c r="CC33">
        <v>16.2698903225806</v>
      </c>
      <c r="CD33">
        <v>600.005225806452</v>
      </c>
      <c r="CE33">
        <v>74.020935483871</v>
      </c>
      <c r="CF33">
        <v>0.100184351612903</v>
      </c>
      <c r="CG33">
        <v>40.432135483871</v>
      </c>
      <c r="CH33">
        <v>36.0396709677419</v>
      </c>
      <c r="CI33">
        <v>999.9</v>
      </c>
      <c r="CJ33">
        <v>9989.05096774194</v>
      </c>
      <c r="CK33">
        <v>0</v>
      </c>
      <c r="CL33">
        <v>1752.93161290323</v>
      </c>
      <c r="CM33">
        <v>1999.95225806452</v>
      </c>
      <c r="CN33">
        <v>0.979999387096774</v>
      </c>
      <c r="CO33">
        <v>0.0200008580645161</v>
      </c>
      <c r="CP33">
        <v>0</v>
      </c>
      <c r="CQ33">
        <v>660.78664516129</v>
      </c>
      <c r="CR33">
        <v>5.00005</v>
      </c>
      <c r="CS33">
        <v>19282.0516129032</v>
      </c>
      <c r="CT33">
        <v>16663.2322580645</v>
      </c>
      <c r="CU33">
        <v>53.1528064516129</v>
      </c>
      <c r="CV33">
        <v>54.7840322580645</v>
      </c>
      <c r="CW33">
        <v>53.75</v>
      </c>
      <c r="CX33">
        <v>54.1430967741936</v>
      </c>
      <c r="CY33">
        <v>55.3463548387097</v>
      </c>
      <c r="CZ33">
        <v>1955.05161290323</v>
      </c>
      <c r="DA33">
        <v>39.9006451612903</v>
      </c>
      <c r="DB33">
        <v>0</v>
      </c>
      <c r="DC33">
        <v>2.29999995231628</v>
      </c>
      <c r="DD33">
        <v>689.208</v>
      </c>
      <c r="DE33">
        <v>-97.8739024910834</v>
      </c>
      <c r="DF33">
        <v>-37978.8188764015</v>
      </c>
      <c r="DG33">
        <v>43915.6846153846</v>
      </c>
      <c r="DH33">
        <v>15</v>
      </c>
      <c r="DI33">
        <v>1623698064</v>
      </c>
      <c r="DJ33" t="s">
        <v>270</v>
      </c>
      <c r="DK33">
        <v>1</v>
      </c>
      <c r="DL33">
        <v>6.239</v>
      </c>
      <c r="DM33">
        <v>-1.086</v>
      </c>
      <c r="DN33">
        <v>400</v>
      </c>
      <c r="DO33">
        <v>23</v>
      </c>
      <c r="DP33">
        <v>0.33</v>
      </c>
      <c r="DQ33">
        <v>0.26</v>
      </c>
      <c r="DR33">
        <v>-23.4069441860465</v>
      </c>
      <c r="DS33">
        <v>-3.9106470586425</v>
      </c>
      <c r="DT33">
        <v>0.413880627269493</v>
      </c>
      <c r="DU33">
        <v>0</v>
      </c>
      <c r="DV33">
        <v>697.260742857143</v>
      </c>
      <c r="DW33">
        <v>-4.22744253775514</v>
      </c>
      <c r="DX33">
        <v>76.2056924939124</v>
      </c>
      <c r="DY33">
        <v>0</v>
      </c>
      <c r="DZ33">
        <v>16.841523255814</v>
      </c>
      <c r="EA33">
        <v>8.48382545684212</v>
      </c>
      <c r="EB33">
        <v>0.901388401130015</v>
      </c>
      <c r="EC33">
        <v>0</v>
      </c>
      <c r="ED33">
        <v>0</v>
      </c>
      <c r="EE33">
        <v>3</v>
      </c>
      <c r="EF33" t="s">
        <v>282</v>
      </c>
      <c r="EG33">
        <v>100</v>
      </c>
      <c r="EH33">
        <v>100</v>
      </c>
      <c r="EI33">
        <v>6.239</v>
      </c>
      <c r="EJ33">
        <v>-1.086</v>
      </c>
      <c r="EK33">
        <v>2</v>
      </c>
      <c r="EL33">
        <v>702.031</v>
      </c>
      <c r="EM33">
        <v>345.061</v>
      </c>
      <c r="EN33">
        <v>39.5828</v>
      </c>
      <c r="EO33">
        <v>39.4636</v>
      </c>
      <c r="EP33">
        <v>30.0004</v>
      </c>
      <c r="EQ33">
        <v>38.9575</v>
      </c>
      <c r="ER33">
        <v>38.9034</v>
      </c>
      <c r="ES33">
        <v>26.0293</v>
      </c>
      <c r="ET33">
        <v>-30</v>
      </c>
      <c r="EU33">
        <v>-30</v>
      </c>
      <c r="EV33">
        <v>-999.9</v>
      </c>
      <c r="EW33">
        <v>400</v>
      </c>
      <c r="EX33">
        <v>20</v>
      </c>
      <c r="EY33">
        <v>109.74</v>
      </c>
      <c r="EZ33">
        <v>97.1352</v>
      </c>
    </row>
    <row r="34" spans="1:156">
      <c r="A34">
        <v>18</v>
      </c>
      <c r="B34">
        <v>1623699643.1</v>
      </c>
      <c r="C34">
        <v>478</v>
      </c>
      <c r="D34" t="s">
        <v>324</v>
      </c>
      <c r="E34" t="s">
        <v>325</v>
      </c>
      <c r="F34" t="s">
        <v>266</v>
      </c>
      <c r="G34">
        <v>1623699620.3129</v>
      </c>
      <c r="H34">
        <f>CD34*AI34*(CB34-CC34)/(100*BV34*(1000-AI34*CB34))</f>
        <v>0</v>
      </c>
      <c r="I34">
        <f>CD34*AI34*(CA34-BZ34*(1000-AI34*CC34)/(1000-AI34*CB34))/(100*BV34)</f>
        <v>0</v>
      </c>
      <c r="J34">
        <f>BZ34 - IF(AI34&gt;1, I34*BV34*100.0/(AK34*CJ34), 0)</f>
        <v>0</v>
      </c>
      <c r="K34">
        <f>((Q34-H34/2)*J34-I34)/(Q34+H34/2)</f>
        <v>0</v>
      </c>
      <c r="L34">
        <f>K34*(CE34+CF34)/1000.0</f>
        <v>0</v>
      </c>
      <c r="M34">
        <f>(BZ34 - IF(AI34&gt;1, I34*BV34*100.0/(AK34*CJ34), 0))*(CE34+CF34)/1000.0</f>
        <v>0</v>
      </c>
      <c r="N34">
        <f>2.0/((1/P34-1/O34)+SIGN(P34)*SQRT((1/P34-1/O34)*(1/P34-1/O34) + 4*BW34/((BW34+1)*(BW34+1))*(2*1/P34*1/O34-1/O34*1/O34)))</f>
        <v>0</v>
      </c>
      <c r="O34">
        <f>AF34+AE34*BV34+AD34*BV34*BV34</f>
        <v>0</v>
      </c>
      <c r="P34">
        <f>H34*(1000-(1000*0.61365*exp(17.502*T34/(240.97+T34))/(CE34+CF34)+CB34)/2)/(1000*0.61365*exp(17.502*T34/(240.97+T34))/(CE34+CF34)-CB34)</f>
        <v>0</v>
      </c>
      <c r="Q34">
        <f>1/((BW34+1)/(N34/1.6)+1/(O34/1.37)) + BW34/((BW34+1)/(N34/1.6) + BW34/(O34/1.37))</f>
        <v>0</v>
      </c>
      <c r="R34">
        <f>(BS34*BU34)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CB34*(CE34+CF34)/1000</f>
        <v>0</v>
      </c>
      <c r="X34">
        <f>0.61365*exp(17.502*CG34/(240.97+CG34))</f>
        <v>0</v>
      </c>
      <c r="Y34">
        <f>(U34-CB34*(CE34+CF34)/1000)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-0.0306630393738147</v>
      </c>
      <c r="AE34">
        <v>0.0344219479268913</v>
      </c>
      <c r="AF34">
        <v>2.72585858363352</v>
      </c>
      <c r="AG34">
        <v>73</v>
      </c>
      <c r="AH34">
        <v>12</v>
      </c>
      <c r="AI34">
        <f>IF(AG34*$H$13&gt;=AK34,1.0,(AK34/(AK34-AG34*$H$13)))</f>
        <v>0</v>
      </c>
      <c r="AJ34">
        <f>(AI34-1)*100</f>
        <v>0</v>
      </c>
      <c r="AK34">
        <f>MAX(0,($B$13+$C$13*CJ34)/(1+$D$13*CJ34)*CE34/(CG34+273)*$E$13)</f>
        <v>0</v>
      </c>
      <c r="AL34">
        <v>0</v>
      </c>
      <c r="AM34">
        <v>0</v>
      </c>
      <c r="AN34">
        <v>0</v>
      </c>
      <c r="AO34">
        <f>AN34-AM34</f>
        <v>0</v>
      </c>
      <c r="AP34">
        <f>AO34/AN34</f>
        <v>0</v>
      </c>
      <c r="AQ34">
        <v>-1</v>
      </c>
      <c r="AR34" t="s">
        <v>326</v>
      </c>
      <c r="AS34">
        <v>692.716423076923</v>
      </c>
      <c r="AT34">
        <v>787.494</v>
      </c>
      <c r="AU34">
        <f>1-AS34/AT34</f>
        <v>0</v>
      </c>
      <c r="AV34">
        <v>0.5</v>
      </c>
      <c r="AW34">
        <f>BS34</f>
        <v>0</v>
      </c>
      <c r="AX34">
        <f>I34</f>
        <v>0</v>
      </c>
      <c r="AY34">
        <f>AU34*AV34*AW34</f>
        <v>0</v>
      </c>
      <c r="AZ34">
        <f>BE34/AT34</f>
        <v>0</v>
      </c>
      <c r="BA34">
        <f>(AX34-AQ34)/AW34</f>
        <v>0</v>
      </c>
      <c r="BB34">
        <f>(AN34-AT34)/AT34</f>
        <v>0</v>
      </c>
      <c r="BC34" t="s">
        <v>268</v>
      </c>
      <c r="BD34">
        <v>0</v>
      </c>
      <c r="BE34">
        <f>AT34-BD34</f>
        <v>0</v>
      </c>
      <c r="BF34">
        <f>(AT34-AS34)/(AT34-BD34)</f>
        <v>0</v>
      </c>
      <c r="BG34">
        <f>(AN34-AT34)/(AN34-BD34)</f>
        <v>0</v>
      </c>
      <c r="BH34">
        <f>(AT34-AS34)/(AT34-AM34)</f>
        <v>0</v>
      </c>
      <c r="BI34">
        <f>(AN34-AT34)/(AN34-AM34)</f>
        <v>0</v>
      </c>
      <c r="BJ34" t="s">
        <v>268</v>
      </c>
      <c r="BK34" t="s">
        <v>268</v>
      </c>
      <c r="BL34" t="s">
        <v>268</v>
      </c>
      <c r="BM34" t="s">
        <v>268</v>
      </c>
      <c r="BN34" t="s">
        <v>268</v>
      </c>
      <c r="BO34" t="s">
        <v>268</v>
      </c>
      <c r="BP34" t="s">
        <v>268</v>
      </c>
      <c r="BQ34" t="s">
        <v>268</v>
      </c>
      <c r="BR34">
        <f>$B$11*CK34+$C$11*CL34+$F$11*CM34</f>
        <v>0</v>
      </c>
      <c r="BS34">
        <f>BR34*BT34</f>
        <v>0</v>
      </c>
      <c r="BT34">
        <f>($B$11*$D$9+$C$11*$D$9+$F$11*((CZ34+CR34)/MAX(CZ34+CR34+DA34, 0.1)*$I$9+DA34/MAX(CZ34+CR34+DA34, 0.1)*$J$9))/($B$11+$C$11+$F$11)</f>
        <v>0</v>
      </c>
      <c r="BU34">
        <f>($B$11*$K$9+$C$11*$K$9+$F$11*((CZ34+CR34)/MAX(CZ34+CR34+DA34, 0.1)*$P$9+DA34/MAX(CZ34+CR34+DA34, 0.1)*$Q$9))/($B$11+$C$11+$F$11)</f>
        <v>0</v>
      </c>
      <c r="BV34">
        <v>6</v>
      </c>
      <c r="BW34">
        <v>0.5</v>
      </c>
      <c r="BX34" t="s">
        <v>269</v>
      </c>
      <c r="BY34">
        <v>1623699620.3129</v>
      </c>
      <c r="BZ34">
        <v>376.860032258064</v>
      </c>
      <c r="CA34">
        <v>399.962064516129</v>
      </c>
      <c r="CB34">
        <v>32.5031967741935</v>
      </c>
      <c r="CC34">
        <v>16.2695096774194</v>
      </c>
      <c r="CD34">
        <v>600.006225806452</v>
      </c>
      <c r="CE34">
        <v>74.020935483871</v>
      </c>
      <c r="CF34">
        <v>0.100184029032258</v>
      </c>
      <c r="CG34">
        <v>40.4473451612903</v>
      </c>
      <c r="CH34">
        <v>36.1266419354839</v>
      </c>
      <c r="CI34">
        <v>999.9</v>
      </c>
      <c r="CJ34">
        <v>9989.79677419355</v>
      </c>
      <c r="CK34">
        <v>0</v>
      </c>
      <c r="CL34">
        <v>1752.85290322581</v>
      </c>
      <c r="CM34">
        <v>1999.97032258064</v>
      </c>
      <c r="CN34">
        <v>0.979999612903226</v>
      </c>
      <c r="CO34">
        <v>0.0200006064516129</v>
      </c>
      <c r="CP34">
        <v>0</v>
      </c>
      <c r="CQ34">
        <v>659.281516129032</v>
      </c>
      <c r="CR34">
        <v>5.00005</v>
      </c>
      <c r="CS34">
        <v>19253.535483871</v>
      </c>
      <c r="CT34">
        <v>16663.3870967742</v>
      </c>
      <c r="CU34">
        <v>53.1790322580645</v>
      </c>
      <c r="CV34">
        <v>54.7860322580645</v>
      </c>
      <c r="CW34">
        <v>53.752</v>
      </c>
      <c r="CX34">
        <v>54.1471290322581</v>
      </c>
      <c r="CY34">
        <v>55.3584516129032</v>
      </c>
      <c r="CZ34">
        <v>1955.06967741936</v>
      </c>
      <c r="DA34">
        <v>39.9006451612903</v>
      </c>
      <c r="DB34">
        <v>0</v>
      </c>
      <c r="DC34">
        <v>2.09999990463257</v>
      </c>
      <c r="DD34">
        <v>692.716423076923</v>
      </c>
      <c r="DE34">
        <v>-189.899581633483</v>
      </c>
      <c r="DF34">
        <v>-78151.6366804718</v>
      </c>
      <c r="DG34">
        <v>46570.2038461538</v>
      </c>
      <c r="DH34">
        <v>15</v>
      </c>
      <c r="DI34">
        <v>1623698064</v>
      </c>
      <c r="DJ34" t="s">
        <v>270</v>
      </c>
      <c r="DK34">
        <v>1</v>
      </c>
      <c r="DL34">
        <v>6.239</v>
      </c>
      <c r="DM34">
        <v>-1.086</v>
      </c>
      <c r="DN34">
        <v>400</v>
      </c>
      <c r="DO34">
        <v>23</v>
      </c>
      <c r="DP34">
        <v>0.33</v>
      </c>
      <c r="DQ34">
        <v>0.26</v>
      </c>
      <c r="DR34">
        <v>-23.5524302325581</v>
      </c>
      <c r="DS34">
        <v>-3.672469798365</v>
      </c>
      <c r="DT34">
        <v>0.394968029636362</v>
      </c>
      <c r="DU34">
        <v>0</v>
      </c>
      <c r="DV34">
        <v>693.783657142857</v>
      </c>
      <c r="DW34">
        <v>-49.1267123488716</v>
      </c>
      <c r="DX34">
        <v>77.2561236141346</v>
      </c>
      <c r="DY34">
        <v>0</v>
      </c>
      <c r="DZ34">
        <v>17.1813465116279</v>
      </c>
      <c r="EA34">
        <v>8.61539044937142</v>
      </c>
      <c r="EB34">
        <v>0.910109119281561</v>
      </c>
      <c r="EC34">
        <v>0</v>
      </c>
      <c r="ED34">
        <v>0</v>
      </c>
      <c r="EE34">
        <v>3</v>
      </c>
      <c r="EF34" t="s">
        <v>282</v>
      </c>
      <c r="EG34">
        <v>100</v>
      </c>
      <c r="EH34">
        <v>100</v>
      </c>
      <c r="EI34">
        <v>6.239</v>
      </c>
      <c r="EJ34">
        <v>-1.086</v>
      </c>
      <c r="EK34">
        <v>2</v>
      </c>
      <c r="EL34">
        <v>702.211</v>
      </c>
      <c r="EM34">
        <v>344.945</v>
      </c>
      <c r="EN34">
        <v>39.5894</v>
      </c>
      <c r="EO34">
        <v>39.4674</v>
      </c>
      <c r="EP34">
        <v>30.0006</v>
      </c>
      <c r="EQ34">
        <v>38.962</v>
      </c>
      <c r="ER34">
        <v>38.9071</v>
      </c>
      <c r="ES34">
        <v>26.0326</v>
      </c>
      <c r="ET34">
        <v>-30</v>
      </c>
      <c r="EU34">
        <v>-30</v>
      </c>
      <c r="EV34">
        <v>-999.9</v>
      </c>
      <c r="EW34">
        <v>400</v>
      </c>
      <c r="EX34">
        <v>20</v>
      </c>
      <c r="EY34">
        <v>109.739</v>
      </c>
      <c r="EZ34">
        <v>97.1348</v>
      </c>
    </row>
    <row r="35" spans="1:156">
      <c r="A35">
        <v>19</v>
      </c>
      <c r="B35">
        <v>1623699646.2</v>
      </c>
      <c r="C35">
        <v>481.100000143051</v>
      </c>
      <c r="D35" t="s">
        <v>327</v>
      </c>
      <c r="E35" t="s">
        <v>328</v>
      </c>
      <c r="F35" t="s">
        <v>266</v>
      </c>
      <c r="G35">
        <v>1623699621.46129</v>
      </c>
      <c r="H35">
        <f>CD35*AI35*(CB35-CC35)/(100*BV35*(1000-AI35*CB35))</f>
        <v>0</v>
      </c>
      <c r="I35">
        <f>CD35*AI35*(CA35-BZ35*(1000-AI35*CC35)/(1000-AI35*CB35))/(100*BV35)</f>
        <v>0</v>
      </c>
      <c r="J35">
        <f>BZ35 - IF(AI35&gt;1, I35*BV35*100.0/(AK35*CJ35), 0)</f>
        <v>0</v>
      </c>
      <c r="K35">
        <f>((Q35-H35/2)*J35-I35)/(Q35+H35/2)</f>
        <v>0</v>
      </c>
      <c r="L35">
        <f>K35*(CE35+CF35)/1000.0</f>
        <v>0</v>
      </c>
      <c r="M35">
        <f>(BZ35 - IF(AI35&gt;1, I35*BV35*100.0/(AK35*CJ35), 0))*(CE35+CF35)/1000.0</f>
        <v>0</v>
      </c>
      <c r="N35">
        <f>2.0/((1/P35-1/O35)+SIGN(P35)*SQRT((1/P35-1/O35)*(1/P35-1/O35) + 4*BW35/((BW35+1)*(BW35+1))*(2*1/P35*1/O35-1/O35*1/O35)))</f>
        <v>0</v>
      </c>
      <c r="O35">
        <f>AF35+AE35*BV35+AD35*BV35*BV35</f>
        <v>0</v>
      </c>
      <c r="P35">
        <f>H35*(1000-(1000*0.61365*exp(17.502*T35/(240.97+T35))/(CE35+CF35)+CB35)/2)/(1000*0.61365*exp(17.502*T35/(240.97+T35))/(CE35+CF35)-CB35)</f>
        <v>0</v>
      </c>
      <c r="Q35">
        <f>1/((BW35+1)/(N35/1.6)+1/(O35/1.37)) + BW35/((BW35+1)/(N35/1.6) + BW35/(O35/1.37))</f>
        <v>0</v>
      </c>
      <c r="R35">
        <f>(BS35*BU35)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CB35*(CE35+CF35)/1000</f>
        <v>0</v>
      </c>
      <c r="X35">
        <f>0.61365*exp(17.502*CG35/(240.97+CG35))</f>
        <v>0</v>
      </c>
      <c r="Y35">
        <f>(U35-CB35*(CE35+CF35)/1000)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-0.030666827846755</v>
      </c>
      <c r="AE35">
        <v>0.0344262008196553</v>
      </c>
      <c r="AF35">
        <v>2.72613227062587</v>
      </c>
      <c r="AG35">
        <v>73</v>
      </c>
      <c r="AH35">
        <v>12</v>
      </c>
      <c r="AI35">
        <f>IF(AG35*$H$13&gt;=AK35,1.0,(AK35/(AK35-AG35*$H$13)))</f>
        <v>0</v>
      </c>
      <c r="AJ35">
        <f>(AI35-1)*100</f>
        <v>0</v>
      </c>
      <c r="AK35">
        <f>MAX(0,($B$13+$C$13*CJ35)/(1+$D$13*CJ35)*CE35/(CG35+273)*$E$13)</f>
        <v>0</v>
      </c>
      <c r="AL35">
        <v>0</v>
      </c>
      <c r="AM35">
        <v>0</v>
      </c>
      <c r="AN35">
        <v>0</v>
      </c>
      <c r="AO35">
        <f>AN35-AM35</f>
        <v>0</v>
      </c>
      <c r="AP35">
        <f>AO35/AN35</f>
        <v>0</v>
      </c>
      <c r="AQ35">
        <v>-1</v>
      </c>
      <c r="AR35" t="s">
        <v>329</v>
      </c>
      <c r="AS35">
        <v>684.815115384616</v>
      </c>
      <c r="AT35">
        <v>784.581</v>
      </c>
      <c r="AU35">
        <f>1-AS35/AT35</f>
        <v>0</v>
      </c>
      <c r="AV35">
        <v>0.5</v>
      </c>
      <c r="AW35">
        <f>BS35</f>
        <v>0</v>
      </c>
      <c r="AX35">
        <f>I35</f>
        <v>0</v>
      </c>
      <c r="AY35">
        <f>AU35*AV35*AW35</f>
        <v>0</v>
      </c>
      <c r="AZ35">
        <f>BE35/AT35</f>
        <v>0</v>
      </c>
      <c r="BA35">
        <f>(AX35-AQ35)/AW35</f>
        <v>0</v>
      </c>
      <c r="BB35">
        <f>(AN35-AT35)/AT35</f>
        <v>0</v>
      </c>
      <c r="BC35" t="s">
        <v>268</v>
      </c>
      <c r="BD35">
        <v>0</v>
      </c>
      <c r="BE35">
        <f>AT35-BD35</f>
        <v>0</v>
      </c>
      <c r="BF35">
        <f>(AT35-AS35)/(AT35-BD35)</f>
        <v>0</v>
      </c>
      <c r="BG35">
        <f>(AN35-AT35)/(AN35-BD35)</f>
        <v>0</v>
      </c>
      <c r="BH35">
        <f>(AT35-AS35)/(AT35-AM35)</f>
        <v>0</v>
      </c>
      <c r="BI35">
        <f>(AN35-AT35)/(AN35-AM35)</f>
        <v>0</v>
      </c>
      <c r="BJ35" t="s">
        <v>268</v>
      </c>
      <c r="BK35" t="s">
        <v>268</v>
      </c>
      <c r="BL35" t="s">
        <v>268</v>
      </c>
      <c r="BM35" t="s">
        <v>268</v>
      </c>
      <c r="BN35" t="s">
        <v>268</v>
      </c>
      <c r="BO35" t="s">
        <v>268</v>
      </c>
      <c r="BP35" t="s">
        <v>268</v>
      </c>
      <c r="BQ35" t="s">
        <v>268</v>
      </c>
      <c r="BR35">
        <f>$B$11*CK35+$C$11*CL35+$F$11*CM35</f>
        <v>0</v>
      </c>
      <c r="BS35">
        <f>BR35*BT35</f>
        <v>0</v>
      </c>
      <c r="BT35">
        <f>($B$11*$D$9+$C$11*$D$9+$F$11*((CZ35+CR35)/MAX(CZ35+CR35+DA35, 0.1)*$I$9+DA35/MAX(CZ35+CR35+DA35, 0.1)*$J$9))/($B$11+$C$11+$F$11)</f>
        <v>0</v>
      </c>
      <c r="BU35">
        <f>($B$11*$K$9+$C$11*$K$9+$F$11*((CZ35+CR35)/MAX(CZ35+CR35+DA35, 0.1)*$P$9+DA35/MAX(CZ35+CR35+DA35, 0.1)*$Q$9))/($B$11+$C$11+$F$11)</f>
        <v>0</v>
      </c>
      <c r="BV35">
        <v>6</v>
      </c>
      <c r="BW35">
        <v>0.5</v>
      </c>
      <c r="BX35" t="s">
        <v>269</v>
      </c>
      <c r="BY35">
        <v>1623699621.46129</v>
      </c>
      <c r="BZ35">
        <v>376.824064516129</v>
      </c>
      <c r="CA35">
        <v>399.95964516129</v>
      </c>
      <c r="CB35">
        <v>32.5886129032258</v>
      </c>
      <c r="CC35">
        <v>16.2690806451613</v>
      </c>
      <c r="CD35">
        <v>600.006838709677</v>
      </c>
      <c r="CE35">
        <v>74.0209741935484</v>
      </c>
      <c r="CF35">
        <v>0.100176770967742</v>
      </c>
      <c r="CG35">
        <v>40.4638580645161</v>
      </c>
      <c r="CH35">
        <v>36.2173290322581</v>
      </c>
      <c r="CI35">
        <v>999.9</v>
      </c>
      <c r="CJ35">
        <v>9991.02580645161</v>
      </c>
      <c r="CK35">
        <v>0</v>
      </c>
      <c r="CL35">
        <v>1752.65806451613</v>
      </c>
      <c r="CM35">
        <v>1999.98677419355</v>
      </c>
      <c r="CN35">
        <v>0.979999935483871</v>
      </c>
      <c r="CO35">
        <v>0.0200002548387097</v>
      </c>
      <c r="CP35">
        <v>0</v>
      </c>
      <c r="CQ35">
        <v>657.753225806452</v>
      </c>
      <c r="CR35">
        <v>5.00005</v>
      </c>
      <c r="CS35">
        <v>19216.8322580645</v>
      </c>
      <c r="CT35">
        <v>16663.5258064516</v>
      </c>
      <c r="CU35">
        <v>53.2112903225806</v>
      </c>
      <c r="CV35">
        <v>54.790064516129</v>
      </c>
      <c r="CW35">
        <v>53.754</v>
      </c>
      <c r="CX35">
        <v>54.1511612903226</v>
      </c>
      <c r="CY35">
        <v>55.3725806451613</v>
      </c>
      <c r="CZ35">
        <v>1955.0864516129</v>
      </c>
      <c r="DA35">
        <v>39.9003225806452</v>
      </c>
      <c r="DB35">
        <v>0</v>
      </c>
      <c r="DC35">
        <v>2.5</v>
      </c>
      <c r="DD35">
        <v>684.815115384616</v>
      </c>
      <c r="DE35">
        <v>-114.584242362202</v>
      </c>
      <c r="DF35">
        <v>-39024.7503221353</v>
      </c>
      <c r="DG35">
        <v>43633.25</v>
      </c>
      <c r="DH35">
        <v>15</v>
      </c>
      <c r="DI35">
        <v>1623698064</v>
      </c>
      <c r="DJ35" t="s">
        <v>270</v>
      </c>
      <c r="DK35">
        <v>1</v>
      </c>
      <c r="DL35">
        <v>6.239</v>
      </c>
      <c r="DM35">
        <v>-1.086</v>
      </c>
      <c r="DN35">
        <v>400</v>
      </c>
      <c r="DO35">
        <v>23</v>
      </c>
      <c r="DP35">
        <v>0.33</v>
      </c>
      <c r="DQ35">
        <v>0.26</v>
      </c>
      <c r="DR35">
        <v>-23.7291581395349</v>
      </c>
      <c r="DS35">
        <v>-2.54109366137826</v>
      </c>
      <c r="DT35">
        <v>0.287630777724174</v>
      </c>
      <c r="DU35">
        <v>0</v>
      </c>
      <c r="DV35">
        <v>686.105057142857</v>
      </c>
      <c r="DW35">
        <v>11.2985534753701</v>
      </c>
      <c r="DX35">
        <v>74.6436844983047</v>
      </c>
      <c r="DY35">
        <v>0</v>
      </c>
      <c r="DZ35">
        <v>17.5956720930233</v>
      </c>
      <c r="EA35">
        <v>7.10530125858666</v>
      </c>
      <c r="EB35">
        <v>0.773091804568492</v>
      </c>
      <c r="EC35">
        <v>0</v>
      </c>
      <c r="ED35">
        <v>0</v>
      </c>
      <c r="EE35">
        <v>3</v>
      </c>
      <c r="EF35" t="s">
        <v>282</v>
      </c>
      <c r="EG35">
        <v>100</v>
      </c>
      <c r="EH35">
        <v>100</v>
      </c>
      <c r="EI35">
        <v>6.239</v>
      </c>
      <c r="EJ35">
        <v>-1.086</v>
      </c>
      <c r="EK35">
        <v>2</v>
      </c>
      <c r="EL35">
        <v>702.548</v>
      </c>
      <c r="EM35">
        <v>344.807</v>
      </c>
      <c r="EN35">
        <v>39.5961</v>
      </c>
      <c r="EO35">
        <v>39.4713</v>
      </c>
      <c r="EP35">
        <v>30.0005</v>
      </c>
      <c r="EQ35">
        <v>38.9668</v>
      </c>
      <c r="ER35">
        <v>38.9118</v>
      </c>
      <c r="ES35">
        <v>26.0358</v>
      </c>
      <c r="ET35">
        <v>-30</v>
      </c>
      <c r="EU35">
        <v>-30</v>
      </c>
      <c r="EV35">
        <v>-999.9</v>
      </c>
      <c r="EW35">
        <v>400</v>
      </c>
      <c r="EX35">
        <v>20</v>
      </c>
      <c r="EY35">
        <v>109.739</v>
      </c>
      <c r="EZ35">
        <v>97.1348</v>
      </c>
    </row>
    <row r="36" spans="1:156">
      <c r="A36">
        <v>20</v>
      </c>
      <c r="B36">
        <v>1623700237.8</v>
      </c>
      <c r="C36">
        <v>1072.70000004768</v>
      </c>
      <c r="D36" t="s">
        <v>330</v>
      </c>
      <c r="E36" t="s">
        <v>331</v>
      </c>
      <c r="F36" t="s">
        <v>266</v>
      </c>
      <c r="G36">
        <v>1623700229.8</v>
      </c>
      <c r="H36">
        <f>CD36*AI36*(CB36-CC36)/(100*BV36*(1000-AI36*CB36))</f>
        <v>0</v>
      </c>
      <c r="I36">
        <f>CD36*AI36*(CA36-BZ36*(1000-AI36*CC36)/(1000-AI36*CB36))/(100*BV36)</f>
        <v>0</v>
      </c>
      <c r="J36">
        <f>BZ36 - IF(AI36&gt;1, I36*BV36*100.0/(AK36*CJ36), 0)</f>
        <v>0</v>
      </c>
      <c r="K36">
        <f>((Q36-H36/2)*J36-I36)/(Q36+H36/2)</f>
        <v>0</v>
      </c>
      <c r="L36">
        <f>K36*(CE36+CF36)/1000.0</f>
        <v>0</v>
      </c>
      <c r="M36">
        <f>(BZ36 - IF(AI36&gt;1, I36*BV36*100.0/(AK36*CJ36), 0))*(CE36+CF36)/1000.0</f>
        <v>0</v>
      </c>
      <c r="N36">
        <f>2.0/((1/P36-1/O36)+SIGN(P36)*SQRT((1/P36-1/O36)*(1/P36-1/O36) + 4*BW36/((BW36+1)*(BW36+1))*(2*1/P36*1/O36-1/O36*1/O36)))</f>
        <v>0</v>
      </c>
      <c r="O36">
        <f>AF36+AE36*BV36+AD36*BV36*BV36</f>
        <v>0</v>
      </c>
      <c r="P36">
        <f>H36*(1000-(1000*0.61365*exp(17.502*T36/(240.97+T36))/(CE36+CF36)+CB36)/2)/(1000*0.61365*exp(17.502*T36/(240.97+T36))/(CE36+CF36)-CB36)</f>
        <v>0</v>
      </c>
      <c r="Q36">
        <f>1/((BW36+1)/(N36/1.6)+1/(O36/1.37)) + BW36/((BW36+1)/(N36/1.6) + BW36/(O36/1.37))</f>
        <v>0</v>
      </c>
      <c r="R36">
        <f>(BS36*BU36)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CB36*(CE36+CF36)/1000</f>
        <v>0</v>
      </c>
      <c r="X36">
        <f>0.61365*exp(17.502*CG36/(240.97+CG36))</f>
        <v>0</v>
      </c>
      <c r="Y36">
        <f>(U36-CB36*(CE36+CF36)/1000)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-0.0306925279240455</v>
      </c>
      <c r="AE36">
        <v>0.0344550514078643</v>
      </c>
      <c r="AF36">
        <v>2.72798868638501</v>
      </c>
      <c r="AG36">
        <v>76</v>
      </c>
      <c r="AH36">
        <v>13</v>
      </c>
      <c r="AI36">
        <f>IF(AG36*$H$13&gt;=AK36,1.0,(AK36/(AK36-AG36*$H$13)))</f>
        <v>0</v>
      </c>
      <c r="AJ36">
        <f>(AI36-1)*100</f>
        <v>0</v>
      </c>
      <c r="AK36">
        <f>MAX(0,($B$13+$C$13*CJ36)/(1+$D$13*CJ36)*CE36/(CG36+273)*$E$13)</f>
        <v>0</v>
      </c>
      <c r="AL36">
        <v>0</v>
      </c>
      <c r="AM36">
        <v>0</v>
      </c>
      <c r="AN36">
        <v>0</v>
      </c>
      <c r="AO36">
        <f>AN36-AM36</f>
        <v>0</v>
      </c>
      <c r="AP36">
        <f>AO36/AN36</f>
        <v>0</v>
      </c>
      <c r="AQ36">
        <v>-1</v>
      </c>
      <c r="AR36" t="s">
        <v>332</v>
      </c>
      <c r="AS36">
        <v>75.5716538461538</v>
      </c>
      <c r="AT36">
        <v>79.554</v>
      </c>
      <c r="AU36">
        <f>1-AS36/AT36</f>
        <v>0</v>
      </c>
      <c r="AV36">
        <v>0.5</v>
      </c>
      <c r="AW36">
        <f>BS36</f>
        <v>0</v>
      </c>
      <c r="AX36">
        <f>I36</f>
        <v>0</v>
      </c>
      <c r="AY36">
        <f>AU36*AV36*AW36</f>
        <v>0</v>
      </c>
      <c r="AZ36">
        <f>BE36/AT36</f>
        <v>0</v>
      </c>
      <c r="BA36">
        <f>(AX36-AQ36)/AW36</f>
        <v>0</v>
      </c>
      <c r="BB36">
        <f>(AN36-AT36)/AT36</f>
        <v>0</v>
      </c>
      <c r="BC36" t="s">
        <v>268</v>
      </c>
      <c r="BD36">
        <v>0</v>
      </c>
      <c r="BE36">
        <f>AT36-BD36</f>
        <v>0</v>
      </c>
      <c r="BF36">
        <f>(AT36-AS36)/(AT36-BD36)</f>
        <v>0</v>
      </c>
      <c r="BG36">
        <f>(AN36-AT36)/(AN36-BD36)</f>
        <v>0</v>
      </c>
      <c r="BH36">
        <f>(AT36-AS36)/(AT36-AM36)</f>
        <v>0</v>
      </c>
      <c r="BI36">
        <f>(AN36-AT36)/(AN36-AM36)</f>
        <v>0</v>
      </c>
      <c r="BJ36" t="s">
        <v>268</v>
      </c>
      <c r="BK36" t="s">
        <v>268</v>
      </c>
      <c r="BL36" t="s">
        <v>268</v>
      </c>
      <c r="BM36" t="s">
        <v>268</v>
      </c>
      <c r="BN36" t="s">
        <v>268</v>
      </c>
      <c r="BO36" t="s">
        <v>268</v>
      </c>
      <c r="BP36" t="s">
        <v>268</v>
      </c>
      <c r="BQ36" t="s">
        <v>268</v>
      </c>
      <c r="BR36">
        <f>$B$11*CK36+$C$11*CL36+$F$11*CM36</f>
        <v>0</v>
      </c>
      <c r="BS36">
        <f>BR36*BT36</f>
        <v>0</v>
      </c>
      <c r="BT36">
        <f>($B$11*$D$9+$C$11*$D$9+$F$11*((CZ36+CR36)/MAX(CZ36+CR36+DA36, 0.1)*$I$9+DA36/MAX(CZ36+CR36+DA36, 0.1)*$J$9))/($B$11+$C$11+$F$11)</f>
        <v>0</v>
      </c>
      <c r="BU36">
        <f>($B$11*$K$9+$C$11*$K$9+$F$11*((CZ36+CR36)/MAX(CZ36+CR36+DA36, 0.1)*$P$9+DA36/MAX(CZ36+CR36+DA36, 0.1)*$Q$9))/($B$11+$C$11+$F$11)</f>
        <v>0</v>
      </c>
      <c r="BV36">
        <v>6</v>
      </c>
      <c r="BW36">
        <v>0.5</v>
      </c>
      <c r="BX36" t="s">
        <v>269</v>
      </c>
      <c r="BY36">
        <v>1623700229.8</v>
      </c>
      <c r="BZ36">
        <v>399.899225806452</v>
      </c>
      <c r="CA36">
        <v>399.984322580645</v>
      </c>
      <c r="CB36">
        <v>16.1091774193548</v>
      </c>
      <c r="CC36">
        <v>15.6514709677419</v>
      </c>
      <c r="CD36">
        <v>599.998161290323</v>
      </c>
      <c r="CE36">
        <v>74.023364516129</v>
      </c>
      <c r="CF36">
        <v>0.100056532258065</v>
      </c>
      <c r="CG36">
        <v>42.2811677419355</v>
      </c>
      <c r="CH36">
        <v>43.1477516129032</v>
      </c>
      <c r="CI36">
        <v>999.9</v>
      </c>
      <c r="CJ36">
        <v>9999.07580645161</v>
      </c>
      <c r="CK36">
        <v>0</v>
      </c>
      <c r="CL36">
        <v>1893.22838709677</v>
      </c>
      <c r="CM36">
        <v>1999.9964516129</v>
      </c>
      <c r="CN36">
        <v>0.979993419354839</v>
      </c>
      <c r="CO36">
        <v>0.0200062</v>
      </c>
      <c r="CP36">
        <v>0</v>
      </c>
      <c r="CQ36">
        <v>75.5788387096774</v>
      </c>
      <c r="CR36">
        <v>5.00005</v>
      </c>
      <c r="CS36">
        <v>6026.45</v>
      </c>
      <c r="CT36">
        <v>16663.5870967742</v>
      </c>
      <c r="CU36">
        <v>54.066064516129</v>
      </c>
      <c r="CV36">
        <v>55.5</v>
      </c>
      <c r="CW36">
        <v>54.639</v>
      </c>
      <c r="CX36">
        <v>54.562</v>
      </c>
      <c r="CY36">
        <v>56.304</v>
      </c>
      <c r="CZ36">
        <v>1955.08580645161</v>
      </c>
      <c r="DA36">
        <v>39.9106451612903</v>
      </c>
      <c r="DB36">
        <v>0</v>
      </c>
      <c r="DC36">
        <v>590.899999856949</v>
      </c>
      <c r="DD36">
        <v>75.5716538461538</v>
      </c>
      <c r="DE36">
        <v>0.738399993713119</v>
      </c>
      <c r="DF36">
        <v>-39.4023931799065</v>
      </c>
      <c r="DG36">
        <v>6026.14769230769</v>
      </c>
      <c r="DH36">
        <v>15</v>
      </c>
      <c r="DI36">
        <v>1623700261.3</v>
      </c>
      <c r="DJ36" t="s">
        <v>333</v>
      </c>
      <c r="DK36">
        <v>3</v>
      </c>
      <c r="DL36">
        <v>7.315</v>
      </c>
      <c r="DM36">
        <v>-1.105</v>
      </c>
      <c r="DN36">
        <v>400</v>
      </c>
      <c r="DO36">
        <v>16</v>
      </c>
      <c r="DP36">
        <v>0.8</v>
      </c>
      <c r="DQ36">
        <v>0.25</v>
      </c>
      <c r="DR36">
        <v>-0.335442813953488</v>
      </c>
      <c r="DS36">
        <v>0.0558676834793138</v>
      </c>
      <c r="DT36">
        <v>0.0475545758227988</v>
      </c>
      <c r="DU36">
        <v>1</v>
      </c>
      <c r="DV36">
        <v>75.6017628571429</v>
      </c>
      <c r="DW36">
        <v>-0.142324486453007</v>
      </c>
      <c r="DX36">
        <v>0.20109626988899</v>
      </c>
      <c r="DY36">
        <v>1</v>
      </c>
      <c r="DZ36">
        <v>0.454125790697674</v>
      </c>
      <c r="EA36">
        <v>-0.0279161643008167</v>
      </c>
      <c r="EB36">
        <v>0.00373559071358846</v>
      </c>
      <c r="EC36">
        <v>1</v>
      </c>
      <c r="ED36">
        <v>3</v>
      </c>
      <c r="EE36">
        <v>3</v>
      </c>
      <c r="EF36" t="s">
        <v>334</v>
      </c>
      <c r="EG36">
        <v>100</v>
      </c>
      <c r="EH36">
        <v>100</v>
      </c>
      <c r="EI36">
        <v>7.315</v>
      </c>
      <c r="EJ36">
        <v>-1.105</v>
      </c>
      <c r="EK36">
        <v>2</v>
      </c>
      <c r="EL36">
        <v>696.676</v>
      </c>
      <c r="EM36">
        <v>333.665</v>
      </c>
      <c r="EN36">
        <v>40.6821</v>
      </c>
      <c r="EO36">
        <v>39.9002</v>
      </c>
      <c r="EP36">
        <v>30.0014</v>
      </c>
      <c r="EQ36">
        <v>39.4586</v>
      </c>
      <c r="ER36">
        <v>39.3915</v>
      </c>
      <c r="ES36">
        <v>26.1617</v>
      </c>
      <c r="ET36">
        <v>-30</v>
      </c>
      <c r="EU36">
        <v>-30</v>
      </c>
      <c r="EV36">
        <v>-999.9</v>
      </c>
      <c r="EW36">
        <v>400</v>
      </c>
      <c r="EX36">
        <v>20</v>
      </c>
      <c r="EY36">
        <v>109.602</v>
      </c>
      <c r="EZ36">
        <v>97.0904</v>
      </c>
    </row>
    <row r="37" spans="1:156">
      <c r="A37">
        <v>21</v>
      </c>
      <c r="B37">
        <v>1623700262</v>
      </c>
      <c r="C37">
        <v>1096.90000009537</v>
      </c>
      <c r="D37" t="s">
        <v>335</v>
      </c>
      <c r="E37" t="s">
        <v>336</v>
      </c>
      <c r="F37" t="s">
        <v>266</v>
      </c>
      <c r="G37">
        <v>1623700229.8</v>
      </c>
      <c r="H37">
        <f>CD37*AI37*(CB37-CC37)/(100*BV37*(1000-AI37*CB37))</f>
        <v>0</v>
      </c>
      <c r="I37">
        <f>CD37*AI37*(CA37-BZ37*(1000-AI37*CC37)/(1000-AI37*CB37))/(100*BV37)</f>
        <v>0</v>
      </c>
      <c r="J37">
        <f>BZ37 - IF(AI37&gt;1, I37*BV37*100.0/(AK37*CJ37), 0)</f>
        <v>0</v>
      </c>
      <c r="K37">
        <f>((Q37-H37/2)*J37-I37)/(Q37+H37/2)</f>
        <v>0</v>
      </c>
      <c r="L37">
        <f>K37*(CE37+CF37)/1000.0</f>
        <v>0</v>
      </c>
      <c r="M37">
        <f>(BZ37 - IF(AI37&gt;1, I37*BV37*100.0/(AK37*CJ37), 0))*(CE37+CF37)/1000.0</f>
        <v>0</v>
      </c>
      <c r="N37">
        <f>2.0/((1/P37-1/O37)+SIGN(P37)*SQRT((1/P37-1/O37)*(1/P37-1/O37) + 4*BW37/((BW37+1)*(BW37+1))*(2*1/P37*1/O37-1/O37*1/O37)))</f>
        <v>0</v>
      </c>
      <c r="O37">
        <f>AF37+AE37*BV37+AD37*BV37*BV37</f>
        <v>0</v>
      </c>
      <c r="P37">
        <f>H37*(1000-(1000*0.61365*exp(17.502*T37/(240.97+T37))/(CE37+CF37)+CB37)/2)/(1000*0.61365*exp(17.502*T37/(240.97+T37))/(CE37+CF37)-CB37)</f>
        <v>0</v>
      </c>
      <c r="Q37">
        <f>1/((BW37+1)/(N37/1.6)+1/(O37/1.37)) + BW37/((BW37+1)/(N37/1.6) + BW37/(O37/1.37))</f>
        <v>0</v>
      </c>
      <c r="R37">
        <f>(BS37*BU37)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CB37*(CE37+CF37)/1000</f>
        <v>0</v>
      </c>
      <c r="X37">
        <f>0.61365*exp(17.502*CG37/(240.97+CG37))</f>
        <v>0</v>
      </c>
      <c r="Y37">
        <f>(U37-CB37*(CE37+CF37)/1000)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-0.0306925279240455</v>
      </c>
      <c r="AE37">
        <v>0.0344550514078643</v>
      </c>
      <c r="AF37">
        <v>2.72798868638501</v>
      </c>
      <c r="AG37">
        <v>460</v>
      </c>
      <c r="AH37">
        <v>77</v>
      </c>
      <c r="AI37">
        <f>IF(AG37*$H$13&gt;=AK37,1.0,(AK37/(AK37-AG37*$H$13)))</f>
        <v>0</v>
      </c>
      <c r="AJ37">
        <f>(AI37-1)*100</f>
        <v>0</v>
      </c>
      <c r="AK37">
        <f>MAX(0,($B$13+$C$13*CJ37)/(1+$D$13*CJ37)*CE37/(CG37+273)*$E$13)</f>
        <v>0</v>
      </c>
      <c r="AL37">
        <v>0</v>
      </c>
      <c r="AM37">
        <v>0</v>
      </c>
      <c r="AN37">
        <v>0</v>
      </c>
      <c r="AO37">
        <f>AN37-AM37</f>
        <v>0</v>
      </c>
      <c r="AP37">
        <f>AO37/AN37</f>
        <v>0</v>
      </c>
      <c r="AQ37">
        <v>-1</v>
      </c>
      <c r="AR37" t="s">
        <v>337</v>
      </c>
      <c r="AS37">
        <v>75.2123384615385</v>
      </c>
      <c r="AT37">
        <v>78.6676</v>
      </c>
      <c r="AU37">
        <f>1-AS37/AT37</f>
        <v>0</v>
      </c>
      <c r="AV37">
        <v>0.5</v>
      </c>
      <c r="AW37">
        <f>BS37</f>
        <v>0</v>
      </c>
      <c r="AX37">
        <f>I37</f>
        <v>0</v>
      </c>
      <c r="AY37">
        <f>AU37*AV37*AW37</f>
        <v>0</v>
      </c>
      <c r="AZ37">
        <f>BE37/AT37</f>
        <v>0</v>
      </c>
      <c r="BA37">
        <f>(AX37-AQ37)/AW37</f>
        <v>0</v>
      </c>
      <c r="BB37">
        <f>(AN37-AT37)/AT37</f>
        <v>0</v>
      </c>
      <c r="BC37" t="s">
        <v>268</v>
      </c>
      <c r="BD37">
        <v>0</v>
      </c>
      <c r="BE37">
        <f>AT37-BD37</f>
        <v>0</v>
      </c>
      <c r="BF37">
        <f>(AT37-AS37)/(AT37-BD37)</f>
        <v>0</v>
      </c>
      <c r="BG37">
        <f>(AN37-AT37)/(AN37-BD37)</f>
        <v>0</v>
      </c>
      <c r="BH37">
        <f>(AT37-AS37)/(AT37-AM37)</f>
        <v>0</v>
      </c>
      <c r="BI37">
        <f>(AN37-AT37)/(AN37-AM37)</f>
        <v>0</v>
      </c>
      <c r="BJ37" t="s">
        <v>268</v>
      </c>
      <c r="BK37" t="s">
        <v>268</v>
      </c>
      <c r="BL37" t="s">
        <v>268</v>
      </c>
      <c r="BM37" t="s">
        <v>268</v>
      </c>
      <c r="BN37" t="s">
        <v>268</v>
      </c>
      <c r="BO37" t="s">
        <v>268</v>
      </c>
      <c r="BP37" t="s">
        <v>268</v>
      </c>
      <c r="BQ37" t="s">
        <v>268</v>
      </c>
      <c r="BR37">
        <f>$B$11*CK37+$C$11*CL37+$F$11*CM37</f>
        <v>0</v>
      </c>
      <c r="BS37">
        <f>BR37*BT37</f>
        <v>0</v>
      </c>
      <c r="BT37">
        <f>($B$11*$D$9+$C$11*$D$9+$F$11*((CZ37+CR37)/MAX(CZ37+CR37+DA37, 0.1)*$I$9+DA37/MAX(CZ37+CR37+DA37, 0.1)*$J$9))/($B$11+$C$11+$F$11)</f>
        <v>0</v>
      </c>
      <c r="BU37">
        <f>($B$11*$K$9+$C$11*$K$9+$F$11*((CZ37+CR37)/MAX(CZ37+CR37+DA37, 0.1)*$P$9+DA37/MAX(CZ37+CR37+DA37, 0.1)*$Q$9))/($B$11+$C$11+$F$11)</f>
        <v>0</v>
      </c>
      <c r="BV37">
        <v>6</v>
      </c>
      <c r="BW37">
        <v>0.5</v>
      </c>
      <c r="BX37" t="s">
        <v>269</v>
      </c>
      <c r="BY37">
        <v>1623700229.8</v>
      </c>
      <c r="BZ37">
        <v>399.714225806452</v>
      </c>
      <c r="CA37">
        <v>399.984322580645</v>
      </c>
      <c r="CB37">
        <v>16.1061774193548</v>
      </c>
      <c r="CC37">
        <v>15.6514709677419</v>
      </c>
      <c r="CD37">
        <v>599.998161290323</v>
      </c>
      <c r="CE37">
        <v>74.023364516129</v>
      </c>
      <c r="CF37">
        <v>0.100056532258065</v>
      </c>
      <c r="CG37">
        <v>42.2811677419355</v>
      </c>
      <c r="CH37">
        <v>43.1477516129032</v>
      </c>
      <c r="CI37">
        <v>999.9</v>
      </c>
      <c r="CJ37">
        <v>9999.07580645161</v>
      </c>
      <c r="CK37">
        <v>0</v>
      </c>
      <c r="CL37">
        <v>1893.22838709677</v>
      </c>
      <c r="CM37">
        <v>1999.9964516129</v>
      </c>
      <c r="CN37">
        <v>0.979993419354839</v>
      </c>
      <c r="CO37">
        <v>0.0200062</v>
      </c>
      <c r="CP37">
        <v>0</v>
      </c>
      <c r="CQ37">
        <v>75.5788387096774</v>
      </c>
      <c r="CR37">
        <v>5.00005</v>
      </c>
      <c r="CS37">
        <v>6026.45</v>
      </c>
      <c r="CT37">
        <v>16663.5870967742</v>
      </c>
      <c r="CU37">
        <v>54.066064516129</v>
      </c>
      <c r="CV37">
        <v>55.5</v>
      </c>
      <c r="CW37">
        <v>54.639</v>
      </c>
      <c r="CX37">
        <v>54.562</v>
      </c>
      <c r="CY37">
        <v>56.304</v>
      </c>
      <c r="CZ37">
        <v>1955.08580645161</v>
      </c>
      <c r="DA37">
        <v>39.9106451612903</v>
      </c>
      <c r="DB37">
        <v>0</v>
      </c>
      <c r="DC37">
        <v>23.7000000476837</v>
      </c>
      <c r="DD37">
        <v>75.2123384615385</v>
      </c>
      <c r="DE37">
        <v>-0.600376074408603</v>
      </c>
      <c r="DF37">
        <v>-1.87521363009631</v>
      </c>
      <c r="DG37">
        <v>6019.71884615385</v>
      </c>
      <c r="DH37">
        <v>15</v>
      </c>
      <c r="DI37">
        <v>1623700289.8</v>
      </c>
      <c r="DJ37" t="s">
        <v>338</v>
      </c>
      <c r="DK37">
        <v>4</v>
      </c>
      <c r="DL37">
        <v>7.386</v>
      </c>
      <c r="DM37">
        <v>-1.103</v>
      </c>
      <c r="DN37">
        <v>400</v>
      </c>
      <c r="DO37">
        <v>16</v>
      </c>
      <c r="DP37">
        <v>0.67</v>
      </c>
      <c r="DQ37">
        <v>0.18</v>
      </c>
      <c r="DR37">
        <v>-0.103038759069767</v>
      </c>
      <c r="DS37">
        <v>1.23887607544545</v>
      </c>
      <c r="DT37">
        <v>0.153116560897113</v>
      </c>
      <c r="DU37">
        <v>0</v>
      </c>
      <c r="DV37">
        <v>75.2072714285714</v>
      </c>
      <c r="DW37">
        <v>-0.203678323390568</v>
      </c>
      <c r="DX37">
        <v>0.171784919629881</v>
      </c>
      <c r="DY37">
        <v>1</v>
      </c>
      <c r="DZ37">
        <v>0.0435275204651163</v>
      </c>
      <c r="EA37">
        <v>-0.694730789247978</v>
      </c>
      <c r="EB37">
        <v>0.111366566603674</v>
      </c>
      <c r="EC37">
        <v>0</v>
      </c>
      <c r="ED37">
        <v>1</v>
      </c>
      <c r="EE37">
        <v>3</v>
      </c>
      <c r="EF37" t="s">
        <v>275</v>
      </c>
      <c r="EG37">
        <v>100</v>
      </c>
      <c r="EH37">
        <v>100</v>
      </c>
      <c r="EI37">
        <v>7.386</v>
      </c>
      <c r="EJ37">
        <v>-1.103</v>
      </c>
      <c r="EK37">
        <v>2</v>
      </c>
      <c r="EL37">
        <v>146.538</v>
      </c>
      <c r="EM37">
        <v>147.732</v>
      </c>
      <c r="EN37">
        <v>40.7429</v>
      </c>
      <c r="EO37">
        <v>39.9739</v>
      </c>
      <c r="EP37">
        <v>30.0014</v>
      </c>
      <c r="EQ37">
        <v>39.5922</v>
      </c>
      <c r="ER37">
        <v>39.5354</v>
      </c>
      <c r="ES37">
        <v>26.1617</v>
      </c>
      <c r="ET37">
        <v>-30</v>
      </c>
      <c r="EU37">
        <v>-30</v>
      </c>
      <c r="EV37">
        <v>-999.9</v>
      </c>
      <c r="EW37">
        <v>400</v>
      </c>
      <c r="EX37">
        <v>20</v>
      </c>
      <c r="EY37">
        <v>109.575</v>
      </c>
      <c r="EZ37">
        <v>97.0717</v>
      </c>
    </row>
    <row r="38" spans="1:156">
      <c r="A38">
        <v>22</v>
      </c>
      <c r="B38">
        <v>1623700290.4</v>
      </c>
      <c r="C38">
        <v>1125.30000019073</v>
      </c>
      <c r="D38" t="s">
        <v>339</v>
      </c>
      <c r="E38" t="s">
        <v>340</v>
      </c>
      <c r="F38" t="s">
        <v>266</v>
      </c>
      <c r="G38">
        <v>1623700229.8</v>
      </c>
      <c r="H38">
        <f>CD38*AI38*(CB38-CC38)/(100*BV38*(1000-AI38*CB38))</f>
        <v>0</v>
      </c>
      <c r="I38">
        <f>CD38*AI38*(CA38-BZ38*(1000-AI38*CC38)/(1000-AI38*CB38))/(100*BV38)</f>
        <v>0</v>
      </c>
      <c r="J38">
        <f>BZ38 - IF(AI38&gt;1, I38*BV38*100.0/(AK38*CJ38), 0)</f>
        <v>0</v>
      </c>
      <c r="K38">
        <f>((Q38-H38/2)*J38-I38)/(Q38+H38/2)</f>
        <v>0</v>
      </c>
      <c r="L38">
        <f>K38*(CE38+CF38)/1000.0</f>
        <v>0</v>
      </c>
      <c r="M38">
        <f>(BZ38 - IF(AI38&gt;1, I38*BV38*100.0/(AK38*CJ38), 0))*(CE38+CF38)/1000.0</f>
        <v>0</v>
      </c>
      <c r="N38">
        <f>2.0/((1/P38-1/O38)+SIGN(P38)*SQRT((1/P38-1/O38)*(1/P38-1/O38) + 4*BW38/((BW38+1)*(BW38+1))*(2*1/P38*1/O38-1/O38*1/O38)))</f>
        <v>0</v>
      </c>
      <c r="O38">
        <f>AF38+AE38*BV38+AD38*BV38*BV38</f>
        <v>0</v>
      </c>
      <c r="P38">
        <f>H38*(1000-(1000*0.61365*exp(17.502*T38/(240.97+T38))/(CE38+CF38)+CB38)/2)/(1000*0.61365*exp(17.502*T38/(240.97+T38))/(CE38+CF38)-CB38)</f>
        <v>0</v>
      </c>
      <c r="Q38">
        <f>1/((BW38+1)/(N38/1.6)+1/(O38/1.37)) + BW38/((BW38+1)/(N38/1.6) + BW38/(O38/1.37))</f>
        <v>0</v>
      </c>
      <c r="R38">
        <f>(BS38*BU38)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CB38*(CE38+CF38)/1000</f>
        <v>0</v>
      </c>
      <c r="X38">
        <f>0.61365*exp(17.502*CG38/(240.97+CG38))</f>
        <v>0</v>
      </c>
      <c r="Y38">
        <f>(U38-CB38*(CE38+CF38)/1000)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-0.0306925279240455</v>
      </c>
      <c r="AE38">
        <v>0.0344550514078643</v>
      </c>
      <c r="AF38">
        <v>2.72798868638501</v>
      </c>
      <c r="AG38">
        <v>460</v>
      </c>
      <c r="AH38">
        <v>77</v>
      </c>
      <c r="AI38">
        <f>IF(AG38*$H$13&gt;=AK38,1.0,(AK38/(AK38-AG38*$H$13)))</f>
        <v>0</v>
      </c>
      <c r="AJ38">
        <f>(AI38-1)*100</f>
        <v>0</v>
      </c>
      <c r="AK38">
        <f>MAX(0,($B$13+$C$13*CJ38)/(1+$D$13*CJ38)*CE38/(CG38+273)*$E$13)</f>
        <v>0</v>
      </c>
      <c r="AL38">
        <v>0</v>
      </c>
      <c r="AM38">
        <v>0</v>
      </c>
      <c r="AN38">
        <v>0</v>
      </c>
      <c r="AO38">
        <f>AN38-AM38</f>
        <v>0</v>
      </c>
      <c r="AP38">
        <f>AO38/AN38</f>
        <v>0</v>
      </c>
      <c r="AQ38">
        <v>-1</v>
      </c>
      <c r="AR38" t="s">
        <v>341</v>
      </c>
      <c r="AS38">
        <v>74.9757538461538</v>
      </c>
      <c r="AT38">
        <v>78.1212</v>
      </c>
      <c r="AU38">
        <f>1-AS38/AT38</f>
        <v>0</v>
      </c>
      <c r="AV38">
        <v>0.5</v>
      </c>
      <c r="AW38">
        <f>BS38</f>
        <v>0</v>
      </c>
      <c r="AX38">
        <f>I38</f>
        <v>0</v>
      </c>
      <c r="AY38">
        <f>AU38*AV38*AW38</f>
        <v>0</v>
      </c>
      <c r="AZ38">
        <f>BE38/AT38</f>
        <v>0</v>
      </c>
      <c r="BA38">
        <f>(AX38-AQ38)/AW38</f>
        <v>0</v>
      </c>
      <c r="BB38">
        <f>(AN38-AT38)/AT38</f>
        <v>0</v>
      </c>
      <c r="BC38" t="s">
        <v>268</v>
      </c>
      <c r="BD38">
        <v>0</v>
      </c>
      <c r="BE38">
        <f>AT38-BD38</f>
        <v>0</v>
      </c>
      <c r="BF38">
        <f>(AT38-AS38)/(AT38-BD38)</f>
        <v>0</v>
      </c>
      <c r="BG38">
        <f>(AN38-AT38)/(AN38-BD38)</f>
        <v>0</v>
      </c>
      <c r="BH38">
        <f>(AT38-AS38)/(AT38-AM38)</f>
        <v>0</v>
      </c>
      <c r="BI38">
        <f>(AN38-AT38)/(AN38-AM38)</f>
        <v>0</v>
      </c>
      <c r="BJ38" t="s">
        <v>268</v>
      </c>
      <c r="BK38" t="s">
        <v>268</v>
      </c>
      <c r="BL38" t="s">
        <v>268</v>
      </c>
      <c r="BM38" t="s">
        <v>268</v>
      </c>
      <c r="BN38" t="s">
        <v>268</v>
      </c>
      <c r="BO38" t="s">
        <v>268</v>
      </c>
      <c r="BP38" t="s">
        <v>268</v>
      </c>
      <c r="BQ38" t="s">
        <v>268</v>
      </c>
      <c r="BR38">
        <f>$B$11*CK38+$C$11*CL38+$F$11*CM38</f>
        <v>0</v>
      </c>
      <c r="BS38">
        <f>BR38*BT38</f>
        <v>0</v>
      </c>
      <c r="BT38">
        <f>($B$11*$D$9+$C$11*$D$9+$F$11*((CZ38+CR38)/MAX(CZ38+CR38+DA38, 0.1)*$I$9+DA38/MAX(CZ38+CR38+DA38, 0.1)*$J$9))/($B$11+$C$11+$F$11)</f>
        <v>0</v>
      </c>
      <c r="BU38">
        <f>($B$11*$K$9+$C$11*$K$9+$F$11*((CZ38+CR38)/MAX(CZ38+CR38+DA38, 0.1)*$P$9+DA38/MAX(CZ38+CR38+DA38, 0.1)*$Q$9))/($B$11+$C$11+$F$11)</f>
        <v>0</v>
      </c>
      <c r="BV38">
        <v>6</v>
      </c>
      <c r="BW38">
        <v>0.5</v>
      </c>
      <c r="BX38" t="s">
        <v>269</v>
      </c>
      <c r="BY38">
        <v>1623700229.8</v>
      </c>
      <c r="BZ38">
        <v>399.615225806452</v>
      </c>
      <c r="CA38">
        <v>399.984322580645</v>
      </c>
      <c r="CB38">
        <v>16.1051774193548</v>
      </c>
      <c r="CC38">
        <v>15.6514709677419</v>
      </c>
      <c r="CD38">
        <v>599.998161290323</v>
      </c>
      <c r="CE38">
        <v>74.023364516129</v>
      </c>
      <c r="CF38">
        <v>0.100056532258065</v>
      </c>
      <c r="CG38">
        <v>42.2811677419355</v>
      </c>
      <c r="CH38">
        <v>43.1477516129032</v>
      </c>
      <c r="CI38">
        <v>999.9</v>
      </c>
      <c r="CJ38">
        <v>9999.07580645161</v>
      </c>
      <c r="CK38">
        <v>0</v>
      </c>
      <c r="CL38">
        <v>1893.22838709677</v>
      </c>
      <c r="CM38">
        <v>1999.9964516129</v>
      </c>
      <c r="CN38">
        <v>0.979993419354839</v>
      </c>
      <c r="CO38">
        <v>0.0200062</v>
      </c>
      <c r="CP38">
        <v>0</v>
      </c>
      <c r="CQ38">
        <v>75.5788387096774</v>
      </c>
      <c r="CR38">
        <v>5.00005</v>
      </c>
      <c r="CS38">
        <v>6026.45</v>
      </c>
      <c r="CT38">
        <v>16663.5870967742</v>
      </c>
      <c r="CU38">
        <v>54.066064516129</v>
      </c>
      <c r="CV38">
        <v>55.5</v>
      </c>
      <c r="CW38">
        <v>54.639</v>
      </c>
      <c r="CX38">
        <v>54.562</v>
      </c>
      <c r="CY38">
        <v>56.304</v>
      </c>
      <c r="CZ38">
        <v>1955.08580645161</v>
      </c>
      <c r="DA38">
        <v>39.9106451612903</v>
      </c>
      <c r="DB38">
        <v>0</v>
      </c>
      <c r="DC38">
        <v>28.1000001430511</v>
      </c>
      <c r="DD38">
        <v>74.9757538461538</v>
      </c>
      <c r="DE38">
        <v>-0.835398271851444</v>
      </c>
      <c r="DF38">
        <v>-26.1463247759052</v>
      </c>
      <c r="DG38">
        <v>6010.94692307692</v>
      </c>
      <c r="DH38">
        <v>15</v>
      </c>
      <c r="DI38">
        <v>1623700311.8</v>
      </c>
      <c r="DJ38" t="s">
        <v>342</v>
      </c>
      <c r="DK38">
        <v>5</v>
      </c>
      <c r="DL38">
        <v>7.358</v>
      </c>
      <c r="DM38">
        <v>-1.102</v>
      </c>
      <c r="DN38">
        <v>400</v>
      </c>
      <c r="DO38">
        <v>15</v>
      </c>
      <c r="DP38">
        <v>1.3</v>
      </c>
      <c r="DQ38">
        <v>0.19</v>
      </c>
      <c r="DR38">
        <v>-0.0498543660465116</v>
      </c>
      <c r="DS38">
        <v>-0.0487002425853295</v>
      </c>
      <c r="DT38">
        <v>0.0396893841953155</v>
      </c>
      <c r="DU38">
        <v>1</v>
      </c>
      <c r="DV38">
        <v>74.9995342857143</v>
      </c>
      <c r="DW38">
        <v>-0.402041993934236</v>
      </c>
      <c r="DX38">
        <v>0.202283557615623</v>
      </c>
      <c r="DY38">
        <v>1</v>
      </c>
      <c r="DZ38">
        <v>0.0228039677186047</v>
      </c>
      <c r="EA38">
        <v>-0.369290727841747</v>
      </c>
      <c r="EB38">
        <v>0.0677817466149818</v>
      </c>
      <c r="EC38">
        <v>0</v>
      </c>
      <c r="ED38">
        <v>2</v>
      </c>
      <c r="EE38">
        <v>3</v>
      </c>
      <c r="EF38" t="s">
        <v>271</v>
      </c>
      <c r="EG38">
        <v>100</v>
      </c>
      <c r="EH38">
        <v>100</v>
      </c>
      <c r="EI38">
        <v>7.358</v>
      </c>
      <c r="EJ38">
        <v>-1.102</v>
      </c>
      <c r="EK38">
        <v>2</v>
      </c>
      <c r="EL38">
        <v>146.657</v>
      </c>
      <c r="EM38">
        <v>146.85</v>
      </c>
      <c r="EN38">
        <v>40.8069</v>
      </c>
      <c r="EO38">
        <v>40.0633</v>
      </c>
      <c r="EP38">
        <v>30.0014</v>
      </c>
      <c r="EQ38">
        <v>39.671</v>
      </c>
      <c r="ER38">
        <v>39.6143</v>
      </c>
      <c r="ES38">
        <v>26.1625</v>
      </c>
      <c r="ET38">
        <v>-30</v>
      </c>
      <c r="EU38">
        <v>-30</v>
      </c>
      <c r="EV38">
        <v>-999.9</v>
      </c>
      <c r="EW38">
        <v>400</v>
      </c>
      <c r="EX38">
        <v>20</v>
      </c>
      <c r="EY38">
        <v>109.546</v>
      </c>
      <c r="EZ38">
        <v>97.05</v>
      </c>
    </row>
    <row r="39" spans="1:156">
      <c r="A39">
        <v>23</v>
      </c>
      <c r="B39">
        <v>1623700802.4</v>
      </c>
      <c r="C39">
        <v>1637.30000019073</v>
      </c>
      <c r="D39" t="s">
        <v>347</v>
      </c>
      <c r="E39" t="s">
        <v>348</v>
      </c>
      <c r="F39" t="s">
        <v>266</v>
      </c>
      <c r="G39">
        <v>1623700794.33226</v>
      </c>
      <c r="H39">
        <f>CD39*AI39*(CB39-CC39)/(100*BV39*(1000-AI39*CB39))</f>
        <v>0</v>
      </c>
      <c r="I39">
        <f>CD39*AI39*(CA39-BZ39*(1000-AI39*CC39)/(1000-AI39*CB39))/(100*BV39)</f>
        <v>0</v>
      </c>
      <c r="J39">
        <f>BZ39 - IF(AI39&gt;1, I39*BV39*100.0/(AK39*CJ39), 0)</f>
        <v>0</v>
      </c>
      <c r="K39">
        <f>((Q39-H39/2)*J39-I39)/(Q39+H39/2)</f>
        <v>0</v>
      </c>
      <c r="L39">
        <f>K39*(CE39+CF39)/1000.0</f>
        <v>0</v>
      </c>
      <c r="M39">
        <f>(BZ39 - IF(AI39&gt;1, I39*BV39*100.0/(AK39*CJ39), 0))*(CE39+CF39)/1000.0</f>
        <v>0</v>
      </c>
      <c r="N39">
        <f>2.0/((1/P39-1/O39)+SIGN(P39)*SQRT((1/P39-1/O39)*(1/P39-1/O39) + 4*BW39/((BW39+1)*(BW39+1))*(2*1/P39*1/O39-1/O39*1/O39)))</f>
        <v>0</v>
      </c>
      <c r="O39">
        <f>AF39+AE39*BV39+AD39*BV39*BV39</f>
        <v>0</v>
      </c>
      <c r="P39">
        <f>H39*(1000-(1000*0.61365*exp(17.502*T39/(240.97+T39))/(CE39+CF39)+CB39)/2)/(1000*0.61365*exp(17.502*T39/(240.97+T39))/(CE39+CF39)-CB39)</f>
        <v>0</v>
      </c>
      <c r="Q39">
        <f>1/((BW39+1)/(N39/1.6)+1/(O39/1.37)) + BW39/((BW39+1)/(N39/1.6) + BW39/(O39/1.37))</f>
        <v>0</v>
      </c>
      <c r="R39">
        <f>(BS39*BU39)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CB39*(CE39+CF39)/1000</f>
        <v>0</v>
      </c>
      <c r="X39">
        <f>0.61365*exp(17.502*CG39/(240.97+CG39))</f>
        <v>0</v>
      </c>
      <c r="Y39">
        <f>(U39-CB39*(CE39+CF39)/1000)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-0.0306995740842729</v>
      </c>
      <c r="AE39">
        <v>0.0344629613399971</v>
      </c>
      <c r="AF39">
        <v>2.72849759376057</v>
      </c>
      <c r="AG39">
        <v>74</v>
      </c>
      <c r="AH39">
        <v>12</v>
      </c>
      <c r="AI39">
        <f>IF(AG39*$H$13&gt;=AK39,1.0,(AK39/(AK39-AG39*$H$13)))</f>
        <v>0</v>
      </c>
      <c r="AJ39">
        <f>(AI39-1)*100</f>
        <v>0</v>
      </c>
      <c r="AK39">
        <f>MAX(0,($B$13+$C$13*CJ39)/(1+$D$13*CJ39)*CE39/(CG39+273)*$E$13)</f>
        <v>0</v>
      </c>
      <c r="AL39">
        <v>0</v>
      </c>
      <c r="AM39">
        <v>0</v>
      </c>
      <c r="AN39">
        <v>0</v>
      </c>
      <c r="AO39">
        <f>AN39-AM39</f>
        <v>0</v>
      </c>
      <c r="AP39">
        <f>AO39/AN39</f>
        <v>0</v>
      </c>
      <c r="AQ39">
        <v>-1</v>
      </c>
      <c r="AR39" t="s">
        <v>349</v>
      </c>
      <c r="AS39">
        <v>231.290230769231</v>
      </c>
      <c r="AT39">
        <v>263.757</v>
      </c>
      <c r="AU39">
        <f>1-AS39/AT39</f>
        <v>0</v>
      </c>
      <c r="AV39">
        <v>0.5</v>
      </c>
      <c r="AW39">
        <f>BS39</f>
        <v>0</v>
      </c>
      <c r="AX39">
        <f>I39</f>
        <v>0</v>
      </c>
      <c r="AY39">
        <f>AU39*AV39*AW39</f>
        <v>0</v>
      </c>
      <c r="AZ39">
        <f>BE39/AT39</f>
        <v>0</v>
      </c>
      <c r="BA39">
        <f>(AX39-AQ39)/AW39</f>
        <v>0</v>
      </c>
      <c r="BB39">
        <f>(AN39-AT39)/AT39</f>
        <v>0</v>
      </c>
      <c r="BC39" t="s">
        <v>268</v>
      </c>
      <c r="BD39">
        <v>0</v>
      </c>
      <c r="BE39">
        <f>AT39-BD39</f>
        <v>0</v>
      </c>
      <c r="BF39">
        <f>(AT39-AS39)/(AT39-BD39)</f>
        <v>0</v>
      </c>
      <c r="BG39">
        <f>(AN39-AT39)/(AN39-BD39)</f>
        <v>0</v>
      </c>
      <c r="BH39">
        <f>(AT39-AS39)/(AT39-AM39)</f>
        <v>0</v>
      </c>
      <c r="BI39">
        <f>(AN39-AT39)/(AN39-AM39)</f>
        <v>0</v>
      </c>
      <c r="BJ39" t="s">
        <v>268</v>
      </c>
      <c r="BK39" t="s">
        <v>268</v>
      </c>
      <c r="BL39" t="s">
        <v>268</v>
      </c>
      <c r="BM39" t="s">
        <v>268</v>
      </c>
      <c r="BN39" t="s">
        <v>268</v>
      </c>
      <c r="BO39" t="s">
        <v>268</v>
      </c>
      <c r="BP39" t="s">
        <v>268</v>
      </c>
      <c r="BQ39" t="s">
        <v>268</v>
      </c>
      <c r="BR39">
        <f>$B$11*CK39+$C$11*CL39+$F$11*CM39</f>
        <v>0</v>
      </c>
      <c r="BS39">
        <f>BR39*BT39</f>
        <v>0</v>
      </c>
      <c r="BT39">
        <f>($B$11*$D$9+$C$11*$D$9+$F$11*((CZ39+CR39)/MAX(CZ39+CR39+DA39, 0.1)*$I$9+DA39/MAX(CZ39+CR39+DA39, 0.1)*$J$9))/($B$11+$C$11+$F$11)</f>
        <v>0</v>
      </c>
      <c r="BU39">
        <f>($B$11*$K$9+$C$11*$K$9+$F$11*((CZ39+CR39)/MAX(CZ39+CR39+DA39, 0.1)*$P$9+DA39/MAX(CZ39+CR39+DA39, 0.1)*$Q$9))/($B$11+$C$11+$F$11)</f>
        <v>0</v>
      </c>
      <c r="BV39">
        <v>6</v>
      </c>
      <c r="BW39">
        <v>0.5</v>
      </c>
      <c r="BX39" t="s">
        <v>269</v>
      </c>
      <c r="BY39">
        <v>1623700794.33226</v>
      </c>
      <c r="BZ39">
        <v>395.144483870968</v>
      </c>
      <c r="CA39">
        <v>399.994935483871</v>
      </c>
      <c r="CB39">
        <v>19.4295064516129</v>
      </c>
      <c r="CC39">
        <v>14.4493096774194</v>
      </c>
      <c r="CD39">
        <v>599.99635483871</v>
      </c>
      <c r="CE39">
        <v>74.0187451612903</v>
      </c>
      <c r="CF39">
        <v>0.100006512903226</v>
      </c>
      <c r="CG39">
        <v>43.0834290322581</v>
      </c>
      <c r="CH39">
        <v>41.3615548387097</v>
      </c>
      <c r="CI39">
        <v>999.9</v>
      </c>
      <c r="CJ39">
        <v>10001.995483871</v>
      </c>
      <c r="CK39">
        <v>0</v>
      </c>
      <c r="CL39">
        <v>1808.8</v>
      </c>
      <c r="CM39">
        <v>1999.96516129032</v>
      </c>
      <c r="CN39">
        <v>0.980000483870968</v>
      </c>
      <c r="CO39">
        <v>0.0199997</v>
      </c>
      <c r="CP39">
        <v>0</v>
      </c>
      <c r="CQ39">
        <v>231.305129032258</v>
      </c>
      <c r="CR39">
        <v>5.00005</v>
      </c>
      <c r="CS39">
        <v>7799.28516129032</v>
      </c>
      <c r="CT39">
        <v>16663.3548387097</v>
      </c>
      <c r="CU39">
        <v>54.9350967741935</v>
      </c>
      <c r="CV39">
        <v>56.651</v>
      </c>
      <c r="CW39">
        <v>55.5802903225806</v>
      </c>
      <c r="CX39">
        <v>55.5965483870968</v>
      </c>
      <c r="CY39">
        <v>57.120935483871</v>
      </c>
      <c r="CZ39">
        <v>1955.06516129032</v>
      </c>
      <c r="DA39">
        <v>39.9</v>
      </c>
      <c r="DB39">
        <v>0</v>
      </c>
      <c r="DC39">
        <v>511.299999952316</v>
      </c>
      <c r="DD39">
        <v>231.290230769231</v>
      </c>
      <c r="DE39">
        <v>-3.85900854806505</v>
      </c>
      <c r="DF39">
        <v>-139.632136704303</v>
      </c>
      <c r="DG39">
        <v>7798.66923076923</v>
      </c>
      <c r="DH39">
        <v>15</v>
      </c>
      <c r="DI39">
        <v>1623700311.8</v>
      </c>
      <c r="DJ39" t="s">
        <v>342</v>
      </c>
      <c r="DK39">
        <v>5</v>
      </c>
      <c r="DL39">
        <v>7.358</v>
      </c>
      <c r="DM39">
        <v>-1.102</v>
      </c>
      <c r="DN39">
        <v>400</v>
      </c>
      <c r="DO39">
        <v>15</v>
      </c>
      <c r="DP39">
        <v>1.3</v>
      </c>
      <c r="DQ39">
        <v>0.19</v>
      </c>
      <c r="DR39">
        <v>-4.88137930232558</v>
      </c>
      <c r="DS39">
        <v>0.324355993909284</v>
      </c>
      <c r="DT39">
        <v>0.0638063391687528</v>
      </c>
      <c r="DU39">
        <v>1</v>
      </c>
      <c r="DV39">
        <v>231.542971428571</v>
      </c>
      <c r="DW39">
        <v>-4.34869258017421</v>
      </c>
      <c r="DX39">
        <v>0.474521622913272</v>
      </c>
      <c r="DY39">
        <v>0</v>
      </c>
      <c r="DZ39">
        <v>4.9761188372093</v>
      </c>
      <c r="EA39">
        <v>0.0632126271882303</v>
      </c>
      <c r="EB39">
        <v>0.00664968305217843</v>
      </c>
      <c r="EC39">
        <v>1</v>
      </c>
      <c r="ED39">
        <v>2</v>
      </c>
      <c r="EE39">
        <v>3</v>
      </c>
      <c r="EF39" t="s">
        <v>271</v>
      </c>
      <c r="EG39">
        <v>100</v>
      </c>
      <c r="EH39">
        <v>100</v>
      </c>
      <c r="EI39">
        <v>7.358</v>
      </c>
      <c r="EJ39">
        <v>-1.102</v>
      </c>
      <c r="EK39">
        <v>2</v>
      </c>
      <c r="EL39">
        <v>700.825</v>
      </c>
      <c r="EM39">
        <v>327.225</v>
      </c>
      <c r="EN39">
        <v>41.6247</v>
      </c>
      <c r="EO39">
        <v>39.9691</v>
      </c>
      <c r="EP39">
        <v>29.9996</v>
      </c>
      <c r="EQ39">
        <v>39.6</v>
      </c>
      <c r="ER39">
        <v>39.5537</v>
      </c>
      <c r="ES39">
        <v>26.26</v>
      </c>
      <c r="ET39">
        <v>-30</v>
      </c>
      <c r="EU39">
        <v>-30</v>
      </c>
      <c r="EV39">
        <v>-999.9</v>
      </c>
      <c r="EW39">
        <v>400</v>
      </c>
      <c r="EX39">
        <v>20</v>
      </c>
      <c r="EY39">
        <v>109.609</v>
      </c>
      <c r="EZ39">
        <v>97.1687</v>
      </c>
    </row>
    <row r="40" spans="1:156">
      <c r="A40">
        <v>24</v>
      </c>
      <c r="B40">
        <v>1623700805.4</v>
      </c>
      <c r="C40">
        <v>1640.30000019073</v>
      </c>
      <c r="D40" t="s">
        <v>350</v>
      </c>
      <c r="E40" t="s">
        <v>351</v>
      </c>
      <c r="F40" t="s">
        <v>266</v>
      </c>
      <c r="G40">
        <v>1623700794.91613</v>
      </c>
      <c r="H40">
        <f>CD40*AI40*(CB40-CC40)/(100*BV40*(1000-AI40*CB40))</f>
        <v>0</v>
      </c>
      <c r="I40">
        <f>CD40*AI40*(CA40-BZ40*(1000-AI40*CC40)/(1000-AI40*CB40))/(100*BV40)</f>
        <v>0</v>
      </c>
      <c r="J40">
        <f>BZ40 - IF(AI40&gt;1, I40*BV40*100.0/(AK40*CJ40), 0)</f>
        <v>0</v>
      </c>
      <c r="K40">
        <f>((Q40-H40/2)*J40-I40)/(Q40+H40/2)</f>
        <v>0</v>
      </c>
      <c r="L40">
        <f>K40*(CE40+CF40)/1000.0</f>
        <v>0</v>
      </c>
      <c r="M40">
        <f>(BZ40 - IF(AI40&gt;1, I40*BV40*100.0/(AK40*CJ40), 0))*(CE40+CF40)/1000.0</f>
        <v>0</v>
      </c>
      <c r="N40">
        <f>2.0/((1/P40-1/O40)+SIGN(P40)*SQRT((1/P40-1/O40)*(1/P40-1/O40) + 4*BW40/((BW40+1)*(BW40+1))*(2*1/P40*1/O40-1/O40*1/O40)))</f>
        <v>0</v>
      </c>
      <c r="O40">
        <f>AF40+AE40*BV40+AD40*BV40*BV40</f>
        <v>0</v>
      </c>
      <c r="P40">
        <f>H40*(1000-(1000*0.61365*exp(17.502*T40/(240.97+T40))/(CE40+CF40)+CB40)/2)/(1000*0.61365*exp(17.502*T40/(240.97+T40))/(CE40+CF40)-CB40)</f>
        <v>0</v>
      </c>
      <c r="Q40">
        <f>1/((BW40+1)/(N40/1.6)+1/(O40/1.37)) + BW40/((BW40+1)/(N40/1.6) + BW40/(O40/1.37))</f>
        <v>0</v>
      </c>
      <c r="R40">
        <f>(BS40*BU40)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CB40*(CE40+CF40)/1000</f>
        <v>0</v>
      </c>
      <c r="X40">
        <f>0.61365*exp(17.502*CG40/(240.97+CG40))</f>
        <v>0</v>
      </c>
      <c r="Y40">
        <f>(U40-CB40*(CE40+CF40)/1000)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-0.0307000490708383</v>
      </c>
      <c r="AE40">
        <v>0.0344634945540278</v>
      </c>
      <c r="AF40">
        <v>2.72853189857055</v>
      </c>
      <c r="AG40">
        <v>74</v>
      </c>
      <c r="AH40">
        <v>12</v>
      </c>
      <c r="AI40">
        <f>IF(AG40*$H$13&gt;=AK40,1.0,(AK40/(AK40-AG40*$H$13)))</f>
        <v>0</v>
      </c>
      <c r="AJ40">
        <f>(AI40-1)*100</f>
        <v>0</v>
      </c>
      <c r="AK40">
        <f>MAX(0,($B$13+$C$13*CJ40)/(1+$D$13*CJ40)*CE40/(CG40+273)*$E$13)</f>
        <v>0</v>
      </c>
      <c r="AL40">
        <v>0</v>
      </c>
      <c r="AM40">
        <v>0</v>
      </c>
      <c r="AN40">
        <v>0</v>
      </c>
      <c r="AO40">
        <f>AN40-AM40</f>
        <v>0</v>
      </c>
      <c r="AP40">
        <f>AO40/AN40</f>
        <v>0</v>
      </c>
      <c r="AQ40">
        <v>-1</v>
      </c>
      <c r="AR40" t="s">
        <v>352</v>
      </c>
      <c r="AS40">
        <v>233.723923076923</v>
      </c>
      <c r="AT40">
        <v>264.867</v>
      </c>
      <c r="AU40">
        <f>1-AS40/AT40</f>
        <v>0</v>
      </c>
      <c r="AV40">
        <v>0.5</v>
      </c>
      <c r="AW40">
        <f>BS40</f>
        <v>0</v>
      </c>
      <c r="AX40">
        <f>I40</f>
        <v>0</v>
      </c>
      <c r="AY40">
        <f>AU40*AV40*AW40</f>
        <v>0</v>
      </c>
      <c r="AZ40">
        <f>BE40/AT40</f>
        <v>0</v>
      </c>
      <c r="BA40">
        <f>(AX40-AQ40)/AW40</f>
        <v>0</v>
      </c>
      <c r="BB40">
        <f>(AN40-AT40)/AT40</f>
        <v>0</v>
      </c>
      <c r="BC40" t="s">
        <v>268</v>
      </c>
      <c r="BD40">
        <v>0</v>
      </c>
      <c r="BE40">
        <f>AT40-BD40</f>
        <v>0</v>
      </c>
      <c r="BF40">
        <f>(AT40-AS40)/(AT40-BD40)</f>
        <v>0</v>
      </c>
      <c r="BG40">
        <f>(AN40-AT40)/(AN40-BD40)</f>
        <v>0</v>
      </c>
      <c r="BH40">
        <f>(AT40-AS40)/(AT40-AM40)</f>
        <v>0</v>
      </c>
      <c r="BI40">
        <f>(AN40-AT40)/(AN40-AM40)</f>
        <v>0</v>
      </c>
      <c r="BJ40" t="s">
        <v>268</v>
      </c>
      <c r="BK40" t="s">
        <v>268</v>
      </c>
      <c r="BL40" t="s">
        <v>268</v>
      </c>
      <c r="BM40" t="s">
        <v>268</v>
      </c>
      <c r="BN40" t="s">
        <v>268</v>
      </c>
      <c r="BO40" t="s">
        <v>268</v>
      </c>
      <c r="BP40" t="s">
        <v>268</v>
      </c>
      <c r="BQ40" t="s">
        <v>268</v>
      </c>
      <c r="BR40">
        <f>$B$11*CK40+$C$11*CL40+$F$11*CM40</f>
        <v>0</v>
      </c>
      <c r="BS40">
        <f>BR40*BT40</f>
        <v>0</v>
      </c>
      <c r="BT40">
        <f>($B$11*$D$9+$C$11*$D$9+$F$11*((CZ40+CR40)/MAX(CZ40+CR40+DA40, 0.1)*$I$9+DA40/MAX(CZ40+CR40+DA40, 0.1)*$J$9))/($B$11+$C$11+$F$11)</f>
        <v>0</v>
      </c>
      <c r="BU40">
        <f>($B$11*$K$9+$C$11*$K$9+$F$11*((CZ40+CR40)/MAX(CZ40+CR40+DA40, 0.1)*$P$9+DA40/MAX(CZ40+CR40+DA40, 0.1)*$Q$9))/($B$11+$C$11+$F$11)</f>
        <v>0</v>
      </c>
      <c r="BV40">
        <v>6</v>
      </c>
      <c r="BW40">
        <v>0.5</v>
      </c>
      <c r="BX40" t="s">
        <v>269</v>
      </c>
      <c r="BY40">
        <v>1623700794.91613</v>
      </c>
      <c r="BZ40">
        <v>395.149967741935</v>
      </c>
      <c r="CA40">
        <v>399.995741935484</v>
      </c>
      <c r="CB40">
        <v>19.4298</v>
      </c>
      <c r="CC40">
        <v>14.4482387096774</v>
      </c>
      <c r="CD40">
        <v>599.996032258064</v>
      </c>
      <c r="CE40">
        <v>74.0186967741935</v>
      </c>
      <c r="CF40">
        <v>0.100011916129032</v>
      </c>
      <c r="CG40">
        <v>43.0863935483871</v>
      </c>
      <c r="CH40">
        <v>41.3694064516129</v>
      </c>
      <c r="CI40">
        <v>999.9</v>
      </c>
      <c r="CJ40">
        <v>10002.1567741936</v>
      </c>
      <c r="CK40">
        <v>0</v>
      </c>
      <c r="CL40">
        <v>1808.58774193548</v>
      </c>
      <c r="CM40">
        <v>1999.9735483871</v>
      </c>
      <c r="CN40">
        <v>0.980000258064516</v>
      </c>
      <c r="CO40">
        <v>0.0199999096774194</v>
      </c>
      <c r="CP40">
        <v>0</v>
      </c>
      <c r="CQ40">
        <v>231.321193548387</v>
      </c>
      <c r="CR40">
        <v>5.00005</v>
      </c>
      <c r="CS40">
        <v>7800.24419354839</v>
      </c>
      <c r="CT40">
        <v>16663.4258064516</v>
      </c>
      <c r="CU40">
        <v>54.939129032258</v>
      </c>
      <c r="CV40">
        <v>56.653</v>
      </c>
      <c r="CW40">
        <v>55.5823225806451</v>
      </c>
      <c r="CX40">
        <v>55.5985806451613</v>
      </c>
      <c r="CY40">
        <v>57.1249677419355</v>
      </c>
      <c r="CZ40">
        <v>1955.07290322581</v>
      </c>
      <c r="DA40">
        <v>39.9006451612903</v>
      </c>
      <c r="DB40">
        <v>0</v>
      </c>
      <c r="DC40">
        <v>2.70000004768372</v>
      </c>
      <c r="DD40">
        <v>233.723923076923</v>
      </c>
      <c r="DE40">
        <v>39.7760300025367</v>
      </c>
      <c r="DF40">
        <v>31213.3759026083</v>
      </c>
      <c r="DG40">
        <v>9743.19576923077</v>
      </c>
      <c r="DH40">
        <v>15</v>
      </c>
      <c r="DI40">
        <v>1623700311.8</v>
      </c>
      <c r="DJ40" t="s">
        <v>342</v>
      </c>
      <c r="DK40">
        <v>5</v>
      </c>
      <c r="DL40">
        <v>7.358</v>
      </c>
      <c r="DM40">
        <v>-1.102</v>
      </c>
      <c r="DN40">
        <v>400</v>
      </c>
      <c r="DO40">
        <v>15</v>
      </c>
      <c r="DP40">
        <v>1.3</v>
      </c>
      <c r="DQ40">
        <v>0.19</v>
      </c>
      <c r="DR40">
        <v>-4.86524744186047</v>
      </c>
      <c r="DS40">
        <v>0.506701057685807</v>
      </c>
      <c r="DT40">
        <v>0.0694952168704763</v>
      </c>
      <c r="DU40">
        <v>0</v>
      </c>
      <c r="DV40">
        <v>233.2338</v>
      </c>
      <c r="DW40">
        <v>24.2581043524566</v>
      </c>
      <c r="DX40">
        <v>7.23675913967809</v>
      </c>
      <c r="DY40">
        <v>0</v>
      </c>
      <c r="DZ40">
        <v>4.98127093023256</v>
      </c>
      <c r="EA40">
        <v>0.0862760295612204</v>
      </c>
      <c r="EB40">
        <v>0.00949361861902536</v>
      </c>
      <c r="EC40">
        <v>1</v>
      </c>
      <c r="ED40">
        <v>1</v>
      </c>
      <c r="EE40">
        <v>3</v>
      </c>
      <c r="EF40" t="s">
        <v>275</v>
      </c>
      <c r="EG40">
        <v>100</v>
      </c>
      <c r="EH40">
        <v>100</v>
      </c>
      <c r="EI40">
        <v>7.358</v>
      </c>
      <c r="EJ40">
        <v>-1.102</v>
      </c>
      <c r="EK40">
        <v>2</v>
      </c>
      <c r="EL40">
        <v>701.062</v>
      </c>
      <c r="EM40">
        <v>327.276</v>
      </c>
      <c r="EN40">
        <v>41.6307</v>
      </c>
      <c r="EO40">
        <v>39.9661</v>
      </c>
      <c r="EP40">
        <v>29.9998</v>
      </c>
      <c r="EQ40">
        <v>39.5971</v>
      </c>
      <c r="ER40">
        <v>39.5507</v>
      </c>
      <c r="ES40">
        <v>26.259</v>
      </c>
      <c r="ET40">
        <v>-30</v>
      </c>
      <c r="EU40">
        <v>-30</v>
      </c>
      <c r="EV40">
        <v>-999.9</v>
      </c>
      <c r="EW40">
        <v>400</v>
      </c>
      <c r="EX40">
        <v>20</v>
      </c>
      <c r="EY40">
        <v>109.611</v>
      </c>
      <c r="EZ40">
        <v>97.1699</v>
      </c>
    </row>
    <row r="41" spans="1:156">
      <c r="A41">
        <v>25</v>
      </c>
      <c r="B41">
        <v>1623700808.9</v>
      </c>
      <c r="C41">
        <v>1643.80000019073</v>
      </c>
      <c r="D41" t="s">
        <v>353</v>
      </c>
      <c r="E41" t="s">
        <v>354</v>
      </c>
      <c r="F41" t="s">
        <v>266</v>
      </c>
      <c r="G41">
        <v>1623700796.23871</v>
      </c>
      <c r="H41">
        <f>CD41*AI41*(CB41-CC41)/(100*BV41*(1000-AI41*CB41))</f>
        <v>0</v>
      </c>
      <c r="I41">
        <f>CD41*AI41*(CA41-BZ41*(1000-AI41*CC41)/(1000-AI41*CB41))/(100*BV41)</f>
        <v>0</v>
      </c>
      <c r="J41">
        <f>BZ41 - IF(AI41&gt;1, I41*BV41*100.0/(AK41*CJ41), 0)</f>
        <v>0</v>
      </c>
      <c r="K41">
        <f>((Q41-H41/2)*J41-I41)/(Q41+H41/2)</f>
        <v>0</v>
      </c>
      <c r="L41">
        <f>K41*(CE41+CF41)/1000.0</f>
        <v>0</v>
      </c>
      <c r="M41">
        <f>(BZ41 - IF(AI41&gt;1, I41*BV41*100.0/(AK41*CJ41), 0))*(CE41+CF41)/1000.0</f>
        <v>0</v>
      </c>
      <c r="N41">
        <f>2.0/((1/P41-1/O41)+SIGN(P41)*SQRT((1/P41-1/O41)*(1/P41-1/O41) + 4*BW41/((BW41+1)*(BW41+1))*(2*1/P41*1/O41-1/O41*1/O41)))</f>
        <v>0</v>
      </c>
      <c r="O41">
        <f>AF41+AE41*BV41+AD41*BV41*BV41</f>
        <v>0</v>
      </c>
      <c r="P41">
        <f>H41*(1000-(1000*0.61365*exp(17.502*T41/(240.97+T41))/(CE41+CF41)+CB41)/2)/(1000*0.61365*exp(17.502*T41/(240.97+T41))/(CE41+CF41)-CB41)</f>
        <v>0</v>
      </c>
      <c r="Q41">
        <f>1/((BW41+1)/(N41/1.6)+1/(O41/1.37)) + BW41/((BW41+1)/(N41/1.6) + BW41/(O41/1.37))</f>
        <v>0</v>
      </c>
      <c r="R41">
        <f>(BS41*BU41)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CB41*(CE41+CF41)/1000</f>
        <v>0</v>
      </c>
      <c r="X41">
        <f>0.61365*exp(17.502*CG41/(240.97+CG41))</f>
        <v>0</v>
      </c>
      <c r="Y41">
        <f>(U41-CB41*(CE41+CF41)/1000)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-0.0307109479150266</v>
      </c>
      <c r="AE41">
        <v>0.0344757294614204</v>
      </c>
      <c r="AF41">
        <v>2.72931900810665</v>
      </c>
      <c r="AG41">
        <v>74</v>
      </c>
      <c r="AH41">
        <v>12</v>
      </c>
      <c r="AI41">
        <f>IF(AG41*$H$13&gt;=AK41,1.0,(AK41/(AK41-AG41*$H$13)))</f>
        <v>0</v>
      </c>
      <c r="AJ41">
        <f>(AI41-1)*100</f>
        <v>0</v>
      </c>
      <c r="AK41">
        <f>MAX(0,($B$13+$C$13*CJ41)/(1+$D$13*CJ41)*CE41/(CG41+273)*$E$13)</f>
        <v>0</v>
      </c>
      <c r="AL41">
        <v>0</v>
      </c>
      <c r="AM41">
        <v>0</v>
      </c>
      <c r="AN41">
        <v>0</v>
      </c>
      <c r="AO41">
        <f>AN41-AM41</f>
        <v>0</v>
      </c>
      <c r="AP41">
        <f>AO41/AN41</f>
        <v>0</v>
      </c>
      <c r="AQ41">
        <v>-1</v>
      </c>
      <c r="AR41" t="s">
        <v>355</v>
      </c>
      <c r="AS41">
        <v>236.263769230769</v>
      </c>
      <c r="AT41">
        <v>263.106</v>
      </c>
      <c r="AU41">
        <f>1-AS41/AT41</f>
        <v>0</v>
      </c>
      <c r="AV41">
        <v>0.5</v>
      </c>
      <c r="AW41">
        <f>BS41</f>
        <v>0</v>
      </c>
      <c r="AX41">
        <f>I41</f>
        <v>0</v>
      </c>
      <c r="AY41">
        <f>AU41*AV41*AW41</f>
        <v>0</v>
      </c>
      <c r="AZ41">
        <f>BE41/AT41</f>
        <v>0</v>
      </c>
      <c r="BA41">
        <f>(AX41-AQ41)/AW41</f>
        <v>0</v>
      </c>
      <c r="BB41">
        <f>(AN41-AT41)/AT41</f>
        <v>0</v>
      </c>
      <c r="BC41" t="s">
        <v>268</v>
      </c>
      <c r="BD41">
        <v>0</v>
      </c>
      <c r="BE41">
        <f>AT41-BD41</f>
        <v>0</v>
      </c>
      <c r="BF41">
        <f>(AT41-AS41)/(AT41-BD41)</f>
        <v>0</v>
      </c>
      <c r="BG41">
        <f>(AN41-AT41)/(AN41-BD41)</f>
        <v>0</v>
      </c>
      <c r="BH41">
        <f>(AT41-AS41)/(AT41-AM41)</f>
        <v>0</v>
      </c>
      <c r="BI41">
        <f>(AN41-AT41)/(AN41-AM41)</f>
        <v>0</v>
      </c>
      <c r="BJ41" t="s">
        <v>268</v>
      </c>
      <c r="BK41" t="s">
        <v>268</v>
      </c>
      <c r="BL41" t="s">
        <v>268</v>
      </c>
      <c r="BM41" t="s">
        <v>268</v>
      </c>
      <c r="BN41" t="s">
        <v>268</v>
      </c>
      <c r="BO41" t="s">
        <v>268</v>
      </c>
      <c r="BP41" t="s">
        <v>268</v>
      </c>
      <c r="BQ41" t="s">
        <v>268</v>
      </c>
      <c r="BR41">
        <f>$B$11*CK41+$C$11*CL41+$F$11*CM41</f>
        <v>0</v>
      </c>
      <c r="BS41">
        <f>BR41*BT41</f>
        <v>0</v>
      </c>
      <c r="BT41">
        <f>($B$11*$D$9+$C$11*$D$9+$F$11*((CZ41+CR41)/MAX(CZ41+CR41+DA41, 0.1)*$I$9+DA41/MAX(CZ41+CR41+DA41, 0.1)*$J$9))/($B$11+$C$11+$F$11)</f>
        <v>0</v>
      </c>
      <c r="BU41">
        <f>($B$11*$K$9+$C$11*$K$9+$F$11*((CZ41+CR41)/MAX(CZ41+CR41+DA41, 0.1)*$P$9+DA41/MAX(CZ41+CR41+DA41, 0.1)*$Q$9))/($B$11+$C$11+$F$11)</f>
        <v>0</v>
      </c>
      <c r="BV41">
        <v>6</v>
      </c>
      <c r="BW41">
        <v>0.5</v>
      </c>
      <c r="BX41" t="s">
        <v>269</v>
      </c>
      <c r="BY41">
        <v>1623700796.23871</v>
      </c>
      <c r="BZ41">
        <v>395.152612903226</v>
      </c>
      <c r="CA41">
        <v>399.99</v>
      </c>
      <c r="CB41">
        <v>19.4419677419355</v>
      </c>
      <c r="CC41">
        <v>14.4456838709677</v>
      </c>
      <c r="CD41">
        <v>599.997193548387</v>
      </c>
      <c r="CE41">
        <v>74.0187032258064</v>
      </c>
      <c r="CF41">
        <v>0.0999859</v>
      </c>
      <c r="CG41">
        <v>43.1001129032258</v>
      </c>
      <c r="CH41">
        <v>41.4343225806452</v>
      </c>
      <c r="CI41">
        <v>999.9</v>
      </c>
      <c r="CJ41">
        <v>10005.7067741935</v>
      </c>
      <c r="CK41">
        <v>0</v>
      </c>
      <c r="CL41">
        <v>1808.08290322581</v>
      </c>
      <c r="CM41">
        <v>1999.98</v>
      </c>
      <c r="CN41">
        <v>0.980000290322581</v>
      </c>
      <c r="CO41">
        <v>0.0199998612903226</v>
      </c>
      <c r="CP41">
        <v>0</v>
      </c>
      <c r="CQ41">
        <v>231.368548387097</v>
      </c>
      <c r="CR41">
        <v>5.00005</v>
      </c>
      <c r="CS41">
        <v>7800.8764516129</v>
      </c>
      <c r="CT41">
        <v>16663.4838709677</v>
      </c>
      <c r="CU41">
        <v>54.9572580645161</v>
      </c>
      <c r="CV41">
        <v>56.657</v>
      </c>
      <c r="CW41">
        <v>55.5863870967742</v>
      </c>
      <c r="CX41">
        <v>55.6026451612903</v>
      </c>
      <c r="CY41">
        <v>57.1330322580645</v>
      </c>
      <c r="CZ41">
        <v>1955.07935483871</v>
      </c>
      <c r="DA41">
        <v>39.9006451612903</v>
      </c>
      <c r="DB41">
        <v>0</v>
      </c>
      <c r="DC41">
        <v>3.09999990463257</v>
      </c>
      <c r="DD41">
        <v>236.263769230769</v>
      </c>
      <c r="DE41">
        <v>53.9316945571292</v>
      </c>
      <c r="DF41">
        <v>39098.456588481</v>
      </c>
      <c r="DG41">
        <v>11689.655</v>
      </c>
      <c r="DH41">
        <v>15</v>
      </c>
      <c r="DI41">
        <v>1623700311.8</v>
      </c>
      <c r="DJ41" t="s">
        <v>342</v>
      </c>
      <c r="DK41">
        <v>5</v>
      </c>
      <c r="DL41">
        <v>7.358</v>
      </c>
      <c r="DM41">
        <v>-1.102</v>
      </c>
      <c r="DN41">
        <v>400</v>
      </c>
      <c r="DO41">
        <v>15</v>
      </c>
      <c r="DP41">
        <v>1.3</v>
      </c>
      <c r="DQ41">
        <v>0.19</v>
      </c>
      <c r="DR41">
        <v>-4.83155511627907</v>
      </c>
      <c r="DS41">
        <v>0.277426349617774</v>
      </c>
      <c r="DT41">
        <v>0.043239862872881</v>
      </c>
      <c r="DU41">
        <v>1</v>
      </c>
      <c r="DV41">
        <v>235.069171428571</v>
      </c>
      <c r="DW41">
        <v>41.3706936535548</v>
      </c>
      <c r="DX41">
        <v>9.60882975626575</v>
      </c>
      <c r="DY41">
        <v>0</v>
      </c>
      <c r="DZ41">
        <v>5.00503674418605</v>
      </c>
      <c r="EA41">
        <v>0.374731353184805</v>
      </c>
      <c r="EB41">
        <v>0.0558696278816338</v>
      </c>
      <c r="EC41">
        <v>0</v>
      </c>
      <c r="ED41">
        <v>1</v>
      </c>
      <c r="EE41">
        <v>3</v>
      </c>
      <c r="EF41" t="s">
        <v>275</v>
      </c>
      <c r="EG41">
        <v>100</v>
      </c>
      <c r="EH41">
        <v>100</v>
      </c>
      <c r="EI41">
        <v>7.358</v>
      </c>
      <c r="EJ41">
        <v>-1.102</v>
      </c>
      <c r="EK41">
        <v>2</v>
      </c>
      <c r="EL41">
        <v>701.073</v>
      </c>
      <c r="EM41">
        <v>327.304</v>
      </c>
      <c r="EN41">
        <v>41.6376</v>
      </c>
      <c r="EO41">
        <v>39.9637</v>
      </c>
      <c r="EP41">
        <v>30.0001</v>
      </c>
      <c r="EQ41">
        <v>39.5937</v>
      </c>
      <c r="ER41">
        <v>39.5483</v>
      </c>
      <c r="ES41">
        <v>26.2609</v>
      </c>
      <c r="ET41">
        <v>-30</v>
      </c>
      <c r="EU41">
        <v>-30</v>
      </c>
      <c r="EV41">
        <v>-999.9</v>
      </c>
      <c r="EW41">
        <v>400</v>
      </c>
      <c r="EX41">
        <v>20</v>
      </c>
      <c r="EY41">
        <v>109.611</v>
      </c>
      <c r="EZ41">
        <v>97.1704</v>
      </c>
    </row>
    <row r="42" spans="1:156">
      <c r="A42">
        <v>26</v>
      </c>
      <c r="B42">
        <v>1623700811.9</v>
      </c>
      <c r="C42">
        <v>1646.80000019073</v>
      </c>
      <c r="D42" t="s">
        <v>356</v>
      </c>
      <c r="E42" t="s">
        <v>357</v>
      </c>
      <c r="F42" t="s">
        <v>266</v>
      </c>
      <c r="G42">
        <v>1623700796.98065</v>
      </c>
      <c r="H42">
        <f>CD42*AI42*(CB42-CC42)/(100*BV42*(1000-AI42*CB42))</f>
        <v>0</v>
      </c>
      <c r="I42">
        <f>CD42*AI42*(CA42-BZ42*(1000-AI42*CC42)/(1000-AI42*CB42))/(100*BV42)</f>
        <v>0</v>
      </c>
      <c r="J42">
        <f>BZ42 - IF(AI42&gt;1, I42*BV42*100.0/(AK42*CJ42), 0)</f>
        <v>0</v>
      </c>
      <c r="K42">
        <f>((Q42-H42/2)*J42-I42)/(Q42+H42/2)</f>
        <v>0</v>
      </c>
      <c r="L42">
        <f>K42*(CE42+CF42)/1000.0</f>
        <v>0</v>
      </c>
      <c r="M42">
        <f>(BZ42 - IF(AI42&gt;1, I42*BV42*100.0/(AK42*CJ42), 0))*(CE42+CF42)/1000.0</f>
        <v>0</v>
      </c>
      <c r="N42">
        <f>2.0/((1/P42-1/O42)+SIGN(P42)*SQRT((1/P42-1/O42)*(1/P42-1/O42) + 4*BW42/((BW42+1)*(BW42+1))*(2*1/P42*1/O42-1/O42*1/O42)))</f>
        <v>0</v>
      </c>
      <c r="O42">
        <f>AF42+AE42*BV42+AD42*BV42*BV42</f>
        <v>0</v>
      </c>
      <c r="P42">
        <f>H42*(1000-(1000*0.61365*exp(17.502*T42/(240.97+T42))/(CE42+CF42)+CB42)/2)/(1000*0.61365*exp(17.502*T42/(240.97+T42))/(CE42+CF42)-CB42)</f>
        <v>0</v>
      </c>
      <c r="Q42">
        <f>1/((BW42+1)/(N42/1.6)+1/(O42/1.37)) + BW42/((BW42+1)/(N42/1.6) + BW42/(O42/1.37))</f>
        <v>0</v>
      </c>
      <c r="R42">
        <f>(BS42*BU42)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CB42*(CE42+CF42)/1000</f>
        <v>0</v>
      </c>
      <c r="X42">
        <f>0.61365*exp(17.502*CG42/(240.97+CG42))</f>
        <v>0</v>
      </c>
      <c r="Y42">
        <f>(U42-CB42*(CE42+CF42)/1000)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-0.0307040247668643</v>
      </c>
      <c r="AE42">
        <v>0.0344679576211071</v>
      </c>
      <c r="AF42">
        <v>2.72881902914768</v>
      </c>
      <c r="AG42">
        <v>74</v>
      </c>
      <c r="AH42">
        <v>12</v>
      </c>
      <c r="AI42">
        <f>IF(AG42*$H$13&gt;=AK42,1.0,(AK42/(AK42-AG42*$H$13)))</f>
        <v>0</v>
      </c>
      <c r="AJ42">
        <f>(AI42-1)*100</f>
        <v>0</v>
      </c>
      <c r="AK42">
        <f>MAX(0,($B$13+$C$13*CJ42)/(1+$D$13*CJ42)*CE42/(CG42+273)*$E$13)</f>
        <v>0</v>
      </c>
      <c r="AL42">
        <v>0</v>
      </c>
      <c r="AM42">
        <v>0</v>
      </c>
      <c r="AN42">
        <v>0</v>
      </c>
      <c r="AO42">
        <f>AN42-AM42</f>
        <v>0</v>
      </c>
      <c r="AP42">
        <f>AO42/AN42</f>
        <v>0</v>
      </c>
      <c r="AQ42">
        <v>-1</v>
      </c>
      <c r="AR42" t="s">
        <v>358</v>
      </c>
      <c r="AS42">
        <v>238.736461538462</v>
      </c>
      <c r="AT42">
        <v>263.218</v>
      </c>
      <c r="AU42">
        <f>1-AS42/AT42</f>
        <v>0</v>
      </c>
      <c r="AV42">
        <v>0.5</v>
      </c>
      <c r="AW42">
        <f>BS42</f>
        <v>0</v>
      </c>
      <c r="AX42">
        <f>I42</f>
        <v>0</v>
      </c>
      <c r="AY42">
        <f>AU42*AV42*AW42</f>
        <v>0</v>
      </c>
      <c r="AZ42">
        <f>BE42/AT42</f>
        <v>0</v>
      </c>
      <c r="BA42">
        <f>(AX42-AQ42)/AW42</f>
        <v>0</v>
      </c>
      <c r="BB42">
        <f>(AN42-AT42)/AT42</f>
        <v>0</v>
      </c>
      <c r="BC42" t="s">
        <v>268</v>
      </c>
      <c r="BD42">
        <v>0</v>
      </c>
      <c r="BE42">
        <f>AT42-BD42</f>
        <v>0</v>
      </c>
      <c r="BF42">
        <f>(AT42-AS42)/(AT42-BD42)</f>
        <v>0</v>
      </c>
      <c r="BG42">
        <f>(AN42-AT42)/(AN42-BD42)</f>
        <v>0</v>
      </c>
      <c r="BH42">
        <f>(AT42-AS42)/(AT42-AM42)</f>
        <v>0</v>
      </c>
      <c r="BI42">
        <f>(AN42-AT42)/(AN42-AM42)</f>
        <v>0</v>
      </c>
      <c r="BJ42" t="s">
        <v>268</v>
      </c>
      <c r="BK42" t="s">
        <v>268</v>
      </c>
      <c r="BL42" t="s">
        <v>268</v>
      </c>
      <c r="BM42" t="s">
        <v>268</v>
      </c>
      <c r="BN42" t="s">
        <v>268</v>
      </c>
      <c r="BO42" t="s">
        <v>268</v>
      </c>
      <c r="BP42" t="s">
        <v>268</v>
      </c>
      <c r="BQ42" t="s">
        <v>268</v>
      </c>
      <c r="BR42">
        <f>$B$11*CK42+$C$11*CL42+$F$11*CM42</f>
        <v>0</v>
      </c>
      <c r="BS42">
        <f>BR42*BT42</f>
        <v>0</v>
      </c>
      <c r="BT42">
        <f>($B$11*$D$9+$C$11*$D$9+$F$11*((CZ42+CR42)/MAX(CZ42+CR42+DA42, 0.1)*$I$9+DA42/MAX(CZ42+CR42+DA42, 0.1)*$J$9))/($B$11+$C$11+$F$11)</f>
        <v>0</v>
      </c>
      <c r="BU42">
        <f>($B$11*$K$9+$C$11*$K$9+$F$11*((CZ42+CR42)/MAX(CZ42+CR42+DA42, 0.1)*$P$9+DA42/MAX(CZ42+CR42+DA42, 0.1)*$Q$9))/($B$11+$C$11+$F$11)</f>
        <v>0</v>
      </c>
      <c r="BV42">
        <v>6</v>
      </c>
      <c r="BW42">
        <v>0.5</v>
      </c>
      <c r="BX42" t="s">
        <v>269</v>
      </c>
      <c r="BY42">
        <v>1623700796.98065</v>
      </c>
      <c r="BZ42">
        <v>395.152516129032</v>
      </c>
      <c r="CA42">
        <v>399.989806451613</v>
      </c>
      <c r="CB42">
        <v>19.4546451612903</v>
      </c>
      <c r="CC42">
        <v>14.4442032258064</v>
      </c>
      <c r="CD42">
        <v>599.998290322581</v>
      </c>
      <c r="CE42">
        <v>74.0187096774194</v>
      </c>
      <c r="CF42">
        <v>0.100006583870968</v>
      </c>
      <c r="CG42">
        <v>43.1091096774194</v>
      </c>
      <c r="CH42">
        <v>41.4820935483871</v>
      </c>
      <c r="CI42">
        <v>999.9</v>
      </c>
      <c r="CJ42">
        <v>10003.4503225806</v>
      </c>
      <c r="CK42">
        <v>0</v>
      </c>
      <c r="CL42">
        <v>1807.78483870968</v>
      </c>
      <c r="CM42">
        <v>1999.95129032258</v>
      </c>
      <c r="CN42">
        <v>0.980000258064516</v>
      </c>
      <c r="CO42">
        <v>0.0199998870967742</v>
      </c>
      <c r="CP42">
        <v>0</v>
      </c>
      <c r="CQ42">
        <v>231.390290322581</v>
      </c>
      <c r="CR42">
        <v>5.00005</v>
      </c>
      <c r="CS42">
        <v>7800.56419354839</v>
      </c>
      <c r="CT42">
        <v>16663.2451612903</v>
      </c>
      <c r="CU42">
        <v>54.9713548387097</v>
      </c>
      <c r="CV42">
        <v>56.659</v>
      </c>
      <c r="CW42">
        <v>55.5884193548387</v>
      </c>
      <c r="CX42">
        <v>55.6066774193548</v>
      </c>
      <c r="CY42">
        <v>57.139064516129</v>
      </c>
      <c r="CZ42">
        <v>1955.05129032258</v>
      </c>
      <c r="DA42">
        <v>39.9</v>
      </c>
      <c r="DB42">
        <v>0</v>
      </c>
      <c r="DC42">
        <v>2.5</v>
      </c>
      <c r="DD42">
        <v>238.736461538462</v>
      </c>
      <c r="DE42">
        <v>49.2633352740962</v>
      </c>
      <c r="DF42">
        <v>35396.7125510548</v>
      </c>
      <c r="DG42">
        <v>13625.9638461538</v>
      </c>
      <c r="DH42">
        <v>15</v>
      </c>
      <c r="DI42">
        <v>1623700311.8</v>
      </c>
      <c r="DJ42" t="s">
        <v>342</v>
      </c>
      <c r="DK42">
        <v>5</v>
      </c>
      <c r="DL42">
        <v>7.358</v>
      </c>
      <c r="DM42">
        <v>-1.102</v>
      </c>
      <c r="DN42">
        <v>400</v>
      </c>
      <c r="DO42">
        <v>15</v>
      </c>
      <c r="DP42">
        <v>1.3</v>
      </c>
      <c r="DQ42">
        <v>0.19</v>
      </c>
      <c r="DR42">
        <v>-4.82678860465116</v>
      </c>
      <c r="DS42">
        <v>0.0327005611009063</v>
      </c>
      <c r="DT42">
        <v>0.0352595178363659</v>
      </c>
      <c r="DU42">
        <v>1</v>
      </c>
      <c r="DV42">
        <v>236.812542857143</v>
      </c>
      <c r="DW42">
        <v>55.5745495621559</v>
      </c>
      <c r="DX42">
        <v>11.1508979583142</v>
      </c>
      <c r="DY42">
        <v>0</v>
      </c>
      <c r="DZ42">
        <v>5.04582953488372</v>
      </c>
      <c r="EA42">
        <v>0.855524564920455</v>
      </c>
      <c r="EB42">
        <v>0.115502670218877</v>
      </c>
      <c r="EC42">
        <v>0</v>
      </c>
      <c r="ED42">
        <v>1</v>
      </c>
      <c r="EE42">
        <v>3</v>
      </c>
      <c r="EF42" t="s">
        <v>275</v>
      </c>
      <c r="EG42">
        <v>100</v>
      </c>
      <c r="EH42">
        <v>100</v>
      </c>
      <c r="EI42">
        <v>7.358</v>
      </c>
      <c r="EJ42">
        <v>-1.102</v>
      </c>
      <c r="EK42">
        <v>2</v>
      </c>
      <c r="EL42">
        <v>701.021</v>
      </c>
      <c r="EM42">
        <v>327.292</v>
      </c>
      <c r="EN42">
        <v>41.6437</v>
      </c>
      <c r="EO42">
        <v>39.9607</v>
      </c>
      <c r="EP42">
        <v>30</v>
      </c>
      <c r="EQ42">
        <v>39.5908</v>
      </c>
      <c r="ER42">
        <v>39.5454</v>
      </c>
      <c r="ES42">
        <v>26.2604</v>
      </c>
      <c r="ET42">
        <v>-30</v>
      </c>
      <c r="EU42">
        <v>-30</v>
      </c>
      <c r="EV42">
        <v>-999.9</v>
      </c>
      <c r="EW42">
        <v>400</v>
      </c>
      <c r="EX42">
        <v>20</v>
      </c>
      <c r="EY42">
        <v>109.612</v>
      </c>
      <c r="EZ42">
        <v>97.1708</v>
      </c>
    </row>
    <row r="43" spans="1:156">
      <c r="A43">
        <v>27</v>
      </c>
      <c r="B43">
        <v>1623700814.8</v>
      </c>
      <c r="C43">
        <v>1649.70000004768</v>
      </c>
      <c r="D43" t="s">
        <v>359</v>
      </c>
      <c r="E43" t="s">
        <v>360</v>
      </c>
      <c r="F43" t="s">
        <v>266</v>
      </c>
      <c r="G43">
        <v>1623700797.80323</v>
      </c>
      <c r="H43">
        <f>CD43*AI43*(CB43-CC43)/(100*BV43*(1000-AI43*CB43))</f>
        <v>0</v>
      </c>
      <c r="I43">
        <f>CD43*AI43*(CA43-BZ43*(1000-AI43*CC43)/(1000-AI43*CB43))/(100*BV43)</f>
        <v>0</v>
      </c>
      <c r="J43">
        <f>BZ43 - IF(AI43&gt;1, I43*BV43*100.0/(AK43*CJ43), 0)</f>
        <v>0</v>
      </c>
      <c r="K43">
        <f>((Q43-H43/2)*J43-I43)/(Q43+H43/2)</f>
        <v>0</v>
      </c>
      <c r="L43">
        <f>K43*(CE43+CF43)/1000.0</f>
        <v>0</v>
      </c>
      <c r="M43">
        <f>(BZ43 - IF(AI43&gt;1, I43*BV43*100.0/(AK43*CJ43), 0))*(CE43+CF43)/1000.0</f>
        <v>0</v>
      </c>
      <c r="N43">
        <f>2.0/((1/P43-1/O43)+SIGN(P43)*SQRT((1/P43-1/O43)*(1/P43-1/O43) + 4*BW43/((BW43+1)*(BW43+1))*(2*1/P43*1/O43-1/O43*1/O43)))</f>
        <v>0</v>
      </c>
      <c r="O43">
        <f>AF43+AE43*BV43+AD43*BV43*BV43</f>
        <v>0</v>
      </c>
      <c r="P43">
        <f>H43*(1000-(1000*0.61365*exp(17.502*T43/(240.97+T43))/(CE43+CF43)+CB43)/2)/(1000*0.61365*exp(17.502*T43/(240.97+T43))/(CE43+CF43)-CB43)</f>
        <v>0</v>
      </c>
      <c r="Q43">
        <f>1/((BW43+1)/(N43/1.6)+1/(O43/1.37)) + BW43/((BW43+1)/(N43/1.6) + BW43/(O43/1.37))</f>
        <v>0</v>
      </c>
      <c r="R43">
        <f>(BS43*BU43)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CB43*(CE43+CF43)/1000</f>
        <v>0</v>
      </c>
      <c r="X43">
        <f>0.61365*exp(17.502*CG43/(240.97+CG43))</f>
        <v>0</v>
      </c>
      <c r="Y43">
        <f>(U43-CB43*(CE43+CF43)/1000)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-0.0307026103538877</v>
      </c>
      <c r="AE43">
        <v>0.0344663698186315</v>
      </c>
      <c r="AF43">
        <v>2.72871687917983</v>
      </c>
      <c r="AG43">
        <v>74</v>
      </c>
      <c r="AH43">
        <v>12</v>
      </c>
      <c r="AI43">
        <f>IF(AG43*$H$13&gt;=AK43,1.0,(AK43/(AK43-AG43*$H$13)))</f>
        <v>0</v>
      </c>
      <c r="AJ43">
        <f>(AI43-1)*100</f>
        <v>0</v>
      </c>
      <c r="AK43">
        <f>MAX(0,($B$13+$C$13*CJ43)/(1+$D$13*CJ43)*CE43/(CG43+273)*$E$13)</f>
        <v>0</v>
      </c>
      <c r="AL43">
        <v>0</v>
      </c>
      <c r="AM43">
        <v>0</v>
      </c>
      <c r="AN43">
        <v>0</v>
      </c>
      <c r="AO43">
        <f>AN43-AM43</f>
        <v>0</v>
      </c>
      <c r="AP43">
        <f>AO43/AN43</f>
        <v>0</v>
      </c>
      <c r="AQ43">
        <v>-1</v>
      </c>
      <c r="AR43" t="s">
        <v>361</v>
      </c>
      <c r="AS43">
        <v>240.974538461538</v>
      </c>
      <c r="AT43">
        <v>262.584</v>
      </c>
      <c r="AU43">
        <f>1-AS43/AT43</f>
        <v>0</v>
      </c>
      <c r="AV43">
        <v>0.5</v>
      </c>
      <c r="AW43">
        <f>BS43</f>
        <v>0</v>
      </c>
      <c r="AX43">
        <f>I43</f>
        <v>0</v>
      </c>
      <c r="AY43">
        <f>AU43*AV43*AW43</f>
        <v>0</v>
      </c>
      <c r="AZ43">
        <f>BE43/AT43</f>
        <v>0</v>
      </c>
      <c r="BA43">
        <f>(AX43-AQ43)/AW43</f>
        <v>0</v>
      </c>
      <c r="BB43">
        <f>(AN43-AT43)/AT43</f>
        <v>0</v>
      </c>
      <c r="BC43" t="s">
        <v>268</v>
      </c>
      <c r="BD43">
        <v>0</v>
      </c>
      <c r="BE43">
        <f>AT43-BD43</f>
        <v>0</v>
      </c>
      <c r="BF43">
        <f>(AT43-AS43)/(AT43-BD43)</f>
        <v>0</v>
      </c>
      <c r="BG43">
        <f>(AN43-AT43)/(AN43-BD43)</f>
        <v>0</v>
      </c>
      <c r="BH43">
        <f>(AT43-AS43)/(AT43-AM43)</f>
        <v>0</v>
      </c>
      <c r="BI43">
        <f>(AN43-AT43)/(AN43-AM43)</f>
        <v>0</v>
      </c>
      <c r="BJ43" t="s">
        <v>268</v>
      </c>
      <c r="BK43" t="s">
        <v>268</v>
      </c>
      <c r="BL43" t="s">
        <v>268</v>
      </c>
      <c r="BM43" t="s">
        <v>268</v>
      </c>
      <c r="BN43" t="s">
        <v>268</v>
      </c>
      <c r="BO43" t="s">
        <v>268</v>
      </c>
      <c r="BP43" t="s">
        <v>268</v>
      </c>
      <c r="BQ43" t="s">
        <v>268</v>
      </c>
      <c r="BR43">
        <f>$B$11*CK43+$C$11*CL43+$F$11*CM43</f>
        <v>0</v>
      </c>
      <c r="BS43">
        <f>BR43*BT43</f>
        <v>0</v>
      </c>
      <c r="BT43">
        <f>($B$11*$D$9+$C$11*$D$9+$F$11*((CZ43+CR43)/MAX(CZ43+CR43+DA43, 0.1)*$I$9+DA43/MAX(CZ43+CR43+DA43, 0.1)*$J$9))/($B$11+$C$11+$F$11)</f>
        <v>0</v>
      </c>
      <c r="BU43">
        <f>($B$11*$K$9+$C$11*$K$9+$F$11*((CZ43+CR43)/MAX(CZ43+CR43+DA43, 0.1)*$P$9+DA43/MAX(CZ43+CR43+DA43, 0.1)*$Q$9))/($B$11+$C$11+$F$11)</f>
        <v>0</v>
      </c>
      <c r="BV43">
        <v>6</v>
      </c>
      <c r="BW43">
        <v>0.5</v>
      </c>
      <c r="BX43" t="s">
        <v>269</v>
      </c>
      <c r="BY43">
        <v>1623700797.80323</v>
      </c>
      <c r="BZ43">
        <v>395.152709677419</v>
      </c>
      <c r="CA43">
        <v>399.989064516129</v>
      </c>
      <c r="CB43">
        <v>19.471364516129</v>
      </c>
      <c r="CC43">
        <v>14.4426</v>
      </c>
      <c r="CD43">
        <v>599.999419354839</v>
      </c>
      <c r="CE43">
        <v>74.0187322580645</v>
      </c>
      <c r="CF43">
        <v>0.10001315483871</v>
      </c>
      <c r="CG43">
        <v>43.1196870967742</v>
      </c>
      <c r="CH43">
        <v>41.5411290322581</v>
      </c>
      <c r="CI43">
        <v>999.9</v>
      </c>
      <c r="CJ43">
        <v>10002.9864516129</v>
      </c>
      <c r="CK43">
        <v>0</v>
      </c>
      <c r="CL43">
        <v>1807.52258064516</v>
      </c>
      <c r="CM43">
        <v>1999.91838709677</v>
      </c>
      <c r="CN43">
        <v>0.980000419354839</v>
      </c>
      <c r="CO43">
        <v>0.0199997129032258</v>
      </c>
      <c r="CP43">
        <v>0</v>
      </c>
      <c r="CQ43">
        <v>231.431193548387</v>
      </c>
      <c r="CR43">
        <v>5.00005</v>
      </c>
      <c r="CS43">
        <v>7800.70161290322</v>
      </c>
      <c r="CT43">
        <v>16662.9677419355</v>
      </c>
      <c r="CU43">
        <v>54.9895161290322</v>
      </c>
      <c r="CV43">
        <v>56.6630322580645</v>
      </c>
      <c r="CW43">
        <v>55.5904516129032</v>
      </c>
      <c r="CX43">
        <v>55.6107096774193</v>
      </c>
      <c r="CY43">
        <v>57.1471290322581</v>
      </c>
      <c r="CZ43">
        <v>1955.01935483871</v>
      </c>
      <c r="DA43">
        <v>39.8990322580645</v>
      </c>
      <c r="DB43">
        <v>0</v>
      </c>
      <c r="DC43">
        <v>2.29999995231628</v>
      </c>
      <c r="DD43">
        <v>240.974538461538</v>
      </c>
      <c r="DE43">
        <v>19.1494415392989</v>
      </c>
      <c r="DF43">
        <v>16879.0169217461</v>
      </c>
      <c r="DG43">
        <v>15570.2642307692</v>
      </c>
      <c r="DH43">
        <v>15</v>
      </c>
      <c r="DI43">
        <v>1623700311.8</v>
      </c>
      <c r="DJ43" t="s">
        <v>342</v>
      </c>
      <c r="DK43">
        <v>5</v>
      </c>
      <c r="DL43">
        <v>7.358</v>
      </c>
      <c r="DM43">
        <v>-1.102</v>
      </c>
      <c r="DN43">
        <v>400</v>
      </c>
      <c r="DO43">
        <v>15</v>
      </c>
      <c r="DP43">
        <v>1.3</v>
      </c>
      <c r="DQ43">
        <v>0.19</v>
      </c>
      <c r="DR43">
        <v>-4.83975488372093</v>
      </c>
      <c r="DS43">
        <v>-0.0955417243154153</v>
      </c>
      <c r="DT43">
        <v>0.0438950554704504</v>
      </c>
      <c r="DU43">
        <v>1</v>
      </c>
      <c r="DV43">
        <v>238.445914285714</v>
      </c>
      <c r="DW43">
        <v>49.2980056122895</v>
      </c>
      <c r="DX43">
        <v>12.3469769935141</v>
      </c>
      <c r="DY43">
        <v>0</v>
      </c>
      <c r="DZ43">
        <v>5.12763674418605</v>
      </c>
      <c r="EA43">
        <v>1.62833105379829</v>
      </c>
      <c r="EB43">
        <v>0.191277040279896</v>
      </c>
      <c r="EC43">
        <v>0</v>
      </c>
      <c r="ED43">
        <v>1</v>
      </c>
      <c r="EE43">
        <v>3</v>
      </c>
      <c r="EF43" t="s">
        <v>275</v>
      </c>
      <c r="EG43">
        <v>100</v>
      </c>
      <c r="EH43">
        <v>100</v>
      </c>
      <c r="EI43">
        <v>7.358</v>
      </c>
      <c r="EJ43">
        <v>-1.102</v>
      </c>
      <c r="EK43">
        <v>2</v>
      </c>
      <c r="EL43">
        <v>701.293</v>
      </c>
      <c r="EM43">
        <v>327.24</v>
      </c>
      <c r="EN43">
        <v>41.6499</v>
      </c>
      <c r="EO43">
        <v>39.9577</v>
      </c>
      <c r="EP43">
        <v>29.9999</v>
      </c>
      <c r="EQ43">
        <v>39.587</v>
      </c>
      <c r="ER43">
        <v>39.5426</v>
      </c>
      <c r="ES43">
        <v>26.2625</v>
      </c>
      <c r="ET43">
        <v>-30</v>
      </c>
      <c r="EU43">
        <v>-30</v>
      </c>
      <c r="EV43">
        <v>-999.9</v>
      </c>
      <c r="EW43">
        <v>400</v>
      </c>
      <c r="EX43">
        <v>20</v>
      </c>
      <c r="EY43">
        <v>109.612</v>
      </c>
      <c r="EZ43">
        <v>97.1691</v>
      </c>
    </row>
    <row r="44" spans="1:156">
      <c r="A44">
        <v>28</v>
      </c>
      <c r="B44">
        <v>1623700817.9</v>
      </c>
      <c r="C44">
        <v>1652.80000019073</v>
      </c>
      <c r="D44" t="s">
        <v>362</v>
      </c>
      <c r="E44" t="s">
        <v>363</v>
      </c>
      <c r="F44" t="s">
        <v>266</v>
      </c>
      <c r="G44">
        <v>1623700798.70968</v>
      </c>
      <c r="H44">
        <f>CD44*AI44*(CB44-CC44)/(100*BV44*(1000-AI44*CB44))</f>
        <v>0</v>
      </c>
      <c r="I44">
        <f>CD44*AI44*(CA44-BZ44*(1000-AI44*CC44)/(1000-AI44*CB44))/(100*BV44)</f>
        <v>0</v>
      </c>
      <c r="J44">
        <f>BZ44 - IF(AI44&gt;1, I44*BV44*100.0/(AK44*CJ44), 0)</f>
        <v>0</v>
      </c>
      <c r="K44">
        <f>((Q44-H44/2)*J44-I44)/(Q44+H44/2)</f>
        <v>0</v>
      </c>
      <c r="L44">
        <f>K44*(CE44+CF44)/1000.0</f>
        <v>0</v>
      </c>
      <c r="M44">
        <f>(BZ44 - IF(AI44&gt;1, I44*BV44*100.0/(AK44*CJ44), 0))*(CE44+CF44)/1000.0</f>
        <v>0</v>
      </c>
      <c r="N44">
        <f>2.0/((1/P44-1/O44)+SIGN(P44)*SQRT((1/P44-1/O44)*(1/P44-1/O44) + 4*BW44/((BW44+1)*(BW44+1))*(2*1/P44*1/O44-1/O44*1/O44)))</f>
        <v>0</v>
      </c>
      <c r="O44">
        <f>AF44+AE44*BV44+AD44*BV44*BV44</f>
        <v>0</v>
      </c>
      <c r="P44">
        <f>H44*(1000-(1000*0.61365*exp(17.502*T44/(240.97+T44))/(CE44+CF44)+CB44)/2)/(1000*0.61365*exp(17.502*T44/(240.97+T44))/(CE44+CF44)-CB44)</f>
        <v>0</v>
      </c>
      <c r="Q44">
        <f>1/((BW44+1)/(N44/1.6)+1/(O44/1.37)) + BW44/((BW44+1)/(N44/1.6) + BW44/(O44/1.37))</f>
        <v>0</v>
      </c>
      <c r="R44">
        <f>(BS44*BU44)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CB44*(CE44+CF44)/1000</f>
        <v>0</v>
      </c>
      <c r="X44">
        <f>0.61365*exp(17.502*CG44/(240.97+CG44))</f>
        <v>0</v>
      </c>
      <c r="Y44">
        <f>(U44-CB44*(CE44+CF44)/1000)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-0.0307001306611206</v>
      </c>
      <c r="AE44">
        <v>0.0344635861462675</v>
      </c>
      <c r="AF44">
        <v>2.72853779122807</v>
      </c>
      <c r="AG44">
        <v>74</v>
      </c>
      <c r="AH44">
        <v>12</v>
      </c>
      <c r="AI44">
        <f>IF(AG44*$H$13&gt;=AK44,1.0,(AK44/(AK44-AG44*$H$13)))</f>
        <v>0</v>
      </c>
      <c r="AJ44">
        <f>(AI44-1)*100</f>
        <v>0</v>
      </c>
      <c r="AK44">
        <f>MAX(0,($B$13+$C$13*CJ44)/(1+$D$13*CJ44)*CE44/(CG44+273)*$E$13)</f>
        <v>0</v>
      </c>
      <c r="AL44">
        <v>0</v>
      </c>
      <c r="AM44">
        <v>0</v>
      </c>
      <c r="AN44">
        <v>0</v>
      </c>
      <c r="AO44">
        <f>AN44-AM44</f>
        <v>0</v>
      </c>
      <c r="AP44">
        <f>AO44/AN44</f>
        <v>0</v>
      </c>
      <c r="AQ44">
        <v>-1</v>
      </c>
      <c r="AR44" t="s">
        <v>364</v>
      </c>
      <c r="AS44">
        <v>242.025692307692</v>
      </c>
      <c r="AT44">
        <v>261.25</v>
      </c>
      <c r="AU44">
        <f>1-AS44/AT44</f>
        <v>0</v>
      </c>
      <c r="AV44">
        <v>0.5</v>
      </c>
      <c r="AW44">
        <f>BS44</f>
        <v>0</v>
      </c>
      <c r="AX44">
        <f>I44</f>
        <v>0</v>
      </c>
      <c r="AY44">
        <f>AU44*AV44*AW44</f>
        <v>0</v>
      </c>
      <c r="AZ44">
        <f>BE44/AT44</f>
        <v>0</v>
      </c>
      <c r="BA44">
        <f>(AX44-AQ44)/AW44</f>
        <v>0</v>
      </c>
      <c r="BB44">
        <f>(AN44-AT44)/AT44</f>
        <v>0</v>
      </c>
      <c r="BC44" t="s">
        <v>268</v>
      </c>
      <c r="BD44">
        <v>0</v>
      </c>
      <c r="BE44">
        <f>AT44-BD44</f>
        <v>0</v>
      </c>
      <c r="BF44">
        <f>(AT44-AS44)/(AT44-BD44)</f>
        <v>0</v>
      </c>
      <c r="BG44">
        <f>(AN44-AT44)/(AN44-BD44)</f>
        <v>0</v>
      </c>
      <c r="BH44">
        <f>(AT44-AS44)/(AT44-AM44)</f>
        <v>0</v>
      </c>
      <c r="BI44">
        <f>(AN44-AT44)/(AN44-AM44)</f>
        <v>0</v>
      </c>
      <c r="BJ44" t="s">
        <v>268</v>
      </c>
      <c r="BK44" t="s">
        <v>268</v>
      </c>
      <c r="BL44" t="s">
        <v>268</v>
      </c>
      <c r="BM44" t="s">
        <v>268</v>
      </c>
      <c r="BN44" t="s">
        <v>268</v>
      </c>
      <c r="BO44" t="s">
        <v>268</v>
      </c>
      <c r="BP44" t="s">
        <v>268</v>
      </c>
      <c r="BQ44" t="s">
        <v>268</v>
      </c>
      <c r="BR44">
        <f>$B$11*CK44+$C$11*CL44+$F$11*CM44</f>
        <v>0</v>
      </c>
      <c r="BS44">
        <f>BR44*BT44</f>
        <v>0</v>
      </c>
      <c r="BT44">
        <f>($B$11*$D$9+$C$11*$D$9+$F$11*((CZ44+CR44)/MAX(CZ44+CR44+DA44, 0.1)*$I$9+DA44/MAX(CZ44+CR44+DA44, 0.1)*$J$9))/($B$11+$C$11+$F$11)</f>
        <v>0</v>
      </c>
      <c r="BU44">
        <f>($B$11*$K$9+$C$11*$K$9+$F$11*((CZ44+CR44)/MAX(CZ44+CR44+DA44, 0.1)*$P$9+DA44/MAX(CZ44+CR44+DA44, 0.1)*$Q$9))/($B$11+$C$11+$F$11)</f>
        <v>0</v>
      </c>
      <c r="BV44">
        <v>6</v>
      </c>
      <c r="BW44">
        <v>0.5</v>
      </c>
      <c r="BX44" t="s">
        <v>269</v>
      </c>
      <c r="BY44">
        <v>1623700798.70968</v>
      </c>
      <c r="BZ44">
        <v>395.152903225806</v>
      </c>
      <c r="CA44">
        <v>399.988451612903</v>
      </c>
      <c r="CB44">
        <v>19.491364516129</v>
      </c>
      <c r="CC44">
        <v>14.4408161290323</v>
      </c>
      <c r="CD44">
        <v>599.999548387097</v>
      </c>
      <c r="CE44">
        <v>74.0187096774194</v>
      </c>
      <c r="CF44">
        <v>0.100019106451613</v>
      </c>
      <c r="CG44">
        <v>43.1317096774194</v>
      </c>
      <c r="CH44">
        <v>41.6075935483871</v>
      </c>
      <c r="CI44">
        <v>999.9</v>
      </c>
      <c r="CJ44">
        <v>10002.1816129032</v>
      </c>
      <c r="CK44">
        <v>0</v>
      </c>
      <c r="CL44">
        <v>1807.28290322581</v>
      </c>
      <c r="CM44">
        <v>1999.93290322581</v>
      </c>
      <c r="CN44">
        <v>0.980000451612903</v>
      </c>
      <c r="CO44">
        <v>0.019999664516129</v>
      </c>
      <c r="CP44">
        <v>0</v>
      </c>
      <c r="CQ44">
        <v>231.398967741935</v>
      </c>
      <c r="CR44">
        <v>5.00005</v>
      </c>
      <c r="CS44">
        <v>7799.30161290322</v>
      </c>
      <c r="CT44">
        <v>16663.0870967742</v>
      </c>
      <c r="CU44">
        <v>55.0117096774193</v>
      </c>
      <c r="CV44">
        <v>56.667064516129</v>
      </c>
      <c r="CW44">
        <v>55.5944838709677</v>
      </c>
      <c r="CX44">
        <v>55.6167741935484</v>
      </c>
      <c r="CY44">
        <v>57.1571935483871</v>
      </c>
      <c r="CZ44">
        <v>1955.0335483871</v>
      </c>
      <c r="DA44">
        <v>39.8993548387097</v>
      </c>
      <c r="DB44">
        <v>0</v>
      </c>
      <c r="DC44">
        <v>2.59999990463257</v>
      </c>
      <c r="DD44">
        <v>242.025692307692</v>
      </c>
      <c r="DE44">
        <v>-27.3887202297297</v>
      </c>
      <c r="DF44">
        <v>-13376.5495930863</v>
      </c>
      <c r="DG44">
        <v>16537.4926923077</v>
      </c>
      <c r="DH44">
        <v>15</v>
      </c>
      <c r="DI44">
        <v>1623700311.8</v>
      </c>
      <c r="DJ44" t="s">
        <v>342</v>
      </c>
      <c r="DK44">
        <v>5</v>
      </c>
      <c r="DL44">
        <v>7.358</v>
      </c>
      <c r="DM44">
        <v>-1.102</v>
      </c>
      <c r="DN44">
        <v>400</v>
      </c>
      <c r="DO44">
        <v>15</v>
      </c>
      <c r="DP44">
        <v>1.3</v>
      </c>
      <c r="DQ44">
        <v>0.19</v>
      </c>
      <c r="DR44">
        <v>-4.83771</v>
      </c>
      <c r="DS44">
        <v>-0.0419743245412972</v>
      </c>
      <c r="DT44">
        <v>0.0443329160614506</v>
      </c>
      <c r="DU44">
        <v>1</v>
      </c>
      <c r="DV44">
        <v>240.075514285714</v>
      </c>
      <c r="DW44">
        <v>38.4723039979926</v>
      </c>
      <c r="DX44">
        <v>13.1081989486873</v>
      </c>
      <c r="DY44">
        <v>0</v>
      </c>
      <c r="DZ44">
        <v>5.19983976744186</v>
      </c>
      <c r="EA44">
        <v>2.12729943906727</v>
      </c>
      <c r="EB44">
        <v>0.234580666677831</v>
      </c>
      <c r="EC44">
        <v>0</v>
      </c>
      <c r="ED44">
        <v>1</v>
      </c>
      <c r="EE44">
        <v>3</v>
      </c>
      <c r="EF44" t="s">
        <v>275</v>
      </c>
      <c r="EG44">
        <v>100</v>
      </c>
      <c r="EH44">
        <v>100</v>
      </c>
      <c r="EI44">
        <v>7.358</v>
      </c>
      <c r="EJ44">
        <v>-1.102</v>
      </c>
      <c r="EK44">
        <v>2</v>
      </c>
      <c r="EL44">
        <v>701.197</v>
      </c>
      <c r="EM44">
        <v>327.214</v>
      </c>
      <c r="EN44">
        <v>41.6556</v>
      </c>
      <c r="EO44">
        <v>39.9548</v>
      </c>
      <c r="EP44">
        <v>29.9999</v>
      </c>
      <c r="EQ44">
        <v>39.5841</v>
      </c>
      <c r="ER44">
        <v>39.5397</v>
      </c>
      <c r="ES44">
        <v>26.2607</v>
      </c>
      <c r="ET44">
        <v>-30</v>
      </c>
      <c r="EU44">
        <v>-30</v>
      </c>
      <c r="EV44">
        <v>-999.9</v>
      </c>
      <c r="EW44">
        <v>400</v>
      </c>
      <c r="EX44">
        <v>20</v>
      </c>
      <c r="EY44">
        <v>109.612</v>
      </c>
      <c r="EZ44">
        <v>97.1699</v>
      </c>
    </row>
    <row r="45" spans="1:156">
      <c r="A45">
        <v>29</v>
      </c>
      <c r="B45">
        <v>1623700820.9</v>
      </c>
      <c r="C45">
        <v>1655.80000019073</v>
      </c>
      <c r="D45" t="s">
        <v>365</v>
      </c>
      <c r="E45" t="s">
        <v>366</v>
      </c>
      <c r="F45" t="s">
        <v>266</v>
      </c>
      <c r="G45">
        <v>1623700799.69677</v>
      </c>
      <c r="H45">
        <f>CD45*AI45*(CB45-CC45)/(100*BV45*(1000-AI45*CB45))</f>
        <v>0</v>
      </c>
      <c r="I45">
        <f>CD45*AI45*(CA45-BZ45*(1000-AI45*CC45)/(1000-AI45*CB45))/(100*BV45)</f>
        <v>0</v>
      </c>
      <c r="J45">
        <f>BZ45 - IF(AI45&gt;1, I45*BV45*100.0/(AK45*CJ45), 0)</f>
        <v>0</v>
      </c>
      <c r="K45">
        <f>((Q45-H45/2)*J45-I45)/(Q45+H45/2)</f>
        <v>0</v>
      </c>
      <c r="L45">
        <f>K45*(CE45+CF45)/1000.0</f>
        <v>0</v>
      </c>
      <c r="M45">
        <f>(BZ45 - IF(AI45&gt;1, I45*BV45*100.0/(AK45*CJ45), 0))*(CE45+CF45)/1000.0</f>
        <v>0</v>
      </c>
      <c r="N45">
        <f>2.0/((1/P45-1/O45)+SIGN(P45)*SQRT((1/P45-1/O45)*(1/P45-1/O45) + 4*BW45/((BW45+1)*(BW45+1))*(2*1/P45*1/O45-1/O45*1/O45)))</f>
        <v>0</v>
      </c>
      <c r="O45">
        <f>AF45+AE45*BV45+AD45*BV45*BV45</f>
        <v>0</v>
      </c>
      <c r="P45">
        <f>H45*(1000-(1000*0.61365*exp(17.502*T45/(240.97+T45))/(CE45+CF45)+CB45)/2)/(1000*0.61365*exp(17.502*T45/(240.97+T45))/(CE45+CF45)-CB45)</f>
        <v>0</v>
      </c>
      <c r="Q45">
        <f>1/((BW45+1)/(N45/1.6)+1/(O45/1.37)) + BW45/((BW45+1)/(N45/1.6) + BW45/(O45/1.37))</f>
        <v>0</v>
      </c>
      <c r="R45">
        <f>(BS45*BU45)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CB45*(CE45+CF45)/1000</f>
        <v>0</v>
      </c>
      <c r="X45">
        <f>0.61365*exp(17.502*CG45/(240.97+CG45))</f>
        <v>0</v>
      </c>
      <c r="Y45">
        <f>(U45-CB45*(CE45+CF45)/1000)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-0.0307006730814759</v>
      </c>
      <c r="AE45">
        <v>0.0344641950606349</v>
      </c>
      <c r="AF45">
        <v>2.72857696611058</v>
      </c>
      <c r="AG45">
        <v>74</v>
      </c>
      <c r="AH45">
        <v>12</v>
      </c>
      <c r="AI45">
        <f>IF(AG45*$H$13&gt;=AK45,1.0,(AK45/(AK45-AG45*$H$13)))</f>
        <v>0</v>
      </c>
      <c r="AJ45">
        <f>(AI45-1)*100</f>
        <v>0</v>
      </c>
      <c r="AK45">
        <f>MAX(0,($B$13+$C$13*CJ45)/(1+$D$13*CJ45)*CE45/(CG45+273)*$E$13)</f>
        <v>0</v>
      </c>
      <c r="AL45">
        <v>0</v>
      </c>
      <c r="AM45">
        <v>0</v>
      </c>
      <c r="AN45">
        <v>0</v>
      </c>
      <c r="AO45">
        <f>AN45-AM45</f>
        <v>0</v>
      </c>
      <c r="AP45">
        <f>AO45/AN45</f>
        <v>0</v>
      </c>
      <c r="AQ45">
        <v>-1</v>
      </c>
      <c r="AR45" t="s">
        <v>367</v>
      </c>
      <c r="AS45">
        <v>241.59</v>
      </c>
      <c r="AT45">
        <v>259.678</v>
      </c>
      <c r="AU45">
        <f>1-AS45/AT45</f>
        <v>0</v>
      </c>
      <c r="AV45">
        <v>0.5</v>
      </c>
      <c r="AW45">
        <f>BS45</f>
        <v>0</v>
      </c>
      <c r="AX45">
        <f>I45</f>
        <v>0</v>
      </c>
      <c r="AY45">
        <f>AU45*AV45*AW45</f>
        <v>0</v>
      </c>
      <c r="AZ45">
        <f>BE45/AT45</f>
        <v>0</v>
      </c>
      <c r="BA45">
        <f>(AX45-AQ45)/AW45</f>
        <v>0</v>
      </c>
      <c r="BB45">
        <f>(AN45-AT45)/AT45</f>
        <v>0</v>
      </c>
      <c r="BC45" t="s">
        <v>268</v>
      </c>
      <c r="BD45">
        <v>0</v>
      </c>
      <c r="BE45">
        <f>AT45-BD45</f>
        <v>0</v>
      </c>
      <c r="BF45">
        <f>(AT45-AS45)/(AT45-BD45)</f>
        <v>0</v>
      </c>
      <c r="BG45">
        <f>(AN45-AT45)/(AN45-BD45)</f>
        <v>0</v>
      </c>
      <c r="BH45">
        <f>(AT45-AS45)/(AT45-AM45)</f>
        <v>0</v>
      </c>
      <c r="BI45">
        <f>(AN45-AT45)/(AN45-AM45)</f>
        <v>0</v>
      </c>
      <c r="BJ45" t="s">
        <v>268</v>
      </c>
      <c r="BK45" t="s">
        <v>268</v>
      </c>
      <c r="BL45" t="s">
        <v>268</v>
      </c>
      <c r="BM45" t="s">
        <v>268</v>
      </c>
      <c r="BN45" t="s">
        <v>268</v>
      </c>
      <c r="BO45" t="s">
        <v>268</v>
      </c>
      <c r="BP45" t="s">
        <v>268</v>
      </c>
      <c r="BQ45" t="s">
        <v>268</v>
      </c>
      <c r="BR45">
        <f>$B$11*CK45+$C$11*CL45+$F$11*CM45</f>
        <v>0</v>
      </c>
      <c r="BS45">
        <f>BR45*BT45</f>
        <v>0</v>
      </c>
      <c r="BT45">
        <f>($B$11*$D$9+$C$11*$D$9+$F$11*((CZ45+CR45)/MAX(CZ45+CR45+DA45, 0.1)*$I$9+DA45/MAX(CZ45+CR45+DA45, 0.1)*$J$9))/($B$11+$C$11+$F$11)</f>
        <v>0</v>
      </c>
      <c r="BU45">
        <f>($B$11*$K$9+$C$11*$K$9+$F$11*((CZ45+CR45)/MAX(CZ45+CR45+DA45, 0.1)*$P$9+DA45/MAX(CZ45+CR45+DA45, 0.1)*$Q$9))/($B$11+$C$11+$F$11)</f>
        <v>0</v>
      </c>
      <c r="BV45">
        <v>6</v>
      </c>
      <c r="BW45">
        <v>0.5</v>
      </c>
      <c r="BX45" t="s">
        <v>269</v>
      </c>
      <c r="BY45">
        <v>1623700799.69677</v>
      </c>
      <c r="BZ45">
        <v>395.152193548387</v>
      </c>
      <c r="CA45">
        <v>399.987709677419</v>
      </c>
      <c r="CB45">
        <v>19.5134903225807</v>
      </c>
      <c r="CC45">
        <v>14.4388419354839</v>
      </c>
      <c r="CD45">
        <v>600.000709677419</v>
      </c>
      <c r="CE45">
        <v>74.0186806451613</v>
      </c>
      <c r="CF45">
        <v>0.100020480645161</v>
      </c>
      <c r="CG45">
        <v>43.1448612903226</v>
      </c>
      <c r="CH45">
        <v>41.6798225806452</v>
      </c>
      <c r="CI45">
        <v>999.9</v>
      </c>
      <c r="CJ45">
        <v>10002.3622580645</v>
      </c>
      <c r="CK45">
        <v>0</v>
      </c>
      <c r="CL45">
        <v>1807.07870967742</v>
      </c>
      <c r="CM45">
        <v>1999.93290322581</v>
      </c>
      <c r="CN45">
        <v>0.980000483870968</v>
      </c>
      <c r="CO45">
        <v>0.0199996161290323</v>
      </c>
      <c r="CP45">
        <v>0</v>
      </c>
      <c r="CQ45">
        <v>231.377870967742</v>
      </c>
      <c r="CR45">
        <v>5.00005</v>
      </c>
      <c r="CS45">
        <v>7798.58483870968</v>
      </c>
      <c r="CT45">
        <v>16663.0903225806</v>
      </c>
      <c r="CU45">
        <v>55.037935483871</v>
      </c>
      <c r="CV45">
        <v>56.6710967741935</v>
      </c>
      <c r="CW45">
        <v>55.5985161290322</v>
      </c>
      <c r="CX45">
        <v>55.6228387096774</v>
      </c>
      <c r="CY45">
        <v>57.1712903225806</v>
      </c>
      <c r="CZ45">
        <v>1955.0335483871</v>
      </c>
      <c r="DA45">
        <v>39.8993548387097</v>
      </c>
      <c r="DB45">
        <v>0</v>
      </c>
      <c r="DC45">
        <v>2.5</v>
      </c>
      <c r="DD45">
        <v>241.59</v>
      </c>
      <c r="DE45">
        <v>-21.5974538501439</v>
      </c>
      <c r="DF45">
        <v>-6840.07901959072</v>
      </c>
      <c r="DG45">
        <v>16501.3388461538</v>
      </c>
      <c r="DH45">
        <v>15</v>
      </c>
      <c r="DI45">
        <v>1623700311.8</v>
      </c>
      <c r="DJ45" t="s">
        <v>342</v>
      </c>
      <c r="DK45">
        <v>5</v>
      </c>
      <c r="DL45">
        <v>7.358</v>
      </c>
      <c r="DM45">
        <v>-1.102</v>
      </c>
      <c r="DN45">
        <v>400</v>
      </c>
      <c r="DO45">
        <v>15</v>
      </c>
      <c r="DP45">
        <v>1.3</v>
      </c>
      <c r="DQ45">
        <v>0.19</v>
      </c>
      <c r="DR45">
        <v>-4.83917209302326</v>
      </c>
      <c r="DS45">
        <v>-0.245687100354887</v>
      </c>
      <c r="DT45">
        <v>0.046415694496789</v>
      </c>
      <c r="DU45">
        <v>1</v>
      </c>
      <c r="DV45">
        <v>241.6408</v>
      </c>
      <c r="DW45">
        <v>6.11721377348603</v>
      </c>
      <c r="DX45">
        <v>13.4537366318804</v>
      </c>
      <c r="DY45">
        <v>0</v>
      </c>
      <c r="DZ45">
        <v>5.31452348837209</v>
      </c>
      <c r="EA45">
        <v>2.57104977648769</v>
      </c>
      <c r="EB45">
        <v>0.270967514940348</v>
      </c>
      <c r="EC45">
        <v>0</v>
      </c>
      <c r="ED45">
        <v>1</v>
      </c>
      <c r="EE45">
        <v>3</v>
      </c>
      <c r="EF45" t="s">
        <v>275</v>
      </c>
      <c r="EG45">
        <v>100</v>
      </c>
      <c r="EH45">
        <v>100</v>
      </c>
      <c r="EI45">
        <v>7.358</v>
      </c>
      <c r="EJ45">
        <v>-1.102</v>
      </c>
      <c r="EK45">
        <v>2</v>
      </c>
      <c r="EL45">
        <v>701.124</v>
      </c>
      <c r="EM45">
        <v>327.175</v>
      </c>
      <c r="EN45">
        <v>41.66</v>
      </c>
      <c r="EO45">
        <v>39.9519</v>
      </c>
      <c r="EP45">
        <v>29.9998</v>
      </c>
      <c r="EQ45">
        <v>39.5812</v>
      </c>
      <c r="ER45">
        <v>39.5367</v>
      </c>
      <c r="ES45">
        <v>26.2623</v>
      </c>
      <c r="ET45">
        <v>-30</v>
      </c>
      <c r="EU45">
        <v>-30</v>
      </c>
      <c r="EV45">
        <v>-999.9</v>
      </c>
      <c r="EW45">
        <v>400</v>
      </c>
      <c r="EX45">
        <v>20</v>
      </c>
      <c r="EY45">
        <v>109.614</v>
      </c>
      <c r="EZ45">
        <v>97.1704</v>
      </c>
    </row>
    <row r="46" spans="1:156">
      <c r="A46">
        <v>30</v>
      </c>
      <c r="B46">
        <v>1623700824.4</v>
      </c>
      <c r="C46">
        <v>1659.30000019073</v>
      </c>
      <c r="D46" t="s">
        <v>368</v>
      </c>
      <c r="E46" t="s">
        <v>369</v>
      </c>
      <c r="F46" t="s">
        <v>266</v>
      </c>
      <c r="G46">
        <v>1623700801.82903</v>
      </c>
      <c r="H46">
        <f>CD46*AI46*(CB46-CC46)/(100*BV46*(1000-AI46*CB46))</f>
        <v>0</v>
      </c>
      <c r="I46">
        <f>CD46*AI46*(CA46-BZ46*(1000-AI46*CC46)/(1000-AI46*CB46))/(100*BV46)</f>
        <v>0</v>
      </c>
      <c r="J46">
        <f>BZ46 - IF(AI46&gt;1, I46*BV46*100.0/(AK46*CJ46), 0)</f>
        <v>0</v>
      </c>
      <c r="K46">
        <f>((Q46-H46/2)*J46-I46)/(Q46+H46/2)</f>
        <v>0</v>
      </c>
      <c r="L46">
        <f>K46*(CE46+CF46)/1000.0</f>
        <v>0</v>
      </c>
      <c r="M46">
        <f>(BZ46 - IF(AI46&gt;1, I46*BV46*100.0/(AK46*CJ46), 0))*(CE46+CF46)/1000.0</f>
        <v>0</v>
      </c>
      <c r="N46">
        <f>2.0/((1/P46-1/O46)+SIGN(P46)*SQRT((1/P46-1/O46)*(1/P46-1/O46) + 4*BW46/((BW46+1)*(BW46+1))*(2*1/P46*1/O46-1/O46*1/O46)))</f>
        <v>0</v>
      </c>
      <c r="O46">
        <f>AF46+AE46*BV46+AD46*BV46*BV46</f>
        <v>0</v>
      </c>
      <c r="P46">
        <f>H46*(1000-(1000*0.61365*exp(17.502*T46/(240.97+T46))/(CE46+CF46)+CB46)/2)/(1000*0.61365*exp(17.502*T46/(240.97+T46))/(CE46+CF46)-CB46)</f>
        <v>0</v>
      </c>
      <c r="Q46">
        <f>1/((BW46+1)/(N46/1.6)+1/(O46/1.37)) + BW46/((BW46+1)/(N46/1.6) + BW46/(O46/1.37))</f>
        <v>0</v>
      </c>
      <c r="R46">
        <f>(BS46*BU46)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CB46*(CE46+CF46)/1000</f>
        <v>0</v>
      </c>
      <c r="X46">
        <f>0.61365*exp(17.502*CG46/(240.97+CG46))</f>
        <v>0</v>
      </c>
      <c r="Y46">
        <f>(U46-CB46*(CE46+CF46)/1000)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-0.0306960621149974</v>
      </c>
      <c r="AE46">
        <v>0.0344590188468199</v>
      </c>
      <c r="AF46">
        <v>2.72824394599172</v>
      </c>
      <c r="AG46">
        <v>74</v>
      </c>
      <c r="AH46">
        <v>12</v>
      </c>
      <c r="AI46">
        <f>IF(AG46*$H$13&gt;=AK46,1.0,(AK46/(AK46-AG46*$H$13)))</f>
        <v>0</v>
      </c>
      <c r="AJ46">
        <f>(AI46-1)*100</f>
        <v>0</v>
      </c>
      <c r="AK46">
        <f>MAX(0,($B$13+$C$13*CJ46)/(1+$D$13*CJ46)*CE46/(CG46+273)*$E$13)</f>
        <v>0</v>
      </c>
      <c r="AL46">
        <v>0</v>
      </c>
      <c r="AM46">
        <v>0</v>
      </c>
      <c r="AN46">
        <v>0</v>
      </c>
      <c r="AO46">
        <f>AN46-AM46</f>
        <v>0</v>
      </c>
      <c r="AP46">
        <f>AO46/AN46</f>
        <v>0</v>
      </c>
      <c r="AQ46">
        <v>-1</v>
      </c>
      <c r="AR46" t="s">
        <v>370</v>
      </c>
      <c r="AS46">
        <v>240.856692307692</v>
      </c>
      <c r="AT46">
        <v>258.41</v>
      </c>
      <c r="AU46">
        <f>1-AS46/AT46</f>
        <v>0</v>
      </c>
      <c r="AV46">
        <v>0.5</v>
      </c>
      <c r="AW46">
        <f>BS46</f>
        <v>0</v>
      </c>
      <c r="AX46">
        <f>I46</f>
        <v>0</v>
      </c>
      <c r="AY46">
        <f>AU46*AV46*AW46</f>
        <v>0</v>
      </c>
      <c r="AZ46">
        <f>BE46/AT46</f>
        <v>0</v>
      </c>
      <c r="BA46">
        <f>(AX46-AQ46)/AW46</f>
        <v>0</v>
      </c>
      <c r="BB46">
        <f>(AN46-AT46)/AT46</f>
        <v>0</v>
      </c>
      <c r="BC46" t="s">
        <v>268</v>
      </c>
      <c r="BD46">
        <v>0</v>
      </c>
      <c r="BE46">
        <f>AT46-BD46</f>
        <v>0</v>
      </c>
      <c r="BF46">
        <f>(AT46-AS46)/(AT46-BD46)</f>
        <v>0</v>
      </c>
      <c r="BG46">
        <f>(AN46-AT46)/(AN46-BD46)</f>
        <v>0</v>
      </c>
      <c r="BH46">
        <f>(AT46-AS46)/(AT46-AM46)</f>
        <v>0</v>
      </c>
      <c r="BI46">
        <f>(AN46-AT46)/(AN46-AM46)</f>
        <v>0</v>
      </c>
      <c r="BJ46" t="s">
        <v>268</v>
      </c>
      <c r="BK46" t="s">
        <v>268</v>
      </c>
      <c r="BL46" t="s">
        <v>268</v>
      </c>
      <c r="BM46" t="s">
        <v>268</v>
      </c>
      <c r="BN46" t="s">
        <v>268</v>
      </c>
      <c r="BO46" t="s">
        <v>268</v>
      </c>
      <c r="BP46" t="s">
        <v>268</v>
      </c>
      <c r="BQ46" t="s">
        <v>268</v>
      </c>
      <c r="BR46">
        <f>$B$11*CK46+$C$11*CL46+$F$11*CM46</f>
        <v>0</v>
      </c>
      <c r="BS46">
        <f>BR46*BT46</f>
        <v>0</v>
      </c>
      <c r="BT46">
        <f>($B$11*$D$9+$C$11*$D$9+$F$11*((CZ46+CR46)/MAX(CZ46+CR46+DA46, 0.1)*$I$9+DA46/MAX(CZ46+CR46+DA46, 0.1)*$J$9))/($B$11+$C$11+$F$11)</f>
        <v>0</v>
      </c>
      <c r="BU46">
        <f>($B$11*$K$9+$C$11*$K$9+$F$11*((CZ46+CR46)/MAX(CZ46+CR46+DA46, 0.1)*$P$9+DA46/MAX(CZ46+CR46+DA46, 0.1)*$Q$9))/($B$11+$C$11+$F$11)</f>
        <v>0</v>
      </c>
      <c r="BV46">
        <v>6</v>
      </c>
      <c r="BW46">
        <v>0.5</v>
      </c>
      <c r="BX46" t="s">
        <v>269</v>
      </c>
      <c r="BY46">
        <v>1623700801.82903</v>
      </c>
      <c r="BZ46">
        <v>395.156064516129</v>
      </c>
      <c r="CA46">
        <v>399.985806451613</v>
      </c>
      <c r="CB46">
        <v>19.560735483871</v>
      </c>
      <c r="CC46">
        <v>14.4345677419355</v>
      </c>
      <c r="CD46">
        <v>600.002193548387</v>
      </c>
      <c r="CE46">
        <v>74.0186161290323</v>
      </c>
      <c r="CF46">
        <v>0.100029996774194</v>
      </c>
      <c r="CG46">
        <v>43.1730064516129</v>
      </c>
      <c r="CH46">
        <v>41.8296322580645</v>
      </c>
      <c r="CI46">
        <v>999.9</v>
      </c>
      <c r="CJ46">
        <v>10000.8687096774</v>
      </c>
      <c r="CK46">
        <v>0</v>
      </c>
      <c r="CL46">
        <v>1806.71032258064</v>
      </c>
      <c r="CM46">
        <v>1999.93935483871</v>
      </c>
      <c r="CN46">
        <v>0.980000774193548</v>
      </c>
      <c r="CO46">
        <v>0.0199993193548387</v>
      </c>
      <c r="CP46">
        <v>0</v>
      </c>
      <c r="CQ46">
        <v>231.286032258064</v>
      </c>
      <c r="CR46">
        <v>5.00005</v>
      </c>
      <c r="CS46">
        <v>7796.6835483871</v>
      </c>
      <c r="CT46">
        <v>16663.1451612903</v>
      </c>
      <c r="CU46">
        <v>55.0964193548387</v>
      </c>
      <c r="CV46">
        <v>56.6791612903226</v>
      </c>
      <c r="CW46">
        <v>55.6065806451613</v>
      </c>
      <c r="CX46">
        <v>55.6389677419355</v>
      </c>
      <c r="CY46">
        <v>57.2035483870968</v>
      </c>
      <c r="CZ46">
        <v>1955.04032258065</v>
      </c>
      <c r="DA46">
        <v>39.8987096774194</v>
      </c>
      <c r="DB46">
        <v>0</v>
      </c>
      <c r="DC46">
        <v>2.90000009536743</v>
      </c>
      <c r="DD46">
        <v>240.856692307692</v>
      </c>
      <c r="DE46">
        <v>-31.0670057424295</v>
      </c>
      <c r="DF46">
        <v>-18303.9436576321</v>
      </c>
      <c r="DG46">
        <v>16436.2134615385</v>
      </c>
      <c r="DH46">
        <v>15</v>
      </c>
      <c r="DI46">
        <v>1623700311.8</v>
      </c>
      <c r="DJ46" t="s">
        <v>342</v>
      </c>
      <c r="DK46">
        <v>5</v>
      </c>
      <c r="DL46">
        <v>7.358</v>
      </c>
      <c r="DM46">
        <v>-1.102</v>
      </c>
      <c r="DN46">
        <v>400</v>
      </c>
      <c r="DO46">
        <v>15</v>
      </c>
      <c r="DP46">
        <v>1.3</v>
      </c>
      <c r="DQ46">
        <v>0.19</v>
      </c>
      <c r="DR46">
        <v>-4.83066837209302</v>
      </c>
      <c r="DS46">
        <v>0.0366256159429793</v>
      </c>
      <c r="DT46">
        <v>0.0552595667790269</v>
      </c>
      <c r="DU46">
        <v>1</v>
      </c>
      <c r="DV46">
        <v>241.319571428571</v>
      </c>
      <c r="DW46">
        <v>-4.67174231661475</v>
      </c>
      <c r="DX46">
        <v>12.7029479172259</v>
      </c>
      <c r="DY46">
        <v>0</v>
      </c>
      <c r="DZ46">
        <v>5.43939023255814</v>
      </c>
      <c r="EA46">
        <v>2.54586968646221</v>
      </c>
      <c r="EB46">
        <v>0.268471168098077</v>
      </c>
      <c r="EC46">
        <v>0</v>
      </c>
      <c r="ED46">
        <v>1</v>
      </c>
      <c r="EE46">
        <v>3</v>
      </c>
      <c r="EF46" t="s">
        <v>275</v>
      </c>
      <c r="EG46">
        <v>100</v>
      </c>
      <c r="EH46">
        <v>100</v>
      </c>
      <c r="EI46">
        <v>7.358</v>
      </c>
      <c r="EJ46">
        <v>-1.102</v>
      </c>
      <c r="EK46">
        <v>2</v>
      </c>
      <c r="EL46">
        <v>701.179</v>
      </c>
      <c r="EM46">
        <v>327.129</v>
      </c>
      <c r="EN46">
        <v>41.6668</v>
      </c>
      <c r="EO46">
        <v>39.9484</v>
      </c>
      <c r="EP46">
        <v>29.9998</v>
      </c>
      <c r="EQ46">
        <v>39.5777</v>
      </c>
      <c r="ER46">
        <v>39.5324</v>
      </c>
      <c r="ES46">
        <v>26.2622</v>
      </c>
      <c r="ET46">
        <v>-30</v>
      </c>
      <c r="EU46">
        <v>-30</v>
      </c>
      <c r="EV46">
        <v>-999.9</v>
      </c>
      <c r="EW46">
        <v>400</v>
      </c>
      <c r="EX46">
        <v>20</v>
      </c>
      <c r="EY46">
        <v>109.615</v>
      </c>
      <c r="EZ46">
        <v>97.1725</v>
      </c>
    </row>
    <row r="47" spans="1:156">
      <c r="A47">
        <v>31</v>
      </c>
      <c r="B47">
        <v>1623700827.3</v>
      </c>
      <c r="C47">
        <v>1662.20000004768</v>
      </c>
      <c r="D47" t="s">
        <v>371</v>
      </c>
      <c r="E47" t="s">
        <v>372</v>
      </c>
      <c r="F47" t="s">
        <v>266</v>
      </c>
      <c r="G47">
        <v>1623700802.97419</v>
      </c>
      <c r="H47">
        <f>CD47*AI47*(CB47-CC47)/(100*BV47*(1000-AI47*CB47))</f>
        <v>0</v>
      </c>
      <c r="I47">
        <f>CD47*AI47*(CA47-BZ47*(1000-AI47*CC47)/(1000-AI47*CB47))/(100*BV47)</f>
        <v>0</v>
      </c>
      <c r="J47">
        <f>BZ47 - IF(AI47&gt;1, I47*BV47*100.0/(AK47*CJ47), 0)</f>
        <v>0</v>
      </c>
      <c r="K47">
        <f>((Q47-H47/2)*J47-I47)/(Q47+H47/2)</f>
        <v>0</v>
      </c>
      <c r="L47">
        <f>K47*(CE47+CF47)/1000.0</f>
        <v>0</v>
      </c>
      <c r="M47">
        <f>(BZ47 - IF(AI47&gt;1, I47*BV47*100.0/(AK47*CJ47), 0))*(CE47+CF47)/1000.0</f>
        <v>0</v>
      </c>
      <c r="N47">
        <f>2.0/((1/P47-1/O47)+SIGN(P47)*SQRT((1/P47-1/O47)*(1/P47-1/O47) + 4*BW47/((BW47+1)*(BW47+1))*(2*1/P47*1/O47-1/O47*1/O47)))</f>
        <v>0</v>
      </c>
      <c r="O47">
        <f>AF47+AE47*BV47+AD47*BV47*BV47</f>
        <v>0</v>
      </c>
      <c r="P47">
        <f>H47*(1000-(1000*0.61365*exp(17.502*T47/(240.97+T47))/(CE47+CF47)+CB47)/2)/(1000*0.61365*exp(17.502*T47/(240.97+T47))/(CE47+CF47)-CB47)</f>
        <v>0</v>
      </c>
      <c r="Q47">
        <f>1/((BW47+1)/(N47/1.6)+1/(O47/1.37)) + BW47/((BW47+1)/(N47/1.6) + BW47/(O47/1.37))</f>
        <v>0</v>
      </c>
      <c r="R47">
        <f>(BS47*BU47)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CB47*(CE47+CF47)/1000</f>
        <v>0</v>
      </c>
      <c r="X47">
        <f>0.61365*exp(17.502*CG47/(240.97+CG47))</f>
        <v>0</v>
      </c>
      <c r="Y47">
        <f>(U47-CB47*(CE47+CF47)/1000)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-0.0306943848167963</v>
      </c>
      <c r="AE47">
        <v>0.0344571359326498</v>
      </c>
      <c r="AF47">
        <v>2.72812280272774</v>
      </c>
      <c r="AG47">
        <v>74</v>
      </c>
      <c r="AH47">
        <v>12</v>
      </c>
      <c r="AI47">
        <f>IF(AG47*$H$13&gt;=AK47,1.0,(AK47/(AK47-AG47*$H$13)))</f>
        <v>0</v>
      </c>
      <c r="AJ47">
        <f>(AI47-1)*100</f>
        <v>0</v>
      </c>
      <c r="AK47">
        <f>MAX(0,($B$13+$C$13*CJ47)/(1+$D$13*CJ47)*CE47/(CG47+273)*$E$13)</f>
        <v>0</v>
      </c>
      <c r="AL47">
        <v>0</v>
      </c>
      <c r="AM47">
        <v>0</v>
      </c>
      <c r="AN47">
        <v>0</v>
      </c>
      <c r="AO47">
        <f>AN47-AM47</f>
        <v>0</v>
      </c>
      <c r="AP47">
        <f>AO47/AN47</f>
        <v>0</v>
      </c>
      <c r="AQ47">
        <v>-1</v>
      </c>
      <c r="AR47" t="s">
        <v>373</v>
      </c>
      <c r="AS47">
        <v>241.301538461538</v>
      </c>
      <c r="AT47">
        <v>258.57</v>
      </c>
      <c r="AU47">
        <f>1-AS47/AT47</f>
        <v>0</v>
      </c>
      <c r="AV47">
        <v>0.5</v>
      </c>
      <c r="AW47">
        <f>BS47</f>
        <v>0</v>
      </c>
      <c r="AX47">
        <f>I47</f>
        <v>0</v>
      </c>
      <c r="AY47">
        <f>AU47*AV47*AW47</f>
        <v>0</v>
      </c>
      <c r="AZ47">
        <f>BE47/AT47</f>
        <v>0</v>
      </c>
      <c r="BA47">
        <f>(AX47-AQ47)/AW47</f>
        <v>0</v>
      </c>
      <c r="BB47">
        <f>(AN47-AT47)/AT47</f>
        <v>0</v>
      </c>
      <c r="BC47" t="s">
        <v>268</v>
      </c>
      <c r="BD47">
        <v>0</v>
      </c>
      <c r="BE47">
        <f>AT47-BD47</f>
        <v>0</v>
      </c>
      <c r="BF47">
        <f>(AT47-AS47)/(AT47-BD47)</f>
        <v>0</v>
      </c>
      <c r="BG47">
        <f>(AN47-AT47)/(AN47-BD47)</f>
        <v>0</v>
      </c>
      <c r="BH47">
        <f>(AT47-AS47)/(AT47-AM47)</f>
        <v>0</v>
      </c>
      <c r="BI47">
        <f>(AN47-AT47)/(AN47-AM47)</f>
        <v>0</v>
      </c>
      <c r="BJ47" t="s">
        <v>268</v>
      </c>
      <c r="BK47" t="s">
        <v>268</v>
      </c>
      <c r="BL47" t="s">
        <v>268</v>
      </c>
      <c r="BM47" t="s">
        <v>268</v>
      </c>
      <c r="BN47" t="s">
        <v>268</v>
      </c>
      <c r="BO47" t="s">
        <v>268</v>
      </c>
      <c r="BP47" t="s">
        <v>268</v>
      </c>
      <c r="BQ47" t="s">
        <v>268</v>
      </c>
      <c r="BR47">
        <f>$B$11*CK47+$C$11*CL47+$F$11*CM47</f>
        <v>0</v>
      </c>
      <c r="BS47">
        <f>BR47*BT47</f>
        <v>0</v>
      </c>
      <c r="BT47">
        <f>($B$11*$D$9+$C$11*$D$9+$F$11*((CZ47+CR47)/MAX(CZ47+CR47+DA47, 0.1)*$I$9+DA47/MAX(CZ47+CR47+DA47, 0.1)*$J$9))/($B$11+$C$11+$F$11)</f>
        <v>0</v>
      </c>
      <c r="BU47">
        <f>($B$11*$K$9+$C$11*$K$9+$F$11*((CZ47+CR47)/MAX(CZ47+CR47+DA47, 0.1)*$P$9+DA47/MAX(CZ47+CR47+DA47, 0.1)*$Q$9))/($B$11+$C$11+$F$11)</f>
        <v>0</v>
      </c>
      <c r="BV47">
        <v>6</v>
      </c>
      <c r="BW47">
        <v>0.5</v>
      </c>
      <c r="BX47" t="s">
        <v>269</v>
      </c>
      <c r="BY47">
        <v>1623700802.97419</v>
      </c>
      <c r="BZ47">
        <v>395.156612903226</v>
      </c>
      <c r="CA47">
        <v>399.986322580645</v>
      </c>
      <c r="CB47">
        <v>19.5847709677419</v>
      </c>
      <c r="CC47">
        <v>14.4322516129032</v>
      </c>
      <c r="CD47">
        <v>600.002258064516</v>
      </c>
      <c r="CE47">
        <v>74.0186064516129</v>
      </c>
      <c r="CF47">
        <v>0.100034174193548</v>
      </c>
      <c r="CG47">
        <v>43.1873612903226</v>
      </c>
      <c r="CH47">
        <v>41.9037161290323</v>
      </c>
      <c r="CI47">
        <v>999.9</v>
      </c>
      <c r="CJ47">
        <v>10000.3235483871</v>
      </c>
      <c r="CK47">
        <v>0</v>
      </c>
      <c r="CL47">
        <v>1806.62258064516</v>
      </c>
      <c r="CM47">
        <v>1999.95903225806</v>
      </c>
      <c r="CN47">
        <v>0.980000419354839</v>
      </c>
      <c r="CO47">
        <v>0.0199996741935484</v>
      </c>
      <c r="CP47">
        <v>0</v>
      </c>
      <c r="CQ47">
        <v>231.199967741935</v>
      </c>
      <c r="CR47">
        <v>5.00005</v>
      </c>
      <c r="CS47">
        <v>7794.88838709677</v>
      </c>
      <c r="CT47">
        <v>16663.3064516129</v>
      </c>
      <c r="CU47">
        <v>55.1286774193548</v>
      </c>
      <c r="CV47">
        <v>56.6831935483871</v>
      </c>
      <c r="CW47">
        <v>55.6106129032258</v>
      </c>
      <c r="CX47">
        <v>55.6470322580645</v>
      </c>
      <c r="CY47">
        <v>57.2216774193548</v>
      </c>
      <c r="CZ47">
        <v>1955.05903225807</v>
      </c>
      <c r="DA47">
        <v>39.8996774193548</v>
      </c>
      <c r="DB47">
        <v>0</v>
      </c>
      <c r="DC47">
        <v>2.09999990463257</v>
      </c>
      <c r="DD47">
        <v>241.301538461538</v>
      </c>
      <c r="DE47">
        <v>-45.7913935680803</v>
      </c>
      <c r="DF47">
        <v>-31053.9442874626</v>
      </c>
      <c r="DG47">
        <v>17363.2630769231</v>
      </c>
      <c r="DH47">
        <v>15</v>
      </c>
      <c r="DI47">
        <v>1623700311.8</v>
      </c>
      <c r="DJ47" t="s">
        <v>342</v>
      </c>
      <c r="DK47">
        <v>5</v>
      </c>
      <c r="DL47">
        <v>7.358</v>
      </c>
      <c r="DM47">
        <v>-1.102</v>
      </c>
      <c r="DN47">
        <v>400</v>
      </c>
      <c r="DO47">
        <v>15</v>
      </c>
      <c r="DP47">
        <v>1.3</v>
      </c>
      <c r="DQ47">
        <v>0.19</v>
      </c>
      <c r="DR47">
        <v>-4.82802534883721</v>
      </c>
      <c r="DS47">
        <v>0.188208323487541</v>
      </c>
      <c r="DT47">
        <v>0.0570829716126809</v>
      </c>
      <c r="DU47">
        <v>1</v>
      </c>
      <c r="DV47">
        <v>240.5266</v>
      </c>
      <c r="DW47">
        <v>-9.6150817248464</v>
      </c>
      <c r="DX47">
        <v>12.7936547379662</v>
      </c>
      <c r="DY47">
        <v>0</v>
      </c>
      <c r="DZ47">
        <v>5.54898139534884</v>
      </c>
      <c r="EA47">
        <v>2.08983111632472</v>
      </c>
      <c r="EB47">
        <v>0.22562459941941</v>
      </c>
      <c r="EC47">
        <v>0</v>
      </c>
      <c r="ED47">
        <v>1</v>
      </c>
      <c r="EE47">
        <v>3</v>
      </c>
      <c r="EF47" t="s">
        <v>275</v>
      </c>
      <c r="EG47">
        <v>100</v>
      </c>
      <c r="EH47">
        <v>100</v>
      </c>
      <c r="EI47">
        <v>7.358</v>
      </c>
      <c r="EJ47">
        <v>-1.102</v>
      </c>
      <c r="EK47">
        <v>2</v>
      </c>
      <c r="EL47">
        <v>701.273</v>
      </c>
      <c r="EM47">
        <v>326.987</v>
      </c>
      <c r="EN47">
        <v>41.6727</v>
      </c>
      <c r="EO47">
        <v>39.9454</v>
      </c>
      <c r="EP47">
        <v>29.9994</v>
      </c>
      <c r="EQ47">
        <v>39.5739</v>
      </c>
      <c r="ER47">
        <v>39.5295</v>
      </c>
      <c r="ES47">
        <v>26.2618</v>
      </c>
      <c r="ET47">
        <v>-30</v>
      </c>
      <c r="EU47">
        <v>-30</v>
      </c>
      <c r="EV47">
        <v>-999.9</v>
      </c>
      <c r="EW47">
        <v>400</v>
      </c>
      <c r="EX47">
        <v>20</v>
      </c>
      <c r="EY47">
        <v>109.615</v>
      </c>
      <c r="EZ47">
        <v>97.1751</v>
      </c>
    </row>
    <row r="48" spans="1:156">
      <c r="A48">
        <v>32</v>
      </c>
      <c r="B48">
        <v>1623701823.4</v>
      </c>
      <c r="C48">
        <v>2658.30000019073</v>
      </c>
      <c r="D48" t="s">
        <v>378</v>
      </c>
      <c r="E48" t="s">
        <v>379</v>
      </c>
      <c r="F48" t="s">
        <v>266</v>
      </c>
      <c r="G48">
        <v>1623701815.4</v>
      </c>
      <c r="H48">
        <f>CD48*AI48*(CB48-CC48)/(100*BV48*(1000-AI48*CB48))</f>
        <v>0</v>
      </c>
      <c r="I48">
        <f>CD48*AI48*(CA48-BZ48*(1000-AI48*CC48)/(1000-AI48*CB48))/(100*BV48)</f>
        <v>0</v>
      </c>
      <c r="J48">
        <f>BZ48 - IF(AI48&gt;1, I48*BV48*100.0/(AK48*CJ48), 0)</f>
        <v>0</v>
      </c>
      <c r="K48">
        <f>((Q48-H48/2)*J48-I48)/(Q48+H48/2)</f>
        <v>0</v>
      </c>
      <c r="L48">
        <f>K48*(CE48+CF48)/1000.0</f>
        <v>0</v>
      </c>
      <c r="M48">
        <f>(BZ48 - IF(AI48&gt;1, I48*BV48*100.0/(AK48*CJ48), 0))*(CE48+CF48)/1000.0</f>
        <v>0</v>
      </c>
      <c r="N48">
        <f>2.0/((1/P48-1/O48)+SIGN(P48)*SQRT((1/P48-1/O48)*(1/P48-1/O48) + 4*BW48/((BW48+1)*(BW48+1))*(2*1/P48*1/O48-1/O48*1/O48)))</f>
        <v>0</v>
      </c>
      <c r="O48">
        <f>AF48+AE48*BV48+AD48*BV48*BV48</f>
        <v>0</v>
      </c>
      <c r="P48">
        <f>H48*(1000-(1000*0.61365*exp(17.502*T48/(240.97+T48))/(CE48+CF48)+CB48)/2)/(1000*0.61365*exp(17.502*T48/(240.97+T48))/(CE48+CF48)-CB48)</f>
        <v>0</v>
      </c>
      <c r="Q48">
        <f>1/((BW48+1)/(N48/1.6)+1/(O48/1.37)) + BW48/((BW48+1)/(N48/1.6) + BW48/(O48/1.37))</f>
        <v>0</v>
      </c>
      <c r="R48">
        <f>(BS48*BU48)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CB48*(CE48+CF48)/1000</f>
        <v>0</v>
      </c>
      <c r="X48">
        <f>0.61365*exp(17.502*CG48/(240.97+CG48))</f>
        <v>0</v>
      </c>
      <c r="Y48">
        <f>(U48-CB48*(CE48+CF48)/1000)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-0.0306601310997126</v>
      </c>
      <c r="AE48">
        <v>0.0344186831344329</v>
      </c>
      <c r="AF48">
        <v>2.72564847859639</v>
      </c>
      <c r="AG48">
        <v>73</v>
      </c>
      <c r="AH48">
        <v>12</v>
      </c>
      <c r="AI48">
        <f>IF(AG48*$H$13&gt;=AK48,1.0,(AK48/(AK48-AG48*$H$13)))</f>
        <v>0</v>
      </c>
      <c r="AJ48">
        <f>(AI48-1)*100</f>
        <v>0</v>
      </c>
      <c r="AK48">
        <f>MAX(0,($B$13+$C$13*CJ48)/(1+$D$13*CJ48)*CE48/(CG48+273)*$E$13)</f>
        <v>0</v>
      </c>
      <c r="AL48">
        <v>0</v>
      </c>
      <c r="AM48">
        <v>0</v>
      </c>
      <c r="AN48">
        <v>0</v>
      </c>
      <c r="AO48">
        <f>AN48-AM48</f>
        <v>0</v>
      </c>
      <c r="AP48">
        <f>AO48/AN48</f>
        <v>0</v>
      </c>
      <c r="AQ48">
        <v>-1</v>
      </c>
      <c r="AR48" t="s">
        <v>380</v>
      </c>
      <c r="AS48">
        <v>660.511846153846</v>
      </c>
      <c r="AT48">
        <v>800.405</v>
      </c>
      <c r="AU48">
        <f>1-AS48/AT48</f>
        <v>0</v>
      </c>
      <c r="AV48">
        <v>0.5</v>
      </c>
      <c r="AW48">
        <f>BS48</f>
        <v>0</v>
      </c>
      <c r="AX48">
        <f>I48</f>
        <v>0</v>
      </c>
      <c r="AY48">
        <f>AU48*AV48*AW48</f>
        <v>0</v>
      </c>
      <c r="AZ48">
        <f>BE48/AT48</f>
        <v>0</v>
      </c>
      <c r="BA48">
        <f>(AX48-AQ48)/AW48</f>
        <v>0</v>
      </c>
      <c r="BB48">
        <f>(AN48-AT48)/AT48</f>
        <v>0</v>
      </c>
      <c r="BC48" t="s">
        <v>268</v>
      </c>
      <c r="BD48">
        <v>0</v>
      </c>
      <c r="BE48">
        <f>AT48-BD48</f>
        <v>0</v>
      </c>
      <c r="BF48">
        <f>(AT48-AS48)/(AT48-BD48)</f>
        <v>0</v>
      </c>
      <c r="BG48">
        <f>(AN48-AT48)/(AN48-BD48)</f>
        <v>0</v>
      </c>
      <c r="BH48">
        <f>(AT48-AS48)/(AT48-AM48)</f>
        <v>0</v>
      </c>
      <c r="BI48">
        <f>(AN48-AT48)/(AN48-AM48)</f>
        <v>0</v>
      </c>
      <c r="BJ48" t="s">
        <v>268</v>
      </c>
      <c r="BK48" t="s">
        <v>268</v>
      </c>
      <c r="BL48" t="s">
        <v>268</v>
      </c>
      <c r="BM48" t="s">
        <v>268</v>
      </c>
      <c r="BN48" t="s">
        <v>268</v>
      </c>
      <c r="BO48" t="s">
        <v>268</v>
      </c>
      <c r="BP48" t="s">
        <v>268</v>
      </c>
      <c r="BQ48" t="s">
        <v>268</v>
      </c>
      <c r="BR48">
        <f>$B$11*CK48+$C$11*CL48+$F$11*CM48</f>
        <v>0</v>
      </c>
      <c r="BS48">
        <f>BR48*BT48</f>
        <v>0</v>
      </c>
      <c r="BT48">
        <f>($B$11*$D$9+$C$11*$D$9+$F$11*((CZ48+CR48)/MAX(CZ48+CR48+DA48, 0.1)*$I$9+DA48/MAX(CZ48+CR48+DA48, 0.1)*$J$9))/($B$11+$C$11+$F$11)</f>
        <v>0</v>
      </c>
      <c r="BU48">
        <f>($B$11*$K$9+$C$11*$K$9+$F$11*((CZ48+CR48)/MAX(CZ48+CR48+DA48, 0.1)*$P$9+DA48/MAX(CZ48+CR48+DA48, 0.1)*$Q$9))/($B$11+$C$11+$F$11)</f>
        <v>0</v>
      </c>
      <c r="BV48">
        <v>6</v>
      </c>
      <c r="BW48">
        <v>0.5</v>
      </c>
      <c r="BX48" t="s">
        <v>269</v>
      </c>
      <c r="BY48">
        <v>1623701815.4</v>
      </c>
      <c r="BZ48">
        <v>384.532419354839</v>
      </c>
      <c r="CA48">
        <v>399.993516129032</v>
      </c>
      <c r="CB48">
        <v>26.0355580645161</v>
      </c>
      <c r="CC48">
        <v>13.3185838709677</v>
      </c>
      <c r="CD48">
        <v>600.002451612903</v>
      </c>
      <c r="CE48">
        <v>74.0008774193548</v>
      </c>
      <c r="CF48">
        <v>0.0999869806451613</v>
      </c>
      <c r="CG48">
        <v>41.9395032258065</v>
      </c>
      <c r="CH48">
        <v>39.2683193548387</v>
      </c>
      <c r="CI48">
        <v>999.9</v>
      </c>
      <c r="CJ48">
        <v>9991.55677419355</v>
      </c>
      <c r="CK48">
        <v>0</v>
      </c>
      <c r="CL48">
        <v>1953.9235483871</v>
      </c>
      <c r="CM48">
        <v>1999.98806451613</v>
      </c>
      <c r="CN48">
        <v>0.979998483870968</v>
      </c>
      <c r="CO48">
        <v>0.0200019</v>
      </c>
      <c r="CP48">
        <v>0</v>
      </c>
      <c r="CQ48">
        <v>660.548</v>
      </c>
      <c r="CR48">
        <v>5.00005</v>
      </c>
      <c r="CS48">
        <v>18425.7225806452</v>
      </c>
      <c r="CT48">
        <v>16663.5483870968</v>
      </c>
      <c r="CU48">
        <v>54.788</v>
      </c>
      <c r="CV48">
        <v>56.937</v>
      </c>
      <c r="CW48">
        <v>55.683</v>
      </c>
      <c r="CX48">
        <v>55.125</v>
      </c>
      <c r="CY48">
        <v>56.875</v>
      </c>
      <c r="CZ48">
        <v>1955.08709677419</v>
      </c>
      <c r="DA48">
        <v>39.9009677419355</v>
      </c>
      <c r="DB48">
        <v>0</v>
      </c>
      <c r="DC48">
        <v>995.5</v>
      </c>
      <c r="DD48">
        <v>660.511846153846</v>
      </c>
      <c r="DE48">
        <v>0.3656752006938</v>
      </c>
      <c r="DF48">
        <v>-73.2683756595585</v>
      </c>
      <c r="DG48">
        <v>18426.2038461538</v>
      </c>
      <c r="DH48">
        <v>15</v>
      </c>
      <c r="DI48">
        <v>1623701759.4</v>
      </c>
      <c r="DJ48" t="s">
        <v>381</v>
      </c>
      <c r="DK48">
        <v>7</v>
      </c>
      <c r="DL48">
        <v>7.414</v>
      </c>
      <c r="DM48">
        <v>-1.1</v>
      </c>
      <c r="DN48">
        <v>400</v>
      </c>
      <c r="DO48">
        <v>13</v>
      </c>
      <c r="DP48">
        <v>0.21</v>
      </c>
      <c r="DQ48">
        <v>0.01</v>
      </c>
      <c r="DR48">
        <v>-15.4510348837209</v>
      </c>
      <c r="DS48">
        <v>-0.183472454700967</v>
      </c>
      <c r="DT48">
        <v>0.0474271773903849</v>
      </c>
      <c r="DU48">
        <v>1</v>
      </c>
      <c r="DV48">
        <v>660.539942857143</v>
      </c>
      <c r="DW48">
        <v>0.03769010154252</v>
      </c>
      <c r="DX48">
        <v>0.213505295064091</v>
      </c>
      <c r="DY48">
        <v>1</v>
      </c>
      <c r="DZ48">
        <v>12.7149069767442</v>
      </c>
      <c r="EA48">
        <v>0.0541919506339999</v>
      </c>
      <c r="EB48">
        <v>0.00768158157615261</v>
      </c>
      <c r="EC48">
        <v>1</v>
      </c>
      <c r="ED48">
        <v>3</v>
      </c>
      <c r="EE48">
        <v>3</v>
      </c>
      <c r="EF48" t="s">
        <v>334</v>
      </c>
      <c r="EG48">
        <v>100</v>
      </c>
      <c r="EH48">
        <v>100</v>
      </c>
      <c r="EI48">
        <v>7.414</v>
      </c>
      <c r="EJ48">
        <v>-1.1</v>
      </c>
      <c r="EK48">
        <v>2</v>
      </c>
      <c r="EL48">
        <v>702.447</v>
      </c>
      <c r="EM48">
        <v>316.866</v>
      </c>
      <c r="EN48">
        <v>40.8428</v>
      </c>
      <c r="EO48">
        <v>38.9905</v>
      </c>
      <c r="EP48">
        <v>30.0006</v>
      </c>
      <c r="EQ48">
        <v>38.6167</v>
      </c>
      <c r="ER48">
        <v>38.5603</v>
      </c>
      <c r="ES48">
        <v>26.3249</v>
      </c>
      <c r="ET48">
        <v>-30</v>
      </c>
      <c r="EU48">
        <v>-30</v>
      </c>
      <c r="EV48">
        <v>-999.9</v>
      </c>
      <c r="EW48">
        <v>400</v>
      </c>
      <c r="EX48">
        <v>20</v>
      </c>
      <c r="EY48">
        <v>109.796</v>
      </c>
      <c r="EZ48">
        <v>97.3804</v>
      </c>
    </row>
    <row r="49" spans="1:156">
      <c r="A49">
        <v>33</v>
      </c>
      <c r="B49">
        <v>1623701826.4</v>
      </c>
      <c r="C49">
        <v>2661.30000019073</v>
      </c>
      <c r="D49" t="s">
        <v>382</v>
      </c>
      <c r="E49" t="s">
        <v>383</v>
      </c>
      <c r="F49" t="s">
        <v>266</v>
      </c>
      <c r="G49">
        <v>1623701815.98065</v>
      </c>
      <c r="H49">
        <f>CD49*AI49*(CB49-CC49)/(100*BV49*(1000-AI49*CB49))</f>
        <v>0</v>
      </c>
      <c r="I49">
        <f>CD49*AI49*(CA49-BZ49*(1000-AI49*CC49)/(1000-AI49*CB49))/(100*BV49)</f>
        <v>0</v>
      </c>
      <c r="J49">
        <f>BZ49 - IF(AI49&gt;1, I49*BV49*100.0/(AK49*CJ49), 0)</f>
        <v>0</v>
      </c>
      <c r="K49">
        <f>((Q49-H49/2)*J49-I49)/(Q49+H49/2)</f>
        <v>0</v>
      </c>
      <c r="L49">
        <f>K49*(CE49+CF49)/1000.0</f>
        <v>0</v>
      </c>
      <c r="M49">
        <f>(BZ49 - IF(AI49&gt;1, I49*BV49*100.0/(AK49*CJ49), 0))*(CE49+CF49)/1000.0</f>
        <v>0</v>
      </c>
      <c r="N49">
        <f>2.0/((1/P49-1/O49)+SIGN(P49)*SQRT((1/P49-1/O49)*(1/P49-1/O49) + 4*BW49/((BW49+1)*(BW49+1))*(2*1/P49*1/O49-1/O49*1/O49)))</f>
        <v>0</v>
      </c>
      <c r="O49">
        <f>AF49+AE49*BV49+AD49*BV49*BV49</f>
        <v>0</v>
      </c>
      <c r="P49">
        <f>H49*(1000-(1000*0.61365*exp(17.502*T49/(240.97+T49))/(CE49+CF49)+CB49)/2)/(1000*0.61365*exp(17.502*T49/(240.97+T49))/(CE49+CF49)-CB49)</f>
        <v>0</v>
      </c>
      <c r="Q49">
        <f>1/((BW49+1)/(N49/1.6)+1/(O49/1.37)) + BW49/((BW49+1)/(N49/1.6) + BW49/(O49/1.37))</f>
        <v>0</v>
      </c>
      <c r="R49">
        <f>(BS49*BU49)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CB49*(CE49+CF49)/1000</f>
        <v>0</v>
      </c>
      <c r="X49">
        <f>0.61365*exp(17.502*CG49/(240.97+CG49))</f>
        <v>0</v>
      </c>
      <c r="Y49">
        <f>(U49-CB49*(CE49+CF49)/1000)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-0.0306571534645939</v>
      </c>
      <c r="AE49">
        <v>0.034415340478157</v>
      </c>
      <c r="AF49">
        <v>2.72543335779063</v>
      </c>
      <c r="AG49">
        <v>73</v>
      </c>
      <c r="AH49">
        <v>12</v>
      </c>
      <c r="AI49">
        <f>IF(AG49*$H$13&gt;=AK49,1.0,(AK49/(AK49-AG49*$H$13)))</f>
        <v>0</v>
      </c>
      <c r="AJ49">
        <f>(AI49-1)*100</f>
        <v>0</v>
      </c>
      <c r="AK49">
        <f>MAX(0,($B$13+$C$13*CJ49)/(1+$D$13*CJ49)*CE49/(CG49+273)*$E$13)</f>
        <v>0</v>
      </c>
      <c r="AL49">
        <v>0</v>
      </c>
      <c r="AM49">
        <v>0</v>
      </c>
      <c r="AN49">
        <v>0</v>
      </c>
      <c r="AO49">
        <f>AN49-AM49</f>
        <v>0</v>
      </c>
      <c r="AP49">
        <f>AO49/AN49</f>
        <v>0</v>
      </c>
      <c r="AQ49">
        <v>-1</v>
      </c>
      <c r="AR49" t="s">
        <v>384</v>
      </c>
      <c r="AS49">
        <v>667.928923076923</v>
      </c>
      <c r="AT49">
        <v>778.796</v>
      </c>
      <c r="AU49">
        <f>1-AS49/AT49</f>
        <v>0</v>
      </c>
      <c r="AV49">
        <v>0.5</v>
      </c>
      <c r="AW49">
        <f>BS49</f>
        <v>0</v>
      </c>
      <c r="AX49">
        <f>I49</f>
        <v>0</v>
      </c>
      <c r="AY49">
        <f>AU49*AV49*AW49</f>
        <v>0</v>
      </c>
      <c r="AZ49">
        <f>BE49/AT49</f>
        <v>0</v>
      </c>
      <c r="BA49">
        <f>(AX49-AQ49)/AW49</f>
        <v>0</v>
      </c>
      <c r="BB49">
        <f>(AN49-AT49)/AT49</f>
        <v>0</v>
      </c>
      <c r="BC49" t="s">
        <v>268</v>
      </c>
      <c r="BD49">
        <v>0</v>
      </c>
      <c r="BE49">
        <f>AT49-BD49</f>
        <v>0</v>
      </c>
      <c r="BF49">
        <f>(AT49-AS49)/(AT49-BD49)</f>
        <v>0</v>
      </c>
      <c r="BG49">
        <f>(AN49-AT49)/(AN49-BD49)</f>
        <v>0</v>
      </c>
      <c r="BH49">
        <f>(AT49-AS49)/(AT49-AM49)</f>
        <v>0</v>
      </c>
      <c r="BI49">
        <f>(AN49-AT49)/(AN49-AM49)</f>
        <v>0</v>
      </c>
      <c r="BJ49" t="s">
        <v>268</v>
      </c>
      <c r="BK49" t="s">
        <v>268</v>
      </c>
      <c r="BL49" t="s">
        <v>268</v>
      </c>
      <c r="BM49" t="s">
        <v>268</v>
      </c>
      <c r="BN49" t="s">
        <v>268</v>
      </c>
      <c r="BO49" t="s">
        <v>268</v>
      </c>
      <c r="BP49" t="s">
        <v>268</v>
      </c>
      <c r="BQ49" t="s">
        <v>268</v>
      </c>
      <c r="BR49">
        <f>$B$11*CK49+$C$11*CL49+$F$11*CM49</f>
        <v>0</v>
      </c>
      <c r="BS49">
        <f>BR49*BT49</f>
        <v>0</v>
      </c>
      <c r="BT49">
        <f>($B$11*$D$9+$C$11*$D$9+$F$11*((CZ49+CR49)/MAX(CZ49+CR49+DA49, 0.1)*$I$9+DA49/MAX(CZ49+CR49+DA49, 0.1)*$J$9))/($B$11+$C$11+$F$11)</f>
        <v>0</v>
      </c>
      <c r="BU49">
        <f>($B$11*$K$9+$C$11*$K$9+$F$11*((CZ49+CR49)/MAX(CZ49+CR49+DA49, 0.1)*$P$9+DA49/MAX(CZ49+CR49+DA49, 0.1)*$Q$9))/($B$11+$C$11+$F$11)</f>
        <v>0</v>
      </c>
      <c r="BV49">
        <v>6</v>
      </c>
      <c r="BW49">
        <v>0.5</v>
      </c>
      <c r="BX49" t="s">
        <v>269</v>
      </c>
      <c r="BY49">
        <v>1623701815.98065</v>
      </c>
      <c r="BZ49">
        <v>384.525806451613</v>
      </c>
      <c r="CA49">
        <v>399.996419354839</v>
      </c>
      <c r="CB49">
        <v>26.0363612903226</v>
      </c>
      <c r="CC49">
        <v>13.3177806451613</v>
      </c>
      <c r="CD49">
        <v>600.001451612903</v>
      </c>
      <c r="CE49">
        <v>74.0008580645161</v>
      </c>
      <c r="CF49">
        <v>0.0999869225806451</v>
      </c>
      <c r="CG49">
        <v>41.9394161290323</v>
      </c>
      <c r="CH49">
        <v>39.2660419354839</v>
      </c>
      <c r="CI49">
        <v>999.9</v>
      </c>
      <c r="CJ49">
        <v>9990.58903225807</v>
      </c>
      <c r="CK49">
        <v>0</v>
      </c>
      <c r="CL49">
        <v>1953.9335483871</v>
      </c>
      <c r="CM49">
        <v>1999.96419354839</v>
      </c>
      <c r="CN49">
        <v>0.979998677419355</v>
      </c>
      <c r="CO49">
        <v>0.0200017</v>
      </c>
      <c r="CP49">
        <v>0</v>
      </c>
      <c r="CQ49">
        <v>659.997</v>
      </c>
      <c r="CR49">
        <v>5.00005</v>
      </c>
      <c r="CS49">
        <v>18415.4516129032</v>
      </c>
      <c r="CT49">
        <v>16663.3516129032</v>
      </c>
      <c r="CU49">
        <v>54.788</v>
      </c>
      <c r="CV49">
        <v>56.937</v>
      </c>
      <c r="CW49">
        <v>55.683</v>
      </c>
      <c r="CX49">
        <v>55.125</v>
      </c>
      <c r="CY49">
        <v>56.875</v>
      </c>
      <c r="CZ49">
        <v>1955.06387096774</v>
      </c>
      <c r="DA49">
        <v>39.9003225806452</v>
      </c>
      <c r="DB49">
        <v>0</v>
      </c>
      <c r="DC49">
        <v>2.29999995231628</v>
      </c>
      <c r="DD49">
        <v>667.928923076923</v>
      </c>
      <c r="DE49">
        <v>124.369585679851</v>
      </c>
      <c r="DF49">
        <v>94683.9249848466</v>
      </c>
      <c r="DG49">
        <v>23821.6230769231</v>
      </c>
      <c r="DH49">
        <v>15</v>
      </c>
      <c r="DI49">
        <v>1623701759.4</v>
      </c>
      <c r="DJ49" t="s">
        <v>381</v>
      </c>
      <c r="DK49">
        <v>7</v>
      </c>
      <c r="DL49">
        <v>7.414</v>
      </c>
      <c r="DM49">
        <v>-1.1</v>
      </c>
      <c r="DN49">
        <v>400</v>
      </c>
      <c r="DO49">
        <v>13</v>
      </c>
      <c r="DP49">
        <v>0.21</v>
      </c>
      <c r="DQ49">
        <v>0.01</v>
      </c>
      <c r="DR49">
        <v>-15.4627093023256</v>
      </c>
      <c r="DS49">
        <v>-0.422795496014969</v>
      </c>
      <c r="DT49">
        <v>0.0637836306694258</v>
      </c>
      <c r="DU49">
        <v>1</v>
      </c>
      <c r="DV49">
        <v>666.4606</v>
      </c>
      <c r="DW49">
        <v>88.5535317828801</v>
      </c>
      <c r="DX49">
        <v>26.6910130613284</v>
      </c>
      <c r="DY49">
        <v>0</v>
      </c>
      <c r="DZ49">
        <v>12.7167348837209</v>
      </c>
      <c r="EA49">
        <v>0.0462976221706235</v>
      </c>
      <c r="EB49">
        <v>0.00721719148238813</v>
      </c>
      <c r="EC49">
        <v>1</v>
      </c>
      <c r="ED49">
        <v>2</v>
      </c>
      <c r="EE49">
        <v>3</v>
      </c>
      <c r="EF49" t="s">
        <v>271</v>
      </c>
      <c r="EG49">
        <v>100</v>
      </c>
      <c r="EH49">
        <v>100</v>
      </c>
      <c r="EI49">
        <v>7.414</v>
      </c>
      <c r="EJ49">
        <v>-1.1</v>
      </c>
      <c r="EK49">
        <v>2</v>
      </c>
      <c r="EL49">
        <v>702.897</v>
      </c>
      <c r="EM49">
        <v>316.841</v>
      </c>
      <c r="EN49">
        <v>40.839</v>
      </c>
      <c r="EO49">
        <v>38.9925</v>
      </c>
      <c r="EP49">
        <v>30.0009</v>
      </c>
      <c r="EQ49">
        <v>38.6195</v>
      </c>
      <c r="ER49">
        <v>38.5631</v>
      </c>
      <c r="ES49">
        <v>26.3247</v>
      </c>
      <c r="ET49">
        <v>-30</v>
      </c>
      <c r="EU49">
        <v>-30</v>
      </c>
      <c r="EV49">
        <v>-999.9</v>
      </c>
      <c r="EW49">
        <v>400</v>
      </c>
      <c r="EX49">
        <v>20</v>
      </c>
      <c r="EY49">
        <v>109.795</v>
      </c>
      <c r="EZ49">
        <v>97.3797</v>
      </c>
    </row>
    <row r="50" spans="1:156">
      <c r="A50">
        <v>34</v>
      </c>
      <c r="B50">
        <v>1623701829.4</v>
      </c>
      <c r="C50">
        <v>2664.30000019073</v>
      </c>
      <c r="D50" t="s">
        <v>385</v>
      </c>
      <c r="E50" t="s">
        <v>386</v>
      </c>
      <c r="F50" t="s">
        <v>266</v>
      </c>
      <c r="G50">
        <v>1623701816.64516</v>
      </c>
      <c r="H50">
        <f>CD50*AI50*(CB50-CC50)/(100*BV50*(1000-AI50*CB50))</f>
        <v>0</v>
      </c>
      <c r="I50">
        <f>CD50*AI50*(CA50-BZ50*(1000-AI50*CC50)/(1000-AI50*CB50))/(100*BV50)</f>
        <v>0</v>
      </c>
      <c r="J50">
        <f>BZ50 - IF(AI50&gt;1, I50*BV50*100.0/(AK50*CJ50), 0)</f>
        <v>0</v>
      </c>
      <c r="K50">
        <f>((Q50-H50/2)*J50-I50)/(Q50+H50/2)</f>
        <v>0</v>
      </c>
      <c r="L50">
        <f>K50*(CE50+CF50)/1000.0</f>
        <v>0</v>
      </c>
      <c r="M50">
        <f>(BZ50 - IF(AI50&gt;1, I50*BV50*100.0/(AK50*CJ50), 0))*(CE50+CF50)/1000.0</f>
        <v>0</v>
      </c>
      <c r="N50">
        <f>2.0/((1/P50-1/O50)+SIGN(P50)*SQRT((1/P50-1/O50)*(1/P50-1/O50) + 4*BW50/((BW50+1)*(BW50+1))*(2*1/P50*1/O50-1/O50*1/O50)))</f>
        <v>0</v>
      </c>
      <c r="O50">
        <f>AF50+AE50*BV50+AD50*BV50*BV50</f>
        <v>0</v>
      </c>
      <c r="P50">
        <f>H50*(1000-(1000*0.61365*exp(17.502*T50/(240.97+T50))/(CE50+CF50)+CB50)/2)/(1000*0.61365*exp(17.502*T50/(240.97+T50))/(CE50+CF50)-CB50)</f>
        <v>0</v>
      </c>
      <c r="Q50">
        <f>1/((BW50+1)/(N50/1.6)+1/(O50/1.37)) + BW50/((BW50+1)/(N50/1.6) + BW50/(O50/1.37))</f>
        <v>0</v>
      </c>
      <c r="R50">
        <f>(BS50*BU50)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CB50*(CE50+CF50)/1000</f>
        <v>0</v>
      </c>
      <c r="X50">
        <f>0.61365*exp(17.502*CG50/(240.97+CG50))</f>
        <v>0</v>
      </c>
      <c r="Y50">
        <f>(U50-CB50*(CE50+CF50)/1000)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-0.0306527516536995</v>
      </c>
      <c r="AE50">
        <v>0.0344103990598082</v>
      </c>
      <c r="AF50">
        <v>2.72511533765592</v>
      </c>
      <c r="AG50">
        <v>73</v>
      </c>
      <c r="AH50">
        <v>12</v>
      </c>
      <c r="AI50">
        <f>IF(AG50*$H$13&gt;=AK50,1.0,(AK50/(AK50-AG50*$H$13)))</f>
        <v>0</v>
      </c>
      <c r="AJ50">
        <f>(AI50-1)*100</f>
        <v>0</v>
      </c>
      <c r="AK50">
        <f>MAX(0,($B$13+$C$13*CJ50)/(1+$D$13*CJ50)*CE50/(CG50+273)*$E$13)</f>
        <v>0</v>
      </c>
      <c r="AL50">
        <v>0</v>
      </c>
      <c r="AM50">
        <v>0</v>
      </c>
      <c r="AN50">
        <v>0</v>
      </c>
      <c r="AO50">
        <f>AN50-AM50</f>
        <v>0</v>
      </c>
      <c r="AP50">
        <f>AO50/AN50</f>
        <v>0</v>
      </c>
      <c r="AQ50">
        <v>-1</v>
      </c>
      <c r="AR50" t="s">
        <v>387</v>
      </c>
      <c r="AS50">
        <v>674.161461538462</v>
      </c>
      <c r="AT50">
        <v>775.468</v>
      </c>
      <c r="AU50">
        <f>1-AS50/AT50</f>
        <v>0</v>
      </c>
      <c r="AV50">
        <v>0.5</v>
      </c>
      <c r="AW50">
        <f>BS50</f>
        <v>0</v>
      </c>
      <c r="AX50">
        <f>I50</f>
        <v>0</v>
      </c>
      <c r="AY50">
        <f>AU50*AV50*AW50</f>
        <v>0</v>
      </c>
      <c r="AZ50">
        <f>BE50/AT50</f>
        <v>0</v>
      </c>
      <c r="BA50">
        <f>(AX50-AQ50)/AW50</f>
        <v>0</v>
      </c>
      <c r="BB50">
        <f>(AN50-AT50)/AT50</f>
        <v>0</v>
      </c>
      <c r="BC50" t="s">
        <v>268</v>
      </c>
      <c r="BD50">
        <v>0</v>
      </c>
      <c r="BE50">
        <f>AT50-BD50</f>
        <v>0</v>
      </c>
      <c r="BF50">
        <f>(AT50-AS50)/(AT50-BD50)</f>
        <v>0</v>
      </c>
      <c r="BG50">
        <f>(AN50-AT50)/(AN50-BD50)</f>
        <v>0</v>
      </c>
      <c r="BH50">
        <f>(AT50-AS50)/(AT50-AM50)</f>
        <v>0</v>
      </c>
      <c r="BI50">
        <f>(AN50-AT50)/(AN50-AM50)</f>
        <v>0</v>
      </c>
      <c r="BJ50" t="s">
        <v>268</v>
      </c>
      <c r="BK50" t="s">
        <v>268</v>
      </c>
      <c r="BL50" t="s">
        <v>268</v>
      </c>
      <c r="BM50" t="s">
        <v>268</v>
      </c>
      <c r="BN50" t="s">
        <v>268</v>
      </c>
      <c r="BO50" t="s">
        <v>268</v>
      </c>
      <c r="BP50" t="s">
        <v>268</v>
      </c>
      <c r="BQ50" t="s">
        <v>268</v>
      </c>
      <c r="BR50">
        <f>$B$11*CK50+$C$11*CL50+$F$11*CM50</f>
        <v>0</v>
      </c>
      <c r="BS50">
        <f>BR50*BT50</f>
        <v>0</v>
      </c>
      <c r="BT50">
        <f>($B$11*$D$9+$C$11*$D$9+$F$11*((CZ50+CR50)/MAX(CZ50+CR50+DA50, 0.1)*$I$9+DA50/MAX(CZ50+CR50+DA50, 0.1)*$J$9))/($B$11+$C$11+$F$11)</f>
        <v>0</v>
      </c>
      <c r="BU50">
        <f>($B$11*$K$9+$C$11*$K$9+$F$11*((CZ50+CR50)/MAX(CZ50+CR50+DA50, 0.1)*$P$9+DA50/MAX(CZ50+CR50+DA50, 0.1)*$Q$9))/($B$11+$C$11+$F$11)</f>
        <v>0</v>
      </c>
      <c r="BV50">
        <v>6</v>
      </c>
      <c r="BW50">
        <v>0.5</v>
      </c>
      <c r="BX50" t="s">
        <v>269</v>
      </c>
      <c r="BY50">
        <v>1623701816.64516</v>
      </c>
      <c r="BZ50">
        <v>384.518935483871</v>
      </c>
      <c r="CA50">
        <v>399.998129032258</v>
      </c>
      <c r="CB50">
        <v>26.0517451612903</v>
      </c>
      <c r="CC50">
        <v>13.3169516129032</v>
      </c>
      <c r="CD50">
        <v>600.000935483871</v>
      </c>
      <c r="CE50">
        <v>74.0008225806452</v>
      </c>
      <c r="CF50">
        <v>0.0999954419354839</v>
      </c>
      <c r="CG50">
        <v>41.9433387096774</v>
      </c>
      <c r="CH50">
        <v>39.2655838709677</v>
      </c>
      <c r="CI50">
        <v>999.9</v>
      </c>
      <c r="CJ50">
        <v>9989.15935483871</v>
      </c>
      <c r="CK50">
        <v>0</v>
      </c>
      <c r="CL50">
        <v>1953.89612903226</v>
      </c>
      <c r="CM50">
        <v>1999.98032258065</v>
      </c>
      <c r="CN50">
        <v>0.979998741935484</v>
      </c>
      <c r="CO50">
        <v>0.0200016161290323</v>
      </c>
      <c r="CP50">
        <v>0</v>
      </c>
      <c r="CQ50">
        <v>659.334129032258</v>
      </c>
      <c r="CR50">
        <v>5.00005</v>
      </c>
      <c r="CS50">
        <v>18402.8838709677</v>
      </c>
      <c r="CT50">
        <v>16663.4838709677</v>
      </c>
      <c r="CU50">
        <v>54.794064516129</v>
      </c>
      <c r="CV50">
        <v>56.937</v>
      </c>
      <c r="CW50">
        <v>55.683</v>
      </c>
      <c r="CX50">
        <v>55.127</v>
      </c>
      <c r="CY50">
        <v>56.877</v>
      </c>
      <c r="CZ50">
        <v>1955.07967741935</v>
      </c>
      <c r="DA50">
        <v>39.9006451612903</v>
      </c>
      <c r="DB50">
        <v>0</v>
      </c>
      <c r="DC50">
        <v>2.09999990463257</v>
      </c>
      <c r="DD50">
        <v>674.161461538462</v>
      </c>
      <c r="DE50">
        <v>166.87811806355</v>
      </c>
      <c r="DF50">
        <v>143981.841586779</v>
      </c>
      <c r="DG50">
        <v>29149.0961538462</v>
      </c>
      <c r="DH50">
        <v>15</v>
      </c>
      <c r="DI50">
        <v>1623701759.4</v>
      </c>
      <c r="DJ50" t="s">
        <v>381</v>
      </c>
      <c r="DK50">
        <v>7</v>
      </c>
      <c r="DL50">
        <v>7.414</v>
      </c>
      <c r="DM50">
        <v>-1.1</v>
      </c>
      <c r="DN50">
        <v>400</v>
      </c>
      <c r="DO50">
        <v>13</v>
      </c>
      <c r="DP50">
        <v>0.21</v>
      </c>
      <c r="DQ50">
        <v>0.01</v>
      </c>
      <c r="DR50">
        <v>-15.517811627907</v>
      </c>
      <c r="DS50">
        <v>-0.839691530181697</v>
      </c>
      <c r="DT50">
        <v>0.112147150446027</v>
      </c>
      <c r="DU50">
        <v>0</v>
      </c>
      <c r="DV50">
        <v>670.6302</v>
      </c>
      <c r="DW50">
        <v>113.811386813898</v>
      </c>
      <c r="DX50">
        <v>36.5850766943494</v>
      </c>
      <c r="DY50">
        <v>0</v>
      </c>
      <c r="DZ50">
        <v>12.7571744186046</v>
      </c>
      <c r="EA50">
        <v>0.633344803454144</v>
      </c>
      <c r="EB50">
        <v>0.109051899513272</v>
      </c>
      <c r="EC50">
        <v>0</v>
      </c>
      <c r="ED50">
        <v>0</v>
      </c>
      <c r="EE50">
        <v>3</v>
      </c>
      <c r="EF50" t="s">
        <v>282</v>
      </c>
      <c r="EG50">
        <v>100</v>
      </c>
      <c r="EH50">
        <v>100</v>
      </c>
      <c r="EI50">
        <v>7.414</v>
      </c>
      <c r="EJ50">
        <v>-1.1</v>
      </c>
      <c r="EK50">
        <v>2</v>
      </c>
      <c r="EL50">
        <v>703.362</v>
      </c>
      <c r="EM50">
        <v>316.828</v>
      </c>
      <c r="EN50">
        <v>40.835</v>
      </c>
      <c r="EO50">
        <v>38.9953</v>
      </c>
      <c r="EP50">
        <v>30.0011</v>
      </c>
      <c r="EQ50">
        <v>38.6216</v>
      </c>
      <c r="ER50">
        <v>38.5659</v>
      </c>
      <c r="ES50">
        <v>26.3258</v>
      </c>
      <c r="ET50">
        <v>-30</v>
      </c>
      <c r="EU50">
        <v>-30</v>
      </c>
      <c r="EV50">
        <v>-999.9</v>
      </c>
      <c r="EW50">
        <v>400</v>
      </c>
      <c r="EX50">
        <v>20</v>
      </c>
      <c r="EY50">
        <v>109.794</v>
      </c>
      <c r="EZ50">
        <v>97.3795</v>
      </c>
    </row>
    <row r="51" spans="1:156">
      <c r="A51">
        <v>35</v>
      </c>
      <c r="B51">
        <v>1623701832.9</v>
      </c>
      <c r="C51">
        <v>2667.80000019073</v>
      </c>
      <c r="D51" t="s">
        <v>388</v>
      </c>
      <c r="E51" t="s">
        <v>389</v>
      </c>
      <c r="F51" t="s">
        <v>266</v>
      </c>
      <c r="G51">
        <v>1623701818.12903</v>
      </c>
      <c r="H51">
        <f>CD51*AI51*(CB51-CC51)/(100*BV51*(1000-AI51*CB51))</f>
        <v>0</v>
      </c>
      <c r="I51">
        <f>CD51*AI51*(CA51-BZ51*(1000-AI51*CC51)/(1000-AI51*CB51))/(100*BV51)</f>
        <v>0</v>
      </c>
      <c r="J51">
        <f>BZ51 - IF(AI51&gt;1, I51*BV51*100.0/(AK51*CJ51), 0)</f>
        <v>0</v>
      </c>
      <c r="K51">
        <f>((Q51-H51/2)*J51-I51)/(Q51+H51/2)</f>
        <v>0</v>
      </c>
      <c r="L51">
        <f>K51*(CE51+CF51)/1000.0</f>
        <v>0</v>
      </c>
      <c r="M51">
        <f>(BZ51 - IF(AI51&gt;1, I51*BV51*100.0/(AK51*CJ51), 0))*(CE51+CF51)/1000.0</f>
        <v>0</v>
      </c>
      <c r="N51">
        <f>2.0/((1/P51-1/O51)+SIGN(P51)*SQRT((1/P51-1/O51)*(1/P51-1/O51) + 4*BW51/((BW51+1)*(BW51+1))*(2*1/P51*1/O51-1/O51*1/O51)))</f>
        <v>0</v>
      </c>
      <c r="O51">
        <f>AF51+AE51*BV51+AD51*BV51*BV51</f>
        <v>0</v>
      </c>
      <c r="P51">
        <f>H51*(1000-(1000*0.61365*exp(17.502*T51/(240.97+T51))/(CE51+CF51)+CB51)/2)/(1000*0.61365*exp(17.502*T51/(240.97+T51))/(CE51+CF51)-CB51)</f>
        <v>0</v>
      </c>
      <c r="Q51">
        <f>1/((BW51+1)/(N51/1.6)+1/(O51/1.37)) + BW51/((BW51+1)/(N51/1.6) + BW51/(O51/1.37))</f>
        <v>0</v>
      </c>
      <c r="R51">
        <f>(BS51*BU51)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CB51*(CE51+CF51)/1000</f>
        <v>0</v>
      </c>
      <c r="X51">
        <f>0.61365*exp(17.502*CG51/(240.97+CG51))</f>
        <v>0</v>
      </c>
      <c r="Y51">
        <f>(U51-CB51*(CE51+CF51)/1000)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-0.0306542131996363</v>
      </c>
      <c r="AE51">
        <v>0.0344120397731607</v>
      </c>
      <c r="AF51">
        <v>2.72522093198769</v>
      </c>
      <c r="AG51">
        <v>72</v>
      </c>
      <c r="AH51">
        <v>12</v>
      </c>
      <c r="AI51">
        <f>IF(AG51*$H$13&gt;=AK51,1.0,(AK51/(AK51-AG51*$H$13)))</f>
        <v>0</v>
      </c>
      <c r="AJ51">
        <f>(AI51-1)*100</f>
        <v>0</v>
      </c>
      <c r="AK51">
        <f>MAX(0,($B$13+$C$13*CJ51)/(1+$D$13*CJ51)*CE51/(CG51+273)*$E$13)</f>
        <v>0</v>
      </c>
      <c r="AL51">
        <v>0</v>
      </c>
      <c r="AM51">
        <v>0</v>
      </c>
      <c r="AN51">
        <v>0</v>
      </c>
      <c r="AO51">
        <f>AN51-AM51</f>
        <v>0</v>
      </c>
      <c r="AP51">
        <f>AO51/AN51</f>
        <v>0</v>
      </c>
      <c r="AQ51">
        <v>-1</v>
      </c>
      <c r="AR51" t="s">
        <v>390</v>
      </c>
      <c r="AS51">
        <v>679.131923076923</v>
      </c>
      <c r="AT51">
        <v>783.758</v>
      </c>
      <c r="AU51">
        <f>1-AS51/AT51</f>
        <v>0</v>
      </c>
      <c r="AV51">
        <v>0.5</v>
      </c>
      <c r="AW51">
        <f>BS51</f>
        <v>0</v>
      </c>
      <c r="AX51">
        <f>I51</f>
        <v>0</v>
      </c>
      <c r="AY51">
        <f>AU51*AV51*AW51</f>
        <v>0</v>
      </c>
      <c r="AZ51">
        <f>BE51/AT51</f>
        <v>0</v>
      </c>
      <c r="BA51">
        <f>(AX51-AQ51)/AW51</f>
        <v>0</v>
      </c>
      <c r="BB51">
        <f>(AN51-AT51)/AT51</f>
        <v>0</v>
      </c>
      <c r="BC51" t="s">
        <v>268</v>
      </c>
      <c r="BD51">
        <v>0</v>
      </c>
      <c r="BE51">
        <f>AT51-BD51</f>
        <v>0</v>
      </c>
      <c r="BF51">
        <f>(AT51-AS51)/(AT51-BD51)</f>
        <v>0</v>
      </c>
      <c r="BG51">
        <f>(AN51-AT51)/(AN51-BD51)</f>
        <v>0</v>
      </c>
      <c r="BH51">
        <f>(AT51-AS51)/(AT51-AM51)</f>
        <v>0</v>
      </c>
      <c r="BI51">
        <f>(AN51-AT51)/(AN51-AM51)</f>
        <v>0</v>
      </c>
      <c r="BJ51" t="s">
        <v>268</v>
      </c>
      <c r="BK51" t="s">
        <v>268</v>
      </c>
      <c r="BL51" t="s">
        <v>268</v>
      </c>
      <c r="BM51" t="s">
        <v>268</v>
      </c>
      <c r="BN51" t="s">
        <v>268</v>
      </c>
      <c r="BO51" t="s">
        <v>268</v>
      </c>
      <c r="BP51" t="s">
        <v>268</v>
      </c>
      <c r="BQ51" t="s">
        <v>268</v>
      </c>
      <c r="BR51">
        <f>$B$11*CK51+$C$11*CL51+$F$11*CM51</f>
        <v>0</v>
      </c>
      <c r="BS51">
        <f>BR51*BT51</f>
        <v>0</v>
      </c>
      <c r="BT51">
        <f>($B$11*$D$9+$C$11*$D$9+$F$11*((CZ51+CR51)/MAX(CZ51+CR51+DA51, 0.1)*$I$9+DA51/MAX(CZ51+CR51+DA51, 0.1)*$J$9))/($B$11+$C$11+$F$11)</f>
        <v>0</v>
      </c>
      <c r="BU51">
        <f>($B$11*$K$9+$C$11*$K$9+$F$11*((CZ51+CR51)/MAX(CZ51+CR51+DA51, 0.1)*$P$9+DA51/MAX(CZ51+CR51+DA51, 0.1)*$Q$9))/($B$11+$C$11+$F$11)</f>
        <v>0</v>
      </c>
      <c r="BV51">
        <v>6</v>
      </c>
      <c r="BW51">
        <v>0.5</v>
      </c>
      <c r="BX51" t="s">
        <v>269</v>
      </c>
      <c r="BY51">
        <v>1623701818.12903</v>
      </c>
      <c r="BZ51">
        <v>384.498774193548</v>
      </c>
      <c r="CA51">
        <v>399.997258064516</v>
      </c>
      <c r="CB51">
        <v>26.1203806451613</v>
      </c>
      <c r="CC51">
        <v>13.315</v>
      </c>
      <c r="CD51">
        <v>600.001903225806</v>
      </c>
      <c r="CE51">
        <v>74.0007903225806</v>
      </c>
      <c r="CF51">
        <v>0.100004183870968</v>
      </c>
      <c r="CG51">
        <v>41.9569967741935</v>
      </c>
      <c r="CH51">
        <v>39.2729419354839</v>
      </c>
      <c r="CI51">
        <v>999.9</v>
      </c>
      <c r="CJ51">
        <v>9989.64</v>
      </c>
      <c r="CK51">
        <v>0</v>
      </c>
      <c r="CL51">
        <v>1953.82129032258</v>
      </c>
      <c r="CM51">
        <v>1999.97322580645</v>
      </c>
      <c r="CN51">
        <v>0.979999161290322</v>
      </c>
      <c r="CO51">
        <v>0.0200011677419355</v>
      </c>
      <c r="CP51">
        <v>0</v>
      </c>
      <c r="CQ51">
        <v>657.97764516129</v>
      </c>
      <c r="CR51">
        <v>5.00005</v>
      </c>
      <c r="CS51">
        <v>18377.8967741935</v>
      </c>
      <c r="CT51">
        <v>16663.4290322581</v>
      </c>
      <c r="CU51">
        <v>54.8202580645161</v>
      </c>
      <c r="CV51">
        <v>56.937</v>
      </c>
      <c r="CW51">
        <v>55.683</v>
      </c>
      <c r="CX51">
        <v>55.131</v>
      </c>
      <c r="CY51">
        <v>56.885064516129</v>
      </c>
      <c r="CZ51">
        <v>1955.07387096774</v>
      </c>
      <c r="DA51">
        <v>39.8993548387097</v>
      </c>
      <c r="DB51">
        <v>0</v>
      </c>
      <c r="DC51">
        <v>3.09999990463257</v>
      </c>
      <c r="DD51">
        <v>679.131923076923</v>
      </c>
      <c r="DE51">
        <v>55.1170129005664</v>
      </c>
      <c r="DF51">
        <v>86408.9070551715</v>
      </c>
      <c r="DG51">
        <v>34458.2384615385</v>
      </c>
      <c r="DH51">
        <v>15</v>
      </c>
      <c r="DI51">
        <v>1623701759.4</v>
      </c>
      <c r="DJ51" t="s">
        <v>381</v>
      </c>
      <c r="DK51">
        <v>7</v>
      </c>
      <c r="DL51">
        <v>7.414</v>
      </c>
      <c r="DM51">
        <v>-1.1</v>
      </c>
      <c r="DN51">
        <v>400</v>
      </c>
      <c r="DO51">
        <v>13</v>
      </c>
      <c r="DP51">
        <v>0.21</v>
      </c>
      <c r="DQ51">
        <v>0.01</v>
      </c>
      <c r="DR51">
        <v>-15.5585930232558</v>
      </c>
      <c r="DS51">
        <v>-1.05486110544027</v>
      </c>
      <c r="DT51">
        <v>0.126894168310939</v>
      </c>
      <c r="DU51">
        <v>0</v>
      </c>
      <c r="DV51">
        <v>674.733828571429</v>
      </c>
      <c r="DW51">
        <v>106.851271743583</v>
      </c>
      <c r="DX51">
        <v>44.0281505185591</v>
      </c>
      <c r="DY51">
        <v>0</v>
      </c>
      <c r="DZ51">
        <v>12.9001860465116</v>
      </c>
      <c r="EA51">
        <v>2.42555907138733</v>
      </c>
      <c r="EB51">
        <v>0.329528856471115</v>
      </c>
      <c r="EC51">
        <v>0</v>
      </c>
      <c r="ED51">
        <v>0</v>
      </c>
      <c r="EE51">
        <v>3</v>
      </c>
      <c r="EF51" t="s">
        <v>282</v>
      </c>
      <c r="EG51">
        <v>100</v>
      </c>
      <c r="EH51">
        <v>100</v>
      </c>
      <c r="EI51">
        <v>7.414</v>
      </c>
      <c r="EJ51">
        <v>-1.1</v>
      </c>
      <c r="EK51">
        <v>2</v>
      </c>
      <c r="EL51">
        <v>703.659</v>
      </c>
      <c r="EM51">
        <v>316.808</v>
      </c>
      <c r="EN51">
        <v>40.8306</v>
      </c>
      <c r="EO51">
        <v>38.9986</v>
      </c>
      <c r="EP51">
        <v>30.0008</v>
      </c>
      <c r="EQ51">
        <v>38.6246</v>
      </c>
      <c r="ER51">
        <v>38.5701</v>
      </c>
      <c r="ES51">
        <v>26.3241</v>
      </c>
      <c r="ET51">
        <v>-30</v>
      </c>
      <c r="EU51">
        <v>-30</v>
      </c>
      <c r="EV51">
        <v>-999.9</v>
      </c>
      <c r="EW51">
        <v>400</v>
      </c>
      <c r="EX51">
        <v>20</v>
      </c>
      <c r="EY51">
        <v>109.792</v>
      </c>
      <c r="EZ51">
        <v>97.379</v>
      </c>
    </row>
    <row r="52" spans="1:156">
      <c r="A52">
        <v>36</v>
      </c>
      <c r="B52">
        <v>1623701835.9</v>
      </c>
      <c r="C52">
        <v>2670.80000019073</v>
      </c>
      <c r="D52" t="s">
        <v>391</v>
      </c>
      <c r="E52" t="s">
        <v>392</v>
      </c>
      <c r="F52" t="s">
        <v>266</v>
      </c>
      <c r="G52">
        <v>1623701818.95484</v>
      </c>
      <c r="H52">
        <f>CD52*AI52*(CB52-CC52)/(100*BV52*(1000-AI52*CB52))</f>
        <v>0</v>
      </c>
      <c r="I52">
        <f>CD52*AI52*(CA52-BZ52*(1000-AI52*CC52)/(1000-AI52*CB52))/(100*BV52)</f>
        <v>0</v>
      </c>
      <c r="J52">
        <f>BZ52 - IF(AI52&gt;1, I52*BV52*100.0/(AK52*CJ52), 0)</f>
        <v>0</v>
      </c>
      <c r="K52">
        <f>((Q52-H52/2)*J52-I52)/(Q52+H52/2)</f>
        <v>0</v>
      </c>
      <c r="L52">
        <f>K52*(CE52+CF52)/1000.0</f>
        <v>0</v>
      </c>
      <c r="M52">
        <f>(BZ52 - IF(AI52&gt;1, I52*BV52*100.0/(AK52*CJ52), 0))*(CE52+CF52)/1000.0</f>
        <v>0</v>
      </c>
      <c r="N52">
        <f>2.0/((1/P52-1/O52)+SIGN(P52)*SQRT((1/P52-1/O52)*(1/P52-1/O52) + 4*BW52/((BW52+1)*(BW52+1))*(2*1/P52*1/O52-1/O52*1/O52)))</f>
        <v>0</v>
      </c>
      <c r="O52">
        <f>AF52+AE52*BV52+AD52*BV52*BV52</f>
        <v>0</v>
      </c>
      <c r="P52">
        <f>H52*(1000-(1000*0.61365*exp(17.502*T52/(240.97+T52))/(CE52+CF52)+CB52)/2)/(1000*0.61365*exp(17.502*T52/(240.97+T52))/(CE52+CF52)-CB52)</f>
        <v>0</v>
      </c>
      <c r="Q52">
        <f>1/((BW52+1)/(N52/1.6)+1/(O52/1.37)) + BW52/((BW52+1)/(N52/1.6) + BW52/(O52/1.37))</f>
        <v>0</v>
      </c>
      <c r="R52">
        <f>(BS52*BU52)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CB52*(CE52+CF52)/1000</f>
        <v>0</v>
      </c>
      <c r="X52">
        <f>0.61365*exp(17.502*CG52/(240.97+CG52))</f>
        <v>0</v>
      </c>
      <c r="Y52">
        <f>(U52-CB52*(CE52+CF52)/1000)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-0.030658106609577</v>
      </c>
      <c r="AE52">
        <v>0.0344164104669006</v>
      </c>
      <c r="AF52">
        <v>2.72550221878318</v>
      </c>
      <c r="AG52">
        <v>72</v>
      </c>
      <c r="AH52">
        <v>12</v>
      </c>
      <c r="AI52">
        <f>IF(AG52*$H$13&gt;=AK52,1.0,(AK52/(AK52-AG52*$H$13)))</f>
        <v>0</v>
      </c>
      <c r="AJ52">
        <f>(AI52-1)*100</f>
        <v>0</v>
      </c>
      <c r="AK52">
        <f>MAX(0,($B$13+$C$13*CJ52)/(1+$D$13*CJ52)*CE52/(CG52+273)*$E$13)</f>
        <v>0</v>
      </c>
      <c r="AL52">
        <v>0</v>
      </c>
      <c r="AM52">
        <v>0</v>
      </c>
      <c r="AN52">
        <v>0</v>
      </c>
      <c r="AO52">
        <f>AN52-AM52</f>
        <v>0</v>
      </c>
      <c r="AP52">
        <f>AO52/AN52</f>
        <v>0</v>
      </c>
      <c r="AQ52">
        <v>-1</v>
      </c>
      <c r="AR52" t="s">
        <v>393</v>
      </c>
      <c r="AS52">
        <v>685.464192307692</v>
      </c>
      <c r="AT52">
        <v>771.918</v>
      </c>
      <c r="AU52">
        <f>1-AS52/AT52</f>
        <v>0</v>
      </c>
      <c r="AV52">
        <v>0.5</v>
      </c>
      <c r="AW52">
        <f>BS52</f>
        <v>0</v>
      </c>
      <c r="AX52">
        <f>I52</f>
        <v>0</v>
      </c>
      <c r="AY52">
        <f>AU52*AV52*AW52</f>
        <v>0</v>
      </c>
      <c r="AZ52">
        <f>BE52/AT52</f>
        <v>0</v>
      </c>
      <c r="BA52">
        <f>(AX52-AQ52)/AW52</f>
        <v>0</v>
      </c>
      <c r="BB52">
        <f>(AN52-AT52)/AT52</f>
        <v>0</v>
      </c>
      <c r="BC52" t="s">
        <v>268</v>
      </c>
      <c r="BD52">
        <v>0</v>
      </c>
      <c r="BE52">
        <f>AT52-BD52</f>
        <v>0</v>
      </c>
      <c r="BF52">
        <f>(AT52-AS52)/(AT52-BD52)</f>
        <v>0</v>
      </c>
      <c r="BG52">
        <f>(AN52-AT52)/(AN52-BD52)</f>
        <v>0</v>
      </c>
      <c r="BH52">
        <f>(AT52-AS52)/(AT52-AM52)</f>
        <v>0</v>
      </c>
      <c r="BI52">
        <f>(AN52-AT52)/(AN52-AM52)</f>
        <v>0</v>
      </c>
      <c r="BJ52" t="s">
        <v>268</v>
      </c>
      <c r="BK52" t="s">
        <v>268</v>
      </c>
      <c r="BL52" t="s">
        <v>268</v>
      </c>
      <c r="BM52" t="s">
        <v>268</v>
      </c>
      <c r="BN52" t="s">
        <v>268</v>
      </c>
      <c r="BO52" t="s">
        <v>268</v>
      </c>
      <c r="BP52" t="s">
        <v>268</v>
      </c>
      <c r="BQ52" t="s">
        <v>268</v>
      </c>
      <c r="BR52">
        <f>$B$11*CK52+$C$11*CL52+$F$11*CM52</f>
        <v>0</v>
      </c>
      <c r="BS52">
        <f>BR52*BT52</f>
        <v>0</v>
      </c>
      <c r="BT52">
        <f>($B$11*$D$9+$C$11*$D$9+$F$11*((CZ52+CR52)/MAX(CZ52+CR52+DA52, 0.1)*$I$9+DA52/MAX(CZ52+CR52+DA52, 0.1)*$J$9))/($B$11+$C$11+$F$11)</f>
        <v>0</v>
      </c>
      <c r="BU52">
        <f>($B$11*$K$9+$C$11*$K$9+$F$11*((CZ52+CR52)/MAX(CZ52+CR52+DA52, 0.1)*$P$9+DA52/MAX(CZ52+CR52+DA52, 0.1)*$Q$9))/($B$11+$C$11+$F$11)</f>
        <v>0</v>
      </c>
      <c r="BV52">
        <v>6</v>
      </c>
      <c r="BW52">
        <v>0.5</v>
      </c>
      <c r="BX52" t="s">
        <v>269</v>
      </c>
      <c r="BY52">
        <v>1623701818.95484</v>
      </c>
      <c r="BZ52">
        <v>384.48864516129</v>
      </c>
      <c r="CA52">
        <v>399.999129032258</v>
      </c>
      <c r="CB52">
        <v>26.1674838709677</v>
      </c>
      <c r="CC52">
        <v>13.3138870967742</v>
      </c>
      <c r="CD52">
        <v>600.003096774194</v>
      </c>
      <c r="CE52">
        <v>74.0007741935484</v>
      </c>
      <c r="CF52">
        <v>0.099997664516129</v>
      </c>
      <c r="CG52">
        <v>41.9650064516129</v>
      </c>
      <c r="CH52">
        <v>39.2806225806452</v>
      </c>
      <c r="CI52">
        <v>999.9</v>
      </c>
      <c r="CJ52">
        <v>9990.91096774193</v>
      </c>
      <c r="CK52">
        <v>0</v>
      </c>
      <c r="CL52">
        <v>1953.78806451613</v>
      </c>
      <c r="CM52">
        <v>1999.94161290323</v>
      </c>
      <c r="CN52">
        <v>0.979999225806451</v>
      </c>
      <c r="CO52">
        <v>0.0200010935483871</v>
      </c>
      <c r="CP52">
        <v>0</v>
      </c>
      <c r="CQ52">
        <v>657.209258064516</v>
      </c>
      <c r="CR52">
        <v>5.00005</v>
      </c>
      <c r="CS52">
        <v>18363.7677419355</v>
      </c>
      <c r="CT52">
        <v>16663.164516129</v>
      </c>
      <c r="CU52">
        <v>54.8363870967742</v>
      </c>
      <c r="CV52">
        <v>56.937</v>
      </c>
      <c r="CW52">
        <v>55.683</v>
      </c>
      <c r="CX52">
        <v>55.133</v>
      </c>
      <c r="CY52">
        <v>56.8910967741935</v>
      </c>
      <c r="CZ52">
        <v>1955.04290322581</v>
      </c>
      <c r="DA52">
        <v>39.8987096774194</v>
      </c>
      <c r="DB52">
        <v>0</v>
      </c>
      <c r="DC52">
        <v>2.40000009536743</v>
      </c>
      <c r="DD52">
        <v>685.464192307692</v>
      </c>
      <c r="DE52">
        <v>-25.6509470696754</v>
      </c>
      <c r="DF52">
        <v>25618.7927167004</v>
      </c>
      <c r="DG52">
        <v>39817.8807692308</v>
      </c>
      <c r="DH52">
        <v>15</v>
      </c>
      <c r="DI52">
        <v>1623701759.4</v>
      </c>
      <c r="DJ52" t="s">
        <v>381</v>
      </c>
      <c r="DK52">
        <v>7</v>
      </c>
      <c r="DL52">
        <v>7.414</v>
      </c>
      <c r="DM52">
        <v>-1.1</v>
      </c>
      <c r="DN52">
        <v>400</v>
      </c>
      <c r="DO52">
        <v>13</v>
      </c>
      <c r="DP52">
        <v>0.21</v>
      </c>
      <c r="DQ52">
        <v>0.01</v>
      </c>
      <c r="DR52">
        <v>-15.6253720930233</v>
      </c>
      <c r="DS52">
        <v>-1.27240873866014</v>
      </c>
      <c r="DT52">
        <v>0.149262421205042</v>
      </c>
      <c r="DU52">
        <v>0</v>
      </c>
      <c r="DV52">
        <v>679.628571428571</v>
      </c>
      <c r="DW52">
        <v>104.147709617087</v>
      </c>
      <c r="DX52">
        <v>50.2007776281749</v>
      </c>
      <c r="DY52">
        <v>0</v>
      </c>
      <c r="DZ52">
        <v>13.0906906976744</v>
      </c>
      <c r="EA52">
        <v>4.282209381719</v>
      </c>
      <c r="EB52">
        <v>0.509860740592162</v>
      </c>
      <c r="EC52">
        <v>0</v>
      </c>
      <c r="ED52">
        <v>0</v>
      </c>
      <c r="EE52">
        <v>3</v>
      </c>
      <c r="EF52" t="s">
        <v>282</v>
      </c>
      <c r="EG52">
        <v>100</v>
      </c>
      <c r="EH52">
        <v>100</v>
      </c>
      <c r="EI52">
        <v>7.414</v>
      </c>
      <c r="EJ52">
        <v>-1.1</v>
      </c>
      <c r="EK52">
        <v>2</v>
      </c>
      <c r="EL52">
        <v>703.566</v>
      </c>
      <c r="EM52">
        <v>316.821</v>
      </c>
      <c r="EN52">
        <v>40.8267</v>
      </c>
      <c r="EO52">
        <v>39.0014</v>
      </c>
      <c r="EP52">
        <v>30.0007</v>
      </c>
      <c r="EQ52">
        <v>38.6265</v>
      </c>
      <c r="ER52">
        <v>38.5728</v>
      </c>
      <c r="ES52">
        <v>26.3267</v>
      </c>
      <c r="ET52">
        <v>-30</v>
      </c>
      <c r="EU52">
        <v>-30</v>
      </c>
      <c r="EV52">
        <v>-999.9</v>
      </c>
      <c r="EW52">
        <v>400</v>
      </c>
      <c r="EX52">
        <v>20</v>
      </c>
      <c r="EY52">
        <v>109.791</v>
      </c>
      <c r="EZ52">
        <v>97.3772</v>
      </c>
    </row>
    <row r="53" spans="1:156">
      <c r="A53">
        <v>37</v>
      </c>
      <c r="B53">
        <v>1623701839.4</v>
      </c>
      <c r="C53">
        <v>2674.30000019073</v>
      </c>
      <c r="D53" t="s">
        <v>394</v>
      </c>
      <c r="E53" t="s">
        <v>395</v>
      </c>
      <c r="F53" t="s">
        <v>266</v>
      </c>
      <c r="G53">
        <v>1623701820.76129</v>
      </c>
      <c r="H53">
        <f>CD53*AI53*(CB53-CC53)/(100*BV53*(1000-AI53*CB53))</f>
        <v>0</v>
      </c>
      <c r="I53">
        <f>CD53*AI53*(CA53-BZ53*(1000-AI53*CC53)/(1000-AI53*CB53))/(100*BV53)</f>
        <v>0</v>
      </c>
      <c r="J53">
        <f>BZ53 - IF(AI53&gt;1, I53*BV53*100.0/(AK53*CJ53), 0)</f>
        <v>0</v>
      </c>
      <c r="K53">
        <f>((Q53-H53/2)*J53-I53)/(Q53+H53/2)</f>
        <v>0</v>
      </c>
      <c r="L53">
        <f>K53*(CE53+CF53)/1000.0</f>
        <v>0</v>
      </c>
      <c r="M53">
        <f>(BZ53 - IF(AI53&gt;1, I53*BV53*100.0/(AK53*CJ53), 0))*(CE53+CF53)/1000.0</f>
        <v>0</v>
      </c>
      <c r="N53">
        <f>2.0/((1/P53-1/O53)+SIGN(P53)*SQRT((1/P53-1/O53)*(1/P53-1/O53) + 4*BW53/((BW53+1)*(BW53+1))*(2*1/P53*1/O53-1/O53*1/O53)))</f>
        <v>0</v>
      </c>
      <c r="O53">
        <f>AF53+AE53*BV53+AD53*BV53*BV53</f>
        <v>0</v>
      </c>
      <c r="P53">
        <f>H53*(1000-(1000*0.61365*exp(17.502*T53/(240.97+T53))/(CE53+CF53)+CB53)/2)/(1000*0.61365*exp(17.502*T53/(240.97+T53))/(CE53+CF53)-CB53)</f>
        <v>0</v>
      </c>
      <c r="Q53">
        <f>1/((BW53+1)/(N53/1.6)+1/(O53/1.37)) + BW53/((BW53+1)/(N53/1.6) + BW53/(O53/1.37))</f>
        <v>0</v>
      </c>
      <c r="R53">
        <f>(BS53*BU53)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CB53*(CE53+CF53)/1000</f>
        <v>0</v>
      </c>
      <c r="X53">
        <f>0.61365*exp(17.502*CG53/(240.97+CG53))</f>
        <v>0</v>
      </c>
      <c r="Y53">
        <f>(U53-CB53*(CE53+CF53)/1000)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-0.0306540086933949</v>
      </c>
      <c r="AE53">
        <v>0.0344118101969891</v>
      </c>
      <c r="AF53">
        <v>2.72520615681355</v>
      </c>
      <c r="AG53">
        <v>72</v>
      </c>
      <c r="AH53">
        <v>12</v>
      </c>
      <c r="AI53">
        <f>IF(AG53*$H$13&gt;=AK53,1.0,(AK53/(AK53-AG53*$H$13)))</f>
        <v>0</v>
      </c>
      <c r="AJ53">
        <f>(AI53-1)*100</f>
        <v>0</v>
      </c>
      <c r="AK53">
        <f>MAX(0,($B$13+$C$13*CJ53)/(1+$D$13*CJ53)*CE53/(CG53+273)*$E$13)</f>
        <v>0</v>
      </c>
      <c r="AL53">
        <v>0</v>
      </c>
      <c r="AM53">
        <v>0</v>
      </c>
      <c r="AN53">
        <v>0</v>
      </c>
      <c r="AO53">
        <f>AN53-AM53</f>
        <v>0</v>
      </c>
      <c r="AP53">
        <f>AO53/AN53</f>
        <v>0</v>
      </c>
      <c r="AQ53">
        <v>-1</v>
      </c>
      <c r="AR53" t="s">
        <v>396</v>
      </c>
      <c r="AS53">
        <v>685.1755</v>
      </c>
      <c r="AT53">
        <v>779.043</v>
      </c>
      <c r="AU53">
        <f>1-AS53/AT53</f>
        <v>0</v>
      </c>
      <c r="AV53">
        <v>0.5</v>
      </c>
      <c r="AW53">
        <f>BS53</f>
        <v>0</v>
      </c>
      <c r="AX53">
        <f>I53</f>
        <v>0</v>
      </c>
      <c r="AY53">
        <f>AU53*AV53*AW53</f>
        <v>0</v>
      </c>
      <c r="AZ53">
        <f>BE53/AT53</f>
        <v>0</v>
      </c>
      <c r="BA53">
        <f>(AX53-AQ53)/AW53</f>
        <v>0</v>
      </c>
      <c r="BB53">
        <f>(AN53-AT53)/AT53</f>
        <v>0</v>
      </c>
      <c r="BC53" t="s">
        <v>268</v>
      </c>
      <c r="BD53">
        <v>0</v>
      </c>
      <c r="BE53">
        <f>AT53-BD53</f>
        <v>0</v>
      </c>
      <c r="BF53">
        <f>(AT53-AS53)/(AT53-BD53)</f>
        <v>0</v>
      </c>
      <c r="BG53">
        <f>(AN53-AT53)/(AN53-BD53)</f>
        <v>0</v>
      </c>
      <c r="BH53">
        <f>(AT53-AS53)/(AT53-AM53)</f>
        <v>0</v>
      </c>
      <c r="BI53">
        <f>(AN53-AT53)/(AN53-AM53)</f>
        <v>0</v>
      </c>
      <c r="BJ53" t="s">
        <v>268</v>
      </c>
      <c r="BK53" t="s">
        <v>268</v>
      </c>
      <c r="BL53" t="s">
        <v>268</v>
      </c>
      <c r="BM53" t="s">
        <v>268</v>
      </c>
      <c r="BN53" t="s">
        <v>268</v>
      </c>
      <c r="BO53" t="s">
        <v>268</v>
      </c>
      <c r="BP53" t="s">
        <v>268</v>
      </c>
      <c r="BQ53" t="s">
        <v>268</v>
      </c>
      <c r="BR53">
        <f>$B$11*CK53+$C$11*CL53+$F$11*CM53</f>
        <v>0</v>
      </c>
      <c r="BS53">
        <f>BR53*BT53</f>
        <v>0</v>
      </c>
      <c r="BT53">
        <f>($B$11*$D$9+$C$11*$D$9+$F$11*((CZ53+CR53)/MAX(CZ53+CR53+DA53, 0.1)*$I$9+DA53/MAX(CZ53+CR53+DA53, 0.1)*$J$9))/($B$11+$C$11+$F$11)</f>
        <v>0</v>
      </c>
      <c r="BU53">
        <f>($B$11*$K$9+$C$11*$K$9+$F$11*((CZ53+CR53)/MAX(CZ53+CR53+DA53, 0.1)*$P$9+DA53/MAX(CZ53+CR53+DA53, 0.1)*$Q$9))/($B$11+$C$11+$F$11)</f>
        <v>0</v>
      </c>
      <c r="BV53">
        <v>6</v>
      </c>
      <c r="BW53">
        <v>0.5</v>
      </c>
      <c r="BX53" t="s">
        <v>269</v>
      </c>
      <c r="BY53">
        <v>1623701820.76129</v>
      </c>
      <c r="BZ53">
        <v>384.469290322581</v>
      </c>
      <c r="CA53">
        <v>399.996677419355</v>
      </c>
      <c r="CB53">
        <v>26.2769935483871</v>
      </c>
      <c r="CC53">
        <v>13.3113838709677</v>
      </c>
      <c r="CD53">
        <v>600.004193548387</v>
      </c>
      <c r="CE53">
        <v>74.0007387096774</v>
      </c>
      <c r="CF53">
        <v>0.100027164516129</v>
      </c>
      <c r="CG53">
        <v>41.9835580645161</v>
      </c>
      <c r="CH53">
        <v>39.304035483871</v>
      </c>
      <c r="CI53">
        <v>999.9</v>
      </c>
      <c r="CJ53">
        <v>9989.58032258064</v>
      </c>
      <c r="CK53">
        <v>0</v>
      </c>
      <c r="CL53">
        <v>1953.64516129032</v>
      </c>
      <c r="CM53">
        <v>1999.94</v>
      </c>
      <c r="CN53">
        <v>0.979999612903225</v>
      </c>
      <c r="CO53">
        <v>0.0200006709677419</v>
      </c>
      <c r="CP53">
        <v>0</v>
      </c>
      <c r="CQ53">
        <v>655.627032258065</v>
      </c>
      <c r="CR53">
        <v>5.00005</v>
      </c>
      <c r="CS53">
        <v>18334.9387096774</v>
      </c>
      <c r="CT53">
        <v>16663.1548387097</v>
      </c>
      <c r="CU53">
        <v>54.8727096774193</v>
      </c>
      <c r="CV53">
        <v>56.937</v>
      </c>
      <c r="CW53">
        <v>55.683</v>
      </c>
      <c r="CX53">
        <v>55.137</v>
      </c>
      <c r="CY53">
        <v>56.9072258064516</v>
      </c>
      <c r="CZ53">
        <v>1955.04193548387</v>
      </c>
      <c r="DA53">
        <v>39.898064516129</v>
      </c>
      <c r="DB53">
        <v>0</v>
      </c>
      <c r="DC53">
        <v>2.90000009536743</v>
      </c>
      <c r="DD53">
        <v>685.1755</v>
      </c>
      <c r="DE53">
        <v>-130.084475243001</v>
      </c>
      <c r="DF53">
        <v>-58435.2867326886</v>
      </c>
      <c r="DG53">
        <v>42314.8923076923</v>
      </c>
      <c r="DH53">
        <v>15</v>
      </c>
      <c r="DI53">
        <v>1623701759.4</v>
      </c>
      <c r="DJ53" t="s">
        <v>381</v>
      </c>
      <c r="DK53">
        <v>7</v>
      </c>
      <c r="DL53">
        <v>7.414</v>
      </c>
      <c r="DM53">
        <v>-1.1</v>
      </c>
      <c r="DN53">
        <v>400</v>
      </c>
      <c r="DO53">
        <v>13</v>
      </c>
      <c r="DP53">
        <v>0.21</v>
      </c>
      <c r="DQ53">
        <v>0.01</v>
      </c>
      <c r="DR53">
        <v>-15.651123255814</v>
      </c>
      <c r="DS53">
        <v>-1.06025006404538</v>
      </c>
      <c r="DT53">
        <v>0.139885728841743</v>
      </c>
      <c r="DU53">
        <v>0</v>
      </c>
      <c r="DV53">
        <v>683.3452</v>
      </c>
      <c r="DW53">
        <v>66.6464809294576</v>
      </c>
      <c r="DX53">
        <v>54.084607575697</v>
      </c>
      <c r="DY53">
        <v>0</v>
      </c>
      <c r="DZ53">
        <v>13.2763441860465</v>
      </c>
      <c r="EA53">
        <v>5.57719153010416</v>
      </c>
      <c r="EB53">
        <v>0.619213150100105</v>
      </c>
      <c r="EC53">
        <v>0</v>
      </c>
      <c r="ED53">
        <v>0</v>
      </c>
      <c r="EE53">
        <v>3</v>
      </c>
      <c r="EF53" t="s">
        <v>282</v>
      </c>
      <c r="EG53">
        <v>100</v>
      </c>
      <c r="EH53">
        <v>100</v>
      </c>
      <c r="EI53">
        <v>7.414</v>
      </c>
      <c r="EJ53">
        <v>-1.1</v>
      </c>
      <c r="EK53">
        <v>2</v>
      </c>
      <c r="EL53">
        <v>703.748</v>
      </c>
      <c r="EM53">
        <v>316.667</v>
      </c>
      <c r="EN53">
        <v>40.8222</v>
      </c>
      <c r="EO53">
        <v>39.0047</v>
      </c>
      <c r="EP53">
        <v>30.0006</v>
      </c>
      <c r="EQ53">
        <v>38.629</v>
      </c>
      <c r="ER53">
        <v>38.5751</v>
      </c>
      <c r="ES53">
        <v>26.3256</v>
      </c>
      <c r="ET53">
        <v>-30</v>
      </c>
      <c r="EU53">
        <v>-30</v>
      </c>
      <c r="EV53">
        <v>-999.9</v>
      </c>
      <c r="EW53">
        <v>400</v>
      </c>
      <c r="EX53">
        <v>20</v>
      </c>
      <c r="EY53">
        <v>109.79</v>
      </c>
      <c r="EZ53">
        <v>97.3764</v>
      </c>
    </row>
    <row r="54" spans="1:156">
      <c r="A54">
        <v>38</v>
      </c>
      <c r="B54">
        <v>1623701842.4</v>
      </c>
      <c r="C54">
        <v>2677.30000019073</v>
      </c>
      <c r="D54" t="s">
        <v>397</v>
      </c>
      <c r="E54" t="s">
        <v>398</v>
      </c>
      <c r="F54" t="s">
        <v>266</v>
      </c>
      <c r="G54">
        <v>1623701821.74839</v>
      </c>
      <c r="H54">
        <f>CD54*AI54*(CB54-CC54)/(100*BV54*(1000-AI54*CB54))</f>
        <v>0</v>
      </c>
      <c r="I54">
        <f>CD54*AI54*(CA54-BZ54*(1000-AI54*CC54)/(1000-AI54*CB54))/(100*BV54)</f>
        <v>0</v>
      </c>
      <c r="J54">
        <f>BZ54 - IF(AI54&gt;1, I54*BV54*100.0/(AK54*CJ54), 0)</f>
        <v>0</v>
      </c>
      <c r="K54">
        <f>((Q54-H54/2)*J54-I54)/(Q54+H54/2)</f>
        <v>0</v>
      </c>
      <c r="L54">
        <f>K54*(CE54+CF54)/1000.0</f>
        <v>0</v>
      </c>
      <c r="M54">
        <f>(BZ54 - IF(AI54&gt;1, I54*BV54*100.0/(AK54*CJ54), 0))*(CE54+CF54)/1000.0</f>
        <v>0</v>
      </c>
      <c r="N54">
        <f>2.0/((1/P54-1/O54)+SIGN(P54)*SQRT((1/P54-1/O54)*(1/P54-1/O54) + 4*BW54/((BW54+1)*(BW54+1))*(2*1/P54*1/O54-1/O54*1/O54)))</f>
        <v>0</v>
      </c>
      <c r="O54">
        <f>AF54+AE54*BV54+AD54*BV54*BV54</f>
        <v>0</v>
      </c>
      <c r="P54">
        <f>H54*(1000-(1000*0.61365*exp(17.502*T54/(240.97+T54))/(CE54+CF54)+CB54)/2)/(1000*0.61365*exp(17.502*T54/(240.97+T54))/(CE54+CF54)-CB54)</f>
        <v>0</v>
      </c>
      <c r="Q54">
        <f>1/((BW54+1)/(N54/1.6)+1/(O54/1.37)) + BW54/((BW54+1)/(N54/1.6) + BW54/(O54/1.37))</f>
        <v>0</v>
      </c>
      <c r="R54">
        <f>(BS54*BU54)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CB54*(CE54+CF54)/1000</f>
        <v>0</v>
      </c>
      <c r="X54">
        <f>0.61365*exp(17.502*CG54/(240.97+CG54))</f>
        <v>0</v>
      </c>
      <c r="Y54">
        <f>(U54-CB54*(CE54+CF54)/1000)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-0.0306563435993058</v>
      </c>
      <c r="AE54">
        <v>0.034414431333423</v>
      </c>
      <c r="AF54">
        <v>2.72537484779913</v>
      </c>
      <c r="AG54">
        <v>72</v>
      </c>
      <c r="AH54">
        <v>12</v>
      </c>
      <c r="AI54">
        <f>IF(AG54*$H$13&gt;=AK54,1.0,(AK54/(AK54-AG54*$H$13)))</f>
        <v>0</v>
      </c>
      <c r="AJ54">
        <f>(AI54-1)*100</f>
        <v>0</v>
      </c>
      <c r="AK54">
        <f>MAX(0,($B$13+$C$13*CJ54)/(1+$D$13*CJ54)*CE54/(CG54+273)*$E$13)</f>
        <v>0</v>
      </c>
      <c r="AL54">
        <v>0</v>
      </c>
      <c r="AM54">
        <v>0</v>
      </c>
      <c r="AN54">
        <v>0</v>
      </c>
      <c r="AO54">
        <f>AN54-AM54</f>
        <v>0</v>
      </c>
      <c r="AP54">
        <f>AO54/AN54</f>
        <v>0</v>
      </c>
      <c r="AQ54">
        <v>-1</v>
      </c>
      <c r="AR54" t="s">
        <v>399</v>
      </c>
      <c r="AS54">
        <v>683.618846153846</v>
      </c>
      <c r="AT54">
        <v>767.778</v>
      </c>
      <c r="AU54">
        <f>1-AS54/AT54</f>
        <v>0</v>
      </c>
      <c r="AV54">
        <v>0.5</v>
      </c>
      <c r="AW54">
        <f>BS54</f>
        <v>0</v>
      </c>
      <c r="AX54">
        <f>I54</f>
        <v>0</v>
      </c>
      <c r="AY54">
        <f>AU54*AV54*AW54</f>
        <v>0</v>
      </c>
      <c r="AZ54">
        <f>BE54/AT54</f>
        <v>0</v>
      </c>
      <c r="BA54">
        <f>(AX54-AQ54)/AW54</f>
        <v>0</v>
      </c>
      <c r="BB54">
        <f>(AN54-AT54)/AT54</f>
        <v>0</v>
      </c>
      <c r="BC54" t="s">
        <v>268</v>
      </c>
      <c r="BD54">
        <v>0</v>
      </c>
      <c r="BE54">
        <f>AT54-BD54</f>
        <v>0</v>
      </c>
      <c r="BF54">
        <f>(AT54-AS54)/(AT54-BD54)</f>
        <v>0</v>
      </c>
      <c r="BG54">
        <f>(AN54-AT54)/(AN54-BD54)</f>
        <v>0</v>
      </c>
      <c r="BH54">
        <f>(AT54-AS54)/(AT54-AM54)</f>
        <v>0</v>
      </c>
      <c r="BI54">
        <f>(AN54-AT54)/(AN54-AM54)</f>
        <v>0</v>
      </c>
      <c r="BJ54" t="s">
        <v>268</v>
      </c>
      <c r="BK54" t="s">
        <v>268</v>
      </c>
      <c r="BL54" t="s">
        <v>268</v>
      </c>
      <c r="BM54" t="s">
        <v>268</v>
      </c>
      <c r="BN54" t="s">
        <v>268</v>
      </c>
      <c r="BO54" t="s">
        <v>268</v>
      </c>
      <c r="BP54" t="s">
        <v>268</v>
      </c>
      <c r="BQ54" t="s">
        <v>268</v>
      </c>
      <c r="BR54">
        <f>$B$11*CK54+$C$11*CL54+$F$11*CM54</f>
        <v>0</v>
      </c>
      <c r="BS54">
        <f>BR54*BT54</f>
        <v>0</v>
      </c>
      <c r="BT54">
        <f>($B$11*$D$9+$C$11*$D$9+$F$11*((CZ54+CR54)/MAX(CZ54+CR54+DA54, 0.1)*$I$9+DA54/MAX(CZ54+CR54+DA54, 0.1)*$J$9))/($B$11+$C$11+$F$11)</f>
        <v>0</v>
      </c>
      <c r="BU54">
        <f>($B$11*$K$9+$C$11*$K$9+$F$11*((CZ54+CR54)/MAX(CZ54+CR54+DA54, 0.1)*$P$9+DA54/MAX(CZ54+CR54+DA54, 0.1)*$Q$9))/($B$11+$C$11+$F$11)</f>
        <v>0</v>
      </c>
      <c r="BV54">
        <v>6</v>
      </c>
      <c r="BW54">
        <v>0.5</v>
      </c>
      <c r="BX54" t="s">
        <v>269</v>
      </c>
      <c r="BY54">
        <v>1623701821.74839</v>
      </c>
      <c r="BZ54">
        <v>384.456322580645</v>
      </c>
      <c r="CA54">
        <v>399.996225806452</v>
      </c>
      <c r="CB54">
        <v>26.3371741935484</v>
      </c>
      <c r="CC54">
        <v>13.3100322580645</v>
      </c>
      <c r="CD54">
        <v>600.004580645161</v>
      </c>
      <c r="CE54">
        <v>74.0007</v>
      </c>
      <c r="CF54">
        <v>0.100021112903226</v>
      </c>
      <c r="CG54">
        <v>41.9935064516129</v>
      </c>
      <c r="CH54">
        <v>39.3191129032258</v>
      </c>
      <c r="CI54">
        <v>999.9</v>
      </c>
      <c r="CJ54">
        <v>9990.3464516129</v>
      </c>
      <c r="CK54">
        <v>0</v>
      </c>
      <c r="CL54">
        <v>1953.61548387097</v>
      </c>
      <c r="CM54">
        <v>1999.96193548387</v>
      </c>
      <c r="CN54">
        <v>0.979999741935484</v>
      </c>
      <c r="CO54">
        <v>0.0200005225806452</v>
      </c>
      <c r="CP54">
        <v>0</v>
      </c>
      <c r="CQ54">
        <v>654.838129032258</v>
      </c>
      <c r="CR54">
        <v>5.00005</v>
      </c>
      <c r="CS54">
        <v>18320.5225806452</v>
      </c>
      <c r="CT54">
        <v>16663.335483871</v>
      </c>
      <c r="CU54">
        <v>54.8949032258064</v>
      </c>
      <c r="CV54">
        <v>56.937</v>
      </c>
      <c r="CW54">
        <v>55.683</v>
      </c>
      <c r="CX54">
        <v>55.1410322580645</v>
      </c>
      <c r="CY54">
        <v>56.9193225806452</v>
      </c>
      <c r="CZ54">
        <v>1955.0635483871</v>
      </c>
      <c r="DA54">
        <v>39.8983870967742</v>
      </c>
      <c r="DB54">
        <v>0</v>
      </c>
      <c r="DC54">
        <v>2.09999990463257</v>
      </c>
      <c r="DD54">
        <v>683.618846153846</v>
      </c>
      <c r="DE54">
        <v>-71.3819045420455</v>
      </c>
      <c r="DF54">
        <v>-26718.3415313912</v>
      </c>
      <c r="DG54">
        <v>42224.2807692308</v>
      </c>
      <c r="DH54">
        <v>15</v>
      </c>
      <c r="DI54">
        <v>1623701759.4</v>
      </c>
      <c r="DJ54" t="s">
        <v>381</v>
      </c>
      <c r="DK54">
        <v>7</v>
      </c>
      <c r="DL54">
        <v>7.414</v>
      </c>
      <c r="DM54">
        <v>-1.1</v>
      </c>
      <c r="DN54">
        <v>400</v>
      </c>
      <c r="DO54">
        <v>13</v>
      </c>
      <c r="DP54">
        <v>0.21</v>
      </c>
      <c r="DQ54">
        <v>0.01</v>
      </c>
      <c r="DR54">
        <v>-15.6931511627907</v>
      </c>
      <c r="DS54">
        <v>-0.944374833558384</v>
      </c>
      <c r="DT54">
        <v>0.1344049112684</v>
      </c>
      <c r="DU54">
        <v>0</v>
      </c>
      <c r="DV54">
        <v>686.815457142857</v>
      </c>
      <c r="DW54">
        <v>-18.1981672081513</v>
      </c>
      <c r="DX54">
        <v>57.9251144256064</v>
      </c>
      <c r="DY54">
        <v>0</v>
      </c>
      <c r="DZ54">
        <v>13.5690069767442</v>
      </c>
      <c r="EA54">
        <v>6.69984536666477</v>
      </c>
      <c r="EB54">
        <v>0.708736875895173</v>
      </c>
      <c r="EC54">
        <v>0</v>
      </c>
      <c r="ED54">
        <v>0</v>
      </c>
      <c r="EE54">
        <v>3</v>
      </c>
      <c r="EF54" t="s">
        <v>282</v>
      </c>
      <c r="EG54">
        <v>100</v>
      </c>
      <c r="EH54">
        <v>100</v>
      </c>
      <c r="EI54">
        <v>7.414</v>
      </c>
      <c r="EJ54">
        <v>-1.1</v>
      </c>
      <c r="EK54">
        <v>2</v>
      </c>
      <c r="EL54">
        <v>703.897</v>
      </c>
      <c r="EM54">
        <v>316.661</v>
      </c>
      <c r="EN54">
        <v>40.8183</v>
      </c>
      <c r="EO54">
        <v>39.0068</v>
      </c>
      <c r="EP54">
        <v>30.0006</v>
      </c>
      <c r="EQ54">
        <v>38.6306</v>
      </c>
      <c r="ER54">
        <v>38.5764</v>
      </c>
      <c r="ES54">
        <v>26.3251</v>
      </c>
      <c r="ET54">
        <v>-30</v>
      </c>
      <c r="EU54">
        <v>-30</v>
      </c>
      <c r="EV54">
        <v>-999.9</v>
      </c>
      <c r="EW54">
        <v>400</v>
      </c>
      <c r="EX54">
        <v>20</v>
      </c>
      <c r="EY54">
        <v>109.788</v>
      </c>
      <c r="EZ54">
        <v>97.3761</v>
      </c>
    </row>
    <row r="55" spans="1:156">
      <c r="A55">
        <v>39</v>
      </c>
      <c r="B55">
        <v>1623701845.9</v>
      </c>
      <c r="C55">
        <v>2680.80000019073</v>
      </c>
      <c r="D55" t="s">
        <v>400</v>
      </c>
      <c r="E55" t="s">
        <v>401</v>
      </c>
      <c r="F55" t="s">
        <v>266</v>
      </c>
      <c r="G55">
        <v>1623701823.87742</v>
      </c>
      <c r="H55">
        <f>CD55*AI55*(CB55-CC55)/(100*BV55*(1000-AI55*CB55))</f>
        <v>0</v>
      </c>
      <c r="I55">
        <f>CD55*AI55*(CA55-BZ55*(1000-AI55*CC55)/(1000-AI55*CB55))/(100*BV55)</f>
        <v>0</v>
      </c>
      <c r="J55">
        <f>BZ55 - IF(AI55&gt;1, I55*BV55*100.0/(AK55*CJ55), 0)</f>
        <v>0</v>
      </c>
      <c r="K55">
        <f>((Q55-H55/2)*J55-I55)/(Q55+H55/2)</f>
        <v>0</v>
      </c>
      <c r="L55">
        <f>K55*(CE55+CF55)/1000.0</f>
        <v>0</v>
      </c>
      <c r="M55">
        <f>(BZ55 - IF(AI55&gt;1, I55*BV55*100.0/(AK55*CJ55), 0))*(CE55+CF55)/1000.0</f>
        <v>0</v>
      </c>
      <c r="N55">
        <f>2.0/((1/P55-1/O55)+SIGN(P55)*SQRT((1/P55-1/O55)*(1/P55-1/O55) + 4*BW55/((BW55+1)*(BW55+1))*(2*1/P55*1/O55-1/O55*1/O55)))</f>
        <v>0</v>
      </c>
      <c r="O55">
        <f>AF55+AE55*BV55+AD55*BV55*BV55</f>
        <v>0</v>
      </c>
      <c r="P55">
        <f>H55*(1000-(1000*0.61365*exp(17.502*T55/(240.97+T55))/(CE55+CF55)+CB55)/2)/(1000*0.61365*exp(17.502*T55/(240.97+T55))/(CE55+CF55)-CB55)</f>
        <v>0</v>
      </c>
      <c r="Q55">
        <f>1/((BW55+1)/(N55/1.6)+1/(O55/1.37)) + BW55/((BW55+1)/(N55/1.6) + BW55/(O55/1.37))</f>
        <v>0</v>
      </c>
      <c r="R55">
        <f>(BS55*BU55)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CB55*(CE55+CF55)/1000</f>
        <v>0</v>
      </c>
      <c r="X55">
        <f>0.61365*exp(17.502*CG55/(240.97+CG55))</f>
        <v>0</v>
      </c>
      <c r="Y55">
        <f>(U55-CB55*(CE55+CF55)/1000)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-0.0306584056428701</v>
      </c>
      <c r="AE55">
        <v>0.0344167461579689</v>
      </c>
      <c r="AF55">
        <v>2.7255238226638</v>
      </c>
      <c r="AG55">
        <v>72</v>
      </c>
      <c r="AH55">
        <v>12</v>
      </c>
      <c r="AI55">
        <f>IF(AG55*$H$13&gt;=AK55,1.0,(AK55/(AK55-AG55*$H$13)))</f>
        <v>0</v>
      </c>
      <c r="AJ55">
        <f>(AI55-1)*100</f>
        <v>0</v>
      </c>
      <c r="AK55">
        <f>MAX(0,($B$13+$C$13*CJ55)/(1+$D$13*CJ55)*CE55/(CG55+273)*$E$13)</f>
        <v>0</v>
      </c>
      <c r="AL55">
        <v>0</v>
      </c>
      <c r="AM55">
        <v>0</v>
      </c>
      <c r="AN55">
        <v>0</v>
      </c>
      <c r="AO55">
        <f>AN55-AM55</f>
        <v>0</v>
      </c>
      <c r="AP55">
        <f>AO55/AN55</f>
        <v>0</v>
      </c>
      <c r="AQ55">
        <v>-1</v>
      </c>
      <c r="AR55" t="s">
        <v>402</v>
      </c>
      <c r="AS55">
        <v>677.900576923077</v>
      </c>
      <c r="AT55">
        <v>773.72</v>
      </c>
      <c r="AU55">
        <f>1-AS55/AT55</f>
        <v>0</v>
      </c>
      <c r="AV55">
        <v>0.5</v>
      </c>
      <c r="AW55">
        <f>BS55</f>
        <v>0</v>
      </c>
      <c r="AX55">
        <f>I55</f>
        <v>0</v>
      </c>
      <c r="AY55">
        <f>AU55*AV55*AW55</f>
        <v>0</v>
      </c>
      <c r="AZ55">
        <f>BE55/AT55</f>
        <v>0</v>
      </c>
      <c r="BA55">
        <f>(AX55-AQ55)/AW55</f>
        <v>0</v>
      </c>
      <c r="BB55">
        <f>(AN55-AT55)/AT55</f>
        <v>0</v>
      </c>
      <c r="BC55" t="s">
        <v>268</v>
      </c>
      <c r="BD55">
        <v>0</v>
      </c>
      <c r="BE55">
        <f>AT55-BD55</f>
        <v>0</v>
      </c>
      <c r="BF55">
        <f>(AT55-AS55)/(AT55-BD55)</f>
        <v>0</v>
      </c>
      <c r="BG55">
        <f>(AN55-AT55)/(AN55-BD55)</f>
        <v>0</v>
      </c>
      <c r="BH55">
        <f>(AT55-AS55)/(AT55-AM55)</f>
        <v>0</v>
      </c>
      <c r="BI55">
        <f>(AN55-AT55)/(AN55-AM55)</f>
        <v>0</v>
      </c>
      <c r="BJ55" t="s">
        <v>268</v>
      </c>
      <c r="BK55" t="s">
        <v>268</v>
      </c>
      <c r="BL55" t="s">
        <v>268</v>
      </c>
      <c r="BM55" t="s">
        <v>268</v>
      </c>
      <c r="BN55" t="s">
        <v>268</v>
      </c>
      <c r="BO55" t="s">
        <v>268</v>
      </c>
      <c r="BP55" t="s">
        <v>268</v>
      </c>
      <c r="BQ55" t="s">
        <v>268</v>
      </c>
      <c r="BR55">
        <f>$B$11*CK55+$C$11*CL55+$F$11*CM55</f>
        <v>0</v>
      </c>
      <c r="BS55">
        <f>BR55*BT55</f>
        <v>0</v>
      </c>
      <c r="BT55">
        <f>($B$11*$D$9+$C$11*$D$9+$F$11*((CZ55+CR55)/MAX(CZ55+CR55+DA55, 0.1)*$I$9+DA55/MAX(CZ55+CR55+DA55, 0.1)*$J$9))/($B$11+$C$11+$F$11)</f>
        <v>0</v>
      </c>
      <c r="BU55">
        <f>($B$11*$K$9+$C$11*$K$9+$F$11*((CZ55+CR55)/MAX(CZ55+CR55+DA55, 0.1)*$P$9+DA55/MAX(CZ55+CR55+DA55, 0.1)*$Q$9))/($B$11+$C$11+$F$11)</f>
        <v>0</v>
      </c>
      <c r="BV55">
        <v>6</v>
      </c>
      <c r="BW55">
        <v>0.5</v>
      </c>
      <c r="BX55" t="s">
        <v>269</v>
      </c>
      <c r="BY55">
        <v>1623701823.87742</v>
      </c>
      <c r="BZ55">
        <v>384.428548387097</v>
      </c>
      <c r="CA55">
        <v>399.994580645161</v>
      </c>
      <c r="CB55">
        <v>26.463764516129</v>
      </c>
      <c r="CC55">
        <v>13.307</v>
      </c>
      <c r="CD55">
        <v>600.004838709677</v>
      </c>
      <c r="CE55">
        <v>74.0006</v>
      </c>
      <c r="CF55">
        <v>0.100002361290323</v>
      </c>
      <c r="CG55">
        <v>42.0156129032258</v>
      </c>
      <c r="CH55">
        <v>39.354435483871</v>
      </c>
      <c r="CI55">
        <v>999.9</v>
      </c>
      <c r="CJ55">
        <v>9991.03193548387</v>
      </c>
      <c r="CK55">
        <v>0</v>
      </c>
      <c r="CL55">
        <v>1953.67064516129</v>
      </c>
      <c r="CM55">
        <v>1999.99</v>
      </c>
      <c r="CN55">
        <v>0.98</v>
      </c>
      <c r="CO55">
        <v>0.0200002258064516</v>
      </c>
      <c r="CP55">
        <v>0</v>
      </c>
      <c r="CQ55">
        <v>653.23964516129</v>
      </c>
      <c r="CR55">
        <v>5.00005</v>
      </c>
      <c r="CS55">
        <v>18291.9741935484</v>
      </c>
      <c r="CT55">
        <v>16663.5709677419</v>
      </c>
      <c r="CU55">
        <v>54.9473548387097</v>
      </c>
      <c r="CV55">
        <v>56.937</v>
      </c>
      <c r="CW55">
        <v>55.683</v>
      </c>
      <c r="CX55">
        <v>55.1490967741936</v>
      </c>
      <c r="CY55">
        <v>56.9475161290323</v>
      </c>
      <c r="CZ55">
        <v>1955.09129032258</v>
      </c>
      <c r="DA55">
        <v>39.8987096774194</v>
      </c>
      <c r="DB55">
        <v>0</v>
      </c>
      <c r="DC55">
        <v>3.09999990463257</v>
      </c>
      <c r="DD55">
        <v>677.900576923077</v>
      </c>
      <c r="DE55">
        <v>-48.7621785315459</v>
      </c>
      <c r="DF55">
        <v>-14151.5739690374</v>
      </c>
      <c r="DG55">
        <v>39490.8461538461</v>
      </c>
      <c r="DH55">
        <v>15</v>
      </c>
      <c r="DI55">
        <v>1623701759.4</v>
      </c>
      <c r="DJ55" t="s">
        <v>381</v>
      </c>
      <c r="DK55">
        <v>7</v>
      </c>
      <c r="DL55">
        <v>7.414</v>
      </c>
      <c r="DM55">
        <v>-1.1</v>
      </c>
      <c r="DN55">
        <v>400</v>
      </c>
      <c r="DO55">
        <v>13</v>
      </c>
      <c r="DP55">
        <v>0.21</v>
      </c>
      <c r="DQ55">
        <v>0.01</v>
      </c>
      <c r="DR55">
        <v>-15.7584046511628</v>
      </c>
      <c r="DS55">
        <v>-0.406358206337222</v>
      </c>
      <c r="DT55">
        <v>0.0832421962359274</v>
      </c>
      <c r="DU55">
        <v>1</v>
      </c>
      <c r="DV55">
        <v>683.318857142857</v>
      </c>
      <c r="DW55">
        <v>-54.2249385988883</v>
      </c>
      <c r="DX55">
        <v>58.4464409778696</v>
      </c>
      <c r="DY55">
        <v>0</v>
      </c>
      <c r="DZ55">
        <v>13.929976744186</v>
      </c>
      <c r="EA55">
        <v>6.36130154898056</v>
      </c>
      <c r="EB55">
        <v>0.679158177909946</v>
      </c>
      <c r="EC55">
        <v>0</v>
      </c>
      <c r="ED55">
        <v>1</v>
      </c>
      <c r="EE55">
        <v>3</v>
      </c>
      <c r="EF55" t="s">
        <v>275</v>
      </c>
      <c r="EG55">
        <v>100</v>
      </c>
      <c r="EH55">
        <v>100</v>
      </c>
      <c r="EI55">
        <v>7.414</v>
      </c>
      <c r="EJ55">
        <v>-1.1</v>
      </c>
      <c r="EK55">
        <v>2</v>
      </c>
      <c r="EL55">
        <v>704.008</v>
      </c>
      <c r="EM55">
        <v>316.673</v>
      </c>
      <c r="EN55">
        <v>40.814</v>
      </c>
      <c r="EO55">
        <v>39.0099</v>
      </c>
      <c r="EP55">
        <v>30.0006</v>
      </c>
      <c r="EQ55">
        <v>38.6327</v>
      </c>
      <c r="ER55">
        <v>38.5793</v>
      </c>
      <c r="ES55">
        <v>26.3262</v>
      </c>
      <c r="ET55">
        <v>-30</v>
      </c>
      <c r="EU55">
        <v>-30</v>
      </c>
      <c r="EV55">
        <v>-999.9</v>
      </c>
      <c r="EW55">
        <v>400</v>
      </c>
      <c r="EX55">
        <v>20</v>
      </c>
      <c r="EY55">
        <v>109.787</v>
      </c>
      <c r="EZ55">
        <v>97.3751</v>
      </c>
    </row>
    <row r="56" spans="1:156">
      <c r="A56">
        <v>40</v>
      </c>
      <c r="B56">
        <v>1623701848.9</v>
      </c>
      <c r="C56">
        <v>2683.80000019073</v>
      </c>
      <c r="D56" t="s">
        <v>403</v>
      </c>
      <c r="E56" t="s">
        <v>404</v>
      </c>
      <c r="F56" t="s">
        <v>266</v>
      </c>
      <c r="G56">
        <v>1623701825.02581</v>
      </c>
      <c r="H56">
        <f>CD56*AI56*(CB56-CC56)/(100*BV56*(1000-AI56*CB56))</f>
        <v>0</v>
      </c>
      <c r="I56">
        <f>CD56*AI56*(CA56-BZ56*(1000-AI56*CC56)/(1000-AI56*CB56))/(100*BV56)</f>
        <v>0</v>
      </c>
      <c r="J56">
        <f>BZ56 - IF(AI56&gt;1, I56*BV56*100.0/(AK56*CJ56), 0)</f>
        <v>0</v>
      </c>
      <c r="K56">
        <f>((Q56-H56/2)*J56-I56)/(Q56+H56/2)</f>
        <v>0</v>
      </c>
      <c r="L56">
        <f>K56*(CE56+CF56)/1000.0</f>
        <v>0</v>
      </c>
      <c r="M56">
        <f>(BZ56 - IF(AI56&gt;1, I56*BV56*100.0/(AK56*CJ56), 0))*(CE56+CF56)/1000.0</f>
        <v>0</v>
      </c>
      <c r="N56">
        <f>2.0/((1/P56-1/O56)+SIGN(P56)*SQRT((1/P56-1/O56)*(1/P56-1/O56) + 4*BW56/((BW56+1)*(BW56+1))*(2*1/P56*1/O56-1/O56*1/O56)))</f>
        <v>0</v>
      </c>
      <c r="O56">
        <f>AF56+AE56*BV56+AD56*BV56*BV56</f>
        <v>0</v>
      </c>
      <c r="P56">
        <f>H56*(1000-(1000*0.61365*exp(17.502*T56/(240.97+T56))/(CE56+CF56)+CB56)/2)/(1000*0.61365*exp(17.502*T56/(240.97+T56))/(CE56+CF56)-CB56)</f>
        <v>0</v>
      </c>
      <c r="Q56">
        <f>1/((BW56+1)/(N56/1.6)+1/(O56/1.37)) + BW56/((BW56+1)/(N56/1.6) + BW56/(O56/1.37))</f>
        <v>0</v>
      </c>
      <c r="R56">
        <f>(BS56*BU56)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CB56*(CE56+CF56)/1000</f>
        <v>0</v>
      </c>
      <c r="X56">
        <f>0.61365*exp(17.502*CG56/(240.97+CG56))</f>
        <v>0</v>
      </c>
      <c r="Y56">
        <f>(U56-CB56*(CE56+CF56)/1000)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-0.030658385596124</v>
      </c>
      <c r="AE56">
        <v>0.0344167236537402</v>
      </c>
      <c r="AF56">
        <v>2.7255223743734</v>
      </c>
      <c r="AG56">
        <v>72</v>
      </c>
      <c r="AH56">
        <v>12</v>
      </c>
      <c r="AI56">
        <f>IF(AG56*$H$13&gt;=AK56,1.0,(AK56/(AK56-AG56*$H$13)))</f>
        <v>0</v>
      </c>
      <c r="AJ56">
        <f>(AI56-1)*100</f>
        <v>0</v>
      </c>
      <c r="AK56">
        <f>MAX(0,($B$13+$C$13*CJ56)/(1+$D$13*CJ56)*CE56/(CG56+273)*$E$13)</f>
        <v>0</v>
      </c>
      <c r="AL56">
        <v>0</v>
      </c>
      <c r="AM56">
        <v>0</v>
      </c>
      <c r="AN56">
        <v>0</v>
      </c>
      <c r="AO56">
        <f>AN56-AM56</f>
        <v>0</v>
      </c>
      <c r="AP56">
        <f>AO56/AN56</f>
        <v>0</v>
      </c>
      <c r="AQ56">
        <v>-1</v>
      </c>
      <c r="AR56" t="s">
        <v>405</v>
      </c>
      <c r="AS56">
        <v>676.667807692308</v>
      </c>
      <c r="AT56">
        <v>763.91</v>
      </c>
      <c r="AU56">
        <f>1-AS56/AT56</f>
        <v>0</v>
      </c>
      <c r="AV56">
        <v>0.5</v>
      </c>
      <c r="AW56">
        <f>BS56</f>
        <v>0</v>
      </c>
      <c r="AX56">
        <f>I56</f>
        <v>0</v>
      </c>
      <c r="AY56">
        <f>AU56*AV56*AW56</f>
        <v>0</v>
      </c>
      <c r="AZ56">
        <f>BE56/AT56</f>
        <v>0</v>
      </c>
      <c r="BA56">
        <f>(AX56-AQ56)/AW56</f>
        <v>0</v>
      </c>
      <c r="BB56">
        <f>(AN56-AT56)/AT56</f>
        <v>0</v>
      </c>
      <c r="BC56" t="s">
        <v>268</v>
      </c>
      <c r="BD56">
        <v>0</v>
      </c>
      <c r="BE56">
        <f>AT56-BD56</f>
        <v>0</v>
      </c>
      <c r="BF56">
        <f>(AT56-AS56)/(AT56-BD56)</f>
        <v>0</v>
      </c>
      <c r="BG56">
        <f>(AN56-AT56)/(AN56-BD56)</f>
        <v>0</v>
      </c>
      <c r="BH56">
        <f>(AT56-AS56)/(AT56-AM56)</f>
        <v>0</v>
      </c>
      <c r="BI56">
        <f>(AN56-AT56)/(AN56-AM56)</f>
        <v>0</v>
      </c>
      <c r="BJ56" t="s">
        <v>268</v>
      </c>
      <c r="BK56" t="s">
        <v>268</v>
      </c>
      <c r="BL56" t="s">
        <v>268</v>
      </c>
      <c r="BM56" t="s">
        <v>268</v>
      </c>
      <c r="BN56" t="s">
        <v>268</v>
      </c>
      <c r="BO56" t="s">
        <v>268</v>
      </c>
      <c r="BP56" t="s">
        <v>268</v>
      </c>
      <c r="BQ56" t="s">
        <v>268</v>
      </c>
      <c r="BR56">
        <f>$B$11*CK56+$C$11*CL56+$F$11*CM56</f>
        <v>0</v>
      </c>
      <c r="BS56">
        <f>BR56*BT56</f>
        <v>0</v>
      </c>
      <c r="BT56">
        <f>($B$11*$D$9+$C$11*$D$9+$F$11*((CZ56+CR56)/MAX(CZ56+CR56+DA56, 0.1)*$I$9+DA56/MAX(CZ56+CR56+DA56, 0.1)*$J$9))/($B$11+$C$11+$F$11)</f>
        <v>0</v>
      </c>
      <c r="BU56">
        <f>($B$11*$K$9+$C$11*$K$9+$F$11*((CZ56+CR56)/MAX(CZ56+CR56+DA56, 0.1)*$P$9+DA56/MAX(CZ56+CR56+DA56, 0.1)*$Q$9))/($B$11+$C$11+$F$11)</f>
        <v>0</v>
      </c>
      <c r="BV56">
        <v>6</v>
      </c>
      <c r="BW56">
        <v>0.5</v>
      </c>
      <c r="BX56" t="s">
        <v>269</v>
      </c>
      <c r="BY56">
        <v>1623701825.02581</v>
      </c>
      <c r="BZ56">
        <v>384.413064516129</v>
      </c>
      <c r="CA56">
        <v>399.994935483871</v>
      </c>
      <c r="CB56">
        <v>26.5301032258065</v>
      </c>
      <c r="CC56">
        <v>13.3053677419355</v>
      </c>
      <c r="CD56">
        <v>600.005129032258</v>
      </c>
      <c r="CE56">
        <v>74.0005516129032</v>
      </c>
      <c r="CF56">
        <v>0.100008458064516</v>
      </c>
      <c r="CG56">
        <v>42.0272483870968</v>
      </c>
      <c r="CH56">
        <v>39.3750387096774</v>
      </c>
      <c r="CI56">
        <v>999.9</v>
      </c>
      <c r="CJ56">
        <v>9991.03193548387</v>
      </c>
      <c r="CK56">
        <v>0</v>
      </c>
      <c r="CL56">
        <v>1953.73709677419</v>
      </c>
      <c r="CM56">
        <v>1999.99161290323</v>
      </c>
      <c r="CN56">
        <v>0.980000032258064</v>
      </c>
      <c r="CO56">
        <v>0.0200001774193548</v>
      </c>
      <c r="CP56">
        <v>0</v>
      </c>
      <c r="CQ56">
        <v>652.354935483871</v>
      </c>
      <c r="CR56">
        <v>5.00005</v>
      </c>
      <c r="CS56">
        <v>18276.4387096774</v>
      </c>
      <c r="CT56">
        <v>16663.5838709677</v>
      </c>
      <c r="CU56">
        <v>54.9775806451613</v>
      </c>
      <c r="CV56">
        <v>56.937</v>
      </c>
      <c r="CW56">
        <v>55.683</v>
      </c>
      <c r="CX56">
        <v>55.1531290322581</v>
      </c>
      <c r="CY56">
        <v>56.9636451612903</v>
      </c>
      <c r="CZ56">
        <v>1955.09290322581</v>
      </c>
      <c r="DA56">
        <v>39.8987096774194</v>
      </c>
      <c r="DB56">
        <v>0</v>
      </c>
      <c r="DC56">
        <v>2.5</v>
      </c>
      <c r="DD56">
        <v>676.667807692308</v>
      </c>
      <c r="DE56">
        <v>23.5023074575937</v>
      </c>
      <c r="DF56">
        <v>17594.8132535719</v>
      </c>
      <c r="DG56">
        <v>39427.3961538462</v>
      </c>
      <c r="DH56">
        <v>15</v>
      </c>
      <c r="DI56">
        <v>1623701759.4</v>
      </c>
      <c r="DJ56" t="s">
        <v>381</v>
      </c>
      <c r="DK56">
        <v>7</v>
      </c>
      <c r="DL56">
        <v>7.414</v>
      </c>
      <c r="DM56">
        <v>-1.1</v>
      </c>
      <c r="DN56">
        <v>400</v>
      </c>
      <c r="DO56">
        <v>13</v>
      </c>
      <c r="DP56">
        <v>0.21</v>
      </c>
      <c r="DQ56">
        <v>0.01</v>
      </c>
      <c r="DR56">
        <v>-15.7827395348837</v>
      </c>
      <c r="DS56">
        <v>-0.342039393201975</v>
      </c>
      <c r="DT56">
        <v>0.0757400700054788</v>
      </c>
      <c r="DU56">
        <v>1</v>
      </c>
      <c r="DV56">
        <v>682.686714285714</v>
      </c>
      <c r="DW56">
        <v>-19.6153069376373</v>
      </c>
      <c r="DX56">
        <v>58.4164238889673</v>
      </c>
      <c r="DY56">
        <v>0</v>
      </c>
      <c r="DZ56">
        <v>14.2119418604651</v>
      </c>
      <c r="EA56">
        <v>4.98048203233984</v>
      </c>
      <c r="EB56">
        <v>0.543964437634017</v>
      </c>
      <c r="EC56">
        <v>0</v>
      </c>
      <c r="ED56">
        <v>1</v>
      </c>
      <c r="EE56">
        <v>3</v>
      </c>
      <c r="EF56" t="s">
        <v>275</v>
      </c>
      <c r="EG56">
        <v>100</v>
      </c>
      <c r="EH56">
        <v>100</v>
      </c>
      <c r="EI56">
        <v>7.414</v>
      </c>
      <c r="EJ56">
        <v>-1.1</v>
      </c>
      <c r="EK56">
        <v>2</v>
      </c>
      <c r="EL56">
        <v>704.064</v>
      </c>
      <c r="EM56">
        <v>316.602</v>
      </c>
      <c r="EN56">
        <v>40.8102</v>
      </c>
      <c r="EO56">
        <v>39.0128</v>
      </c>
      <c r="EP56">
        <v>30.0004</v>
      </c>
      <c r="EQ56">
        <v>38.6339</v>
      </c>
      <c r="ER56">
        <v>38.5802</v>
      </c>
      <c r="ES56">
        <v>26.3259</v>
      </c>
      <c r="ET56">
        <v>-30</v>
      </c>
      <c r="EU56">
        <v>-30</v>
      </c>
      <c r="EV56">
        <v>-999.9</v>
      </c>
      <c r="EW56">
        <v>400</v>
      </c>
      <c r="EX56">
        <v>20</v>
      </c>
      <c r="EY56">
        <v>109.786</v>
      </c>
      <c r="EZ56">
        <v>97.375</v>
      </c>
    </row>
    <row r="57" spans="1:156">
      <c r="A57">
        <v>41</v>
      </c>
      <c r="B57">
        <v>1623702795.5</v>
      </c>
      <c r="C57">
        <v>3630.40000009537</v>
      </c>
      <c r="D57" t="s">
        <v>408</v>
      </c>
      <c r="E57" t="s">
        <v>409</v>
      </c>
      <c r="F57" t="s">
        <v>266</v>
      </c>
      <c r="G57">
        <v>1623702787.5</v>
      </c>
      <c r="H57">
        <f>CD57*AI57*(CB57-CC57)/(100*BV57*(1000-AI57*CB57))</f>
        <v>0</v>
      </c>
      <c r="I57">
        <f>CD57*AI57*(CA57-BZ57*(1000-AI57*CC57)/(1000-AI57*CB57))/(100*BV57)</f>
        <v>0</v>
      </c>
      <c r="J57">
        <f>BZ57 - IF(AI57&gt;1, I57*BV57*100.0/(AK57*CJ57), 0)</f>
        <v>0</v>
      </c>
      <c r="K57">
        <f>((Q57-H57/2)*J57-I57)/(Q57+H57/2)</f>
        <v>0</v>
      </c>
      <c r="L57">
        <f>K57*(CE57+CF57)/1000.0</f>
        <v>0</v>
      </c>
      <c r="M57">
        <f>(BZ57 - IF(AI57&gt;1, I57*BV57*100.0/(AK57*CJ57), 0))*(CE57+CF57)/1000.0</f>
        <v>0</v>
      </c>
      <c r="N57">
        <f>2.0/((1/P57-1/O57)+SIGN(P57)*SQRT((1/P57-1/O57)*(1/P57-1/O57) + 4*BW57/((BW57+1)*(BW57+1))*(2*1/P57*1/O57-1/O57*1/O57)))</f>
        <v>0</v>
      </c>
      <c r="O57">
        <f>AF57+AE57*BV57+AD57*BV57*BV57</f>
        <v>0</v>
      </c>
      <c r="P57">
        <f>H57*(1000-(1000*0.61365*exp(17.502*T57/(240.97+T57))/(CE57+CF57)+CB57)/2)/(1000*0.61365*exp(17.502*T57/(240.97+T57))/(CE57+CF57)-CB57)</f>
        <v>0</v>
      </c>
      <c r="Q57">
        <f>1/((BW57+1)/(N57/1.6)+1/(O57/1.37)) + BW57/((BW57+1)/(N57/1.6) + BW57/(O57/1.37))</f>
        <v>0</v>
      </c>
      <c r="R57">
        <f>(BS57*BU57)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CB57*(CE57+CF57)/1000</f>
        <v>0</v>
      </c>
      <c r="X57">
        <f>0.61365*exp(17.502*CG57/(240.97+CG57))</f>
        <v>0</v>
      </c>
      <c r="Y57">
        <f>(U57-CB57*(CE57+CF57)/1000)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-0.0307185941457982</v>
      </c>
      <c r="AE57">
        <v>0.0344843130253081</v>
      </c>
      <c r="AF57">
        <v>2.7298711760789</v>
      </c>
      <c r="AG57">
        <v>82</v>
      </c>
      <c r="AH57">
        <v>14</v>
      </c>
      <c r="AI57">
        <f>IF(AG57*$H$13&gt;=AK57,1.0,(AK57/(AK57-AG57*$H$13)))</f>
        <v>0</v>
      </c>
      <c r="AJ57">
        <f>(AI57-1)*100</f>
        <v>0</v>
      </c>
      <c r="AK57">
        <f>MAX(0,($B$13+$C$13*CJ57)/(1+$D$13*CJ57)*CE57/(CG57+273)*$E$13)</f>
        <v>0</v>
      </c>
      <c r="AL57">
        <v>0</v>
      </c>
      <c r="AM57">
        <v>0</v>
      </c>
      <c r="AN57">
        <v>0</v>
      </c>
      <c r="AO57">
        <f>AN57-AM57</f>
        <v>0</v>
      </c>
      <c r="AP57">
        <f>AO57/AN57</f>
        <v>0</v>
      </c>
      <c r="AQ57">
        <v>-1</v>
      </c>
      <c r="AR57" t="s">
        <v>410</v>
      </c>
      <c r="AS57">
        <v>664.205038461538</v>
      </c>
      <c r="AT57">
        <v>823.019</v>
      </c>
      <c r="AU57">
        <f>1-AS57/AT57</f>
        <v>0</v>
      </c>
      <c r="AV57">
        <v>0.5</v>
      </c>
      <c r="AW57">
        <f>BS57</f>
        <v>0</v>
      </c>
      <c r="AX57">
        <f>I57</f>
        <v>0</v>
      </c>
      <c r="AY57">
        <f>AU57*AV57*AW57</f>
        <v>0</v>
      </c>
      <c r="AZ57">
        <f>BE57/AT57</f>
        <v>0</v>
      </c>
      <c r="BA57">
        <f>(AX57-AQ57)/AW57</f>
        <v>0</v>
      </c>
      <c r="BB57">
        <f>(AN57-AT57)/AT57</f>
        <v>0</v>
      </c>
      <c r="BC57" t="s">
        <v>268</v>
      </c>
      <c r="BD57">
        <v>0</v>
      </c>
      <c r="BE57">
        <f>AT57-BD57</f>
        <v>0</v>
      </c>
      <c r="BF57">
        <f>(AT57-AS57)/(AT57-BD57)</f>
        <v>0</v>
      </c>
      <c r="BG57">
        <f>(AN57-AT57)/(AN57-BD57)</f>
        <v>0</v>
      </c>
      <c r="BH57">
        <f>(AT57-AS57)/(AT57-AM57)</f>
        <v>0</v>
      </c>
      <c r="BI57">
        <f>(AN57-AT57)/(AN57-AM57)</f>
        <v>0</v>
      </c>
      <c r="BJ57" t="s">
        <v>268</v>
      </c>
      <c r="BK57" t="s">
        <v>268</v>
      </c>
      <c r="BL57" t="s">
        <v>268</v>
      </c>
      <c r="BM57" t="s">
        <v>268</v>
      </c>
      <c r="BN57" t="s">
        <v>268</v>
      </c>
      <c r="BO57" t="s">
        <v>268</v>
      </c>
      <c r="BP57" t="s">
        <v>268</v>
      </c>
      <c r="BQ57" t="s">
        <v>268</v>
      </c>
      <c r="BR57">
        <f>$B$11*CK57+$C$11*CL57+$F$11*CM57</f>
        <v>0</v>
      </c>
      <c r="BS57">
        <f>BR57*BT57</f>
        <v>0</v>
      </c>
      <c r="BT57">
        <f>($B$11*$D$9+$C$11*$D$9+$F$11*((CZ57+CR57)/MAX(CZ57+CR57+DA57, 0.1)*$I$9+DA57/MAX(CZ57+CR57+DA57, 0.1)*$J$9))/($B$11+$C$11+$F$11)</f>
        <v>0</v>
      </c>
      <c r="BU57">
        <f>($B$11*$K$9+$C$11*$K$9+$F$11*((CZ57+CR57)/MAX(CZ57+CR57+DA57, 0.1)*$P$9+DA57/MAX(CZ57+CR57+DA57, 0.1)*$Q$9))/($B$11+$C$11+$F$11)</f>
        <v>0</v>
      </c>
      <c r="BV57">
        <v>6</v>
      </c>
      <c r="BW57">
        <v>0.5</v>
      </c>
      <c r="BX57" t="s">
        <v>269</v>
      </c>
      <c r="BY57">
        <v>1623702787.5</v>
      </c>
      <c r="BZ57">
        <v>381.310387096774</v>
      </c>
      <c r="CA57">
        <v>400.000096774194</v>
      </c>
      <c r="CB57">
        <v>27.1173548387097</v>
      </c>
      <c r="CC57">
        <v>11.6357419354839</v>
      </c>
      <c r="CD57">
        <v>599.994387096774</v>
      </c>
      <c r="CE57">
        <v>74.0003580645161</v>
      </c>
      <c r="CF57">
        <v>0.0997993967741935</v>
      </c>
      <c r="CG57">
        <v>42.6310806451613</v>
      </c>
      <c r="CH57">
        <v>38.5593870967742</v>
      </c>
      <c r="CI57">
        <v>999.9</v>
      </c>
      <c r="CJ57">
        <v>10010.6790322581</v>
      </c>
      <c r="CK57">
        <v>0</v>
      </c>
      <c r="CL57">
        <v>1236.99741935484</v>
      </c>
      <c r="CM57">
        <v>2000.00580645161</v>
      </c>
      <c r="CN57">
        <v>0.980001387096775</v>
      </c>
      <c r="CO57">
        <v>0.0199982</v>
      </c>
      <c r="CP57">
        <v>0</v>
      </c>
      <c r="CQ57">
        <v>664.19464516129</v>
      </c>
      <c r="CR57">
        <v>5.00005</v>
      </c>
      <c r="CS57">
        <v>17036.6387096774</v>
      </c>
      <c r="CT57">
        <v>16663.7064516129</v>
      </c>
      <c r="CU57">
        <v>55.5</v>
      </c>
      <c r="CV57">
        <v>56.245935483871</v>
      </c>
      <c r="CW57">
        <v>55.756</v>
      </c>
      <c r="CX57">
        <v>56.120935483871</v>
      </c>
      <c r="CY57">
        <v>57.687</v>
      </c>
      <c r="CZ57">
        <v>1955.10580645161</v>
      </c>
      <c r="DA57">
        <v>39.9</v>
      </c>
      <c r="DB57">
        <v>0</v>
      </c>
      <c r="DC57">
        <v>946</v>
      </c>
      <c r="DD57">
        <v>664.205038461538</v>
      </c>
      <c r="DE57">
        <v>-0.346290603984372</v>
      </c>
      <c r="DF57">
        <v>38.5709400922293</v>
      </c>
      <c r="DG57">
        <v>17036.8307692308</v>
      </c>
      <c r="DH57">
        <v>15</v>
      </c>
      <c r="DI57">
        <v>1623702752.5</v>
      </c>
      <c r="DJ57" t="s">
        <v>411</v>
      </c>
      <c r="DK57">
        <v>8</v>
      </c>
      <c r="DL57">
        <v>7.891</v>
      </c>
      <c r="DM57">
        <v>-1.1</v>
      </c>
      <c r="DN57">
        <v>400</v>
      </c>
      <c r="DO57">
        <v>13</v>
      </c>
      <c r="DP57">
        <v>0.23</v>
      </c>
      <c r="DQ57">
        <v>0.01</v>
      </c>
      <c r="DR57">
        <v>-18.7111930232558</v>
      </c>
      <c r="DS57">
        <v>0.0485092117185262</v>
      </c>
      <c r="DT57">
        <v>0.0552490656359963</v>
      </c>
      <c r="DU57">
        <v>1</v>
      </c>
      <c r="DV57">
        <v>664.235742857143</v>
      </c>
      <c r="DW57">
        <v>-0.464838384620794</v>
      </c>
      <c r="DX57">
        <v>0.258382810447398</v>
      </c>
      <c r="DY57">
        <v>1</v>
      </c>
      <c r="DZ57">
        <v>15.4745093023256</v>
      </c>
      <c r="EA57">
        <v>0.151774086378738</v>
      </c>
      <c r="EB57">
        <v>0.0165175989858526</v>
      </c>
      <c r="EC57">
        <v>0</v>
      </c>
      <c r="ED57">
        <v>2</v>
      </c>
      <c r="EE57">
        <v>3</v>
      </c>
      <c r="EF57" t="s">
        <v>271</v>
      </c>
      <c r="EG57">
        <v>100</v>
      </c>
      <c r="EH57">
        <v>100</v>
      </c>
      <c r="EI57">
        <v>7.891</v>
      </c>
      <c r="EJ57">
        <v>-1.1</v>
      </c>
      <c r="EK57">
        <v>2</v>
      </c>
      <c r="EL57">
        <v>687.134</v>
      </c>
      <c r="EM57">
        <v>311.541</v>
      </c>
      <c r="EN57">
        <v>41.3781</v>
      </c>
      <c r="EO57">
        <v>40.0769</v>
      </c>
      <c r="EP57">
        <v>30.0011</v>
      </c>
      <c r="EQ57">
        <v>39.553</v>
      </c>
      <c r="ER57">
        <v>39.4889</v>
      </c>
      <c r="ES57">
        <v>26.3319</v>
      </c>
      <c r="ET57">
        <v>-30</v>
      </c>
      <c r="EU57">
        <v>-30</v>
      </c>
      <c r="EV57">
        <v>-999.9</v>
      </c>
      <c r="EW57">
        <v>400</v>
      </c>
      <c r="EX57">
        <v>20</v>
      </c>
      <c r="EY57">
        <v>109.449</v>
      </c>
      <c r="EZ57">
        <v>97.1551</v>
      </c>
    </row>
    <row r="58" spans="1:156">
      <c r="A58">
        <v>42</v>
      </c>
      <c r="B58">
        <v>1623702798.5</v>
      </c>
      <c r="C58">
        <v>3633.40000009537</v>
      </c>
      <c r="D58" t="s">
        <v>412</v>
      </c>
      <c r="E58" t="s">
        <v>413</v>
      </c>
      <c r="F58" t="s">
        <v>266</v>
      </c>
      <c r="G58">
        <v>1623702788.08065</v>
      </c>
      <c r="H58">
        <f>CD58*AI58*(CB58-CC58)/(100*BV58*(1000-AI58*CB58))</f>
        <v>0</v>
      </c>
      <c r="I58">
        <f>CD58*AI58*(CA58-BZ58*(1000-AI58*CC58)/(1000-AI58*CB58))/(100*BV58)</f>
        <v>0</v>
      </c>
      <c r="J58">
        <f>BZ58 - IF(AI58&gt;1, I58*BV58*100.0/(AK58*CJ58), 0)</f>
        <v>0</v>
      </c>
      <c r="K58">
        <f>((Q58-H58/2)*J58-I58)/(Q58+H58/2)</f>
        <v>0</v>
      </c>
      <c r="L58">
        <f>K58*(CE58+CF58)/1000.0</f>
        <v>0</v>
      </c>
      <c r="M58">
        <f>(BZ58 - IF(AI58&gt;1, I58*BV58*100.0/(AK58*CJ58), 0))*(CE58+CF58)/1000.0</f>
        <v>0</v>
      </c>
      <c r="N58">
        <f>2.0/((1/P58-1/O58)+SIGN(P58)*SQRT((1/P58-1/O58)*(1/P58-1/O58) + 4*BW58/((BW58+1)*(BW58+1))*(2*1/P58*1/O58-1/O58*1/O58)))</f>
        <v>0</v>
      </c>
      <c r="O58">
        <f>AF58+AE58*BV58+AD58*BV58*BV58</f>
        <v>0</v>
      </c>
      <c r="P58">
        <f>H58*(1000-(1000*0.61365*exp(17.502*T58/(240.97+T58))/(CE58+CF58)+CB58)/2)/(1000*0.61365*exp(17.502*T58/(240.97+T58))/(CE58+CF58)-CB58)</f>
        <v>0</v>
      </c>
      <c r="Q58">
        <f>1/((BW58+1)/(N58/1.6)+1/(O58/1.37)) + BW58/((BW58+1)/(N58/1.6) + BW58/(O58/1.37))</f>
        <v>0</v>
      </c>
      <c r="R58">
        <f>(BS58*BU58)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CB58*(CE58+CF58)/1000</f>
        <v>0</v>
      </c>
      <c r="X58">
        <f>0.61365*exp(17.502*CG58/(240.97+CG58))</f>
        <v>0</v>
      </c>
      <c r="Y58">
        <f>(U58-CB58*(CE58+CF58)/1000)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-0.030711165734008</v>
      </c>
      <c r="AE58">
        <v>0.034475973982309</v>
      </c>
      <c r="AF58">
        <v>2.72933473822243</v>
      </c>
      <c r="AG58">
        <v>82</v>
      </c>
      <c r="AH58">
        <v>14</v>
      </c>
      <c r="AI58">
        <f>IF(AG58*$H$13&gt;=AK58,1.0,(AK58/(AK58-AG58*$H$13)))</f>
        <v>0</v>
      </c>
      <c r="AJ58">
        <f>(AI58-1)*100</f>
        <v>0</v>
      </c>
      <c r="AK58">
        <f>MAX(0,($B$13+$C$13*CJ58)/(1+$D$13*CJ58)*CE58/(CG58+273)*$E$13)</f>
        <v>0</v>
      </c>
      <c r="AL58">
        <v>0</v>
      </c>
      <c r="AM58">
        <v>0</v>
      </c>
      <c r="AN58">
        <v>0</v>
      </c>
      <c r="AO58">
        <f>AN58-AM58</f>
        <v>0</v>
      </c>
      <c r="AP58">
        <f>AO58/AN58</f>
        <v>0</v>
      </c>
      <c r="AQ58">
        <v>-1</v>
      </c>
      <c r="AR58" t="s">
        <v>414</v>
      </c>
      <c r="AS58">
        <v>673.573615384616</v>
      </c>
      <c r="AT58">
        <v>788.192</v>
      </c>
      <c r="AU58">
        <f>1-AS58/AT58</f>
        <v>0</v>
      </c>
      <c r="AV58">
        <v>0.5</v>
      </c>
      <c r="AW58">
        <f>BS58</f>
        <v>0</v>
      </c>
      <c r="AX58">
        <f>I58</f>
        <v>0</v>
      </c>
      <c r="AY58">
        <f>AU58*AV58*AW58</f>
        <v>0</v>
      </c>
      <c r="AZ58">
        <f>BE58/AT58</f>
        <v>0</v>
      </c>
      <c r="BA58">
        <f>(AX58-AQ58)/AW58</f>
        <v>0</v>
      </c>
      <c r="BB58">
        <f>(AN58-AT58)/AT58</f>
        <v>0</v>
      </c>
      <c r="BC58" t="s">
        <v>268</v>
      </c>
      <c r="BD58">
        <v>0</v>
      </c>
      <c r="BE58">
        <f>AT58-BD58</f>
        <v>0</v>
      </c>
      <c r="BF58">
        <f>(AT58-AS58)/(AT58-BD58)</f>
        <v>0</v>
      </c>
      <c r="BG58">
        <f>(AN58-AT58)/(AN58-BD58)</f>
        <v>0</v>
      </c>
      <c r="BH58">
        <f>(AT58-AS58)/(AT58-AM58)</f>
        <v>0</v>
      </c>
      <c r="BI58">
        <f>(AN58-AT58)/(AN58-AM58)</f>
        <v>0</v>
      </c>
      <c r="BJ58" t="s">
        <v>268</v>
      </c>
      <c r="BK58" t="s">
        <v>268</v>
      </c>
      <c r="BL58" t="s">
        <v>268</v>
      </c>
      <c r="BM58" t="s">
        <v>268</v>
      </c>
      <c r="BN58" t="s">
        <v>268</v>
      </c>
      <c r="BO58" t="s">
        <v>268</v>
      </c>
      <c r="BP58" t="s">
        <v>268</v>
      </c>
      <c r="BQ58" t="s">
        <v>268</v>
      </c>
      <c r="BR58">
        <f>$B$11*CK58+$C$11*CL58+$F$11*CM58</f>
        <v>0</v>
      </c>
      <c r="BS58">
        <f>BR58*BT58</f>
        <v>0</v>
      </c>
      <c r="BT58">
        <f>($B$11*$D$9+$C$11*$D$9+$F$11*((CZ58+CR58)/MAX(CZ58+CR58+DA58, 0.1)*$I$9+DA58/MAX(CZ58+CR58+DA58, 0.1)*$J$9))/($B$11+$C$11+$F$11)</f>
        <v>0</v>
      </c>
      <c r="BU58">
        <f>($B$11*$K$9+$C$11*$K$9+$F$11*((CZ58+CR58)/MAX(CZ58+CR58+DA58, 0.1)*$P$9+DA58/MAX(CZ58+CR58+DA58, 0.1)*$Q$9))/($B$11+$C$11+$F$11)</f>
        <v>0</v>
      </c>
      <c r="BV58">
        <v>6</v>
      </c>
      <c r="BW58">
        <v>0.5</v>
      </c>
      <c r="BX58" t="s">
        <v>269</v>
      </c>
      <c r="BY58">
        <v>1623702788.08065</v>
      </c>
      <c r="BZ58">
        <v>381.309096774194</v>
      </c>
      <c r="CA58">
        <v>400.000580645161</v>
      </c>
      <c r="CB58">
        <v>27.1199</v>
      </c>
      <c r="CC58">
        <v>11.6351290322581</v>
      </c>
      <c r="CD58">
        <v>599.993967741936</v>
      </c>
      <c r="CE58">
        <v>74.000335483871</v>
      </c>
      <c r="CF58">
        <v>0.0998367096774193</v>
      </c>
      <c r="CG58">
        <v>42.632835483871</v>
      </c>
      <c r="CH58">
        <v>38.5666322580645</v>
      </c>
      <c r="CI58">
        <v>999.9</v>
      </c>
      <c r="CJ58">
        <v>10008.2612903226</v>
      </c>
      <c r="CK58">
        <v>0</v>
      </c>
      <c r="CL58">
        <v>1237.02516129032</v>
      </c>
      <c r="CM58">
        <v>1999.95741935484</v>
      </c>
      <c r="CN58">
        <v>0.980001387096775</v>
      </c>
      <c r="CO58">
        <v>0.0199982</v>
      </c>
      <c r="CP58">
        <v>0</v>
      </c>
      <c r="CQ58">
        <v>663.560580645161</v>
      </c>
      <c r="CR58">
        <v>5.00005</v>
      </c>
      <c r="CS58">
        <v>17024.6096774194</v>
      </c>
      <c r="CT58">
        <v>16663.3032258065</v>
      </c>
      <c r="CU58">
        <v>55.5</v>
      </c>
      <c r="CV58">
        <v>56.245935483871</v>
      </c>
      <c r="CW58">
        <v>55.758</v>
      </c>
      <c r="CX58">
        <v>56.1229677419355</v>
      </c>
      <c r="CY58">
        <v>57.687</v>
      </c>
      <c r="CZ58">
        <v>1955.05838709677</v>
      </c>
      <c r="DA58">
        <v>39.8990322580645</v>
      </c>
      <c r="DB58">
        <v>0</v>
      </c>
      <c r="DC58">
        <v>2.20000004768372</v>
      </c>
      <c r="DD58">
        <v>673.573615384616</v>
      </c>
      <c r="DE58">
        <v>143.26420844789</v>
      </c>
      <c r="DF58">
        <v>90721.4841324577</v>
      </c>
      <c r="DG58">
        <v>22659.05</v>
      </c>
      <c r="DH58">
        <v>15</v>
      </c>
      <c r="DI58">
        <v>1623702752.5</v>
      </c>
      <c r="DJ58" t="s">
        <v>411</v>
      </c>
      <c r="DK58">
        <v>8</v>
      </c>
      <c r="DL58">
        <v>7.891</v>
      </c>
      <c r="DM58">
        <v>-1.1</v>
      </c>
      <c r="DN58">
        <v>400</v>
      </c>
      <c r="DO58">
        <v>13</v>
      </c>
      <c r="DP58">
        <v>0.23</v>
      </c>
      <c r="DQ58">
        <v>0.01</v>
      </c>
      <c r="DR58">
        <v>-18.7026</v>
      </c>
      <c r="DS58">
        <v>0.0269258141500628</v>
      </c>
      <c r="DT58">
        <v>0.0550526386584315</v>
      </c>
      <c r="DU58">
        <v>1</v>
      </c>
      <c r="DV58">
        <v>671.777942857143</v>
      </c>
      <c r="DW58">
        <v>105.397492696832</v>
      </c>
      <c r="DX58">
        <v>32.5825227541593</v>
      </c>
      <c r="DY58">
        <v>0</v>
      </c>
      <c r="DZ58">
        <v>15.4834302325581</v>
      </c>
      <c r="EA58">
        <v>0.192855948734707</v>
      </c>
      <c r="EB58">
        <v>0.0217963143340926</v>
      </c>
      <c r="EC58">
        <v>0</v>
      </c>
      <c r="ED58">
        <v>1</v>
      </c>
      <c r="EE58">
        <v>3</v>
      </c>
      <c r="EF58" t="s">
        <v>275</v>
      </c>
      <c r="EG58">
        <v>100</v>
      </c>
      <c r="EH58">
        <v>100</v>
      </c>
      <c r="EI58">
        <v>7.891</v>
      </c>
      <c r="EJ58">
        <v>-1.1</v>
      </c>
      <c r="EK58">
        <v>2</v>
      </c>
      <c r="EL58">
        <v>687.785</v>
      </c>
      <c r="EM58">
        <v>311.578</v>
      </c>
      <c r="EN58">
        <v>41.382</v>
      </c>
      <c r="EO58">
        <v>40.0841</v>
      </c>
      <c r="EP58">
        <v>30.0013</v>
      </c>
      <c r="EQ58">
        <v>39.5591</v>
      </c>
      <c r="ER58">
        <v>39.4947</v>
      </c>
      <c r="ES58">
        <v>26.3299</v>
      </c>
      <c r="ET58">
        <v>-30</v>
      </c>
      <c r="EU58">
        <v>-30</v>
      </c>
      <c r="EV58">
        <v>-999.9</v>
      </c>
      <c r="EW58">
        <v>400</v>
      </c>
      <c r="EX58">
        <v>20</v>
      </c>
      <c r="EY58">
        <v>109.447</v>
      </c>
      <c r="EZ58">
        <v>97.1541</v>
      </c>
    </row>
    <row r="59" spans="1:156">
      <c r="A59">
        <v>43</v>
      </c>
      <c r="B59">
        <v>1623702801.5</v>
      </c>
      <c r="C59">
        <v>3636.40000009537</v>
      </c>
      <c r="D59" t="s">
        <v>415</v>
      </c>
      <c r="E59" t="s">
        <v>416</v>
      </c>
      <c r="F59" t="s">
        <v>266</v>
      </c>
      <c r="G59">
        <v>1623702788.74194</v>
      </c>
      <c r="H59">
        <f>CD59*AI59*(CB59-CC59)/(100*BV59*(1000-AI59*CB59))</f>
        <v>0</v>
      </c>
      <c r="I59">
        <f>CD59*AI59*(CA59-BZ59*(1000-AI59*CC59)/(1000-AI59*CB59))/(100*BV59)</f>
        <v>0</v>
      </c>
      <c r="J59">
        <f>BZ59 - IF(AI59&gt;1, I59*BV59*100.0/(AK59*CJ59), 0)</f>
        <v>0</v>
      </c>
      <c r="K59">
        <f>((Q59-H59/2)*J59-I59)/(Q59+H59/2)</f>
        <v>0</v>
      </c>
      <c r="L59">
        <f>K59*(CE59+CF59)/1000.0</f>
        <v>0</v>
      </c>
      <c r="M59">
        <f>(BZ59 - IF(AI59&gt;1, I59*BV59*100.0/(AK59*CJ59), 0))*(CE59+CF59)/1000.0</f>
        <v>0</v>
      </c>
      <c r="N59">
        <f>2.0/((1/P59-1/O59)+SIGN(P59)*SQRT((1/P59-1/O59)*(1/P59-1/O59) + 4*BW59/((BW59+1)*(BW59+1))*(2*1/P59*1/O59-1/O59*1/O59)))</f>
        <v>0</v>
      </c>
      <c r="O59">
        <f>AF59+AE59*BV59+AD59*BV59*BV59</f>
        <v>0</v>
      </c>
      <c r="P59">
        <f>H59*(1000-(1000*0.61365*exp(17.502*T59/(240.97+T59))/(CE59+CF59)+CB59)/2)/(1000*0.61365*exp(17.502*T59/(240.97+T59))/(CE59+CF59)-CB59)</f>
        <v>0</v>
      </c>
      <c r="Q59">
        <f>1/((BW59+1)/(N59/1.6)+1/(O59/1.37)) + BW59/((BW59+1)/(N59/1.6) + BW59/(O59/1.37))</f>
        <v>0</v>
      </c>
      <c r="R59">
        <f>(BS59*BU59)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CB59*(CE59+CF59)/1000</f>
        <v>0</v>
      </c>
      <c r="X59">
        <f>0.61365*exp(17.502*CG59/(240.97+CG59))</f>
        <v>0</v>
      </c>
      <c r="Y59">
        <f>(U59-CB59*(CE59+CF59)/1000)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-0.0307099837785376</v>
      </c>
      <c r="AE59">
        <v>0.0344746471337485</v>
      </c>
      <c r="AF59">
        <v>2.72924938126646</v>
      </c>
      <c r="AG59">
        <v>81</v>
      </c>
      <c r="AH59">
        <v>13</v>
      </c>
      <c r="AI59">
        <f>IF(AG59*$H$13&gt;=AK59,1.0,(AK59/(AK59-AG59*$H$13)))</f>
        <v>0</v>
      </c>
      <c r="AJ59">
        <f>(AI59-1)*100</f>
        <v>0</v>
      </c>
      <c r="AK59">
        <f>MAX(0,($B$13+$C$13*CJ59)/(1+$D$13*CJ59)*CE59/(CG59+273)*$E$13)</f>
        <v>0</v>
      </c>
      <c r="AL59">
        <v>0</v>
      </c>
      <c r="AM59">
        <v>0</v>
      </c>
      <c r="AN59">
        <v>0</v>
      </c>
      <c r="AO59">
        <f>AN59-AM59</f>
        <v>0</v>
      </c>
      <c r="AP59">
        <f>AO59/AN59</f>
        <v>0</v>
      </c>
      <c r="AQ59">
        <v>-1</v>
      </c>
      <c r="AR59" t="s">
        <v>417</v>
      </c>
      <c r="AS59">
        <v>679.975269230769</v>
      </c>
      <c r="AT59">
        <v>783.544</v>
      </c>
      <c r="AU59">
        <f>1-AS59/AT59</f>
        <v>0</v>
      </c>
      <c r="AV59">
        <v>0.5</v>
      </c>
      <c r="AW59">
        <f>BS59</f>
        <v>0</v>
      </c>
      <c r="AX59">
        <f>I59</f>
        <v>0</v>
      </c>
      <c r="AY59">
        <f>AU59*AV59*AW59</f>
        <v>0</v>
      </c>
      <c r="AZ59">
        <f>BE59/AT59</f>
        <v>0</v>
      </c>
      <c r="BA59">
        <f>(AX59-AQ59)/AW59</f>
        <v>0</v>
      </c>
      <c r="BB59">
        <f>(AN59-AT59)/AT59</f>
        <v>0</v>
      </c>
      <c r="BC59" t="s">
        <v>268</v>
      </c>
      <c r="BD59">
        <v>0</v>
      </c>
      <c r="BE59">
        <f>AT59-BD59</f>
        <v>0</v>
      </c>
      <c r="BF59">
        <f>(AT59-AS59)/(AT59-BD59)</f>
        <v>0</v>
      </c>
      <c r="BG59">
        <f>(AN59-AT59)/(AN59-BD59)</f>
        <v>0</v>
      </c>
      <c r="BH59">
        <f>(AT59-AS59)/(AT59-AM59)</f>
        <v>0</v>
      </c>
      <c r="BI59">
        <f>(AN59-AT59)/(AN59-AM59)</f>
        <v>0</v>
      </c>
      <c r="BJ59" t="s">
        <v>268</v>
      </c>
      <c r="BK59" t="s">
        <v>268</v>
      </c>
      <c r="BL59" t="s">
        <v>268</v>
      </c>
      <c r="BM59" t="s">
        <v>268</v>
      </c>
      <c r="BN59" t="s">
        <v>268</v>
      </c>
      <c r="BO59" t="s">
        <v>268</v>
      </c>
      <c r="BP59" t="s">
        <v>268</v>
      </c>
      <c r="BQ59" t="s">
        <v>268</v>
      </c>
      <c r="BR59">
        <f>$B$11*CK59+$C$11*CL59+$F$11*CM59</f>
        <v>0</v>
      </c>
      <c r="BS59">
        <f>BR59*BT59</f>
        <v>0</v>
      </c>
      <c r="BT59">
        <f>($B$11*$D$9+$C$11*$D$9+$F$11*((CZ59+CR59)/MAX(CZ59+CR59+DA59, 0.1)*$I$9+DA59/MAX(CZ59+CR59+DA59, 0.1)*$J$9))/($B$11+$C$11+$F$11)</f>
        <v>0</v>
      </c>
      <c r="BU59">
        <f>($B$11*$K$9+$C$11*$K$9+$F$11*((CZ59+CR59)/MAX(CZ59+CR59+DA59, 0.1)*$P$9+DA59/MAX(CZ59+CR59+DA59, 0.1)*$Q$9))/($B$11+$C$11+$F$11)</f>
        <v>0</v>
      </c>
      <c r="BV59">
        <v>6</v>
      </c>
      <c r="BW59">
        <v>0.5</v>
      </c>
      <c r="BX59" t="s">
        <v>269</v>
      </c>
      <c r="BY59">
        <v>1623702788.74194</v>
      </c>
      <c r="BZ59">
        <v>381.300774193548</v>
      </c>
      <c r="CA59">
        <v>400.001032258065</v>
      </c>
      <c r="CB59">
        <v>27.1385290322581</v>
      </c>
      <c r="CC59">
        <v>11.6343838709677</v>
      </c>
      <c r="CD59">
        <v>599.995225806452</v>
      </c>
      <c r="CE59">
        <v>74.0003258064516</v>
      </c>
      <c r="CF59">
        <v>0.0998529580645161</v>
      </c>
      <c r="CG59">
        <v>42.638635483871</v>
      </c>
      <c r="CH59">
        <v>38.5962129032258</v>
      </c>
      <c r="CI59">
        <v>999.9</v>
      </c>
      <c r="CJ59">
        <v>10007.8774193548</v>
      </c>
      <c r="CK59">
        <v>0</v>
      </c>
      <c r="CL59">
        <v>1237.02806451613</v>
      </c>
      <c r="CM59">
        <v>1999.95</v>
      </c>
      <c r="CN59">
        <v>0.980001387096775</v>
      </c>
      <c r="CO59">
        <v>0.0199982258064516</v>
      </c>
      <c r="CP59">
        <v>0</v>
      </c>
      <c r="CQ59">
        <v>662.747774193548</v>
      </c>
      <c r="CR59">
        <v>5.00005</v>
      </c>
      <c r="CS59">
        <v>17009.535483871</v>
      </c>
      <c r="CT59">
        <v>16663.2419354839</v>
      </c>
      <c r="CU59">
        <v>55.5060322580645</v>
      </c>
      <c r="CV59">
        <v>56.245935483871</v>
      </c>
      <c r="CW59">
        <v>55.76</v>
      </c>
      <c r="CX59">
        <v>56.125</v>
      </c>
      <c r="CY59">
        <v>57.6890322580645</v>
      </c>
      <c r="CZ59">
        <v>1955.05129032258</v>
      </c>
      <c r="DA59">
        <v>39.8987096774194</v>
      </c>
      <c r="DB59">
        <v>0</v>
      </c>
      <c r="DC59">
        <v>2.09999990463257</v>
      </c>
      <c r="DD59">
        <v>679.975269230769</v>
      </c>
      <c r="DE59">
        <v>172.827489895164</v>
      </c>
      <c r="DF59">
        <v>139978.255818115</v>
      </c>
      <c r="DG59">
        <v>28083.8884615385</v>
      </c>
      <c r="DH59">
        <v>15</v>
      </c>
      <c r="DI59">
        <v>1623702752.5</v>
      </c>
      <c r="DJ59" t="s">
        <v>411</v>
      </c>
      <c r="DK59">
        <v>8</v>
      </c>
      <c r="DL59">
        <v>7.891</v>
      </c>
      <c r="DM59">
        <v>-1.1</v>
      </c>
      <c r="DN59">
        <v>400</v>
      </c>
      <c r="DO59">
        <v>13</v>
      </c>
      <c r="DP59">
        <v>0.23</v>
      </c>
      <c r="DQ59">
        <v>0.01</v>
      </c>
      <c r="DR59">
        <v>-18.711823255814</v>
      </c>
      <c r="DS59">
        <v>-0.532580517467287</v>
      </c>
      <c r="DT59">
        <v>0.0753684649285014</v>
      </c>
      <c r="DU59">
        <v>0</v>
      </c>
      <c r="DV59">
        <v>675.934971428571</v>
      </c>
      <c r="DW59">
        <v>121.841813900604</v>
      </c>
      <c r="DX59">
        <v>42.621125813706</v>
      </c>
      <c r="DY59">
        <v>0</v>
      </c>
      <c r="DZ59">
        <v>15.5343953488372</v>
      </c>
      <c r="EA59">
        <v>0.832217816673999</v>
      </c>
      <c r="EB59">
        <v>0.130696385162887</v>
      </c>
      <c r="EC59">
        <v>0</v>
      </c>
      <c r="ED59">
        <v>0</v>
      </c>
      <c r="EE59">
        <v>3</v>
      </c>
      <c r="EF59" t="s">
        <v>282</v>
      </c>
      <c r="EG59">
        <v>100</v>
      </c>
      <c r="EH59">
        <v>100</v>
      </c>
      <c r="EI59">
        <v>7.891</v>
      </c>
      <c r="EJ59">
        <v>-1.1</v>
      </c>
      <c r="EK59">
        <v>2</v>
      </c>
      <c r="EL59">
        <v>688.39</v>
      </c>
      <c r="EM59">
        <v>311.446</v>
      </c>
      <c r="EN59">
        <v>41.3862</v>
      </c>
      <c r="EO59">
        <v>40.09</v>
      </c>
      <c r="EP59">
        <v>30.0015</v>
      </c>
      <c r="EQ59">
        <v>39.5648</v>
      </c>
      <c r="ER59">
        <v>39.5019</v>
      </c>
      <c r="ES59">
        <v>26.3307</v>
      </c>
      <c r="ET59">
        <v>-30</v>
      </c>
      <c r="EU59">
        <v>-30</v>
      </c>
      <c r="EV59">
        <v>-999.9</v>
      </c>
      <c r="EW59">
        <v>400</v>
      </c>
      <c r="EX59">
        <v>20</v>
      </c>
      <c r="EY59">
        <v>109.445</v>
      </c>
      <c r="EZ59">
        <v>97.1518</v>
      </c>
    </row>
    <row r="60" spans="1:156">
      <c r="A60">
        <v>44</v>
      </c>
      <c r="B60">
        <v>1623702804.5</v>
      </c>
      <c r="C60">
        <v>3639.40000009537</v>
      </c>
      <c r="D60" t="s">
        <v>418</v>
      </c>
      <c r="E60" t="s">
        <v>419</v>
      </c>
      <c r="F60" t="s">
        <v>266</v>
      </c>
      <c r="G60">
        <v>1623702789.48387</v>
      </c>
      <c r="H60">
        <f>CD60*AI60*(CB60-CC60)/(100*BV60*(1000-AI60*CB60))</f>
        <v>0</v>
      </c>
      <c r="I60">
        <f>CD60*AI60*(CA60-BZ60*(1000-AI60*CC60)/(1000-AI60*CB60))/(100*BV60)</f>
        <v>0</v>
      </c>
      <c r="J60">
        <f>BZ60 - IF(AI60&gt;1, I60*BV60*100.0/(AK60*CJ60), 0)</f>
        <v>0</v>
      </c>
      <c r="K60">
        <f>((Q60-H60/2)*J60-I60)/(Q60+H60/2)</f>
        <v>0</v>
      </c>
      <c r="L60">
        <f>K60*(CE60+CF60)/1000.0</f>
        <v>0</v>
      </c>
      <c r="M60">
        <f>(BZ60 - IF(AI60&gt;1, I60*BV60*100.0/(AK60*CJ60), 0))*(CE60+CF60)/1000.0</f>
        <v>0</v>
      </c>
      <c r="N60">
        <f>2.0/((1/P60-1/O60)+SIGN(P60)*SQRT((1/P60-1/O60)*(1/P60-1/O60) + 4*BW60/((BW60+1)*(BW60+1))*(2*1/P60*1/O60-1/O60*1/O60)))</f>
        <v>0</v>
      </c>
      <c r="O60">
        <f>AF60+AE60*BV60+AD60*BV60*BV60</f>
        <v>0</v>
      </c>
      <c r="P60">
        <f>H60*(1000-(1000*0.61365*exp(17.502*T60/(240.97+T60))/(CE60+CF60)+CB60)/2)/(1000*0.61365*exp(17.502*T60/(240.97+T60))/(CE60+CF60)-CB60)</f>
        <v>0</v>
      </c>
      <c r="Q60">
        <f>1/((BW60+1)/(N60/1.6)+1/(O60/1.37)) + BW60/((BW60+1)/(N60/1.6) + BW60/(O60/1.37))</f>
        <v>0</v>
      </c>
      <c r="R60">
        <f>(BS60*BU60)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CB60*(CE60+CF60)/1000</f>
        <v>0</v>
      </c>
      <c r="X60">
        <f>0.61365*exp(17.502*CG60/(240.97+CG60))</f>
        <v>0</v>
      </c>
      <c r="Y60">
        <f>(U60-CB60*(CE60+CF60)/1000)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-0.030709177330919</v>
      </c>
      <c r="AE60">
        <v>0.0344737418256479</v>
      </c>
      <c r="AF60">
        <v>2.72919114181408</v>
      </c>
      <c r="AG60">
        <v>81</v>
      </c>
      <c r="AH60">
        <v>13</v>
      </c>
      <c r="AI60">
        <f>IF(AG60*$H$13&gt;=AK60,1.0,(AK60/(AK60-AG60*$H$13)))</f>
        <v>0</v>
      </c>
      <c r="AJ60">
        <f>(AI60-1)*100</f>
        <v>0</v>
      </c>
      <c r="AK60">
        <f>MAX(0,($B$13+$C$13*CJ60)/(1+$D$13*CJ60)*CE60/(CG60+273)*$E$13)</f>
        <v>0</v>
      </c>
      <c r="AL60">
        <v>0</v>
      </c>
      <c r="AM60">
        <v>0</v>
      </c>
      <c r="AN60">
        <v>0</v>
      </c>
      <c r="AO60">
        <f>AN60-AM60</f>
        <v>0</v>
      </c>
      <c r="AP60">
        <f>AO60/AN60</f>
        <v>0</v>
      </c>
      <c r="AQ60">
        <v>-1</v>
      </c>
      <c r="AR60" t="s">
        <v>420</v>
      </c>
      <c r="AS60">
        <v>685.309230769231</v>
      </c>
      <c r="AT60">
        <v>782.251</v>
      </c>
      <c r="AU60">
        <f>1-AS60/AT60</f>
        <v>0</v>
      </c>
      <c r="AV60">
        <v>0.5</v>
      </c>
      <c r="AW60">
        <f>BS60</f>
        <v>0</v>
      </c>
      <c r="AX60">
        <f>I60</f>
        <v>0</v>
      </c>
      <c r="AY60">
        <f>AU60*AV60*AW60</f>
        <v>0</v>
      </c>
      <c r="AZ60">
        <f>BE60/AT60</f>
        <v>0</v>
      </c>
      <c r="BA60">
        <f>(AX60-AQ60)/AW60</f>
        <v>0</v>
      </c>
      <c r="BB60">
        <f>(AN60-AT60)/AT60</f>
        <v>0</v>
      </c>
      <c r="BC60" t="s">
        <v>268</v>
      </c>
      <c r="BD60">
        <v>0</v>
      </c>
      <c r="BE60">
        <f>AT60-BD60</f>
        <v>0</v>
      </c>
      <c r="BF60">
        <f>(AT60-AS60)/(AT60-BD60)</f>
        <v>0</v>
      </c>
      <c r="BG60">
        <f>(AN60-AT60)/(AN60-BD60)</f>
        <v>0</v>
      </c>
      <c r="BH60">
        <f>(AT60-AS60)/(AT60-AM60)</f>
        <v>0</v>
      </c>
      <c r="BI60">
        <f>(AN60-AT60)/(AN60-AM60)</f>
        <v>0</v>
      </c>
      <c r="BJ60" t="s">
        <v>268</v>
      </c>
      <c r="BK60" t="s">
        <v>268</v>
      </c>
      <c r="BL60" t="s">
        <v>268</v>
      </c>
      <c r="BM60" t="s">
        <v>268</v>
      </c>
      <c r="BN60" t="s">
        <v>268</v>
      </c>
      <c r="BO60" t="s">
        <v>268</v>
      </c>
      <c r="BP60" t="s">
        <v>268</v>
      </c>
      <c r="BQ60" t="s">
        <v>268</v>
      </c>
      <c r="BR60">
        <f>$B$11*CK60+$C$11*CL60+$F$11*CM60</f>
        <v>0</v>
      </c>
      <c r="BS60">
        <f>BR60*BT60</f>
        <v>0</v>
      </c>
      <c r="BT60">
        <f>($B$11*$D$9+$C$11*$D$9+$F$11*((CZ60+CR60)/MAX(CZ60+CR60+DA60, 0.1)*$I$9+DA60/MAX(CZ60+CR60+DA60, 0.1)*$J$9))/($B$11+$C$11+$F$11)</f>
        <v>0</v>
      </c>
      <c r="BU60">
        <f>($B$11*$K$9+$C$11*$K$9+$F$11*((CZ60+CR60)/MAX(CZ60+CR60+DA60, 0.1)*$P$9+DA60/MAX(CZ60+CR60+DA60, 0.1)*$Q$9))/($B$11+$C$11+$F$11)</f>
        <v>0</v>
      </c>
      <c r="BV60">
        <v>6</v>
      </c>
      <c r="BW60">
        <v>0.5</v>
      </c>
      <c r="BX60" t="s">
        <v>269</v>
      </c>
      <c r="BY60">
        <v>1623702789.48387</v>
      </c>
      <c r="BZ60">
        <v>381.286741935484</v>
      </c>
      <c r="CA60">
        <v>400.002580645161</v>
      </c>
      <c r="CB60">
        <v>27.1770903225806</v>
      </c>
      <c r="CC60">
        <v>11.6335419354839</v>
      </c>
      <c r="CD60">
        <v>599.995064516129</v>
      </c>
      <c r="CE60">
        <v>74.0003193548387</v>
      </c>
      <c r="CF60">
        <v>0.0998638967741935</v>
      </c>
      <c r="CG60">
        <v>42.6476290322581</v>
      </c>
      <c r="CH60">
        <v>38.6397225806452</v>
      </c>
      <c r="CI60">
        <v>999.9</v>
      </c>
      <c r="CJ60">
        <v>10007.615483871</v>
      </c>
      <c r="CK60">
        <v>0</v>
      </c>
      <c r="CL60">
        <v>1237.0364516129</v>
      </c>
      <c r="CM60">
        <v>1999.93612903226</v>
      </c>
      <c r="CN60">
        <v>0.980001580645162</v>
      </c>
      <c r="CO60">
        <v>0.0199980516129032</v>
      </c>
      <c r="CP60">
        <v>0</v>
      </c>
      <c r="CQ60">
        <v>661.877677419355</v>
      </c>
      <c r="CR60">
        <v>5.00005</v>
      </c>
      <c r="CS60">
        <v>16993.4548387097</v>
      </c>
      <c r="CT60">
        <v>16663.1258064516</v>
      </c>
      <c r="CU60">
        <v>55.5181290322581</v>
      </c>
      <c r="CV60">
        <v>56.2479677419355</v>
      </c>
      <c r="CW60">
        <v>55.762</v>
      </c>
      <c r="CX60">
        <v>56.127</v>
      </c>
      <c r="CY60">
        <v>57.693064516129</v>
      </c>
      <c r="CZ60">
        <v>1955.03806451613</v>
      </c>
      <c r="DA60">
        <v>39.898064516129</v>
      </c>
      <c r="DB60">
        <v>0</v>
      </c>
      <c r="DC60">
        <v>2.5</v>
      </c>
      <c r="DD60">
        <v>685.309230769231</v>
      </c>
      <c r="DE60">
        <v>77.6035274593564</v>
      </c>
      <c r="DF60">
        <v>109320.214546138</v>
      </c>
      <c r="DG60">
        <v>33468.2653846154</v>
      </c>
      <c r="DH60">
        <v>15</v>
      </c>
      <c r="DI60">
        <v>1623702752.5</v>
      </c>
      <c r="DJ60" t="s">
        <v>411</v>
      </c>
      <c r="DK60">
        <v>8</v>
      </c>
      <c r="DL60">
        <v>7.891</v>
      </c>
      <c r="DM60">
        <v>-1.1</v>
      </c>
      <c r="DN60">
        <v>400</v>
      </c>
      <c r="DO60">
        <v>13</v>
      </c>
      <c r="DP60">
        <v>0.23</v>
      </c>
      <c r="DQ60">
        <v>0.01</v>
      </c>
      <c r="DR60">
        <v>-18.7665627906977</v>
      </c>
      <c r="DS60">
        <v>-1.03988424049238</v>
      </c>
      <c r="DT60">
        <v>0.132725483477383</v>
      </c>
      <c r="DU60">
        <v>0</v>
      </c>
      <c r="DV60">
        <v>680.586485714286</v>
      </c>
      <c r="DW60">
        <v>131.064419375309</v>
      </c>
      <c r="DX60">
        <v>49.7820683823124</v>
      </c>
      <c r="DY60">
        <v>0</v>
      </c>
      <c r="DZ60">
        <v>15.670623255814</v>
      </c>
      <c r="EA60">
        <v>2.51630857052842</v>
      </c>
      <c r="EB60">
        <v>0.342726966275861</v>
      </c>
      <c r="EC60">
        <v>0</v>
      </c>
      <c r="ED60">
        <v>0</v>
      </c>
      <c r="EE60">
        <v>3</v>
      </c>
      <c r="EF60" t="s">
        <v>282</v>
      </c>
      <c r="EG60">
        <v>100</v>
      </c>
      <c r="EH60">
        <v>100</v>
      </c>
      <c r="EI60">
        <v>7.891</v>
      </c>
      <c r="EJ60">
        <v>-1.1</v>
      </c>
      <c r="EK60">
        <v>2</v>
      </c>
      <c r="EL60">
        <v>688.687</v>
      </c>
      <c r="EM60">
        <v>311.429</v>
      </c>
      <c r="EN60">
        <v>41.3915</v>
      </c>
      <c r="EO60">
        <v>40.0977</v>
      </c>
      <c r="EP60">
        <v>30.0014</v>
      </c>
      <c r="EQ60">
        <v>39.5706</v>
      </c>
      <c r="ER60">
        <v>39.5096</v>
      </c>
      <c r="ES60">
        <v>26.3291</v>
      </c>
      <c r="ET60">
        <v>-30</v>
      </c>
      <c r="EU60">
        <v>-30</v>
      </c>
      <c r="EV60">
        <v>-999.9</v>
      </c>
      <c r="EW60">
        <v>400</v>
      </c>
      <c r="EX60">
        <v>20</v>
      </c>
      <c r="EY60">
        <v>109.443</v>
      </c>
      <c r="EZ60">
        <v>97.1495</v>
      </c>
    </row>
    <row r="61" spans="1:156">
      <c r="A61">
        <v>45</v>
      </c>
      <c r="B61">
        <v>1623702807.5</v>
      </c>
      <c r="C61">
        <v>3642.40000009537</v>
      </c>
      <c r="D61" t="s">
        <v>421</v>
      </c>
      <c r="E61" t="s">
        <v>422</v>
      </c>
      <c r="F61" t="s">
        <v>266</v>
      </c>
      <c r="G61">
        <v>1623702790.30645</v>
      </c>
      <c r="H61">
        <f>CD61*AI61*(CB61-CC61)/(100*BV61*(1000-AI61*CB61))</f>
        <v>0</v>
      </c>
      <c r="I61">
        <f>CD61*AI61*(CA61-BZ61*(1000-AI61*CC61)/(1000-AI61*CB61))/(100*BV61)</f>
        <v>0</v>
      </c>
      <c r="J61">
        <f>BZ61 - IF(AI61&gt;1, I61*BV61*100.0/(AK61*CJ61), 0)</f>
        <v>0</v>
      </c>
      <c r="K61">
        <f>((Q61-H61/2)*J61-I61)/(Q61+H61/2)</f>
        <v>0</v>
      </c>
      <c r="L61">
        <f>K61*(CE61+CF61)/1000.0</f>
        <v>0</v>
      </c>
      <c r="M61">
        <f>(BZ61 - IF(AI61&gt;1, I61*BV61*100.0/(AK61*CJ61), 0))*(CE61+CF61)/1000.0</f>
        <v>0</v>
      </c>
      <c r="N61">
        <f>2.0/((1/P61-1/O61)+SIGN(P61)*SQRT((1/P61-1/O61)*(1/P61-1/O61) + 4*BW61/((BW61+1)*(BW61+1))*(2*1/P61*1/O61-1/O61*1/O61)))</f>
        <v>0</v>
      </c>
      <c r="O61">
        <f>AF61+AE61*BV61+AD61*BV61*BV61</f>
        <v>0</v>
      </c>
      <c r="P61">
        <f>H61*(1000-(1000*0.61365*exp(17.502*T61/(240.97+T61))/(CE61+CF61)+CB61)/2)/(1000*0.61365*exp(17.502*T61/(240.97+T61))/(CE61+CF61)-CB61)</f>
        <v>0</v>
      </c>
      <c r="Q61">
        <f>1/((BW61+1)/(N61/1.6)+1/(O61/1.37)) + BW61/((BW61+1)/(N61/1.6) + BW61/(O61/1.37))</f>
        <v>0</v>
      </c>
      <c r="R61">
        <f>(BS61*BU61)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CB61*(CE61+CF61)/1000</f>
        <v>0</v>
      </c>
      <c r="X61">
        <f>0.61365*exp(17.502*CG61/(240.97+CG61))</f>
        <v>0</v>
      </c>
      <c r="Y61">
        <f>(U61-CB61*(CE61+CF61)/1000)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-0.0307105339732411</v>
      </c>
      <c r="AE61">
        <v>0.0344752647755029</v>
      </c>
      <c r="AF61">
        <v>2.72928911462373</v>
      </c>
      <c r="AG61">
        <v>81</v>
      </c>
      <c r="AH61">
        <v>14</v>
      </c>
      <c r="AI61">
        <f>IF(AG61*$H$13&gt;=AK61,1.0,(AK61/(AK61-AG61*$H$13)))</f>
        <v>0</v>
      </c>
      <c r="AJ61">
        <f>(AI61-1)*100</f>
        <v>0</v>
      </c>
      <c r="AK61">
        <f>MAX(0,($B$13+$C$13*CJ61)/(1+$D$13*CJ61)*CE61/(CG61+273)*$E$13)</f>
        <v>0</v>
      </c>
      <c r="AL61">
        <v>0</v>
      </c>
      <c r="AM61">
        <v>0</v>
      </c>
      <c r="AN61">
        <v>0</v>
      </c>
      <c r="AO61">
        <f>AN61-AM61</f>
        <v>0</v>
      </c>
      <c r="AP61">
        <f>AO61/AN61</f>
        <v>0</v>
      </c>
      <c r="AQ61">
        <v>-1</v>
      </c>
      <c r="AR61" t="s">
        <v>423</v>
      </c>
      <c r="AS61">
        <v>690.747384615385</v>
      </c>
      <c r="AT61">
        <v>780.221</v>
      </c>
      <c r="AU61">
        <f>1-AS61/AT61</f>
        <v>0</v>
      </c>
      <c r="AV61">
        <v>0.5</v>
      </c>
      <c r="AW61">
        <f>BS61</f>
        <v>0</v>
      </c>
      <c r="AX61">
        <f>I61</f>
        <v>0</v>
      </c>
      <c r="AY61">
        <f>AU61*AV61*AW61</f>
        <v>0</v>
      </c>
      <c r="AZ61">
        <f>BE61/AT61</f>
        <v>0</v>
      </c>
      <c r="BA61">
        <f>(AX61-AQ61)/AW61</f>
        <v>0</v>
      </c>
      <c r="BB61">
        <f>(AN61-AT61)/AT61</f>
        <v>0</v>
      </c>
      <c r="BC61" t="s">
        <v>268</v>
      </c>
      <c r="BD61">
        <v>0</v>
      </c>
      <c r="BE61">
        <f>AT61-BD61</f>
        <v>0</v>
      </c>
      <c r="BF61">
        <f>(AT61-AS61)/(AT61-BD61)</f>
        <v>0</v>
      </c>
      <c r="BG61">
        <f>(AN61-AT61)/(AN61-BD61)</f>
        <v>0</v>
      </c>
      <c r="BH61">
        <f>(AT61-AS61)/(AT61-AM61)</f>
        <v>0</v>
      </c>
      <c r="BI61">
        <f>(AN61-AT61)/(AN61-AM61)</f>
        <v>0</v>
      </c>
      <c r="BJ61" t="s">
        <v>268</v>
      </c>
      <c r="BK61" t="s">
        <v>268</v>
      </c>
      <c r="BL61" t="s">
        <v>268</v>
      </c>
      <c r="BM61" t="s">
        <v>268</v>
      </c>
      <c r="BN61" t="s">
        <v>268</v>
      </c>
      <c r="BO61" t="s">
        <v>268</v>
      </c>
      <c r="BP61" t="s">
        <v>268</v>
      </c>
      <c r="BQ61" t="s">
        <v>268</v>
      </c>
      <c r="BR61">
        <f>$B$11*CK61+$C$11*CL61+$F$11*CM61</f>
        <v>0</v>
      </c>
      <c r="BS61">
        <f>BR61*BT61</f>
        <v>0</v>
      </c>
      <c r="BT61">
        <f>($B$11*$D$9+$C$11*$D$9+$F$11*((CZ61+CR61)/MAX(CZ61+CR61+DA61, 0.1)*$I$9+DA61/MAX(CZ61+CR61+DA61, 0.1)*$J$9))/($B$11+$C$11+$F$11)</f>
        <v>0</v>
      </c>
      <c r="BU61">
        <f>($B$11*$K$9+$C$11*$K$9+$F$11*((CZ61+CR61)/MAX(CZ61+CR61+DA61, 0.1)*$P$9+DA61/MAX(CZ61+CR61+DA61, 0.1)*$Q$9))/($B$11+$C$11+$F$11)</f>
        <v>0</v>
      </c>
      <c r="BV61">
        <v>6</v>
      </c>
      <c r="BW61">
        <v>0.5</v>
      </c>
      <c r="BX61" t="s">
        <v>269</v>
      </c>
      <c r="BY61">
        <v>1623702790.30645</v>
      </c>
      <c r="BZ61">
        <v>381.272290322581</v>
      </c>
      <c r="CA61">
        <v>400.004612903226</v>
      </c>
      <c r="CB61">
        <v>27.2309870967742</v>
      </c>
      <c r="CC61">
        <v>11.6325677419355</v>
      </c>
      <c r="CD61">
        <v>599.996774193548</v>
      </c>
      <c r="CE61">
        <v>74.0002967741936</v>
      </c>
      <c r="CF61">
        <v>0.0998699870967742</v>
      </c>
      <c r="CG61">
        <v>42.658864516129</v>
      </c>
      <c r="CH61">
        <v>38.6913032258065</v>
      </c>
      <c r="CI61">
        <v>999.9</v>
      </c>
      <c r="CJ61">
        <v>10008.0606451613</v>
      </c>
      <c r="CK61">
        <v>0</v>
      </c>
      <c r="CL61">
        <v>1237.05806451613</v>
      </c>
      <c r="CM61">
        <v>1999.8964516129</v>
      </c>
      <c r="CN61">
        <v>0.980001774193549</v>
      </c>
      <c r="CO61">
        <v>0.0199978774193548</v>
      </c>
      <c r="CP61">
        <v>0</v>
      </c>
      <c r="CQ61">
        <v>660.978709677419</v>
      </c>
      <c r="CR61">
        <v>5.00005</v>
      </c>
      <c r="CS61">
        <v>16976.9419354839</v>
      </c>
      <c r="CT61">
        <v>16662.7935483871</v>
      </c>
      <c r="CU61">
        <v>55.5362580645161</v>
      </c>
      <c r="CV61">
        <v>56.25</v>
      </c>
      <c r="CW61">
        <v>55.764</v>
      </c>
      <c r="CX61">
        <v>56.129</v>
      </c>
      <c r="CY61">
        <v>57.701129032258</v>
      </c>
      <c r="CZ61">
        <v>1954.99967741935</v>
      </c>
      <c r="DA61">
        <v>39.8967741935484</v>
      </c>
      <c r="DB61">
        <v>0</v>
      </c>
      <c r="DC61">
        <v>2.29999995231628</v>
      </c>
      <c r="DD61">
        <v>690.747384615385</v>
      </c>
      <c r="DE61">
        <v>-27.0397535084024</v>
      </c>
      <c r="DF61">
        <v>54835.9052343242</v>
      </c>
      <c r="DG61">
        <v>38821.6076923077</v>
      </c>
      <c r="DH61">
        <v>15</v>
      </c>
      <c r="DI61">
        <v>1623702752.5</v>
      </c>
      <c r="DJ61" t="s">
        <v>411</v>
      </c>
      <c r="DK61">
        <v>8</v>
      </c>
      <c r="DL61">
        <v>7.891</v>
      </c>
      <c r="DM61">
        <v>-1.1</v>
      </c>
      <c r="DN61">
        <v>400</v>
      </c>
      <c r="DO61">
        <v>13</v>
      </c>
      <c r="DP61">
        <v>0.23</v>
      </c>
      <c r="DQ61">
        <v>0.01</v>
      </c>
      <c r="DR61">
        <v>-18.8397302325581</v>
      </c>
      <c r="DS61">
        <v>-1.54070619447599</v>
      </c>
      <c r="DT61">
        <v>0.18258604411235</v>
      </c>
      <c r="DU61">
        <v>0</v>
      </c>
      <c r="DV61">
        <v>684.6922</v>
      </c>
      <c r="DW61">
        <v>116.935053913301</v>
      </c>
      <c r="DX61">
        <v>55.2652645963344</v>
      </c>
      <c r="DY61">
        <v>0</v>
      </c>
      <c r="DZ61">
        <v>15.8825906976744</v>
      </c>
      <c r="EA61">
        <v>4.66296567232748</v>
      </c>
      <c r="EB61">
        <v>0.55884194371307</v>
      </c>
      <c r="EC61">
        <v>0</v>
      </c>
      <c r="ED61">
        <v>0</v>
      </c>
      <c r="EE61">
        <v>3</v>
      </c>
      <c r="EF61" t="s">
        <v>282</v>
      </c>
      <c r="EG61">
        <v>100</v>
      </c>
      <c r="EH61">
        <v>100</v>
      </c>
      <c r="EI61">
        <v>7.891</v>
      </c>
      <c r="EJ61">
        <v>-1.1</v>
      </c>
      <c r="EK61">
        <v>2</v>
      </c>
      <c r="EL61">
        <v>688.864</v>
      </c>
      <c r="EM61">
        <v>311.456</v>
      </c>
      <c r="EN61">
        <v>41.3971</v>
      </c>
      <c r="EO61">
        <v>40.1046</v>
      </c>
      <c r="EP61">
        <v>30.0014</v>
      </c>
      <c r="EQ61">
        <v>39.5774</v>
      </c>
      <c r="ER61">
        <v>39.5159</v>
      </c>
      <c r="ES61">
        <v>26.3305</v>
      </c>
      <c r="ET61">
        <v>-30</v>
      </c>
      <c r="EU61">
        <v>-30</v>
      </c>
      <c r="EV61">
        <v>-999.9</v>
      </c>
      <c r="EW61">
        <v>400</v>
      </c>
      <c r="EX61">
        <v>20</v>
      </c>
      <c r="EY61">
        <v>109.44</v>
      </c>
      <c r="EZ61">
        <v>97.1467</v>
      </c>
    </row>
    <row r="62" spans="1:156">
      <c r="A62">
        <v>46</v>
      </c>
      <c r="B62">
        <v>1623702810.5</v>
      </c>
      <c r="C62">
        <v>3645.40000009537</v>
      </c>
      <c r="D62" t="s">
        <v>424</v>
      </c>
      <c r="E62" t="s">
        <v>425</v>
      </c>
      <c r="F62" t="s">
        <v>266</v>
      </c>
      <c r="G62">
        <v>1623702791.20968</v>
      </c>
      <c r="H62">
        <f>CD62*AI62*(CB62-CC62)/(100*BV62*(1000-AI62*CB62))</f>
        <v>0</v>
      </c>
      <c r="I62">
        <f>CD62*AI62*(CA62-BZ62*(1000-AI62*CC62)/(1000-AI62*CB62))/(100*BV62)</f>
        <v>0</v>
      </c>
      <c r="J62">
        <f>BZ62 - IF(AI62&gt;1, I62*BV62*100.0/(AK62*CJ62), 0)</f>
        <v>0</v>
      </c>
      <c r="K62">
        <f>((Q62-H62/2)*J62-I62)/(Q62+H62/2)</f>
        <v>0</v>
      </c>
      <c r="L62">
        <f>K62*(CE62+CF62)/1000.0</f>
        <v>0</v>
      </c>
      <c r="M62">
        <f>(BZ62 - IF(AI62&gt;1, I62*BV62*100.0/(AK62*CJ62), 0))*(CE62+CF62)/1000.0</f>
        <v>0</v>
      </c>
      <c r="N62">
        <f>2.0/((1/P62-1/O62)+SIGN(P62)*SQRT((1/P62-1/O62)*(1/P62-1/O62) + 4*BW62/((BW62+1)*(BW62+1))*(2*1/P62*1/O62-1/O62*1/O62)))</f>
        <v>0</v>
      </c>
      <c r="O62">
        <f>AF62+AE62*BV62+AD62*BV62*BV62</f>
        <v>0</v>
      </c>
      <c r="P62">
        <f>H62*(1000-(1000*0.61365*exp(17.502*T62/(240.97+T62))/(CE62+CF62)+CB62)/2)/(1000*0.61365*exp(17.502*T62/(240.97+T62))/(CE62+CF62)-CB62)</f>
        <v>0</v>
      </c>
      <c r="Q62">
        <f>1/((BW62+1)/(N62/1.6)+1/(O62/1.37)) + BW62/((BW62+1)/(N62/1.6) + BW62/(O62/1.37))</f>
        <v>0</v>
      </c>
      <c r="R62">
        <f>(BS62*BU62)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CB62*(CE62+CF62)/1000</f>
        <v>0</v>
      </c>
      <c r="X62">
        <f>0.61365*exp(17.502*CG62/(240.97+CG62))</f>
        <v>0</v>
      </c>
      <c r="Y62">
        <f>(U62-CB62*(CE62+CF62)/1000)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-0.030708312132657</v>
      </c>
      <c r="AE62">
        <v>0.0344727705648033</v>
      </c>
      <c r="AF62">
        <v>2.72912865914915</v>
      </c>
      <c r="AG62">
        <v>81</v>
      </c>
      <c r="AH62">
        <v>13</v>
      </c>
      <c r="AI62">
        <f>IF(AG62*$H$13&gt;=AK62,1.0,(AK62/(AK62-AG62*$H$13)))</f>
        <v>0</v>
      </c>
      <c r="AJ62">
        <f>(AI62-1)*100</f>
        <v>0</v>
      </c>
      <c r="AK62">
        <f>MAX(0,($B$13+$C$13*CJ62)/(1+$D$13*CJ62)*CE62/(CG62+273)*$E$13)</f>
        <v>0</v>
      </c>
      <c r="AL62">
        <v>0</v>
      </c>
      <c r="AM62">
        <v>0</v>
      </c>
      <c r="AN62">
        <v>0</v>
      </c>
      <c r="AO62">
        <f>AN62-AM62</f>
        <v>0</v>
      </c>
      <c r="AP62">
        <f>AO62/AN62</f>
        <v>0</v>
      </c>
      <c r="AQ62">
        <v>-1</v>
      </c>
      <c r="AR62" t="s">
        <v>426</v>
      </c>
      <c r="AS62">
        <v>689.490192307692</v>
      </c>
      <c r="AT62">
        <v>779.11</v>
      </c>
      <c r="AU62">
        <f>1-AS62/AT62</f>
        <v>0</v>
      </c>
      <c r="AV62">
        <v>0.5</v>
      </c>
      <c r="AW62">
        <f>BS62</f>
        <v>0</v>
      </c>
      <c r="AX62">
        <f>I62</f>
        <v>0</v>
      </c>
      <c r="AY62">
        <f>AU62*AV62*AW62</f>
        <v>0</v>
      </c>
      <c r="AZ62">
        <f>BE62/AT62</f>
        <v>0</v>
      </c>
      <c r="BA62">
        <f>(AX62-AQ62)/AW62</f>
        <v>0</v>
      </c>
      <c r="BB62">
        <f>(AN62-AT62)/AT62</f>
        <v>0</v>
      </c>
      <c r="BC62" t="s">
        <v>268</v>
      </c>
      <c r="BD62">
        <v>0</v>
      </c>
      <c r="BE62">
        <f>AT62-BD62</f>
        <v>0</v>
      </c>
      <c r="BF62">
        <f>(AT62-AS62)/(AT62-BD62)</f>
        <v>0</v>
      </c>
      <c r="BG62">
        <f>(AN62-AT62)/(AN62-BD62)</f>
        <v>0</v>
      </c>
      <c r="BH62">
        <f>(AT62-AS62)/(AT62-AM62)</f>
        <v>0</v>
      </c>
      <c r="BI62">
        <f>(AN62-AT62)/(AN62-AM62)</f>
        <v>0</v>
      </c>
      <c r="BJ62" t="s">
        <v>268</v>
      </c>
      <c r="BK62" t="s">
        <v>268</v>
      </c>
      <c r="BL62" t="s">
        <v>268</v>
      </c>
      <c r="BM62" t="s">
        <v>268</v>
      </c>
      <c r="BN62" t="s">
        <v>268</v>
      </c>
      <c r="BO62" t="s">
        <v>268</v>
      </c>
      <c r="BP62" t="s">
        <v>268</v>
      </c>
      <c r="BQ62" t="s">
        <v>268</v>
      </c>
      <c r="BR62">
        <f>$B$11*CK62+$C$11*CL62+$F$11*CM62</f>
        <v>0</v>
      </c>
      <c r="BS62">
        <f>BR62*BT62</f>
        <v>0</v>
      </c>
      <c r="BT62">
        <f>($B$11*$D$9+$C$11*$D$9+$F$11*((CZ62+CR62)/MAX(CZ62+CR62+DA62, 0.1)*$I$9+DA62/MAX(CZ62+CR62+DA62, 0.1)*$J$9))/($B$11+$C$11+$F$11)</f>
        <v>0</v>
      </c>
      <c r="BU62">
        <f>($B$11*$K$9+$C$11*$K$9+$F$11*((CZ62+CR62)/MAX(CZ62+CR62+DA62, 0.1)*$P$9+DA62/MAX(CZ62+CR62+DA62, 0.1)*$Q$9))/($B$11+$C$11+$F$11)</f>
        <v>0</v>
      </c>
      <c r="BV62">
        <v>6</v>
      </c>
      <c r="BW62">
        <v>0.5</v>
      </c>
      <c r="BX62" t="s">
        <v>269</v>
      </c>
      <c r="BY62">
        <v>1623702791.20968</v>
      </c>
      <c r="BZ62">
        <v>381.255774193548</v>
      </c>
      <c r="CA62">
        <v>400.005451612903</v>
      </c>
      <c r="CB62">
        <v>27.2958903225806</v>
      </c>
      <c r="CC62">
        <v>11.6314483870968</v>
      </c>
      <c r="CD62">
        <v>599.997838709677</v>
      </c>
      <c r="CE62">
        <v>74.0003096774194</v>
      </c>
      <c r="CF62">
        <v>0.0998879806451613</v>
      </c>
      <c r="CG62">
        <v>42.6717096774194</v>
      </c>
      <c r="CH62">
        <v>38.7471903225806</v>
      </c>
      <c r="CI62">
        <v>999.9</v>
      </c>
      <c r="CJ62">
        <v>10007.3348387097</v>
      </c>
      <c r="CK62">
        <v>0</v>
      </c>
      <c r="CL62">
        <v>1237.05451612903</v>
      </c>
      <c r="CM62">
        <v>1999.91516129032</v>
      </c>
      <c r="CN62">
        <v>0.980001935483871</v>
      </c>
      <c r="CO62">
        <v>0.0199977290322581</v>
      </c>
      <c r="CP62">
        <v>0</v>
      </c>
      <c r="CQ62">
        <v>660.010064516129</v>
      </c>
      <c r="CR62">
        <v>5.00005</v>
      </c>
      <c r="CS62">
        <v>16959.7516129032</v>
      </c>
      <c r="CT62">
        <v>16662.9483870968</v>
      </c>
      <c r="CU62">
        <v>55.5584193548387</v>
      </c>
      <c r="CV62">
        <v>56.25</v>
      </c>
      <c r="CW62">
        <v>55.766</v>
      </c>
      <c r="CX62">
        <v>56.1330322580645</v>
      </c>
      <c r="CY62">
        <v>57.7112258064516</v>
      </c>
      <c r="CZ62">
        <v>1955.01838709677</v>
      </c>
      <c r="DA62">
        <v>39.8967741935484</v>
      </c>
      <c r="DB62">
        <v>0</v>
      </c>
      <c r="DC62">
        <v>2.70000004768372</v>
      </c>
      <c r="DD62">
        <v>689.490192307692</v>
      </c>
      <c r="DE62">
        <v>-126.147572508251</v>
      </c>
      <c r="DF62">
        <v>-29496.8449694418</v>
      </c>
      <c r="DG62">
        <v>41316.2346153846</v>
      </c>
      <c r="DH62">
        <v>15</v>
      </c>
      <c r="DI62">
        <v>1623702752.5</v>
      </c>
      <c r="DJ62" t="s">
        <v>411</v>
      </c>
      <c r="DK62">
        <v>8</v>
      </c>
      <c r="DL62">
        <v>7.891</v>
      </c>
      <c r="DM62">
        <v>-1.1</v>
      </c>
      <c r="DN62">
        <v>400</v>
      </c>
      <c r="DO62">
        <v>13</v>
      </c>
      <c r="DP62">
        <v>0.23</v>
      </c>
      <c r="DQ62">
        <v>0.01</v>
      </c>
      <c r="DR62">
        <v>-18.9085697674419</v>
      </c>
      <c r="DS62">
        <v>-1.73443699908197</v>
      </c>
      <c r="DT62">
        <v>0.197719808249868</v>
      </c>
      <c r="DU62">
        <v>0</v>
      </c>
      <c r="DV62">
        <v>687.8438</v>
      </c>
      <c r="DW62">
        <v>37.0423030409675</v>
      </c>
      <c r="DX62">
        <v>60.5733064734907</v>
      </c>
      <c r="DY62">
        <v>0</v>
      </c>
      <c r="DZ62">
        <v>16.1502860465116</v>
      </c>
      <c r="EA62">
        <v>6.61680506563849</v>
      </c>
      <c r="EB62">
        <v>0.731643190004335</v>
      </c>
      <c r="EC62">
        <v>0</v>
      </c>
      <c r="ED62">
        <v>0</v>
      </c>
      <c r="EE62">
        <v>3</v>
      </c>
      <c r="EF62" t="s">
        <v>282</v>
      </c>
      <c r="EG62">
        <v>100</v>
      </c>
      <c r="EH62">
        <v>100</v>
      </c>
      <c r="EI62">
        <v>7.891</v>
      </c>
      <c r="EJ62">
        <v>-1.1</v>
      </c>
      <c r="EK62">
        <v>2</v>
      </c>
      <c r="EL62">
        <v>689.04</v>
      </c>
      <c r="EM62">
        <v>311.422</v>
      </c>
      <c r="EN62">
        <v>41.4027</v>
      </c>
      <c r="EO62">
        <v>40.1118</v>
      </c>
      <c r="EP62">
        <v>30.0014</v>
      </c>
      <c r="EQ62">
        <v>39.5841</v>
      </c>
      <c r="ER62">
        <v>39.5227</v>
      </c>
      <c r="ES62">
        <v>26.3318</v>
      </c>
      <c r="ET62">
        <v>-30</v>
      </c>
      <c r="EU62">
        <v>-30</v>
      </c>
      <c r="EV62">
        <v>-999.9</v>
      </c>
      <c r="EW62">
        <v>400</v>
      </c>
      <c r="EX62">
        <v>20</v>
      </c>
      <c r="EY62">
        <v>109.436</v>
      </c>
      <c r="EZ62">
        <v>97.1448</v>
      </c>
    </row>
    <row r="63" spans="1:156">
      <c r="A63">
        <v>47</v>
      </c>
      <c r="B63">
        <v>1623702813.5</v>
      </c>
      <c r="C63">
        <v>3648.40000009537</v>
      </c>
      <c r="D63" t="s">
        <v>427</v>
      </c>
      <c r="E63" t="s">
        <v>428</v>
      </c>
      <c r="F63" t="s">
        <v>266</v>
      </c>
      <c r="G63">
        <v>1623702792.19355</v>
      </c>
      <c r="H63">
        <f>CD63*AI63*(CB63-CC63)/(100*BV63*(1000-AI63*CB63))</f>
        <v>0</v>
      </c>
      <c r="I63">
        <f>CD63*AI63*(CA63-BZ63*(1000-AI63*CC63)/(1000-AI63*CB63))/(100*BV63)</f>
        <v>0</v>
      </c>
      <c r="J63">
        <f>BZ63 - IF(AI63&gt;1, I63*BV63*100.0/(AK63*CJ63), 0)</f>
        <v>0</v>
      </c>
      <c r="K63">
        <f>((Q63-H63/2)*J63-I63)/(Q63+H63/2)</f>
        <v>0</v>
      </c>
      <c r="L63">
        <f>K63*(CE63+CF63)/1000.0</f>
        <v>0</v>
      </c>
      <c r="M63">
        <f>(BZ63 - IF(AI63&gt;1, I63*BV63*100.0/(AK63*CJ63), 0))*(CE63+CF63)/1000.0</f>
        <v>0</v>
      </c>
      <c r="N63">
        <f>2.0/((1/P63-1/O63)+SIGN(P63)*SQRT((1/P63-1/O63)*(1/P63-1/O63) + 4*BW63/((BW63+1)*(BW63+1))*(2*1/P63*1/O63-1/O63*1/O63)))</f>
        <v>0</v>
      </c>
      <c r="O63">
        <f>AF63+AE63*BV63+AD63*BV63*BV63</f>
        <v>0</v>
      </c>
      <c r="P63">
        <f>H63*(1000-(1000*0.61365*exp(17.502*T63/(240.97+T63))/(CE63+CF63)+CB63)/2)/(1000*0.61365*exp(17.502*T63/(240.97+T63))/(CE63+CF63)-CB63)</f>
        <v>0</v>
      </c>
      <c r="Q63">
        <f>1/((BW63+1)/(N63/1.6)+1/(O63/1.37)) + BW63/((BW63+1)/(N63/1.6) + BW63/(O63/1.37))</f>
        <v>0</v>
      </c>
      <c r="R63">
        <f>(BS63*BU63)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CB63*(CE63+CF63)/1000</f>
        <v>0</v>
      </c>
      <c r="X63">
        <f>0.61365*exp(17.502*CG63/(240.97+CG63))</f>
        <v>0</v>
      </c>
      <c r="Y63">
        <f>(U63-CB63*(CE63+CF63)/1000)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-0.030706467778484</v>
      </c>
      <c r="AE63">
        <v>0.0344707001156698</v>
      </c>
      <c r="AF63">
        <v>2.72899546266972</v>
      </c>
      <c r="AG63">
        <v>81</v>
      </c>
      <c r="AH63">
        <v>14</v>
      </c>
      <c r="AI63">
        <f>IF(AG63*$H$13&gt;=AK63,1.0,(AK63/(AK63-AG63*$H$13)))</f>
        <v>0</v>
      </c>
      <c r="AJ63">
        <f>(AI63-1)*100</f>
        <v>0</v>
      </c>
      <c r="AK63">
        <f>MAX(0,($B$13+$C$13*CJ63)/(1+$D$13*CJ63)*CE63/(CG63+273)*$E$13)</f>
        <v>0</v>
      </c>
      <c r="AL63">
        <v>0</v>
      </c>
      <c r="AM63">
        <v>0</v>
      </c>
      <c r="AN63">
        <v>0</v>
      </c>
      <c r="AO63">
        <f>AN63-AM63</f>
        <v>0</v>
      </c>
      <c r="AP63">
        <f>AO63/AN63</f>
        <v>0</v>
      </c>
      <c r="AQ63">
        <v>-1</v>
      </c>
      <c r="AR63" t="s">
        <v>429</v>
      </c>
      <c r="AS63">
        <v>691.909807692308</v>
      </c>
      <c r="AT63">
        <v>776.352</v>
      </c>
      <c r="AU63">
        <f>1-AS63/AT63</f>
        <v>0</v>
      </c>
      <c r="AV63">
        <v>0.5</v>
      </c>
      <c r="AW63">
        <f>BS63</f>
        <v>0</v>
      </c>
      <c r="AX63">
        <f>I63</f>
        <v>0</v>
      </c>
      <c r="AY63">
        <f>AU63*AV63*AW63</f>
        <v>0</v>
      </c>
      <c r="AZ63">
        <f>BE63/AT63</f>
        <v>0</v>
      </c>
      <c r="BA63">
        <f>(AX63-AQ63)/AW63</f>
        <v>0</v>
      </c>
      <c r="BB63">
        <f>(AN63-AT63)/AT63</f>
        <v>0</v>
      </c>
      <c r="BC63" t="s">
        <v>268</v>
      </c>
      <c r="BD63">
        <v>0</v>
      </c>
      <c r="BE63">
        <f>AT63-BD63</f>
        <v>0</v>
      </c>
      <c r="BF63">
        <f>(AT63-AS63)/(AT63-BD63)</f>
        <v>0</v>
      </c>
      <c r="BG63">
        <f>(AN63-AT63)/(AN63-BD63)</f>
        <v>0</v>
      </c>
      <c r="BH63">
        <f>(AT63-AS63)/(AT63-AM63)</f>
        <v>0</v>
      </c>
      <c r="BI63">
        <f>(AN63-AT63)/(AN63-AM63)</f>
        <v>0</v>
      </c>
      <c r="BJ63" t="s">
        <v>268</v>
      </c>
      <c r="BK63" t="s">
        <v>268</v>
      </c>
      <c r="BL63" t="s">
        <v>268</v>
      </c>
      <c r="BM63" t="s">
        <v>268</v>
      </c>
      <c r="BN63" t="s">
        <v>268</v>
      </c>
      <c r="BO63" t="s">
        <v>268</v>
      </c>
      <c r="BP63" t="s">
        <v>268</v>
      </c>
      <c r="BQ63" t="s">
        <v>268</v>
      </c>
      <c r="BR63">
        <f>$B$11*CK63+$C$11*CL63+$F$11*CM63</f>
        <v>0</v>
      </c>
      <c r="BS63">
        <f>BR63*BT63</f>
        <v>0</v>
      </c>
      <c r="BT63">
        <f>($B$11*$D$9+$C$11*$D$9+$F$11*((CZ63+CR63)/MAX(CZ63+CR63+DA63, 0.1)*$I$9+DA63/MAX(CZ63+CR63+DA63, 0.1)*$J$9))/($B$11+$C$11+$F$11)</f>
        <v>0</v>
      </c>
      <c r="BU63">
        <f>($B$11*$K$9+$C$11*$K$9+$F$11*((CZ63+CR63)/MAX(CZ63+CR63+DA63, 0.1)*$P$9+DA63/MAX(CZ63+CR63+DA63, 0.1)*$Q$9))/($B$11+$C$11+$F$11)</f>
        <v>0</v>
      </c>
      <c r="BV63">
        <v>6</v>
      </c>
      <c r="BW63">
        <v>0.5</v>
      </c>
      <c r="BX63" t="s">
        <v>269</v>
      </c>
      <c r="BY63">
        <v>1623702792.19355</v>
      </c>
      <c r="BZ63">
        <v>381.236258064516</v>
      </c>
      <c r="CA63">
        <v>400.005548387097</v>
      </c>
      <c r="CB63">
        <v>27.3683548387097</v>
      </c>
      <c r="CC63">
        <v>11.6302419354839</v>
      </c>
      <c r="CD63">
        <v>599.99935483871</v>
      </c>
      <c r="CE63">
        <v>74.0003258064516</v>
      </c>
      <c r="CF63">
        <v>0.0998957870967742</v>
      </c>
      <c r="CG63">
        <v>42.6856935483871</v>
      </c>
      <c r="CH63">
        <v>38.8059032258065</v>
      </c>
      <c r="CI63">
        <v>999.9</v>
      </c>
      <c r="CJ63">
        <v>10006.7316129032</v>
      </c>
      <c r="CK63">
        <v>0</v>
      </c>
      <c r="CL63">
        <v>1237.0235483871</v>
      </c>
      <c r="CM63">
        <v>1999.91806451613</v>
      </c>
      <c r="CN63">
        <v>0.980002096774194</v>
      </c>
      <c r="CO63">
        <v>0.0199975806451613</v>
      </c>
      <c r="CP63">
        <v>0</v>
      </c>
      <c r="CQ63">
        <v>659.029612903226</v>
      </c>
      <c r="CR63">
        <v>5.00005</v>
      </c>
      <c r="CS63">
        <v>16941.9709677419</v>
      </c>
      <c r="CT63">
        <v>16662.9741935484</v>
      </c>
      <c r="CU63">
        <v>55.5846129032258</v>
      </c>
      <c r="CV63">
        <v>56.25</v>
      </c>
      <c r="CW63">
        <v>55.768</v>
      </c>
      <c r="CX63">
        <v>56.137064516129</v>
      </c>
      <c r="CY63">
        <v>57.7233225806451</v>
      </c>
      <c r="CZ63">
        <v>1955.02161290323</v>
      </c>
      <c r="DA63">
        <v>39.8964516129032</v>
      </c>
      <c r="DB63">
        <v>0</v>
      </c>
      <c r="DC63">
        <v>2.5</v>
      </c>
      <c r="DD63">
        <v>691.909807692308</v>
      </c>
      <c r="DE63">
        <v>-174.795089198363</v>
      </c>
      <c r="DF63">
        <v>-77735.2599237327</v>
      </c>
      <c r="DG63">
        <v>43915.0115384615</v>
      </c>
      <c r="DH63">
        <v>15</v>
      </c>
      <c r="DI63">
        <v>1623702752.5</v>
      </c>
      <c r="DJ63" t="s">
        <v>411</v>
      </c>
      <c r="DK63">
        <v>8</v>
      </c>
      <c r="DL63">
        <v>7.891</v>
      </c>
      <c r="DM63">
        <v>-1.1</v>
      </c>
      <c r="DN63">
        <v>400</v>
      </c>
      <c r="DO63">
        <v>13</v>
      </c>
      <c r="DP63">
        <v>0.23</v>
      </c>
      <c r="DQ63">
        <v>0.01</v>
      </c>
      <c r="DR63">
        <v>-18.9803720930233</v>
      </c>
      <c r="DS63">
        <v>-1.8918052672679</v>
      </c>
      <c r="DT63">
        <v>0.209726910280057</v>
      </c>
      <c r="DU63">
        <v>0</v>
      </c>
      <c r="DV63">
        <v>691.997171428572</v>
      </c>
      <c r="DW63">
        <v>-24.5082639809398</v>
      </c>
      <c r="DX63">
        <v>64.8461907591388</v>
      </c>
      <c r="DY63">
        <v>0</v>
      </c>
      <c r="DZ63">
        <v>16.4547627906977</v>
      </c>
      <c r="EA63">
        <v>7.93701606348784</v>
      </c>
      <c r="EB63">
        <v>0.840310381201495</v>
      </c>
      <c r="EC63">
        <v>0</v>
      </c>
      <c r="ED63">
        <v>0</v>
      </c>
      <c r="EE63">
        <v>3</v>
      </c>
      <c r="EF63" t="s">
        <v>282</v>
      </c>
      <c r="EG63">
        <v>100</v>
      </c>
      <c r="EH63">
        <v>100</v>
      </c>
      <c r="EI63">
        <v>7.891</v>
      </c>
      <c r="EJ63">
        <v>-1.1</v>
      </c>
      <c r="EK63">
        <v>2</v>
      </c>
      <c r="EL63">
        <v>688.965</v>
      </c>
      <c r="EM63">
        <v>311.401</v>
      </c>
      <c r="EN63">
        <v>41.4083</v>
      </c>
      <c r="EO63">
        <v>40.1178</v>
      </c>
      <c r="EP63">
        <v>30.0013</v>
      </c>
      <c r="EQ63">
        <v>39.5899</v>
      </c>
      <c r="ER63">
        <v>39.5294</v>
      </c>
      <c r="ES63">
        <v>26.331</v>
      </c>
      <c r="ET63">
        <v>-30</v>
      </c>
      <c r="EU63">
        <v>-30</v>
      </c>
      <c r="EV63">
        <v>-999.9</v>
      </c>
      <c r="EW63">
        <v>400</v>
      </c>
      <c r="EX63">
        <v>20</v>
      </c>
      <c r="EY63">
        <v>109.435</v>
      </c>
      <c r="EZ63">
        <v>97.1442</v>
      </c>
    </row>
    <row r="64" spans="1:156">
      <c r="A64">
        <v>48</v>
      </c>
      <c r="B64">
        <v>1623702816.5</v>
      </c>
      <c r="C64">
        <v>3651.40000009537</v>
      </c>
      <c r="D64" t="s">
        <v>430</v>
      </c>
      <c r="E64" t="s">
        <v>431</v>
      </c>
      <c r="F64" t="s">
        <v>266</v>
      </c>
      <c r="G64">
        <v>1623702793.25806</v>
      </c>
      <c r="H64">
        <f>CD64*AI64*(CB64-CC64)/(100*BV64*(1000-AI64*CB64))</f>
        <v>0</v>
      </c>
      <c r="I64">
        <f>CD64*AI64*(CA64-BZ64*(1000-AI64*CC64)/(1000-AI64*CB64))/(100*BV64)</f>
        <v>0</v>
      </c>
      <c r="J64">
        <f>BZ64 - IF(AI64&gt;1, I64*BV64*100.0/(AK64*CJ64), 0)</f>
        <v>0</v>
      </c>
      <c r="K64">
        <f>((Q64-H64/2)*J64-I64)/(Q64+H64/2)</f>
        <v>0</v>
      </c>
      <c r="L64">
        <f>K64*(CE64+CF64)/1000.0</f>
        <v>0</v>
      </c>
      <c r="M64">
        <f>(BZ64 - IF(AI64&gt;1, I64*BV64*100.0/(AK64*CJ64), 0))*(CE64+CF64)/1000.0</f>
        <v>0</v>
      </c>
      <c r="N64">
        <f>2.0/((1/P64-1/O64)+SIGN(P64)*SQRT((1/P64-1/O64)*(1/P64-1/O64) + 4*BW64/((BW64+1)*(BW64+1))*(2*1/P64*1/O64-1/O64*1/O64)))</f>
        <v>0</v>
      </c>
      <c r="O64">
        <f>AF64+AE64*BV64+AD64*BV64*BV64</f>
        <v>0</v>
      </c>
      <c r="P64">
        <f>H64*(1000-(1000*0.61365*exp(17.502*T64/(240.97+T64))/(CE64+CF64)+CB64)/2)/(1000*0.61365*exp(17.502*T64/(240.97+T64))/(CE64+CF64)-CB64)</f>
        <v>0</v>
      </c>
      <c r="Q64">
        <f>1/((BW64+1)/(N64/1.6)+1/(O64/1.37)) + BW64/((BW64+1)/(N64/1.6) + BW64/(O64/1.37))</f>
        <v>0</v>
      </c>
      <c r="R64">
        <f>(BS64*BU64)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CB64*(CE64+CF64)/1000</f>
        <v>0</v>
      </c>
      <c r="X64">
        <f>0.61365*exp(17.502*CG64/(240.97+CG64))</f>
        <v>0</v>
      </c>
      <c r="Y64">
        <f>(U64-CB64*(CE64+CF64)/1000)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-0.0307027638155122</v>
      </c>
      <c r="AE64">
        <v>0.034466542092749</v>
      </c>
      <c r="AF64">
        <v>2.72872796234729</v>
      </c>
      <c r="AG64">
        <v>81</v>
      </c>
      <c r="AH64">
        <v>13</v>
      </c>
      <c r="AI64">
        <f>IF(AG64*$H$13&gt;=AK64,1.0,(AK64/(AK64-AG64*$H$13)))</f>
        <v>0</v>
      </c>
      <c r="AJ64">
        <f>(AI64-1)*100</f>
        <v>0</v>
      </c>
      <c r="AK64">
        <f>MAX(0,($B$13+$C$13*CJ64)/(1+$D$13*CJ64)*CE64/(CG64+273)*$E$13)</f>
        <v>0</v>
      </c>
      <c r="AL64">
        <v>0</v>
      </c>
      <c r="AM64">
        <v>0</v>
      </c>
      <c r="AN64">
        <v>0</v>
      </c>
      <c r="AO64">
        <f>AN64-AM64</f>
        <v>0</v>
      </c>
      <c r="AP64">
        <f>AO64/AN64</f>
        <v>0</v>
      </c>
      <c r="AQ64">
        <v>-1</v>
      </c>
      <c r="AR64" t="s">
        <v>432</v>
      </c>
      <c r="AS64">
        <v>690.267807692308</v>
      </c>
      <c r="AT64">
        <v>776.661</v>
      </c>
      <c r="AU64">
        <f>1-AS64/AT64</f>
        <v>0</v>
      </c>
      <c r="AV64">
        <v>0.5</v>
      </c>
      <c r="AW64">
        <f>BS64</f>
        <v>0</v>
      </c>
      <c r="AX64">
        <f>I64</f>
        <v>0</v>
      </c>
      <c r="AY64">
        <f>AU64*AV64*AW64</f>
        <v>0</v>
      </c>
      <c r="AZ64">
        <f>BE64/AT64</f>
        <v>0</v>
      </c>
      <c r="BA64">
        <f>(AX64-AQ64)/AW64</f>
        <v>0</v>
      </c>
      <c r="BB64">
        <f>(AN64-AT64)/AT64</f>
        <v>0</v>
      </c>
      <c r="BC64" t="s">
        <v>268</v>
      </c>
      <c r="BD64">
        <v>0</v>
      </c>
      <c r="BE64">
        <f>AT64-BD64</f>
        <v>0</v>
      </c>
      <c r="BF64">
        <f>(AT64-AS64)/(AT64-BD64)</f>
        <v>0</v>
      </c>
      <c r="BG64">
        <f>(AN64-AT64)/(AN64-BD64)</f>
        <v>0</v>
      </c>
      <c r="BH64">
        <f>(AT64-AS64)/(AT64-AM64)</f>
        <v>0</v>
      </c>
      <c r="BI64">
        <f>(AN64-AT64)/(AN64-AM64)</f>
        <v>0</v>
      </c>
      <c r="BJ64" t="s">
        <v>268</v>
      </c>
      <c r="BK64" t="s">
        <v>268</v>
      </c>
      <c r="BL64" t="s">
        <v>268</v>
      </c>
      <c r="BM64" t="s">
        <v>268</v>
      </c>
      <c r="BN64" t="s">
        <v>268</v>
      </c>
      <c r="BO64" t="s">
        <v>268</v>
      </c>
      <c r="BP64" t="s">
        <v>268</v>
      </c>
      <c r="BQ64" t="s">
        <v>268</v>
      </c>
      <c r="BR64">
        <f>$B$11*CK64+$C$11*CL64+$F$11*CM64</f>
        <v>0</v>
      </c>
      <c r="BS64">
        <f>BR64*BT64</f>
        <v>0</v>
      </c>
      <c r="BT64">
        <f>($B$11*$D$9+$C$11*$D$9+$F$11*((CZ64+CR64)/MAX(CZ64+CR64+DA64, 0.1)*$I$9+DA64/MAX(CZ64+CR64+DA64, 0.1)*$J$9))/($B$11+$C$11+$F$11)</f>
        <v>0</v>
      </c>
      <c r="BU64">
        <f>($B$11*$K$9+$C$11*$K$9+$F$11*((CZ64+CR64)/MAX(CZ64+CR64+DA64, 0.1)*$P$9+DA64/MAX(CZ64+CR64+DA64, 0.1)*$Q$9))/($B$11+$C$11+$F$11)</f>
        <v>0</v>
      </c>
      <c r="BV64">
        <v>6</v>
      </c>
      <c r="BW64">
        <v>0.5</v>
      </c>
      <c r="BX64" t="s">
        <v>269</v>
      </c>
      <c r="BY64">
        <v>1623702793.25806</v>
      </c>
      <c r="BZ64">
        <v>381.217709677419</v>
      </c>
      <c r="CA64">
        <v>400.006548387097</v>
      </c>
      <c r="CB64">
        <v>27.4459709677419</v>
      </c>
      <c r="CC64">
        <v>11.629</v>
      </c>
      <c r="CD64">
        <v>600.001032258064</v>
      </c>
      <c r="CE64">
        <v>74.0003451612903</v>
      </c>
      <c r="CF64">
        <v>0.099910564516129</v>
      </c>
      <c r="CG64">
        <v>42.7008870967742</v>
      </c>
      <c r="CH64">
        <v>38.8668064516129</v>
      </c>
      <c r="CI64">
        <v>999.9</v>
      </c>
      <c r="CJ64">
        <v>10005.5219354839</v>
      </c>
      <c r="CK64">
        <v>0</v>
      </c>
      <c r="CL64">
        <v>1237.01967741935</v>
      </c>
      <c r="CM64">
        <v>1999.90129032258</v>
      </c>
      <c r="CN64">
        <v>0.980002258064516</v>
      </c>
      <c r="CO64">
        <v>0.0199974322580645</v>
      </c>
      <c r="CP64">
        <v>0</v>
      </c>
      <c r="CQ64">
        <v>658.053967741935</v>
      </c>
      <c r="CR64">
        <v>5.00005</v>
      </c>
      <c r="CS64">
        <v>16924.0290322581</v>
      </c>
      <c r="CT64">
        <v>16662.835483871</v>
      </c>
      <c r="CU64">
        <v>55.6148387096774</v>
      </c>
      <c r="CV64">
        <v>56.25</v>
      </c>
      <c r="CW64">
        <v>55.77</v>
      </c>
      <c r="CX64">
        <v>56.1430967741936</v>
      </c>
      <c r="CY64">
        <v>57.7374516129032</v>
      </c>
      <c r="CZ64">
        <v>1955.00548387097</v>
      </c>
      <c r="DA64">
        <v>39.8958064516129</v>
      </c>
      <c r="DB64">
        <v>0</v>
      </c>
      <c r="DC64">
        <v>2.29999995231628</v>
      </c>
      <c r="DD64">
        <v>690.267807692308</v>
      </c>
      <c r="DE64">
        <v>-142.858737968768</v>
      </c>
      <c r="DF64">
        <v>-58018.1639536819</v>
      </c>
      <c r="DG64">
        <v>43800.3884615385</v>
      </c>
      <c r="DH64">
        <v>15</v>
      </c>
      <c r="DI64">
        <v>1623702752.5</v>
      </c>
      <c r="DJ64" t="s">
        <v>411</v>
      </c>
      <c r="DK64">
        <v>8</v>
      </c>
      <c r="DL64">
        <v>7.891</v>
      </c>
      <c r="DM64">
        <v>-1.1</v>
      </c>
      <c r="DN64">
        <v>400</v>
      </c>
      <c r="DO64">
        <v>13</v>
      </c>
      <c r="DP64">
        <v>0.23</v>
      </c>
      <c r="DQ64">
        <v>0.01</v>
      </c>
      <c r="DR64">
        <v>-19.0434372093023</v>
      </c>
      <c r="DS64">
        <v>-1.76652909435524</v>
      </c>
      <c r="DT64">
        <v>0.201292539659185</v>
      </c>
      <c r="DU64">
        <v>0</v>
      </c>
      <c r="DV64">
        <v>691.359</v>
      </c>
      <c r="DW64">
        <v>-33.1179356118006</v>
      </c>
      <c r="DX64">
        <v>65.5934599313943</v>
      </c>
      <c r="DY64">
        <v>0</v>
      </c>
      <c r="DZ64">
        <v>16.7836488372093</v>
      </c>
      <c r="EA64">
        <v>8.22536379456092</v>
      </c>
      <c r="EB64">
        <v>0.863881939708466</v>
      </c>
      <c r="EC64">
        <v>0</v>
      </c>
      <c r="ED64">
        <v>0</v>
      </c>
      <c r="EE64">
        <v>3</v>
      </c>
      <c r="EF64" t="s">
        <v>282</v>
      </c>
      <c r="EG64">
        <v>100</v>
      </c>
      <c r="EH64">
        <v>100</v>
      </c>
      <c r="EI64">
        <v>7.891</v>
      </c>
      <c r="EJ64">
        <v>-1.1</v>
      </c>
      <c r="EK64">
        <v>2</v>
      </c>
      <c r="EL64">
        <v>689.176</v>
      </c>
      <c r="EM64">
        <v>311.408</v>
      </c>
      <c r="EN64">
        <v>41.4142</v>
      </c>
      <c r="EO64">
        <v>40.1254</v>
      </c>
      <c r="EP64">
        <v>30.0012</v>
      </c>
      <c r="EQ64">
        <v>39.5957</v>
      </c>
      <c r="ER64">
        <v>39.5342</v>
      </c>
      <c r="ES64">
        <v>26.3296</v>
      </c>
      <c r="ET64">
        <v>-30</v>
      </c>
      <c r="EU64">
        <v>-30</v>
      </c>
      <c r="EV64">
        <v>-999.9</v>
      </c>
      <c r="EW64">
        <v>400</v>
      </c>
      <c r="EX64">
        <v>20</v>
      </c>
      <c r="EY64">
        <v>109.432</v>
      </c>
      <c r="EZ64">
        <v>97.1435</v>
      </c>
    </row>
    <row r="65" spans="1:156">
      <c r="A65">
        <v>49</v>
      </c>
      <c r="B65">
        <v>1623702819.5</v>
      </c>
      <c r="C65">
        <v>3654.40000009537</v>
      </c>
      <c r="D65" t="s">
        <v>433</v>
      </c>
      <c r="E65" t="s">
        <v>434</v>
      </c>
      <c r="F65" t="s">
        <v>266</v>
      </c>
      <c r="G65">
        <v>1623702794.40323</v>
      </c>
      <c r="H65">
        <f>CD65*AI65*(CB65-CC65)/(100*BV65*(1000-AI65*CB65))</f>
        <v>0</v>
      </c>
      <c r="I65">
        <f>CD65*AI65*(CA65-BZ65*(1000-AI65*CC65)/(1000-AI65*CB65))/(100*BV65)</f>
        <v>0</v>
      </c>
      <c r="J65">
        <f>BZ65 - IF(AI65&gt;1, I65*BV65*100.0/(AK65*CJ65), 0)</f>
        <v>0</v>
      </c>
      <c r="K65">
        <f>((Q65-H65/2)*J65-I65)/(Q65+H65/2)</f>
        <v>0</v>
      </c>
      <c r="L65">
        <f>K65*(CE65+CF65)/1000.0</f>
        <v>0</v>
      </c>
      <c r="M65">
        <f>(BZ65 - IF(AI65&gt;1, I65*BV65*100.0/(AK65*CJ65), 0))*(CE65+CF65)/1000.0</f>
        <v>0</v>
      </c>
      <c r="N65">
        <f>2.0/((1/P65-1/O65)+SIGN(P65)*SQRT((1/P65-1/O65)*(1/P65-1/O65) + 4*BW65/((BW65+1)*(BW65+1))*(2*1/P65*1/O65-1/O65*1/O65)))</f>
        <v>0</v>
      </c>
      <c r="O65">
        <f>AF65+AE65*BV65+AD65*BV65*BV65</f>
        <v>0</v>
      </c>
      <c r="P65">
        <f>H65*(1000-(1000*0.61365*exp(17.502*T65/(240.97+T65))/(CE65+CF65)+CB65)/2)/(1000*0.61365*exp(17.502*T65/(240.97+T65))/(CE65+CF65)-CB65)</f>
        <v>0</v>
      </c>
      <c r="Q65">
        <f>1/((BW65+1)/(N65/1.6)+1/(O65/1.37)) + BW65/((BW65+1)/(N65/1.6) + BW65/(O65/1.37))</f>
        <v>0</v>
      </c>
      <c r="R65">
        <f>(BS65*BU65)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CB65*(CE65+CF65)/1000</f>
        <v>0</v>
      </c>
      <c r="X65">
        <f>0.61365*exp(17.502*CG65/(240.97+CG65))</f>
        <v>0</v>
      </c>
      <c r="Y65">
        <f>(U65-CB65*(CE65+CF65)/1000)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-0.0307032047098012</v>
      </c>
      <c r="AE65">
        <v>0.0344670370352129</v>
      </c>
      <c r="AF65">
        <v>2.72875980414558</v>
      </c>
      <c r="AG65">
        <v>81</v>
      </c>
      <c r="AH65">
        <v>13</v>
      </c>
      <c r="AI65">
        <f>IF(AG65*$H$13&gt;=AK65,1.0,(AK65/(AK65-AG65*$H$13)))</f>
        <v>0</v>
      </c>
      <c r="AJ65">
        <f>(AI65-1)*100</f>
        <v>0</v>
      </c>
      <c r="AK65">
        <f>MAX(0,($B$13+$C$13*CJ65)/(1+$D$13*CJ65)*CE65/(CG65+273)*$E$13)</f>
        <v>0</v>
      </c>
      <c r="AL65">
        <v>0</v>
      </c>
      <c r="AM65">
        <v>0</v>
      </c>
      <c r="AN65">
        <v>0</v>
      </c>
      <c r="AO65">
        <f>AN65-AM65</f>
        <v>0</v>
      </c>
      <c r="AP65">
        <f>AO65/AN65</f>
        <v>0</v>
      </c>
      <c r="AQ65">
        <v>-1</v>
      </c>
      <c r="AR65" t="s">
        <v>435</v>
      </c>
      <c r="AS65">
        <v>688.755653846154</v>
      </c>
      <c r="AT65">
        <v>773.726</v>
      </c>
      <c r="AU65">
        <f>1-AS65/AT65</f>
        <v>0</v>
      </c>
      <c r="AV65">
        <v>0.5</v>
      </c>
      <c r="AW65">
        <f>BS65</f>
        <v>0</v>
      </c>
      <c r="AX65">
        <f>I65</f>
        <v>0</v>
      </c>
      <c r="AY65">
        <f>AU65*AV65*AW65</f>
        <v>0</v>
      </c>
      <c r="AZ65">
        <f>BE65/AT65</f>
        <v>0</v>
      </c>
      <c r="BA65">
        <f>(AX65-AQ65)/AW65</f>
        <v>0</v>
      </c>
      <c r="BB65">
        <f>(AN65-AT65)/AT65</f>
        <v>0</v>
      </c>
      <c r="BC65" t="s">
        <v>268</v>
      </c>
      <c r="BD65">
        <v>0</v>
      </c>
      <c r="BE65">
        <f>AT65-BD65</f>
        <v>0</v>
      </c>
      <c r="BF65">
        <f>(AT65-AS65)/(AT65-BD65)</f>
        <v>0</v>
      </c>
      <c r="BG65">
        <f>(AN65-AT65)/(AN65-BD65)</f>
        <v>0</v>
      </c>
      <c r="BH65">
        <f>(AT65-AS65)/(AT65-AM65)</f>
        <v>0</v>
      </c>
      <c r="BI65">
        <f>(AN65-AT65)/(AN65-AM65)</f>
        <v>0</v>
      </c>
      <c r="BJ65" t="s">
        <v>268</v>
      </c>
      <c r="BK65" t="s">
        <v>268</v>
      </c>
      <c r="BL65" t="s">
        <v>268</v>
      </c>
      <c r="BM65" t="s">
        <v>268</v>
      </c>
      <c r="BN65" t="s">
        <v>268</v>
      </c>
      <c r="BO65" t="s">
        <v>268</v>
      </c>
      <c r="BP65" t="s">
        <v>268</v>
      </c>
      <c r="BQ65" t="s">
        <v>268</v>
      </c>
      <c r="BR65">
        <f>$B$11*CK65+$C$11*CL65+$F$11*CM65</f>
        <v>0</v>
      </c>
      <c r="BS65">
        <f>BR65*BT65</f>
        <v>0</v>
      </c>
      <c r="BT65">
        <f>($B$11*$D$9+$C$11*$D$9+$F$11*((CZ65+CR65)/MAX(CZ65+CR65+DA65, 0.1)*$I$9+DA65/MAX(CZ65+CR65+DA65, 0.1)*$J$9))/($B$11+$C$11+$F$11)</f>
        <v>0</v>
      </c>
      <c r="BU65">
        <f>($B$11*$K$9+$C$11*$K$9+$F$11*((CZ65+CR65)/MAX(CZ65+CR65+DA65, 0.1)*$P$9+DA65/MAX(CZ65+CR65+DA65, 0.1)*$Q$9))/($B$11+$C$11+$F$11)</f>
        <v>0</v>
      </c>
      <c r="BV65">
        <v>6</v>
      </c>
      <c r="BW65">
        <v>0.5</v>
      </c>
      <c r="BX65" t="s">
        <v>269</v>
      </c>
      <c r="BY65">
        <v>1623702794.40323</v>
      </c>
      <c r="BZ65">
        <v>381.200129032258</v>
      </c>
      <c r="CA65">
        <v>400.007258064516</v>
      </c>
      <c r="CB65">
        <v>27.5278225806452</v>
      </c>
      <c r="CC65">
        <v>11.6276967741936</v>
      </c>
      <c r="CD65">
        <v>600.001516129032</v>
      </c>
      <c r="CE65">
        <v>74.0003580645161</v>
      </c>
      <c r="CF65">
        <v>0.0999206612903226</v>
      </c>
      <c r="CG65">
        <v>42.7172903225806</v>
      </c>
      <c r="CH65">
        <v>38.9290677419355</v>
      </c>
      <c r="CI65">
        <v>999.9</v>
      </c>
      <c r="CJ65">
        <v>10005.6638709677</v>
      </c>
      <c r="CK65">
        <v>0</v>
      </c>
      <c r="CL65">
        <v>1237.02838709677</v>
      </c>
      <c r="CM65">
        <v>1999.92774193548</v>
      </c>
      <c r="CN65">
        <v>0.980002129032258</v>
      </c>
      <c r="CO65">
        <v>0.0199975935483871</v>
      </c>
      <c r="CP65">
        <v>0</v>
      </c>
      <c r="CQ65">
        <v>657.029709677419</v>
      </c>
      <c r="CR65">
        <v>5.00005</v>
      </c>
      <c r="CS65">
        <v>16905.935483871</v>
      </c>
      <c r="CT65">
        <v>16663.0548387097</v>
      </c>
      <c r="CU65">
        <v>55.6470967741935</v>
      </c>
      <c r="CV65">
        <v>56.252</v>
      </c>
      <c r="CW65">
        <v>55.7740322580645</v>
      </c>
      <c r="CX65">
        <v>56.1491290322581</v>
      </c>
      <c r="CY65">
        <v>57.7556129032258</v>
      </c>
      <c r="CZ65">
        <v>1955.03129032258</v>
      </c>
      <c r="DA65">
        <v>39.8964516129032</v>
      </c>
      <c r="DB65">
        <v>0</v>
      </c>
      <c r="DC65">
        <v>2.09999990463257</v>
      </c>
      <c r="DD65">
        <v>688.755653846154</v>
      </c>
      <c r="DE65">
        <v>-95.3103627153103</v>
      </c>
      <c r="DF65">
        <v>-36542.6548412313</v>
      </c>
      <c r="DG65">
        <v>43720.3538461538</v>
      </c>
      <c r="DH65">
        <v>15</v>
      </c>
      <c r="DI65">
        <v>1623702752.5</v>
      </c>
      <c r="DJ65" t="s">
        <v>411</v>
      </c>
      <c r="DK65">
        <v>8</v>
      </c>
      <c r="DL65">
        <v>7.891</v>
      </c>
      <c r="DM65">
        <v>-1.1</v>
      </c>
      <c r="DN65">
        <v>400</v>
      </c>
      <c r="DO65">
        <v>13</v>
      </c>
      <c r="DP65">
        <v>0.23</v>
      </c>
      <c r="DQ65">
        <v>0.01</v>
      </c>
      <c r="DR65">
        <v>-19.1245209302326</v>
      </c>
      <c r="DS65">
        <v>-1.21475205806652</v>
      </c>
      <c r="DT65">
        <v>0.14653336243365</v>
      </c>
      <c r="DU65">
        <v>0</v>
      </c>
      <c r="DV65">
        <v>688.173485714286</v>
      </c>
      <c r="DW65">
        <v>-37.8952286206496</v>
      </c>
      <c r="DX65">
        <v>64.8605113011746</v>
      </c>
      <c r="DY65">
        <v>0</v>
      </c>
      <c r="DZ65">
        <v>17.1322279069767</v>
      </c>
      <c r="EA65">
        <v>7.29925389265961</v>
      </c>
      <c r="EB65">
        <v>0.779471956124139</v>
      </c>
      <c r="EC65">
        <v>0</v>
      </c>
      <c r="ED65">
        <v>0</v>
      </c>
      <c r="EE65">
        <v>3</v>
      </c>
      <c r="EF65" t="s">
        <v>282</v>
      </c>
      <c r="EG65">
        <v>100</v>
      </c>
      <c r="EH65">
        <v>100</v>
      </c>
      <c r="EI65">
        <v>7.891</v>
      </c>
      <c r="EJ65">
        <v>-1.1</v>
      </c>
      <c r="EK65">
        <v>2</v>
      </c>
      <c r="EL65">
        <v>689.233</v>
      </c>
      <c r="EM65">
        <v>311.458</v>
      </c>
      <c r="EN65">
        <v>41.4201</v>
      </c>
      <c r="EO65">
        <v>40.1317</v>
      </c>
      <c r="EP65">
        <v>30.0011</v>
      </c>
      <c r="EQ65">
        <v>39.6014</v>
      </c>
      <c r="ER65">
        <v>39.54</v>
      </c>
      <c r="ES65">
        <v>26.331</v>
      </c>
      <c r="ET65">
        <v>-30</v>
      </c>
      <c r="EU65">
        <v>-30</v>
      </c>
      <c r="EV65">
        <v>-999.9</v>
      </c>
      <c r="EW65">
        <v>400</v>
      </c>
      <c r="EX65">
        <v>20</v>
      </c>
      <c r="EY65">
        <v>109.43</v>
      </c>
      <c r="EZ65">
        <v>97.1412</v>
      </c>
    </row>
    <row r="66" spans="1:156">
      <c r="A66">
        <v>50</v>
      </c>
      <c r="B66">
        <v>1623702822.5</v>
      </c>
      <c r="C66">
        <v>3657.40000009537</v>
      </c>
      <c r="D66" t="s">
        <v>436</v>
      </c>
      <c r="E66" t="s">
        <v>437</v>
      </c>
      <c r="F66" t="s">
        <v>266</v>
      </c>
      <c r="G66">
        <v>1623702795.62903</v>
      </c>
      <c r="H66">
        <f>CD66*AI66*(CB66-CC66)/(100*BV66*(1000-AI66*CB66))</f>
        <v>0</v>
      </c>
      <c r="I66">
        <f>CD66*AI66*(CA66-BZ66*(1000-AI66*CC66)/(1000-AI66*CB66))/(100*BV66)</f>
        <v>0</v>
      </c>
      <c r="J66">
        <f>BZ66 - IF(AI66&gt;1, I66*BV66*100.0/(AK66*CJ66), 0)</f>
        <v>0</v>
      </c>
      <c r="K66">
        <f>((Q66-H66/2)*J66-I66)/(Q66+H66/2)</f>
        <v>0</v>
      </c>
      <c r="L66">
        <f>K66*(CE66+CF66)/1000.0</f>
        <v>0</v>
      </c>
      <c r="M66">
        <f>(BZ66 - IF(AI66&gt;1, I66*BV66*100.0/(AK66*CJ66), 0))*(CE66+CF66)/1000.0</f>
        <v>0</v>
      </c>
      <c r="N66">
        <f>2.0/((1/P66-1/O66)+SIGN(P66)*SQRT((1/P66-1/O66)*(1/P66-1/O66) + 4*BW66/((BW66+1)*(BW66+1))*(2*1/P66*1/O66-1/O66*1/O66)))</f>
        <v>0</v>
      </c>
      <c r="O66">
        <f>AF66+AE66*BV66+AD66*BV66*BV66</f>
        <v>0</v>
      </c>
      <c r="P66">
        <f>H66*(1000-(1000*0.61365*exp(17.502*T66/(240.97+T66))/(CE66+CF66)+CB66)/2)/(1000*0.61365*exp(17.502*T66/(240.97+T66))/(CE66+CF66)-CB66)</f>
        <v>0</v>
      </c>
      <c r="Q66">
        <f>1/((BW66+1)/(N66/1.6)+1/(O66/1.37)) + BW66/((BW66+1)/(N66/1.6) + BW66/(O66/1.37))</f>
        <v>0</v>
      </c>
      <c r="R66">
        <f>(BS66*BU66)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CB66*(CE66+CF66)/1000</f>
        <v>0</v>
      </c>
      <c r="X66">
        <f>0.61365*exp(17.502*CG66/(240.97+CG66))</f>
        <v>0</v>
      </c>
      <c r="Y66">
        <f>(U66-CB66*(CE66+CF66)/1000)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-0.030705433245256</v>
      </c>
      <c r="AE66">
        <v>0.0344695387614913</v>
      </c>
      <c r="AF66">
        <v>2.72892074941305</v>
      </c>
      <c r="AG66">
        <v>81</v>
      </c>
      <c r="AH66">
        <v>13</v>
      </c>
      <c r="AI66">
        <f>IF(AG66*$H$13&gt;=AK66,1.0,(AK66/(AK66-AG66*$H$13)))</f>
        <v>0</v>
      </c>
      <c r="AJ66">
        <f>(AI66-1)*100</f>
        <v>0</v>
      </c>
      <c r="AK66">
        <f>MAX(0,($B$13+$C$13*CJ66)/(1+$D$13*CJ66)*CE66/(CG66+273)*$E$13)</f>
        <v>0</v>
      </c>
      <c r="AL66">
        <v>0</v>
      </c>
      <c r="AM66">
        <v>0</v>
      </c>
      <c r="AN66">
        <v>0</v>
      </c>
      <c r="AO66">
        <f>AN66-AM66</f>
        <v>0</v>
      </c>
      <c r="AP66">
        <f>AO66/AN66</f>
        <v>0</v>
      </c>
      <c r="AQ66">
        <v>-1</v>
      </c>
      <c r="AR66" t="s">
        <v>438</v>
      </c>
      <c r="AS66">
        <v>687.873115384615</v>
      </c>
      <c r="AT66">
        <v>772.515</v>
      </c>
      <c r="AU66">
        <f>1-AS66/AT66</f>
        <v>0</v>
      </c>
      <c r="AV66">
        <v>0.5</v>
      </c>
      <c r="AW66">
        <f>BS66</f>
        <v>0</v>
      </c>
      <c r="AX66">
        <f>I66</f>
        <v>0</v>
      </c>
      <c r="AY66">
        <f>AU66*AV66*AW66</f>
        <v>0</v>
      </c>
      <c r="AZ66">
        <f>BE66/AT66</f>
        <v>0</v>
      </c>
      <c r="BA66">
        <f>(AX66-AQ66)/AW66</f>
        <v>0</v>
      </c>
      <c r="BB66">
        <f>(AN66-AT66)/AT66</f>
        <v>0</v>
      </c>
      <c r="BC66" t="s">
        <v>268</v>
      </c>
      <c r="BD66">
        <v>0</v>
      </c>
      <c r="BE66">
        <f>AT66-BD66</f>
        <v>0</v>
      </c>
      <c r="BF66">
        <f>(AT66-AS66)/(AT66-BD66)</f>
        <v>0</v>
      </c>
      <c r="BG66">
        <f>(AN66-AT66)/(AN66-BD66)</f>
        <v>0</v>
      </c>
      <c r="BH66">
        <f>(AT66-AS66)/(AT66-AM66)</f>
        <v>0</v>
      </c>
      <c r="BI66">
        <f>(AN66-AT66)/(AN66-AM66)</f>
        <v>0</v>
      </c>
      <c r="BJ66" t="s">
        <v>268</v>
      </c>
      <c r="BK66" t="s">
        <v>268</v>
      </c>
      <c r="BL66" t="s">
        <v>268</v>
      </c>
      <c r="BM66" t="s">
        <v>268</v>
      </c>
      <c r="BN66" t="s">
        <v>268</v>
      </c>
      <c r="BO66" t="s">
        <v>268</v>
      </c>
      <c r="BP66" t="s">
        <v>268</v>
      </c>
      <c r="BQ66" t="s">
        <v>268</v>
      </c>
      <c r="BR66">
        <f>$B$11*CK66+$C$11*CL66+$F$11*CM66</f>
        <v>0</v>
      </c>
      <c r="BS66">
        <f>BR66*BT66</f>
        <v>0</v>
      </c>
      <c r="BT66">
        <f>($B$11*$D$9+$C$11*$D$9+$F$11*((CZ66+CR66)/MAX(CZ66+CR66+DA66, 0.1)*$I$9+DA66/MAX(CZ66+CR66+DA66, 0.1)*$J$9))/($B$11+$C$11+$F$11)</f>
        <v>0</v>
      </c>
      <c r="BU66">
        <f>($B$11*$K$9+$C$11*$K$9+$F$11*((CZ66+CR66)/MAX(CZ66+CR66+DA66, 0.1)*$P$9+DA66/MAX(CZ66+CR66+DA66, 0.1)*$Q$9))/($B$11+$C$11+$F$11)</f>
        <v>0</v>
      </c>
      <c r="BV66">
        <v>6</v>
      </c>
      <c r="BW66">
        <v>0.5</v>
      </c>
      <c r="BX66" t="s">
        <v>269</v>
      </c>
      <c r="BY66">
        <v>1623702795.62903</v>
      </c>
      <c r="BZ66">
        <v>381.186483870968</v>
      </c>
      <c r="CA66">
        <v>400.007806451613</v>
      </c>
      <c r="CB66">
        <v>27.6121451612903</v>
      </c>
      <c r="CC66">
        <v>11.6263</v>
      </c>
      <c r="CD66">
        <v>600.002451612903</v>
      </c>
      <c r="CE66">
        <v>74.0003612903226</v>
      </c>
      <c r="CF66">
        <v>0.0999187096774193</v>
      </c>
      <c r="CG66">
        <v>42.7346225806452</v>
      </c>
      <c r="CH66">
        <v>38.9925451612903</v>
      </c>
      <c r="CI66">
        <v>999.9</v>
      </c>
      <c r="CJ66">
        <v>10006.3896774194</v>
      </c>
      <c r="CK66">
        <v>0</v>
      </c>
      <c r="CL66">
        <v>1237.01903225806</v>
      </c>
      <c r="CM66">
        <v>1999.94161290323</v>
      </c>
      <c r="CN66">
        <v>0.980001967741936</v>
      </c>
      <c r="CO66">
        <v>0.0199977580645161</v>
      </c>
      <c r="CP66">
        <v>0</v>
      </c>
      <c r="CQ66">
        <v>655.981290322581</v>
      </c>
      <c r="CR66">
        <v>5.00005</v>
      </c>
      <c r="CS66">
        <v>16887.3870967742</v>
      </c>
      <c r="CT66">
        <v>16663.1709677419</v>
      </c>
      <c r="CU66">
        <v>55.6833870967742</v>
      </c>
      <c r="CV66">
        <v>56.254</v>
      </c>
      <c r="CW66">
        <v>55.778064516129</v>
      </c>
      <c r="CX66">
        <v>56.1551612903226</v>
      </c>
      <c r="CY66">
        <v>57.7757741935484</v>
      </c>
      <c r="CZ66">
        <v>1955.04451612903</v>
      </c>
      <c r="DA66">
        <v>39.8967741935484</v>
      </c>
      <c r="DB66">
        <v>0</v>
      </c>
      <c r="DC66">
        <v>2.5</v>
      </c>
      <c r="DD66">
        <v>687.873115384615</v>
      </c>
      <c r="DE66">
        <v>-163.314286155659</v>
      </c>
      <c r="DF66">
        <v>-76660.4630682891</v>
      </c>
      <c r="DG66">
        <v>43684.0538461538</v>
      </c>
      <c r="DH66">
        <v>15</v>
      </c>
      <c r="DI66">
        <v>1623702752.5</v>
      </c>
      <c r="DJ66" t="s">
        <v>411</v>
      </c>
      <c r="DK66">
        <v>8</v>
      </c>
      <c r="DL66">
        <v>7.891</v>
      </c>
      <c r="DM66">
        <v>-1.1</v>
      </c>
      <c r="DN66">
        <v>400</v>
      </c>
      <c r="DO66">
        <v>13</v>
      </c>
      <c r="DP66">
        <v>0.23</v>
      </c>
      <c r="DQ66">
        <v>0.01</v>
      </c>
      <c r="DR66">
        <v>-19.1692093023256</v>
      </c>
      <c r="DS66">
        <v>-0.432187788487181</v>
      </c>
      <c r="DT66">
        <v>0.0798568626864212</v>
      </c>
      <c r="DU66">
        <v>1</v>
      </c>
      <c r="DV66">
        <v>687.234971428571</v>
      </c>
      <c r="DW66">
        <v>-17.1730265579052</v>
      </c>
      <c r="DX66">
        <v>64.341253643582</v>
      </c>
      <c r="DY66">
        <v>0</v>
      </c>
      <c r="DZ66">
        <v>17.462676744186</v>
      </c>
      <c r="EA66">
        <v>5.52610070468578</v>
      </c>
      <c r="EB66">
        <v>0.597700865074102</v>
      </c>
      <c r="EC66">
        <v>0</v>
      </c>
      <c r="ED66">
        <v>1</v>
      </c>
      <c r="EE66">
        <v>3</v>
      </c>
      <c r="EF66" t="s">
        <v>275</v>
      </c>
      <c r="EG66">
        <v>100</v>
      </c>
      <c r="EH66">
        <v>100</v>
      </c>
      <c r="EI66">
        <v>7.891</v>
      </c>
      <c r="EJ66">
        <v>-1.1</v>
      </c>
      <c r="EK66">
        <v>2</v>
      </c>
      <c r="EL66">
        <v>689.357</v>
      </c>
      <c r="EM66">
        <v>311.391</v>
      </c>
      <c r="EN66">
        <v>41.4261</v>
      </c>
      <c r="EO66">
        <v>40.1386</v>
      </c>
      <c r="EP66">
        <v>30.0011</v>
      </c>
      <c r="EQ66">
        <v>39.6072</v>
      </c>
      <c r="ER66">
        <v>39.5449</v>
      </c>
      <c r="ES66">
        <v>26.3289</v>
      </c>
      <c r="ET66">
        <v>-30</v>
      </c>
      <c r="EU66">
        <v>-30</v>
      </c>
      <c r="EV66">
        <v>-999.9</v>
      </c>
      <c r="EW66">
        <v>400</v>
      </c>
      <c r="EX66">
        <v>20</v>
      </c>
      <c r="EY66">
        <v>109.429</v>
      </c>
      <c r="EZ66">
        <v>97.1408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26</v>
      </c>
    </row>
    <row r="16" spans="1:2">
      <c r="A16" t="s">
        <v>27</v>
      </c>
      <c r="B16" t="s">
        <v>28</v>
      </c>
    </row>
    <row r="17" spans="1:2">
      <c r="A17" t="s">
        <v>301</v>
      </c>
      <c r="B17" t="s">
        <v>302</v>
      </c>
    </row>
    <row r="18" spans="1:2">
      <c r="A18" t="s">
        <v>343</v>
      </c>
      <c r="B18" t="s">
        <v>344</v>
      </c>
    </row>
    <row r="19" spans="1:2">
      <c r="A19" t="s">
        <v>345</v>
      </c>
      <c r="B19" t="s">
        <v>346</v>
      </c>
    </row>
    <row r="20" spans="1:2">
      <c r="A20" t="s">
        <v>374</v>
      </c>
      <c r="B20" t="s">
        <v>375</v>
      </c>
    </row>
    <row r="21" spans="1:2">
      <c r="A21" t="s">
        <v>376</v>
      </c>
      <c r="B21" t="s">
        <v>377</v>
      </c>
    </row>
    <row r="22" spans="1:2">
      <c r="A22" t="s">
        <v>406</v>
      </c>
      <c r="B22" t="s"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2021-06-14T15:36:00Z</dcterms:created>
  <dcterms:modified xsi:type="dcterms:W3CDTF">2021-06-14T15:36:00Z</dcterms:modified>
</cp:coreProperties>
</file>