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<sst xmlns="http://schemas.openxmlformats.org/spreadsheetml/2006/main" count="5181" uniqueCount="831">
  <si>
    <t>File opened</t>
  </si>
  <si>
    <t>2022-07-11 13:32:11</t>
  </si>
  <si>
    <t>Console s/n</t>
  </si>
  <si>
    <t>68C-901352</t>
  </si>
  <si>
    <t>Console ver</t>
  </si>
  <si>
    <t>Bluestem v.2.0.04</t>
  </si>
  <si>
    <t>Scripts ver</t>
  </si>
  <si>
    <t>2021.08  2.0.04, Aug 2021</t>
  </si>
  <si>
    <t>Head s/n</t>
  </si>
  <si>
    <t>68H-581348</t>
  </si>
  <si>
    <t>Head ver</t>
  </si>
  <si>
    <t>1.4.7</t>
  </si>
  <si>
    <t>Head cal</t>
  </si>
  <si>
    <t>{"co2bspan2": "0", "h2oaspan2": "0", "h2obspan1": "0.996568", "h2obspan2b": "0.0670951", "h2obspan2a": "0.0673262", "flowbzero": "0.22494", "co2aspan2": "0", "h2obspan2": "0", "co2bspan2a": "0.176379", "co2azero": "0.890987", "co2bspanconc1": "993.2", "co2aspan2b": "0.174856", "h2obzero": "1.07462", "flowmeterzero": "1.01", "h2oazero": "1.05601", "h2oaspan2b": "0.0674668", "tbzero": "0.0380535", "ssb_ref": "33188.9", "ssa_ref": "36692.3", "co2bzero": "0.969335", "h2oaspan1": "1.00244", "co2bspan1": "0.989818", "co2aspanconc1": "993.2", "co2bspanconc2": "0", "h2oaspanconc1": "12.25", "h2obspanconc2": "0", "tazero": "0.142506", "co2aspanconc2": "0", "co2bspan2b": "0.174583", "chamberpressurezero": "2.56805", "flowazero": "0.21937", "oxygen": "21", "co2aspan1": "0.989639", "h2oaspanconc2": "0", "h2oaspan2a": "0.0673025", "co2aspan2a": "0.176687", "h2obspanconc1": "12.25"}</t>
  </si>
  <si>
    <t>CO2 rangematch</t>
  </si>
  <si>
    <t>Mon Jul 11 11:03</t>
  </si>
  <si>
    <t>H2O rangematch</t>
  </si>
  <si>
    <t>Mon Jul 11 11:06</t>
  </si>
  <si>
    <t>Chamber type</t>
  </si>
  <si>
    <t>6800-01A</t>
  </si>
  <si>
    <t>Chamber s/n</t>
  </si>
  <si>
    <t>MPF-651288</t>
  </si>
  <si>
    <t>Chamber rev</t>
  </si>
  <si>
    <t>0</t>
  </si>
  <si>
    <t>Chamber cal</t>
  </si>
  <si>
    <t>Fluorometer</t>
  </si>
  <si>
    <t>Flr. Version</t>
  </si>
  <si>
    <t>13:32:11</t>
  </si>
  <si>
    <t>Stability Definition:	ΔH2O (Meas2): Slp&lt;0.1 Per=20	ΔCO2 (Meas2): Slp&lt;0.1 Per=20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</si>
  <si>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</si>
  <si>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</si>
  <si>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</si>
  <si>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</si>
  <si>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</si>
  <si>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</si>
  <si>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</si>
  <si>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</si>
  <si>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</si>
  <si>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</si>
  <si>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</si>
  <si>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</si>
  <si>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</si>
  <si>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</si>
  <si>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</si>
  <si>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</si>
  <si>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</si>
  <si>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</si>
  <si>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</si>
  <si>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</si>
  <si>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</si>
  <si>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</si>
  <si>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</si>
  <si>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</si>
  <si>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</si>
  <si>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</si>
  <si>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</si>
  <si>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</si>
  <si>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</si>
  <si>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</si>
  <si>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</si>
  <si>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</si>
  <si>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</si>
  <si>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</si>
  <si>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</si>
  <si>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</si>
  <si>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</si>
  <si>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</si>
  <si>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</si>
  <si>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</si>
  <si>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</si>
  <si>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</si>
  <si>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</si>
  <si>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</si>
  <si>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</si>
  <si>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</si>
  <si>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</si>
  <si>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</si>
  <si>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</si>
  <si>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</si>
  <si>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</si>
  <si>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2.02264 94.6536 333.79 563.783 779.641 994.601 1171.43 1300.28</t>
  </si>
  <si>
    <t>Fs_true</t>
  </si>
  <si>
    <t>-0.0877552 112.973 401.825 602.809 804.653 1001.54 1202.11 1369.17</t>
  </si>
  <si>
    <t>leak_wt</t>
  </si>
  <si>
    <t>SysObs</t>
  </si>
  <si>
    <t>UserDefCon</t>
  </si>
  <si>
    <t>GasEx</t>
  </si>
  <si>
    <t>Dynamic</t>
  </si>
  <si>
    <t>Leak</t>
  </si>
  <si>
    <t>LeafQ</t>
  </si>
  <si>
    <t>Const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</si>
  <si>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</si>
  <si>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</si>
  <si>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</si>
  <si>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</si>
  <si>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</si>
  <si>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</si>
  <si>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</si>
  <si>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</si>
  <si>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</si>
  <si>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</si>
  <si>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</si>
  <si>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</si>
  <si>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</si>
  <si>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</si>
  <si>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</si>
  <si>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</si>
  <si>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</si>
  <si>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id</t>
  </si>
  <si>
    <t>machine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</si>
  <si>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</si>
  <si>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</si>
  <si>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</si>
  <si>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</si>
  <si>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</si>
  <si>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</si>
  <si>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</si>
  <si>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</si>
  <si>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</si>
  <si>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</si>
  <si>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</si>
  <si>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</si>
  <si>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</si>
  <si>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</si>
  <si>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</si>
  <si>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</si>
  <si>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</si>
  <si>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</si>
  <si>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</si>
  <si>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</si>
  <si>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</si>
  <si>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</si>
  <si>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</si>
  <si>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</si>
  <si>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</si>
  <si>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</si>
  <si>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</si>
  <si>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</si>
  <si>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</si>
  <si>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</si>
  <si>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</si>
  <si>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</si>
  <si>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</si>
  <si>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</si>
  <si>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</si>
  <si>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</si>
  <si>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</si>
  <si>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</si>
  <si>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</si>
  <si>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</si>
  <si>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</si>
  <si>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</si>
  <si>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</si>
  <si>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</si>
  <si>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</si>
  <si>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</si>
  <si>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</si>
  <si>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</si>
  <si>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</si>
  <si>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</si>
  <si>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</si>
  <si>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</si>
  <si>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</si>
  <si>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</si>
  <si>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</si>
  <si>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</si>
  <si>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</si>
  <si>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</si>
  <si>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</si>
  <si>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</si>
  <si>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</si>
  <si>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</si>
  <si>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</si>
  <si>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</si>
  <si>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</si>
  <si>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</si>
  <si>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</si>
  <si>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</si>
  <si>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</si>
  <si>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</si>
  <si>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</si>
  <si>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</si>
  <si>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</si>
  <si>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</si>
  <si>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</si>
  <si>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</si>
  <si>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</si>
  <si>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</si>
  <si>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</si>
  <si>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</si>
  <si>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</si>
  <si>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</si>
  <si>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</si>
  <si>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</si>
  <si>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</si>
  <si>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</si>
  <si>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</si>
  <si>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</si>
  <si>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</si>
  <si>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</si>
  <si>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</si>
  <si>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</si>
  <si>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</si>
  <si>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</si>
  <si>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</si>
  <si>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</si>
  <si>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</si>
  <si>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</si>
  <si>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</si>
  <si>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</si>
  <si>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</si>
  <si>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</si>
  <si>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</si>
  <si>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</si>
  <si>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</si>
  <si>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</si>
  <si>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</si>
  <si>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</si>
  <si>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</si>
  <si>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</si>
  <si>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</si>
  <si>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</si>
  <si>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</si>
  <si>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</si>
  <si>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</si>
  <si>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</si>
  <si>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</si>
  <si>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</si>
  <si>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</si>
  <si>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</si>
  <si>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</si>
  <si>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</si>
  <si>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</si>
  <si>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</si>
  <si>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</si>
  <si>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</si>
  <si>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</si>
  <si>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</si>
  <si>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</si>
  <si>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</si>
  <si>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</si>
  <si>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</si>
  <si>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</si>
  <si>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</si>
  <si>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</si>
  <si>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</si>
  <si>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</si>
  <si>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</si>
  <si>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</si>
  <si>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</si>
  <si>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</si>
  <si>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</si>
  <si>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</si>
  <si>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</si>
  <si>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</si>
  <si>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</si>
  <si>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</si>
  <si>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</si>
  <si>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</si>
  <si>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CO2_hrs</t>
  </si>
  <si>
    <t>AccH2O_hum</t>
  </si>
  <si>
    <t>AccH2O_des</t>
  </si>
  <si>
    <t>AccCO2_soda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</si>
  <si>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</si>
  <si>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</si>
  <si>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</si>
  <si>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</si>
  <si>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</si>
  <si>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</si>
  <si>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</si>
  <si>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</si>
  <si>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</si>
  <si>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</si>
  <si>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</si>
  <si>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</si>
  <si>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</si>
  <si>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</si>
  <si>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</si>
  <si>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</si>
  <si>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</si>
  <si>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</si>
  <si>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</si>
  <si>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</si>
  <si>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</si>
  <si>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</si>
  <si>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</si>
  <si>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</si>
  <si>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</si>
  <si>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</si>
  <si>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</si>
  <si>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</si>
  <si>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</si>
  <si>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</si>
  <si>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</si>
  <si>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</si>
  <si>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</si>
  <si>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</si>
  <si>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</si>
  <si>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</si>
  <si>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</si>
  <si>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</si>
  <si>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</si>
  <si>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</si>
  <si>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</si>
  <si>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</si>
  <si>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</si>
  <si>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</si>
  <si>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</si>
  <si>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</si>
  <si>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</si>
  <si>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</si>
  <si>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</si>
  <si>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</si>
  <si>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</si>
  <si>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</si>
  <si>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</si>
  <si>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</si>
  <si>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</si>
  <si>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</si>
  <si>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</si>
  <si>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</si>
  <si>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</si>
  <si>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</si>
  <si>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</si>
  <si>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</si>
  <si>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</si>
  <si>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</si>
  <si>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</si>
  <si>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</si>
  <si>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</si>
  <si>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</si>
  <si>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</si>
  <si>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</si>
  <si>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</si>
  <si>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</si>
  <si>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</si>
  <si>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</si>
  <si>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</si>
  <si>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J/µmol</t>
  </si>
  <si>
    <t>cm²</t>
  </si>
  <si>
    <t>rpm</t>
  </si>
  <si>
    <t>secs</t>
  </si>
  <si>
    <t>µmol/mol</t>
  </si>
  <si>
    <t>mmol/mol</t>
  </si>
  <si>
    <t>µmol mol⁻¹ min⁻¹</t>
  </si>
  <si>
    <t>mmol mol⁻¹ min⁻¹</t>
  </si>
  <si>
    <t>V</t>
  </si>
  <si>
    <t>mV</t>
  </si>
  <si>
    <t>hrs</t>
  </si>
  <si>
    <t>mg</t>
  </si>
  <si>
    <t>min</t>
  </si>
  <si>
    <t>20220710 13:54:29</t>
  </si>
  <si>
    <t>13:54:29</t>
  </si>
  <si>
    <t>taroff_road_r2</t>
  </si>
  <si>
    <t>gibson</t>
  </si>
  <si>
    <t>0: Broadleaf</t>
  </si>
  <si>
    <t>--:--:--</t>
  </si>
  <si>
    <t>0/2</t>
  </si>
  <si>
    <t>11111111</t>
  </si>
  <si>
    <t>oooooooo</t>
  </si>
  <si>
    <t>off</t>
  </si>
  <si>
    <t>20220710 13:54:34</t>
  </si>
  <si>
    <t>13:54:34</t>
  </si>
  <si>
    <t>20220710 13:54:39</t>
  </si>
  <si>
    <t>13:54:39</t>
  </si>
  <si>
    <t>20220710 13:54:44</t>
  </si>
  <si>
    <t>13:54:44</t>
  </si>
  <si>
    <t>20220710 13:54:49</t>
  </si>
  <si>
    <t>13:54:49</t>
  </si>
  <si>
    <t>20220710 13:54:54</t>
  </si>
  <si>
    <t>13:54:54</t>
  </si>
  <si>
    <t>20220710 13:54:59</t>
  </si>
  <si>
    <t>13:54:59</t>
  </si>
  <si>
    <t>20220710 13:55:04</t>
  </si>
  <si>
    <t>13:55:04</t>
  </si>
  <si>
    <t>20220710 13:55:09</t>
  </si>
  <si>
    <t>13:55:09</t>
  </si>
  <si>
    <t>20220710 13:55:14</t>
  </si>
  <si>
    <t>13:55:14</t>
  </si>
  <si>
    <t>20220710 13:55:19</t>
  </si>
  <si>
    <t>13:55:19</t>
  </si>
  <si>
    <t>20220710 13:55:24</t>
  </si>
  <si>
    <t>13:55:24</t>
  </si>
  <si>
    <t>1/2</t>
  </si>
  <si>
    <t>20220710 13:55:29</t>
  </si>
  <si>
    <t>13:55:29</t>
  </si>
  <si>
    <t>20220710 13:55:34</t>
  </si>
  <si>
    <t>13:55:34</t>
  </si>
  <si>
    <t>20220710 13:55:39</t>
  </si>
  <si>
    <t>13:55:39</t>
  </si>
  <si>
    <t>20220710 13:55:44</t>
  </si>
  <si>
    <t>13:55:44</t>
  </si>
  <si>
    <t>20220710 13:55:49</t>
  </si>
  <si>
    <t>13:55:49</t>
  </si>
  <si>
    <t>20220710 13:55:54</t>
  </si>
  <si>
    <t>13:55:54</t>
  </si>
  <si>
    <t>20220710 13:55:59</t>
  </si>
  <si>
    <t>13:55:59</t>
  </si>
  <si>
    <t>20220710 13:56:03</t>
  </si>
  <si>
    <t>13:56:03</t>
  </si>
  <si>
    <t>20220710 13:56:09</t>
  </si>
  <si>
    <t>13:56:09</t>
  </si>
  <si>
    <t>20220710 13:56:13</t>
  </si>
  <si>
    <t>13:56:13</t>
  </si>
  <si>
    <t>20220710 13:57:51</t>
  </si>
  <si>
    <t>13:57:51</t>
  </si>
  <si>
    <t>20220710 13:57:56</t>
  </si>
  <si>
    <t>13:57:56</t>
  </si>
  <si>
    <t>20220710 13:58:01</t>
  </si>
  <si>
    <t>13:58:01</t>
  </si>
  <si>
    <t>20220710 13:58:06</t>
  </si>
  <si>
    <t>13:58:06</t>
  </si>
  <si>
    <t>20220710 13:58:11</t>
  </si>
  <si>
    <t>13:58:11</t>
  </si>
  <si>
    <t>20220710 13:58:16</t>
  </si>
  <si>
    <t>13:58:16</t>
  </si>
  <si>
    <t>20220710 13:58:21</t>
  </si>
  <si>
    <t>13:58:21</t>
  </si>
  <si>
    <t>20220710 13:58:26</t>
  </si>
  <si>
    <t>13:58:26</t>
  </si>
  <si>
    <t>20220710 13:58:31</t>
  </si>
  <si>
    <t>13:58:31</t>
  </si>
  <si>
    <t>20220710 13:58:36</t>
  </si>
  <si>
    <t>13:58:36</t>
  </si>
  <si>
    <t>20220710 13:58:41</t>
  </si>
  <si>
    <t>13:58:41</t>
  </si>
  <si>
    <t>20220710 13:58:46</t>
  </si>
  <si>
    <t>13:58:46</t>
  </si>
  <si>
    <t>20220710 13:58:51</t>
  </si>
  <si>
    <t>13:58:51</t>
  </si>
  <si>
    <t>20220710 13:58:55</t>
  </si>
  <si>
    <t>13:58:55</t>
  </si>
  <si>
    <t>20220710 13:59:01</t>
  </si>
  <si>
    <t>13:59:01</t>
  </si>
  <si>
    <t>20220710 13:59:05</t>
  </si>
  <si>
    <t>13:59:05</t>
  </si>
  <si>
    <t>20220710 13:59:11</t>
  </si>
  <si>
    <t>13:59:11</t>
  </si>
  <si>
    <t>20220710 13:59:15</t>
  </si>
  <si>
    <t>13:59:15</t>
  </si>
  <si>
    <t>20220710 13:59:21</t>
  </si>
  <si>
    <t>13:59:21</t>
  </si>
  <si>
    <t>20220710 13:59:26</t>
  </si>
  <si>
    <t>13:59:26</t>
  </si>
  <si>
    <t>20220710 13:59:31</t>
  </si>
  <si>
    <t>13:59:31</t>
  </si>
  <si>
    <t>20220710 13:59:36</t>
  </si>
  <si>
    <t>13:59:36</t>
  </si>
  <si>
    <t>20220710 13:59:41</t>
  </si>
  <si>
    <t>13:59:41</t>
  </si>
  <si>
    <t>20220710 13:59:46</t>
  </si>
  <si>
    <t>13:59:46</t>
  </si>
  <si>
    <t>20220710 13:59:51</t>
  </si>
  <si>
    <t>13:59:51</t>
  </si>
  <si>
    <t>20220710 13:59:56</t>
  </si>
  <si>
    <t>13:59:56</t>
  </si>
  <si>
    <t>20220710 14:00:01</t>
  </si>
  <si>
    <t>14:00:01</t>
  </si>
  <si>
    <t>20220710 14:00:06</t>
  </si>
  <si>
    <t>14:00:06</t>
  </si>
  <si>
    <t>20220710 14:00:11</t>
  </si>
  <si>
    <t>14:00:11</t>
  </si>
  <si>
    <t>20220710 14:00:16</t>
  </si>
  <si>
    <t>14:00:16</t>
  </si>
  <si>
    <t>20220710 14:00:21</t>
  </si>
  <si>
    <t>14:00:21</t>
  </si>
  <si>
    <t>20220710 14:00:26</t>
  </si>
  <si>
    <t>14:00:26</t>
  </si>
  <si>
    <t>20220710 14:00:31</t>
  </si>
  <si>
    <t>14:00:31</t>
  </si>
  <si>
    <t>20220710 14:00:36</t>
  </si>
  <si>
    <t>14:00:36</t>
  </si>
  <si>
    <t>20220710 14:00:41</t>
  </si>
  <si>
    <t>14:00:41</t>
  </si>
  <si>
    <t>20220710 14:00:46</t>
  </si>
  <si>
    <t>14:00:46</t>
  </si>
  <si>
    <t>20220710 14:00:51</t>
  </si>
  <si>
    <t>14:00:51</t>
  </si>
  <si>
    <t>20220710 14:00:56</t>
  </si>
  <si>
    <t>14:00:56</t>
  </si>
  <si>
    <t>20220710 14:01:00</t>
  </si>
  <si>
    <t>14:01:00</t>
  </si>
  <si>
    <t>20220710 14:01:06</t>
  </si>
  <si>
    <t>14:01:06</t>
  </si>
  <si>
    <t>20220710 14:01:11</t>
  </si>
  <si>
    <t>14:01:11</t>
  </si>
  <si>
    <t>20220710 14:01:16</t>
  </si>
  <si>
    <t>14:01:16</t>
  </si>
  <si>
    <t>20220710 14:01:21</t>
  </si>
  <si>
    <t>14:01:21</t>
  </si>
  <si>
    <t>20220710 14:01:26</t>
  </si>
  <si>
    <t>14:01:26</t>
  </si>
  <si>
    <t>20220710 14:01:31</t>
  </si>
  <si>
    <t>14:01:31</t>
  </si>
  <si>
    <t>20220710 14:01:36</t>
  </si>
  <si>
    <t>14:01:36</t>
  </si>
  <si>
    <t>20220710 14:01:41</t>
  </si>
  <si>
    <t>14:01:41</t>
  </si>
  <si>
    <t>20220710 14:01:46</t>
  </si>
  <si>
    <t>14:01:46</t>
  </si>
  <si>
    <t>20220710 14:01:51</t>
  </si>
  <si>
    <t>14:01:51</t>
  </si>
  <si>
    <t>20220710 14:01:56</t>
  </si>
  <si>
    <t>14:01:56</t>
  </si>
  <si>
    <t>20220710 14:02:01</t>
  </si>
  <si>
    <t>14:02:01</t>
  </si>
  <si>
    <t>20220710 14:02:06</t>
  </si>
  <si>
    <t>14:02:06</t>
  </si>
  <si>
    <t>20220710 14:02:11</t>
  </si>
  <si>
    <t>14:02:11</t>
  </si>
  <si>
    <t>20220710 14:02:16</t>
  </si>
  <si>
    <t>14:02:16</t>
  </si>
  <si>
    <t>20220710 14:02:21</t>
  </si>
  <si>
    <t>14:02:21</t>
  </si>
  <si>
    <t>20220710 14:02:26</t>
  </si>
  <si>
    <t>14:02:26</t>
  </si>
  <si>
    <t>20220710 14:02:31</t>
  </si>
  <si>
    <t>14:02:31</t>
  </si>
  <si>
    <t>20220710 14:02:36</t>
  </si>
  <si>
    <t>14:02:36</t>
  </si>
  <si>
    <t>20220710 14:02:41</t>
  </si>
  <si>
    <t>14:02:41</t>
  </si>
  <si>
    <t>20220710 14:02:45</t>
  </si>
  <si>
    <t>14:02:45</t>
  </si>
  <si>
    <t>20220710 14:02:51</t>
  </si>
  <si>
    <t>14:02:51</t>
  </si>
  <si>
    <t>20220710 14:02:55</t>
  </si>
  <si>
    <t>14:02:55</t>
  </si>
  <si>
    <t>20220710 14:03:01</t>
  </si>
  <si>
    <t>14:03:01</t>
  </si>
  <si>
    <t>20220710 14:03:05</t>
  </si>
  <si>
    <t>14:03:05</t>
  </si>
  <si>
    <t>20220710 14:03:10</t>
  </si>
  <si>
    <t>14:03:10</t>
  </si>
  <si>
    <t>20220710 14:03:15</t>
  </si>
  <si>
    <t>14:03:15</t>
  </si>
  <si>
    <t>20220710 14:03:20</t>
  </si>
  <si>
    <t>14:03:20</t>
  </si>
  <si>
    <t>20220710 14:03:25</t>
  </si>
  <si>
    <t>14:03:25</t>
  </si>
  <si>
    <t>20220710 14:03:30</t>
  </si>
  <si>
    <t>14:03:30</t>
  </si>
  <si>
    <t>20220710 14:03:35</t>
  </si>
  <si>
    <t>14:03:35</t>
  </si>
  <si>
    <t>20220710 14:03:40</t>
  </si>
  <si>
    <t>14:03:40</t>
  </si>
  <si>
    <t>20220710 14:03:45</t>
  </si>
  <si>
    <t>14:03:45</t>
  </si>
  <si>
    <t>20220710 14:03:50</t>
  </si>
  <si>
    <t>14:03:50</t>
  </si>
  <si>
    <t>20220710 14:03:55</t>
  </si>
  <si>
    <t>14:03:55</t>
  </si>
  <si>
    <t>20220710 14:04:00</t>
  </si>
  <si>
    <t>14:04:00</t>
  </si>
  <si>
    <t>20220710 14:04:05</t>
  </si>
  <si>
    <t>14:04:05</t>
  </si>
  <si>
    <t>20220710 14:04:10</t>
  </si>
  <si>
    <t>14:04:10</t>
  </si>
  <si>
    <t>20220710 14:04:15</t>
  </si>
  <si>
    <t>14:04:15</t>
  </si>
  <si>
    <t>20220710 14:04:20</t>
  </si>
  <si>
    <t>14:04:20</t>
  </si>
  <si>
    <t>20220710 14:04:25</t>
  </si>
  <si>
    <t>14:04:25</t>
  </si>
  <si>
    <t>20220710 14:04:30</t>
  </si>
  <si>
    <t>14:04:30</t>
  </si>
  <si>
    <t>20220710 14:04:35</t>
  </si>
  <si>
    <t>14:04:35</t>
  </si>
  <si>
    <t>20220710 14:04:40</t>
  </si>
  <si>
    <t>14:04:40</t>
  </si>
  <si>
    <t>20220710 14:04:45</t>
  </si>
  <si>
    <t>14:04:45</t>
  </si>
  <si>
    <t>20220710 14:04:50</t>
  </si>
  <si>
    <t>14:04:50</t>
  </si>
  <si>
    <t>20220710 14:04:55</t>
  </si>
  <si>
    <t>14:04:55</t>
  </si>
  <si>
    <t>20220710 14:05:00</t>
  </si>
  <si>
    <t>14:05:00</t>
  </si>
  <si>
    <t>20220710 14:05:05</t>
  </si>
  <si>
    <t>14:05:05</t>
  </si>
  <si>
    <t>20220710 14:05:10</t>
  </si>
  <si>
    <t>14:05:10</t>
  </si>
  <si>
    <t>20220710 14:05:15</t>
  </si>
  <si>
    <t>14:05:15</t>
  </si>
  <si>
    <t>20220710 14:05:20</t>
  </si>
  <si>
    <t>14:05:20</t>
  </si>
  <si>
    <t>20220710 14:05:25</t>
  </si>
  <si>
    <t>14:05:25</t>
  </si>
  <si>
    <t>20220710 14:05:30</t>
  </si>
  <si>
    <t>14:05:30</t>
  </si>
  <si>
    <t>20220710 14:05:35</t>
  </si>
  <si>
    <t>14:05:35</t>
  </si>
  <si>
    <t>20220710 14:05:40</t>
  </si>
  <si>
    <t>14:05:40</t>
  </si>
  <si>
    <t>20220710 14:17:51</t>
  </si>
  <si>
    <t>14:17:51</t>
  </si>
  <si>
    <t>potpru_road_r2</t>
  </si>
  <si>
    <t>20220710 14:17:56</t>
  </si>
  <si>
    <t>14:17:56</t>
  </si>
  <si>
    <t>20220710 14:18:01</t>
  </si>
  <si>
    <t>14:18:01</t>
  </si>
  <si>
    <t>20220710 14:18:06</t>
  </si>
  <si>
    <t>14:18:06</t>
  </si>
  <si>
    <t>20220710 14:18:11</t>
  </si>
  <si>
    <t>14:18:11</t>
  </si>
  <si>
    <t>20220710 14:18:16</t>
  </si>
  <si>
    <t>14:18:16</t>
  </si>
  <si>
    <t>20220710 14:18:21</t>
  </si>
  <si>
    <t>14:18:21</t>
  </si>
  <si>
    <t>20220710 14:18:26</t>
  </si>
  <si>
    <t>14:18:26</t>
  </si>
  <si>
    <t>20220710 14:18:31</t>
  </si>
  <si>
    <t>14:18:31</t>
  </si>
  <si>
    <t>20220710 14:18:36</t>
  </si>
  <si>
    <t>14:18:36</t>
  </si>
  <si>
    <t>20220710 14:18:41</t>
  </si>
  <si>
    <t>14:18:41</t>
  </si>
  <si>
    <t>20220710 14:18:46</t>
  </si>
  <si>
    <t>14:18:46</t>
  </si>
  <si>
    <t>20220710 14:18:51</t>
  </si>
  <si>
    <t>14:18:51</t>
  </si>
  <si>
    <t>20220710 14:18:56</t>
  </si>
  <si>
    <t>14:18:56</t>
  </si>
  <si>
    <t>20220710 14:19:01</t>
  </si>
  <si>
    <t>14:19:01</t>
  </si>
  <si>
    <t>20220710 14:19:06</t>
  </si>
  <si>
    <t>14:19:06</t>
  </si>
  <si>
    <t>20220710 14:19:11</t>
  </si>
  <si>
    <t>14:19:11</t>
  </si>
  <si>
    <t>20220710 14:19:16</t>
  </si>
  <si>
    <t>14:19:16</t>
  </si>
  <si>
    <t>20220710 14:19:21</t>
  </si>
  <si>
    <t>14:19:21</t>
  </si>
  <si>
    <t>20220710 14:19:26</t>
  </si>
  <si>
    <t>14:19:26</t>
  </si>
  <si>
    <t>20220710 14:19:31</t>
  </si>
  <si>
    <t>14:19:31</t>
  </si>
  <si>
    <t>20220710 14:19:36</t>
  </si>
  <si>
    <t>14:19:36</t>
  </si>
  <si>
    <t>20220710 14:19:41</t>
  </si>
  <si>
    <t>14:19:41</t>
  </si>
  <si>
    <t>20220710 14:21:18</t>
  </si>
  <si>
    <t>14:21:18</t>
  </si>
  <si>
    <t>20220710 14:21:23</t>
  </si>
  <si>
    <t>14:21:23</t>
  </si>
  <si>
    <t>20220710 14:21:28</t>
  </si>
  <si>
    <t>14:21:28</t>
  </si>
  <si>
    <t>20220710 14:21:33</t>
  </si>
  <si>
    <t>14:21:33</t>
  </si>
  <si>
    <t>20220710 14:21:38</t>
  </si>
  <si>
    <t>14:21:38</t>
  </si>
  <si>
    <t>20220710 14:21:43</t>
  </si>
  <si>
    <t>14:21:43</t>
  </si>
  <si>
    <t>20220710 14:21:48</t>
  </si>
  <si>
    <t>14:21:48</t>
  </si>
  <si>
    <t>20220710 14:21:53</t>
  </si>
  <si>
    <t>14:21:53</t>
  </si>
  <si>
    <t>20220710 14:21:58</t>
  </si>
  <si>
    <t>14:21:58</t>
  </si>
  <si>
    <t>20220710 14:22:03</t>
  </si>
  <si>
    <t>14:22:03</t>
  </si>
  <si>
    <t>20220710 14:22:08</t>
  </si>
  <si>
    <t>14:22:08</t>
  </si>
  <si>
    <t>20220710 14:22:13</t>
  </si>
  <si>
    <t>14:22:13</t>
  </si>
  <si>
    <t>20220710 14:22:18</t>
  </si>
  <si>
    <t>14:22:18</t>
  </si>
  <si>
    <t>20220710 14:22:23</t>
  </si>
  <si>
    <t>14:22:23</t>
  </si>
  <si>
    <t>20220710 14:22:28</t>
  </si>
  <si>
    <t>14:22:28</t>
  </si>
  <si>
    <t>20220710 14:22:33</t>
  </si>
  <si>
    <t>14:22:33</t>
  </si>
  <si>
    <t>20220710 14:22:38</t>
  </si>
  <si>
    <t>14:22:38</t>
  </si>
  <si>
    <t>20220710 14:22:43</t>
  </si>
  <si>
    <t>14:22:43</t>
  </si>
  <si>
    <t>20220710 14:22:48</t>
  </si>
  <si>
    <t>14:22:48</t>
  </si>
  <si>
    <t>20220710 14:22:53</t>
  </si>
  <si>
    <t>14:22:53</t>
  </si>
  <si>
    <t>20220710 14:22:58</t>
  </si>
  <si>
    <t>14:22:58</t>
  </si>
  <si>
    <t>20220710 14:23:03</t>
  </si>
  <si>
    <t>14:23:03</t>
  </si>
  <si>
    <t>20220710 14:23:08</t>
  </si>
  <si>
    <t>14:23:08</t>
  </si>
  <si>
    <t>20220710 14:23:13</t>
  </si>
  <si>
    <t>14:23:13</t>
  </si>
  <si>
    <t>20220710 14:23:18</t>
  </si>
  <si>
    <t>14:23:18</t>
  </si>
  <si>
    <t>20220710 14:23:23</t>
  </si>
  <si>
    <t>14:23:23</t>
  </si>
  <si>
    <t>20220710 14:23:28</t>
  </si>
  <si>
    <t>14:23:28</t>
  </si>
  <si>
    <t>20220710 14:23:33</t>
  </si>
  <si>
    <t>14:23:33</t>
  </si>
  <si>
    <t>20220710 14:23:38</t>
  </si>
  <si>
    <t>14:23:38</t>
  </si>
  <si>
    <t>20220710 14:23:43</t>
  </si>
  <si>
    <t>14:23:43</t>
  </si>
  <si>
    <t>20220710 14:23:48</t>
  </si>
  <si>
    <t>14:23:48</t>
  </si>
  <si>
    <t>20220710 14:23:53</t>
  </si>
  <si>
    <t>14:23:53</t>
  </si>
  <si>
    <t>20220710 14:23:58</t>
  </si>
  <si>
    <t>14:23:58</t>
  </si>
  <si>
    <t>20220710 14:24:03</t>
  </si>
  <si>
    <t>14:24:03</t>
  </si>
  <si>
    <t>20220710 14:24:08</t>
  </si>
  <si>
    <t>14:24:08</t>
  </si>
  <si>
    <t>20220710 14:24:13</t>
  </si>
  <si>
    <t>14:24:13</t>
  </si>
  <si>
    <t>20220710 14:24:18</t>
  </si>
  <si>
    <t>14:24:18</t>
  </si>
  <si>
    <t>20220710 14:24:23</t>
  </si>
  <si>
    <t>14:24:23</t>
  </si>
  <si>
    <t>20220710 14:24:28</t>
  </si>
  <si>
    <t>14:24:28</t>
  </si>
  <si>
    <t>20220710 14:24:33</t>
  </si>
  <si>
    <t>14:24:33</t>
  </si>
  <si>
    <t>20220710 14:24:38</t>
  </si>
  <si>
    <t>14:24:38</t>
  </si>
  <si>
    <t>20220710 14:24:43</t>
  </si>
  <si>
    <t>14:24:43</t>
  </si>
  <si>
    <t>20220710 14:24:48</t>
  </si>
  <si>
    <t>14:24:48</t>
  </si>
  <si>
    <t>20220710 14:24:53</t>
  </si>
  <si>
    <t>14:24:53</t>
  </si>
  <si>
    <t>20220710 14:24:58</t>
  </si>
  <si>
    <t>14:24:58</t>
  </si>
  <si>
    <t>20220710 14:25:03</t>
  </si>
  <si>
    <t>14:25:03</t>
  </si>
  <si>
    <t>20220710 14:25:08</t>
  </si>
  <si>
    <t>14:25:08</t>
  </si>
  <si>
    <t>20220710 14:25:13</t>
  </si>
  <si>
    <t>14:25:13</t>
  </si>
  <si>
    <t>20220710 14:25:18</t>
  </si>
  <si>
    <t>14:25:18</t>
  </si>
  <si>
    <t>20220710 14:25:23</t>
  </si>
  <si>
    <t>14:25:23</t>
  </si>
  <si>
    <t>20220710 14:25:28</t>
  </si>
  <si>
    <t>14:25:28</t>
  </si>
  <si>
    <t>20220710 14:25:33</t>
  </si>
  <si>
    <t>14:25:33</t>
  </si>
  <si>
    <t>20220710 14:25:38</t>
  </si>
  <si>
    <t>14:25:38</t>
  </si>
  <si>
    <t>20220710 14:25:43</t>
  </si>
  <si>
    <t>14:25:43</t>
  </si>
  <si>
    <t>20220710 14:25:48</t>
  </si>
  <si>
    <t>14:25:48</t>
  </si>
  <si>
    <t>20220710 14:25:53</t>
  </si>
  <si>
    <t>14:25:53</t>
  </si>
  <si>
    <t>20220710 14:25:58</t>
  </si>
  <si>
    <t>14:25:58</t>
  </si>
  <si>
    <t>20220710 14:26:03</t>
  </si>
  <si>
    <t>14:26:03</t>
  </si>
  <si>
    <t>20220710 14:26:08</t>
  </si>
  <si>
    <t>14:26:08</t>
  </si>
  <si>
    <t>20220710 14:26:13</t>
  </si>
  <si>
    <t>14:26:13</t>
  </si>
  <si>
    <t>20220710 14:26:18</t>
  </si>
  <si>
    <t>14:26:18</t>
  </si>
  <si>
    <t>20220710 14:26:23</t>
  </si>
  <si>
    <t>14:26:23</t>
  </si>
  <si>
    <t>20220710 14:26:28</t>
  </si>
  <si>
    <t>14:26:28</t>
  </si>
  <si>
    <t>20220710 14:26:33</t>
  </si>
  <si>
    <t>14:26:33</t>
  </si>
  <si>
    <t>20220710 14:26:38</t>
  </si>
  <si>
    <t>14:26:38</t>
  </si>
  <si>
    <t>20220710 14:26:43</t>
  </si>
  <si>
    <t>14:26:43</t>
  </si>
  <si>
    <t>20220710 14:26:48</t>
  </si>
  <si>
    <t>14:26:48</t>
  </si>
  <si>
    <t>20220710 14:26:53</t>
  </si>
  <si>
    <t>14:26:53</t>
  </si>
  <si>
    <t>20220710 14:26:58</t>
  </si>
  <si>
    <t>14:26:58</t>
  </si>
  <si>
    <t>20220710 14:27:03</t>
  </si>
  <si>
    <t>14:27:03</t>
  </si>
  <si>
    <t>20220710 14:27:08</t>
  </si>
  <si>
    <t>14:27:08</t>
  </si>
  <si>
    <t>20220710 14:27:13</t>
  </si>
  <si>
    <t>14:27:13</t>
  </si>
  <si>
    <t>20220710 14:27:18</t>
  </si>
  <si>
    <t>14:27:18</t>
  </si>
  <si>
    <t>20220710 14:27:23</t>
  </si>
  <si>
    <t>14:27:23</t>
  </si>
  <si>
    <t>20220710 14:27:28</t>
  </si>
  <si>
    <t>14:27:28</t>
  </si>
  <si>
    <t>20220710 14:27:33</t>
  </si>
  <si>
    <t>14:27:33</t>
  </si>
  <si>
    <t>20220710 14:27:38</t>
  </si>
  <si>
    <t>14:27:38</t>
  </si>
  <si>
    <t>20220710 14:27:43</t>
  </si>
  <si>
    <t>14:27:43</t>
  </si>
  <si>
    <t>20220710 14:27:48</t>
  </si>
  <si>
    <t>14:27:48</t>
  </si>
  <si>
    <t>20220710 14:27:53</t>
  </si>
  <si>
    <t>14:27:53</t>
  </si>
  <si>
    <t>20220710 14:27:58</t>
  </si>
  <si>
    <t>14:27:58</t>
  </si>
  <si>
    <t>20220710 14:28:03</t>
  </si>
  <si>
    <t>14:28:03</t>
  </si>
  <si>
    <t>20220710 14:28:08</t>
  </si>
  <si>
    <t>14:28:08</t>
  </si>
  <si>
    <t>20220710 14:28:13</t>
  </si>
  <si>
    <t>14:28:13</t>
  </si>
  <si>
    <t>20220710 14:28:18</t>
  </si>
  <si>
    <t>14:28:18</t>
  </si>
  <si>
    <t>20220710 14:28:23</t>
  </si>
  <si>
    <t>14:28:23</t>
  </si>
  <si>
    <t>20220710 14:28:28</t>
  </si>
  <si>
    <t>14:28:28</t>
  </si>
  <si>
    <t>20220710 14:28:33</t>
  </si>
  <si>
    <t>14:28:33</t>
  </si>
  <si>
    <t>20220710 14:28:38</t>
  </si>
  <si>
    <t>14:28:38</t>
  </si>
  <si>
    <t>20220710 14:28:43</t>
  </si>
  <si>
    <t>14:28:43</t>
  </si>
  <si>
    <t>20220710 14:28:48</t>
  </si>
  <si>
    <t>14:28:48</t>
  </si>
  <si>
    <t>20220710 14:28:53</t>
  </si>
  <si>
    <t>14:28:53</t>
  </si>
  <si>
    <t>20220710 14:28:58</t>
  </si>
  <si>
    <t>14:28:58</t>
  </si>
  <si>
    <t>20220710 14:29:03</t>
  </si>
  <si>
    <t>14:29:03</t>
  </si>
  <si>
    <t>20220710 14:29:08</t>
  </si>
  <si>
    <t>14:29:08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</si>
</sst>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HR251"/>
  <sheetViews>
    <sheetView tabSelected="1" workbookViewId="0"/>
  </sheetViews>
  <sheetFormatPr defaultRowHeight="15"/>
  <sheetData>
    <row r="2" spans="1:226">
      <c r="A2" t="s">
        <v>29</v>
      </c>
      <c r="B2" t="s">
        <v>30</v>
      </c>
      <c r="C2" t="s">
        <v>31</v>
      </c>
    </row>
    <row r="3" spans="1:226">
      <c r="B3">
        <v>4</v>
      </c>
      <c r="C3">
        <v>21</v>
      </c>
    </row>
    <row r="4" spans="1:226">
      <c r="A4" t="s">
        <v>32</v>
      </c>
      <c r="B4" t="s">
        <v>33</v>
      </c>
      <c r="C4" t="s">
        <v>34</v>
      </c>
      <c r="D4" t="s">
        <v>36</v>
      </c>
      <c r="E4" t="s">
        <v>37</v>
      </c>
      <c r="F4" t="s">
        <v>38</v>
      </c>
      <c r="G4" t="s">
        <v>39</v>
      </c>
      <c r="H4" t="s">
        <v>40</v>
      </c>
      <c r="I4" t="s">
        <v>41</v>
      </c>
      <c r="J4" t="s">
        <v>42</v>
      </c>
      <c r="K4" t="s">
        <v>43</v>
      </c>
    </row>
    <row r="5" spans="1:226">
      <c r="B5" t="s">
        <v>19</v>
      </c>
      <c r="C5" t="s">
        <v>35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226">
      <c r="A6" t="s">
        <v>44</v>
      </c>
      <c r="B6" t="s">
        <v>45</v>
      </c>
      <c r="C6" t="s">
        <v>46</v>
      </c>
      <c r="D6" t="s">
        <v>47</v>
      </c>
      <c r="E6" t="s">
        <v>48</v>
      </c>
    </row>
    <row r="7" spans="1:226">
      <c r="B7">
        <v>0</v>
      </c>
      <c r="C7">
        <v>1</v>
      </c>
      <c r="D7">
        <v>0</v>
      </c>
      <c r="E7">
        <v>0</v>
      </c>
    </row>
    <row r="8" spans="1:226">
      <c r="A8" t="s">
        <v>49</v>
      </c>
      <c r="B8" t="s">
        <v>50</v>
      </c>
      <c r="C8" t="s">
        <v>52</v>
      </c>
      <c r="D8" t="s">
        <v>54</v>
      </c>
      <c r="E8" t="s">
        <v>55</v>
      </c>
      <c r="F8" t="s">
        <v>56</v>
      </c>
      <c r="G8" t="s">
        <v>57</v>
      </c>
      <c r="H8" t="s">
        <v>58</v>
      </c>
      <c r="I8" t="s">
        <v>59</v>
      </c>
      <c r="J8" t="s">
        <v>60</v>
      </c>
      <c r="K8" t="s">
        <v>61</v>
      </c>
      <c r="L8" t="s">
        <v>62</v>
      </c>
      <c r="M8" t="s">
        <v>63</v>
      </c>
      <c r="N8" t="s">
        <v>64</v>
      </c>
      <c r="O8" t="s">
        <v>65</v>
      </c>
      <c r="P8" t="s">
        <v>66</v>
      </c>
      <c r="Q8" t="s">
        <v>67</v>
      </c>
    </row>
    <row r="9" spans="1:226">
      <c r="B9" t="s">
        <v>51</v>
      </c>
      <c r="C9" t="s">
        <v>53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0.1911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26">
      <c r="A10" t="s">
        <v>68</v>
      </c>
      <c r="B10" t="s">
        <v>69</v>
      </c>
      <c r="C10" t="s">
        <v>70</v>
      </c>
      <c r="D10" t="s">
        <v>71</v>
      </c>
      <c r="E10" t="s">
        <v>72</v>
      </c>
      <c r="F10" t="s">
        <v>73</v>
      </c>
    </row>
    <row r="11" spans="1:226">
      <c r="B11">
        <v>0</v>
      </c>
      <c r="C11">
        <v>0</v>
      </c>
      <c r="D11">
        <v>0</v>
      </c>
      <c r="E11">
        <v>0</v>
      </c>
      <c r="F11">
        <v>1</v>
      </c>
    </row>
    <row r="12" spans="1:226">
      <c r="A12" t="s">
        <v>74</v>
      </c>
      <c r="B12" t="s">
        <v>75</v>
      </c>
      <c r="C12" t="s">
        <v>76</v>
      </c>
      <c r="D12" t="s">
        <v>77</v>
      </c>
      <c r="E12" t="s">
        <v>78</v>
      </c>
      <c r="F12" t="s">
        <v>79</v>
      </c>
      <c r="G12" t="s">
        <v>81</v>
      </c>
      <c r="H12" t="s">
        <v>83</v>
      </c>
    </row>
    <row r="13" spans="1:226">
      <c r="B13">
        <v>-6276</v>
      </c>
      <c r="C13">
        <v>6.6</v>
      </c>
      <c r="D13">
        <v>1.709e-05</v>
      </c>
      <c r="E13">
        <v>3.11</v>
      </c>
      <c r="F13" t="s">
        <v>80</v>
      </c>
      <c r="G13" t="s">
        <v>82</v>
      </c>
      <c r="H13">
        <v>0</v>
      </c>
    </row>
    <row r="14" spans="1:226">
      <c r="A14" t="s">
        <v>84</v>
      </c>
      <c r="B14" t="s">
        <v>84</v>
      </c>
      <c r="C14" t="s">
        <v>84</v>
      </c>
      <c r="D14" t="s">
        <v>84</v>
      </c>
      <c r="E14" t="s">
        <v>84</v>
      </c>
      <c r="F14" t="s">
        <v>84</v>
      </c>
      <c r="G14" t="s">
        <v>85</v>
      </c>
      <c r="H14" t="s">
        <v>85</v>
      </c>
      <c r="I14" t="s">
        <v>86</v>
      </c>
      <c r="J14" t="s">
        <v>86</v>
      </c>
      <c r="K14" t="s">
        <v>86</v>
      </c>
      <c r="L14" t="s">
        <v>86</v>
      </c>
      <c r="M14" t="s">
        <v>86</v>
      </c>
      <c r="N14" t="s">
        <v>86</v>
      </c>
      <c r="O14" t="s">
        <v>86</v>
      </c>
      <c r="P14" t="s">
        <v>86</v>
      </c>
      <c r="Q14" t="s">
        <v>86</v>
      </c>
      <c r="R14" t="s">
        <v>86</v>
      </c>
      <c r="S14" t="s">
        <v>86</v>
      </c>
      <c r="T14" t="s">
        <v>86</v>
      </c>
      <c r="U14" t="s">
        <v>86</v>
      </c>
      <c r="V14" t="s">
        <v>86</v>
      </c>
      <c r="W14" t="s">
        <v>86</v>
      </c>
      <c r="X14" t="s">
        <v>86</v>
      </c>
      <c r="Y14" t="s">
        <v>86</v>
      </c>
      <c r="Z14" t="s">
        <v>86</v>
      </c>
      <c r="AA14" t="s">
        <v>86</v>
      </c>
      <c r="AB14" t="s">
        <v>86</v>
      </c>
      <c r="AC14" t="s">
        <v>86</v>
      </c>
      <c r="AD14" t="s">
        <v>86</v>
      </c>
      <c r="AE14" t="s">
        <v>86</v>
      </c>
      <c r="AF14" t="s">
        <v>86</v>
      </c>
      <c r="AG14" t="s">
        <v>86</v>
      </c>
      <c r="AH14" t="s">
        <v>86</v>
      </c>
      <c r="AI14" t="s">
        <v>87</v>
      </c>
      <c r="AJ14" t="s">
        <v>87</v>
      </c>
      <c r="AK14" t="s">
        <v>87</v>
      </c>
      <c r="AL14" t="s">
        <v>87</v>
      </c>
      <c r="AM14" t="s">
        <v>87</v>
      </c>
      <c r="AN14" t="s">
        <v>87</v>
      </c>
      <c r="AO14" t="s">
        <v>87</v>
      </c>
      <c r="AP14" t="s">
        <v>87</v>
      </c>
      <c r="AQ14" t="s">
        <v>87</v>
      </c>
      <c r="AR14" t="s">
        <v>87</v>
      </c>
      <c r="AS14" t="s">
        <v>88</v>
      </c>
      <c r="AT14" t="s">
        <v>88</v>
      </c>
      <c r="AU14" t="s">
        <v>88</v>
      </c>
      <c r="AV14" t="s">
        <v>88</v>
      </c>
      <c r="AW14" t="s">
        <v>88</v>
      </c>
      <c r="AX14" t="s">
        <v>89</v>
      </c>
      <c r="AY14" t="s">
        <v>89</v>
      </c>
      <c r="AZ14" t="s">
        <v>89</v>
      </c>
      <c r="BA14" t="s">
        <v>89</v>
      </c>
      <c r="BB14" t="s">
        <v>90</v>
      </c>
      <c r="BC14" t="s">
        <v>90</v>
      </c>
      <c r="BD14" t="s">
        <v>90</v>
      </c>
      <c r="BE14" t="s">
        <v>90</v>
      </c>
      <c r="BF14" t="s">
        <v>90</v>
      </c>
      <c r="BG14" t="s">
        <v>91</v>
      </c>
      <c r="BH14" t="s">
        <v>91</v>
      </c>
      <c r="BI14" t="s">
        <v>91</v>
      </c>
      <c r="BJ14" t="s">
        <v>91</v>
      </c>
      <c r="BK14" t="s">
        <v>91</v>
      </c>
      <c r="BL14" t="s">
        <v>91</v>
      </c>
      <c r="BM14" t="s">
        <v>91</v>
      </c>
      <c r="BN14" t="s">
        <v>91</v>
      </c>
      <c r="BO14" t="s">
        <v>91</v>
      </c>
      <c r="BP14" t="s">
        <v>91</v>
      </c>
      <c r="BQ14" t="s">
        <v>91</v>
      </c>
      <c r="BR14" t="s">
        <v>91</v>
      </c>
      <c r="BS14" t="s">
        <v>91</v>
      </c>
      <c r="BT14" t="s">
        <v>91</v>
      </c>
      <c r="BU14" t="s">
        <v>91</v>
      </c>
      <c r="BV14" t="s">
        <v>91</v>
      </c>
      <c r="BW14" t="s">
        <v>91</v>
      </c>
      <c r="BX14" t="s">
        <v>91</v>
      </c>
      <c r="BY14" t="s">
        <v>92</v>
      </c>
      <c r="BZ14" t="s">
        <v>92</v>
      </c>
      <c r="CA14" t="s">
        <v>92</v>
      </c>
      <c r="CB14" t="s">
        <v>92</v>
      </c>
      <c r="CC14" t="s">
        <v>92</v>
      </c>
      <c r="CD14" t="s">
        <v>92</v>
      </c>
      <c r="CE14" t="s">
        <v>92</v>
      </c>
      <c r="CF14" t="s">
        <v>92</v>
      </c>
      <c r="CG14" t="s">
        <v>92</v>
      </c>
      <c r="CH14" t="s">
        <v>92</v>
      </c>
      <c r="CI14" t="s">
        <v>93</v>
      </c>
      <c r="CJ14" t="s">
        <v>93</v>
      </c>
      <c r="CK14" t="s">
        <v>93</v>
      </c>
      <c r="CL14" t="s">
        <v>93</v>
      </c>
      <c r="CM14" t="s">
        <v>93</v>
      </c>
      <c r="CN14" t="s">
        <v>93</v>
      </c>
      <c r="CO14" t="s">
        <v>93</v>
      </c>
      <c r="CP14" t="s">
        <v>93</v>
      </c>
      <c r="CQ14" t="s">
        <v>93</v>
      </c>
      <c r="CR14" t="s">
        <v>93</v>
      </c>
      <c r="CS14" t="s">
        <v>93</v>
      </c>
      <c r="CT14" t="s">
        <v>93</v>
      </c>
      <c r="CU14" t="s">
        <v>93</v>
      </c>
      <c r="CV14" t="s">
        <v>93</v>
      </c>
      <c r="CW14" t="s">
        <v>93</v>
      </c>
      <c r="CX14" t="s">
        <v>93</v>
      </c>
      <c r="CY14" t="s">
        <v>93</v>
      </c>
      <c r="CZ14" t="s">
        <v>93</v>
      </c>
      <c r="DA14" t="s">
        <v>94</v>
      </c>
      <c r="DB14" t="s">
        <v>94</v>
      </c>
      <c r="DC14" t="s">
        <v>94</v>
      </c>
      <c r="DD14" t="s">
        <v>94</v>
      </c>
      <c r="DE14" t="s">
        <v>94</v>
      </c>
      <c r="DF14" t="s">
        <v>94</v>
      </c>
      <c r="DG14" t="s">
        <v>94</v>
      </c>
      <c r="DH14" t="s">
        <v>94</v>
      </c>
      <c r="DI14" t="s">
        <v>94</v>
      </c>
      <c r="DJ14" t="s">
        <v>94</v>
      </c>
      <c r="DK14" t="s">
        <v>94</v>
      </c>
      <c r="DL14" t="s">
        <v>94</v>
      </c>
      <c r="DM14" t="s">
        <v>94</v>
      </c>
      <c r="DN14" t="s">
        <v>95</v>
      </c>
      <c r="DO14" t="s">
        <v>95</v>
      </c>
      <c r="DP14" t="s">
        <v>95</v>
      </c>
      <c r="DQ14" t="s">
        <v>95</v>
      </c>
      <c r="DR14" t="s">
        <v>95</v>
      </c>
      <c r="DS14" t="s">
        <v>95</v>
      </c>
      <c r="DT14" t="s">
        <v>95</v>
      </c>
      <c r="DU14" t="s">
        <v>95</v>
      </c>
      <c r="DV14" t="s">
        <v>95</v>
      </c>
      <c r="DW14" t="s">
        <v>95</v>
      </c>
      <c r="DX14" t="s">
        <v>95</v>
      </c>
      <c r="DY14" t="s">
        <v>96</v>
      </c>
      <c r="DZ14" t="s">
        <v>96</v>
      </c>
      <c r="EA14" t="s">
        <v>96</v>
      </c>
      <c r="EB14" t="s">
        <v>96</v>
      </c>
      <c r="EC14" t="s">
        <v>96</v>
      </c>
      <c r="ED14" t="s">
        <v>96</v>
      </c>
      <c r="EE14" t="s">
        <v>96</v>
      </c>
      <c r="EF14" t="s">
        <v>96</v>
      </c>
      <c r="EG14" t="s">
        <v>96</v>
      </c>
      <c r="EH14" t="s">
        <v>96</v>
      </c>
      <c r="EI14" t="s">
        <v>96</v>
      </c>
      <c r="EJ14" t="s">
        <v>96</v>
      </c>
      <c r="EK14" t="s">
        <v>96</v>
      </c>
      <c r="EL14" t="s">
        <v>96</v>
      </c>
      <c r="EM14" t="s">
        <v>96</v>
      </c>
      <c r="EN14" t="s">
        <v>96</v>
      </c>
      <c r="EO14" t="s">
        <v>96</v>
      </c>
      <c r="EP14" t="s">
        <v>96</v>
      </c>
      <c r="EQ14" t="s">
        <v>97</v>
      </c>
      <c r="ER14" t="s">
        <v>97</v>
      </c>
      <c r="ES14" t="s">
        <v>97</v>
      </c>
      <c r="ET14" t="s">
        <v>97</v>
      </c>
      <c r="EU14" t="s">
        <v>97</v>
      </c>
      <c r="EV14" t="s">
        <v>97</v>
      </c>
      <c r="EW14" t="s">
        <v>97</v>
      </c>
      <c r="EX14" t="s">
        <v>97</v>
      </c>
      <c r="EY14" t="s">
        <v>97</v>
      </c>
      <c r="EZ14" t="s">
        <v>97</v>
      </c>
      <c r="FA14" t="s">
        <v>97</v>
      </c>
      <c r="FB14" t="s">
        <v>97</v>
      </c>
      <c r="FC14" t="s">
        <v>97</v>
      </c>
      <c r="FD14" t="s">
        <v>97</v>
      </c>
      <c r="FE14" t="s">
        <v>97</v>
      </c>
      <c r="FF14" t="s">
        <v>97</v>
      </c>
      <c r="FG14" t="s">
        <v>97</v>
      </c>
      <c r="FH14" t="s">
        <v>97</v>
      </c>
      <c r="FI14" t="s">
        <v>97</v>
      </c>
      <c r="FJ14" t="s">
        <v>98</v>
      </c>
      <c r="FK14" t="s">
        <v>98</v>
      </c>
      <c r="FL14" t="s">
        <v>98</v>
      </c>
      <c r="FM14" t="s">
        <v>98</v>
      </c>
      <c r="FN14" t="s">
        <v>98</v>
      </c>
      <c r="FO14" t="s">
        <v>98</v>
      </c>
      <c r="FP14" t="s">
        <v>98</v>
      </c>
      <c r="FQ14" t="s">
        <v>98</v>
      </c>
      <c r="FR14" t="s">
        <v>98</v>
      </c>
      <c r="FS14" t="s">
        <v>98</v>
      </c>
      <c r="FT14" t="s">
        <v>98</v>
      </c>
      <c r="FU14" t="s">
        <v>98</v>
      </c>
      <c r="FV14" t="s">
        <v>98</v>
      </c>
      <c r="FW14" t="s">
        <v>98</v>
      </c>
      <c r="FX14" t="s">
        <v>98</v>
      </c>
      <c r="FY14" t="s">
        <v>98</v>
      </c>
      <c r="FZ14" t="s">
        <v>98</v>
      </c>
      <c r="GA14" t="s">
        <v>98</v>
      </c>
      <c r="GB14" t="s">
        <v>98</v>
      </c>
      <c r="GC14" t="s">
        <v>99</v>
      </c>
      <c r="GD14" t="s">
        <v>99</v>
      </c>
      <c r="GE14" t="s">
        <v>99</v>
      </c>
      <c r="GF14" t="s">
        <v>99</v>
      </c>
      <c r="GG14" t="s">
        <v>99</v>
      </c>
      <c r="GH14" t="s">
        <v>99</v>
      </c>
      <c r="GI14" t="s">
        <v>99</v>
      </c>
      <c r="GJ14" t="s">
        <v>99</v>
      </c>
      <c r="GK14" t="s">
        <v>99</v>
      </c>
      <c r="GL14" t="s">
        <v>99</v>
      </c>
      <c r="GM14" t="s">
        <v>99</v>
      </c>
      <c r="GN14" t="s">
        <v>99</v>
      </c>
      <c r="GO14" t="s">
        <v>99</v>
      </c>
      <c r="GP14" t="s">
        <v>99</v>
      </c>
      <c r="GQ14" t="s">
        <v>99</v>
      </c>
      <c r="GR14" t="s">
        <v>99</v>
      </c>
      <c r="GS14" t="s">
        <v>99</v>
      </c>
      <c r="GT14" t="s">
        <v>99</v>
      </c>
      <c r="GU14" t="s">
        <v>100</v>
      </c>
      <c r="GV14" t="s">
        <v>100</v>
      </c>
      <c r="GW14" t="s">
        <v>100</v>
      </c>
      <c r="GX14" t="s">
        <v>100</v>
      </c>
      <c r="GY14" t="s">
        <v>100</v>
      </c>
      <c r="GZ14" t="s">
        <v>100</v>
      </c>
      <c r="HA14" t="s">
        <v>100</v>
      </c>
      <c r="HB14" t="s">
        <v>100</v>
      </c>
      <c r="HC14" t="s">
        <v>101</v>
      </c>
      <c r="HD14" t="s">
        <v>101</v>
      </c>
      <c r="HE14" t="s">
        <v>101</v>
      </c>
      <c r="HF14" t="s">
        <v>101</v>
      </c>
      <c r="HG14" t="s">
        <v>101</v>
      </c>
      <c r="HH14" t="s">
        <v>101</v>
      </c>
      <c r="HI14" t="s">
        <v>101</v>
      </c>
      <c r="HJ14" t="s">
        <v>101</v>
      </c>
      <c r="HK14" t="s">
        <v>101</v>
      </c>
      <c r="HL14" t="s">
        <v>101</v>
      </c>
      <c r="HM14" t="s">
        <v>101</v>
      </c>
      <c r="HN14" t="s">
        <v>101</v>
      </c>
      <c r="HO14" t="s">
        <v>101</v>
      </c>
      <c r="HP14" t="s">
        <v>101</v>
      </c>
      <c r="HQ14" t="s">
        <v>101</v>
      </c>
      <c r="HR14" t="s">
        <v>101</v>
      </c>
    </row>
    <row r="15" spans="1:226">
      <c r="A15" t="s">
        <v>102</v>
      </c>
      <c r="B15" t="s">
        <v>103</v>
      </c>
      <c r="C15" t="s">
        <v>104</v>
      </c>
      <c r="D15" t="s">
        <v>105</v>
      </c>
      <c r="E15" t="s">
        <v>106</v>
      </c>
      <c r="F15" t="s">
        <v>107</v>
      </c>
      <c r="G15" t="s">
        <v>108</v>
      </c>
      <c r="H15" t="s">
        <v>109</v>
      </c>
      <c r="I15" t="s">
        <v>110</v>
      </c>
      <c r="J15" t="s">
        <v>111</v>
      </c>
      <c r="K15" t="s">
        <v>112</v>
      </c>
      <c r="L15" t="s">
        <v>113</v>
      </c>
      <c r="M15" t="s">
        <v>114</v>
      </c>
      <c r="N15" t="s">
        <v>115</v>
      </c>
      <c r="O15" t="s">
        <v>116</v>
      </c>
      <c r="P15" t="s">
        <v>117</v>
      </c>
      <c r="Q15" t="s">
        <v>118</v>
      </c>
      <c r="R15" t="s">
        <v>119</v>
      </c>
      <c r="S15" t="s">
        <v>120</v>
      </c>
      <c r="T15" t="s">
        <v>121</v>
      </c>
      <c r="U15" t="s">
        <v>122</v>
      </c>
      <c r="V15" t="s">
        <v>123</v>
      </c>
      <c r="W15" t="s">
        <v>124</v>
      </c>
      <c r="X15" t="s">
        <v>125</v>
      </c>
      <c r="Y15" t="s">
        <v>126</v>
      </c>
      <c r="Z15" t="s">
        <v>127</v>
      </c>
      <c r="AA15" t="s">
        <v>128</v>
      </c>
      <c r="AB15" t="s">
        <v>129</v>
      </c>
      <c r="AC15" t="s">
        <v>130</v>
      </c>
      <c r="AD15" t="s">
        <v>131</v>
      </c>
      <c r="AE15" t="s">
        <v>132</v>
      </c>
      <c r="AF15" t="s">
        <v>133</v>
      </c>
      <c r="AG15" t="s">
        <v>134</v>
      </c>
      <c r="AH15" t="s">
        <v>135</v>
      </c>
      <c r="AI15" t="s">
        <v>136</v>
      </c>
      <c r="AJ15" t="s">
        <v>137</v>
      </c>
      <c r="AK15" t="s">
        <v>138</v>
      </c>
      <c r="AL15" t="s">
        <v>139</v>
      </c>
      <c r="AM15" t="s">
        <v>140</v>
      </c>
      <c r="AN15" t="s">
        <v>141</v>
      </c>
      <c r="AO15" t="s">
        <v>142</v>
      </c>
      <c r="AP15" t="s">
        <v>143</v>
      </c>
      <c r="AQ15" t="s">
        <v>144</v>
      </c>
      <c r="AR15" t="s">
        <v>145</v>
      </c>
      <c r="AS15" t="s">
        <v>88</v>
      </c>
      <c r="AT15" t="s">
        <v>146</v>
      </c>
      <c r="AU15" t="s">
        <v>147</v>
      </c>
      <c r="AV15" t="s">
        <v>148</v>
      </c>
      <c r="AW15" t="s">
        <v>149</v>
      </c>
      <c r="AX15" t="s">
        <v>150</v>
      </c>
      <c r="AY15" t="s">
        <v>151</v>
      </c>
      <c r="AZ15" t="s">
        <v>152</v>
      </c>
      <c r="BA15" t="s">
        <v>153</v>
      </c>
      <c r="BB15" t="s">
        <v>154</v>
      </c>
      <c r="BC15" t="s">
        <v>155</v>
      </c>
      <c r="BD15" t="s">
        <v>156</v>
      </c>
      <c r="BE15" t="s">
        <v>157</v>
      </c>
      <c r="BF15" t="s">
        <v>158</v>
      </c>
      <c r="BG15" t="s">
        <v>110</v>
      </c>
      <c r="BH15" t="s">
        <v>159</v>
      </c>
      <c r="BI15" t="s">
        <v>160</v>
      </c>
      <c r="BJ15" t="s">
        <v>161</v>
      </c>
      <c r="BK15" t="s">
        <v>162</v>
      </c>
      <c r="BL15" t="s">
        <v>163</v>
      </c>
      <c r="BM15" t="s">
        <v>164</v>
      </c>
      <c r="BN15" t="s">
        <v>165</v>
      </c>
      <c r="BO15" t="s">
        <v>166</v>
      </c>
      <c r="BP15" t="s">
        <v>167</v>
      </c>
      <c r="BQ15" t="s">
        <v>168</v>
      </c>
      <c r="BR15" t="s">
        <v>169</v>
      </c>
      <c r="BS15" t="s">
        <v>170</v>
      </c>
      <c r="BT15" t="s">
        <v>171</v>
      </c>
      <c r="BU15" t="s">
        <v>172</v>
      </c>
      <c r="BV15" t="s">
        <v>173</v>
      </c>
      <c r="BW15" t="s">
        <v>174</v>
      </c>
      <c r="BX15" t="s">
        <v>175</v>
      </c>
      <c r="BY15" t="s">
        <v>176</v>
      </c>
      <c r="BZ15" t="s">
        <v>177</v>
      </c>
      <c r="CA15" t="s">
        <v>178</v>
      </c>
      <c r="CB15" t="s">
        <v>179</v>
      </c>
      <c r="CC15" t="s">
        <v>180</v>
      </c>
      <c r="CD15" t="s">
        <v>181</v>
      </c>
      <c r="CE15" t="s">
        <v>182</v>
      </c>
      <c r="CF15" t="s">
        <v>183</v>
      </c>
      <c r="CG15" t="s">
        <v>184</v>
      </c>
      <c r="CH15" t="s">
        <v>185</v>
      </c>
      <c r="CI15" t="s">
        <v>186</v>
      </c>
      <c r="CJ15" t="s">
        <v>187</v>
      </c>
      <c r="CK15" t="s">
        <v>188</v>
      </c>
      <c r="CL15" t="s">
        <v>189</v>
      </c>
      <c r="CM15" t="s">
        <v>190</v>
      </c>
      <c r="CN15" t="s">
        <v>191</v>
      </c>
      <c r="CO15" t="s">
        <v>192</v>
      </c>
      <c r="CP15" t="s">
        <v>193</v>
      </c>
      <c r="CQ15" t="s">
        <v>194</v>
      </c>
      <c r="CR15" t="s">
        <v>195</v>
      </c>
      <c r="CS15" t="s">
        <v>196</v>
      </c>
      <c r="CT15" t="s">
        <v>197</v>
      </c>
      <c r="CU15" t="s">
        <v>198</v>
      </c>
      <c r="CV15" t="s">
        <v>199</v>
      </c>
      <c r="CW15" t="s">
        <v>200</v>
      </c>
      <c r="CX15" t="s">
        <v>201</v>
      </c>
      <c r="CY15" t="s">
        <v>202</v>
      </c>
      <c r="CZ15" t="s">
        <v>203</v>
      </c>
      <c r="DA15" t="s">
        <v>103</v>
      </c>
      <c r="DB15" t="s">
        <v>106</v>
      </c>
      <c r="DC15" t="s">
        <v>204</v>
      </c>
      <c r="DD15" t="s">
        <v>205</v>
      </c>
      <c r="DE15" t="s">
        <v>206</v>
      </c>
      <c r="DF15" t="s">
        <v>207</v>
      </c>
      <c r="DG15" t="s">
        <v>208</v>
      </c>
      <c r="DH15" t="s">
        <v>209</v>
      </c>
      <c r="DI15" t="s">
        <v>210</v>
      </c>
      <c r="DJ15" t="s">
        <v>211</v>
      </c>
      <c r="DK15" t="s">
        <v>212</v>
      </c>
      <c r="DL15" t="s">
        <v>213</v>
      </c>
      <c r="DM15" t="s">
        <v>214</v>
      </c>
      <c r="DN15" t="s">
        <v>215</v>
      </c>
      <c r="DO15" t="s">
        <v>216</v>
      </c>
      <c r="DP15" t="s">
        <v>217</v>
      </c>
      <c r="DQ15" t="s">
        <v>218</v>
      </c>
      <c r="DR15" t="s">
        <v>219</v>
      </c>
      <c r="DS15" t="s">
        <v>220</v>
      </c>
      <c r="DT15" t="s">
        <v>221</v>
      </c>
      <c r="DU15" t="s">
        <v>222</v>
      </c>
      <c r="DV15" t="s">
        <v>223</v>
      </c>
      <c r="DW15" t="s">
        <v>224</v>
      </c>
      <c r="DX15" t="s">
        <v>225</v>
      </c>
      <c r="DY15" t="s">
        <v>226</v>
      </c>
      <c r="DZ15" t="s">
        <v>227</v>
      </c>
      <c r="EA15" t="s">
        <v>228</v>
      </c>
      <c r="EB15" t="s">
        <v>229</v>
      </c>
      <c r="EC15" t="s">
        <v>230</v>
      </c>
      <c r="ED15" t="s">
        <v>231</v>
      </c>
      <c r="EE15" t="s">
        <v>232</v>
      </c>
      <c r="EF15" t="s">
        <v>233</v>
      </c>
      <c r="EG15" t="s">
        <v>234</v>
      </c>
      <c r="EH15" t="s">
        <v>235</v>
      </c>
      <c r="EI15" t="s">
        <v>236</v>
      </c>
      <c r="EJ15" t="s">
        <v>237</v>
      </c>
      <c r="EK15" t="s">
        <v>238</v>
      </c>
      <c r="EL15" t="s">
        <v>239</v>
      </c>
      <c r="EM15" t="s">
        <v>240</v>
      </c>
      <c r="EN15" t="s">
        <v>241</v>
      </c>
      <c r="EO15" t="s">
        <v>242</v>
      </c>
      <c r="EP15" t="s">
        <v>243</v>
      </c>
      <c r="EQ15" t="s">
        <v>244</v>
      </c>
      <c r="ER15" t="s">
        <v>245</v>
      </c>
      <c r="ES15" t="s">
        <v>246</v>
      </c>
      <c r="ET15" t="s">
        <v>247</v>
      </c>
      <c r="EU15" t="s">
        <v>248</v>
      </c>
      <c r="EV15" t="s">
        <v>249</v>
      </c>
      <c r="EW15" t="s">
        <v>250</v>
      </c>
      <c r="EX15" t="s">
        <v>251</v>
      </c>
      <c r="EY15" t="s">
        <v>252</v>
      </c>
      <c r="EZ15" t="s">
        <v>253</v>
      </c>
      <c r="FA15" t="s">
        <v>254</v>
      </c>
      <c r="FB15" t="s">
        <v>255</v>
      </c>
      <c r="FC15" t="s">
        <v>256</v>
      </c>
      <c r="FD15" t="s">
        <v>257</v>
      </c>
      <c r="FE15" t="s">
        <v>258</v>
      </c>
      <c r="FF15" t="s">
        <v>259</v>
      </c>
      <c r="FG15" t="s">
        <v>260</v>
      </c>
      <c r="FH15" t="s">
        <v>261</v>
      </c>
      <c r="FI15" t="s">
        <v>262</v>
      </c>
      <c r="FJ15" t="s">
        <v>263</v>
      </c>
      <c r="FK15" t="s">
        <v>264</v>
      </c>
      <c r="FL15" t="s">
        <v>265</v>
      </c>
      <c r="FM15" t="s">
        <v>266</v>
      </c>
      <c r="FN15" t="s">
        <v>267</v>
      </c>
      <c r="FO15" t="s">
        <v>268</v>
      </c>
      <c r="FP15" t="s">
        <v>269</v>
      </c>
      <c r="FQ15" t="s">
        <v>270</v>
      </c>
      <c r="FR15" t="s">
        <v>271</v>
      </c>
      <c r="FS15" t="s">
        <v>272</v>
      </c>
      <c r="FT15" t="s">
        <v>273</v>
      </c>
      <c r="FU15" t="s">
        <v>274</v>
      </c>
      <c r="FV15" t="s">
        <v>275</v>
      </c>
      <c r="FW15" t="s">
        <v>276</v>
      </c>
      <c r="FX15" t="s">
        <v>277</v>
      </c>
      <c r="FY15" t="s">
        <v>278</v>
      </c>
      <c r="FZ15" t="s">
        <v>279</v>
      </c>
      <c r="GA15" t="s">
        <v>280</v>
      </c>
      <c r="GB15" t="s">
        <v>281</v>
      </c>
      <c r="GC15" t="s">
        <v>282</v>
      </c>
      <c r="GD15" t="s">
        <v>283</v>
      </c>
      <c r="GE15" t="s">
        <v>284</v>
      </c>
      <c r="GF15" t="s">
        <v>285</v>
      </c>
      <c r="GG15" t="s">
        <v>286</v>
      </c>
      <c r="GH15" t="s">
        <v>287</v>
      </c>
      <c r="GI15" t="s">
        <v>288</v>
      </c>
      <c r="GJ15" t="s">
        <v>289</v>
      </c>
      <c r="GK15" t="s">
        <v>290</v>
      </c>
      <c r="GL15" t="s">
        <v>291</v>
      </c>
      <c r="GM15" t="s">
        <v>292</v>
      </c>
      <c r="GN15" t="s">
        <v>293</v>
      </c>
      <c r="GO15" t="s">
        <v>294</v>
      </c>
      <c r="GP15" t="s">
        <v>295</v>
      </c>
      <c r="GQ15" t="s">
        <v>296</v>
      </c>
      <c r="GR15" t="s">
        <v>297</v>
      </c>
      <c r="GS15" t="s">
        <v>298</v>
      </c>
      <c r="GT15" t="s">
        <v>299</v>
      </c>
      <c r="GU15" t="s">
        <v>300</v>
      </c>
      <c r="GV15" t="s">
        <v>301</v>
      </c>
      <c r="GW15" t="s">
        <v>302</v>
      </c>
      <c r="GX15" t="s">
        <v>303</v>
      </c>
      <c r="GY15" t="s">
        <v>304</v>
      </c>
      <c r="GZ15" t="s">
        <v>305</v>
      </c>
      <c r="HA15" t="s">
        <v>306</v>
      </c>
      <c r="HB15" t="s">
        <v>307</v>
      </c>
      <c r="HC15" t="s">
        <v>308</v>
      </c>
      <c r="HD15" t="s">
        <v>309</v>
      </c>
      <c r="HE15" t="s">
        <v>310</v>
      </c>
      <c r="HF15" t="s">
        <v>311</v>
      </c>
      <c r="HG15" t="s">
        <v>312</v>
      </c>
      <c r="HH15" t="s">
        <v>313</v>
      </c>
      <c r="HI15" t="s">
        <v>314</v>
      </c>
      <c r="HJ15" t="s">
        <v>315</v>
      </c>
      <c r="HK15" t="s">
        <v>316</v>
      </c>
      <c r="HL15" t="s">
        <v>317</v>
      </c>
      <c r="HM15" t="s">
        <v>318</v>
      </c>
      <c r="HN15" t="s">
        <v>319</v>
      </c>
      <c r="HO15" t="s">
        <v>320</v>
      </c>
      <c r="HP15" t="s">
        <v>321</v>
      </c>
      <c r="HQ15" t="s">
        <v>322</v>
      </c>
      <c r="HR15" t="s">
        <v>323</v>
      </c>
    </row>
    <row r="16" spans="1:226">
      <c r="B16" t="s">
        <v>324</v>
      </c>
      <c r="C16" t="s">
        <v>324</v>
      </c>
      <c r="F16" t="s">
        <v>324</v>
      </c>
      <c r="I16" t="s">
        <v>324</v>
      </c>
      <c r="J16" t="s">
        <v>325</v>
      </c>
      <c r="K16" t="s">
        <v>326</v>
      </c>
      <c r="L16" t="s">
        <v>327</v>
      </c>
      <c r="M16" t="s">
        <v>328</v>
      </c>
      <c r="N16" t="s">
        <v>328</v>
      </c>
      <c r="O16" t="s">
        <v>166</v>
      </c>
      <c r="P16" t="s">
        <v>166</v>
      </c>
      <c r="Q16" t="s">
        <v>325</v>
      </c>
      <c r="R16" t="s">
        <v>325</v>
      </c>
      <c r="S16" t="s">
        <v>325</v>
      </c>
      <c r="T16" t="s">
        <v>325</v>
      </c>
      <c r="U16" t="s">
        <v>329</v>
      </c>
      <c r="V16" t="s">
        <v>330</v>
      </c>
      <c r="W16" t="s">
        <v>330</v>
      </c>
      <c r="X16" t="s">
        <v>331</v>
      </c>
      <c r="Y16" t="s">
        <v>332</v>
      </c>
      <c r="Z16" t="s">
        <v>331</v>
      </c>
      <c r="AA16" t="s">
        <v>331</v>
      </c>
      <c r="AB16" t="s">
        <v>331</v>
      </c>
      <c r="AC16" t="s">
        <v>329</v>
      </c>
      <c r="AD16" t="s">
        <v>329</v>
      </c>
      <c r="AE16" t="s">
        <v>329</v>
      </c>
      <c r="AF16" t="s">
        <v>329</v>
      </c>
      <c r="AG16" t="s">
        <v>327</v>
      </c>
      <c r="AH16" t="s">
        <v>326</v>
      </c>
      <c r="AI16" t="s">
        <v>327</v>
      </c>
      <c r="AJ16" t="s">
        <v>328</v>
      </c>
      <c r="AK16" t="s">
        <v>328</v>
      </c>
      <c r="AL16" t="s">
        <v>333</v>
      </c>
      <c r="AM16" t="s">
        <v>334</v>
      </c>
      <c r="AN16" t="s">
        <v>326</v>
      </c>
      <c r="AO16" t="s">
        <v>335</v>
      </c>
      <c r="AP16" t="s">
        <v>335</v>
      </c>
      <c r="AQ16" t="s">
        <v>336</v>
      </c>
      <c r="AR16" t="s">
        <v>334</v>
      </c>
      <c r="AS16" t="s">
        <v>337</v>
      </c>
      <c r="AT16" t="s">
        <v>332</v>
      </c>
      <c r="AV16" t="s">
        <v>332</v>
      </c>
      <c r="AW16" t="s">
        <v>337</v>
      </c>
      <c r="AX16" t="s">
        <v>327</v>
      </c>
      <c r="AY16" t="s">
        <v>327</v>
      </c>
      <c r="BA16" t="s">
        <v>338</v>
      </c>
      <c r="BB16" t="s">
        <v>339</v>
      </c>
      <c r="BE16" t="s">
        <v>325</v>
      </c>
      <c r="BG16" t="s">
        <v>324</v>
      </c>
      <c r="BH16" t="s">
        <v>328</v>
      </c>
      <c r="BI16" t="s">
        <v>328</v>
      </c>
      <c r="BJ16" t="s">
        <v>335</v>
      </c>
      <c r="BK16" t="s">
        <v>335</v>
      </c>
      <c r="BL16" t="s">
        <v>328</v>
      </c>
      <c r="BM16" t="s">
        <v>335</v>
      </c>
      <c r="BN16" t="s">
        <v>337</v>
      </c>
      <c r="BO16" t="s">
        <v>331</v>
      </c>
      <c r="BP16" t="s">
        <v>331</v>
      </c>
      <c r="BQ16" t="s">
        <v>330</v>
      </c>
      <c r="BR16" t="s">
        <v>330</v>
      </c>
      <c r="BS16" t="s">
        <v>330</v>
      </c>
      <c r="BT16" t="s">
        <v>330</v>
      </c>
      <c r="BU16" t="s">
        <v>330</v>
      </c>
      <c r="BV16" t="s">
        <v>340</v>
      </c>
      <c r="BW16" t="s">
        <v>327</v>
      </c>
      <c r="BX16" t="s">
        <v>327</v>
      </c>
      <c r="BY16" t="s">
        <v>328</v>
      </c>
      <c r="BZ16" t="s">
        <v>328</v>
      </c>
      <c r="CA16" t="s">
        <v>328</v>
      </c>
      <c r="CB16" t="s">
        <v>335</v>
      </c>
      <c r="CC16" t="s">
        <v>328</v>
      </c>
      <c r="CD16" t="s">
        <v>335</v>
      </c>
      <c r="CE16" t="s">
        <v>331</v>
      </c>
      <c r="CF16" t="s">
        <v>331</v>
      </c>
      <c r="CG16" t="s">
        <v>330</v>
      </c>
      <c r="CH16" t="s">
        <v>330</v>
      </c>
      <c r="CI16" t="s">
        <v>327</v>
      </c>
      <c r="CN16" t="s">
        <v>327</v>
      </c>
      <c r="CQ16" t="s">
        <v>330</v>
      </c>
      <c r="CR16" t="s">
        <v>330</v>
      </c>
      <c r="CS16" t="s">
        <v>330</v>
      </c>
      <c r="CT16" t="s">
        <v>330</v>
      </c>
      <c r="CU16" t="s">
        <v>330</v>
      </c>
      <c r="CV16" t="s">
        <v>327</v>
      </c>
      <c r="CW16" t="s">
        <v>327</v>
      </c>
      <c r="CX16" t="s">
        <v>327</v>
      </c>
      <c r="CY16" t="s">
        <v>324</v>
      </c>
      <c r="DA16" t="s">
        <v>341</v>
      </c>
      <c r="DC16" t="s">
        <v>324</v>
      </c>
      <c r="DD16" t="s">
        <v>324</v>
      </c>
      <c r="DF16" t="s">
        <v>342</v>
      </c>
      <c r="DG16" t="s">
        <v>343</v>
      </c>
      <c r="DH16" t="s">
        <v>342</v>
      </c>
      <c r="DI16" t="s">
        <v>343</v>
      </c>
      <c r="DJ16" t="s">
        <v>342</v>
      </c>
      <c r="DK16" t="s">
        <v>343</v>
      </c>
      <c r="DL16" t="s">
        <v>332</v>
      </c>
      <c r="DM16" t="s">
        <v>332</v>
      </c>
      <c r="DN16" t="s">
        <v>328</v>
      </c>
      <c r="DO16" t="s">
        <v>344</v>
      </c>
      <c r="DP16" t="s">
        <v>328</v>
      </c>
      <c r="DR16" t="s">
        <v>335</v>
      </c>
      <c r="DS16" t="s">
        <v>345</v>
      </c>
      <c r="DT16" t="s">
        <v>335</v>
      </c>
      <c r="DY16" t="s">
        <v>346</v>
      </c>
      <c r="DZ16" t="s">
        <v>346</v>
      </c>
      <c r="EM16" t="s">
        <v>346</v>
      </c>
      <c r="EN16" t="s">
        <v>346</v>
      </c>
      <c r="EO16" t="s">
        <v>347</v>
      </c>
      <c r="EP16" t="s">
        <v>347</v>
      </c>
      <c r="EQ16" t="s">
        <v>330</v>
      </c>
      <c r="ER16" t="s">
        <v>330</v>
      </c>
      <c r="ES16" t="s">
        <v>332</v>
      </c>
      <c r="ET16" t="s">
        <v>330</v>
      </c>
      <c r="EU16" t="s">
        <v>335</v>
      </c>
      <c r="EV16" t="s">
        <v>332</v>
      </c>
      <c r="EW16" t="s">
        <v>332</v>
      </c>
      <c r="EY16" t="s">
        <v>346</v>
      </c>
      <c r="EZ16" t="s">
        <v>346</v>
      </c>
      <c r="FA16" t="s">
        <v>346</v>
      </c>
      <c r="FB16" t="s">
        <v>346</v>
      </c>
      <c r="FC16" t="s">
        <v>346</v>
      </c>
      <c r="FD16" t="s">
        <v>346</v>
      </c>
      <c r="FE16" t="s">
        <v>346</v>
      </c>
      <c r="FF16" t="s">
        <v>348</v>
      </c>
      <c r="FG16" t="s">
        <v>349</v>
      </c>
      <c r="FH16" t="s">
        <v>349</v>
      </c>
      <c r="FI16" t="s">
        <v>349</v>
      </c>
      <c r="FJ16" t="s">
        <v>346</v>
      </c>
      <c r="FK16" t="s">
        <v>346</v>
      </c>
      <c r="FL16" t="s">
        <v>346</v>
      </c>
      <c r="FM16" t="s">
        <v>346</v>
      </c>
      <c r="FN16" t="s">
        <v>346</v>
      </c>
      <c r="FO16" t="s">
        <v>346</v>
      </c>
      <c r="FP16" t="s">
        <v>346</v>
      </c>
      <c r="FQ16" t="s">
        <v>346</v>
      </c>
      <c r="FR16" t="s">
        <v>346</v>
      </c>
      <c r="FS16" t="s">
        <v>346</v>
      </c>
      <c r="FT16" t="s">
        <v>346</v>
      </c>
      <c r="FU16" t="s">
        <v>346</v>
      </c>
      <c r="GB16" t="s">
        <v>346</v>
      </c>
      <c r="GC16" t="s">
        <v>332</v>
      </c>
      <c r="GD16" t="s">
        <v>332</v>
      </c>
      <c r="GE16" t="s">
        <v>342</v>
      </c>
      <c r="GF16" t="s">
        <v>343</v>
      </c>
      <c r="GG16" t="s">
        <v>343</v>
      </c>
      <c r="GK16" t="s">
        <v>343</v>
      </c>
      <c r="GO16" t="s">
        <v>328</v>
      </c>
      <c r="GP16" t="s">
        <v>328</v>
      </c>
      <c r="GQ16" t="s">
        <v>335</v>
      </c>
      <c r="GR16" t="s">
        <v>335</v>
      </c>
      <c r="GS16" t="s">
        <v>350</v>
      </c>
      <c r="GT16" t="s">
        <v>350</v>
      </c>
      <c r="GU16" t="s">
        <v>346</v>
      </c>
      <c r="GV16" t="s">
        <v>346</v>
      </c>
      <c r="GW16" t="s">
        <v>346</v>
      </c>
      <c r="GX16" t="s">
        <v>346</v>
      </c>
      <c r="GY16" t="s">
        <v>346</v>
      </c>
      <c r="GZ16" t="s">
        <v>346</v>
      </c>
      <c r="HA16" t="s">
        <v>330</v>
      </c>
      <c r="HB16" t="s">
        <v>346</v>
      </c>
      <c r="HD16" t="s">
        <v>337</v>
      </c>
      <c r="HE16" t="s">
        <v>337</v>
      </c>
      <c r="HF16" t="s">
        <v>330</v>
      </c>
      <c r="HG16" t="s">
        <v>330</v>
      </c>
      <c r="HH16" t="s">
        <v>330</v>
      </c>
      <c r="HI16" t="s">
        <v>330</v>
      </c>
      <c r="HJ16" t="s">
        <v>330</v>
      </c>
      <c r="HK16" t="s">
        <v>332</v>
      </c>
      <c r="HL16" t="s">
        <v>332</v>
      </c>
      <c r="HM16" t="s">
        <v>332</v>
      </c>
      <c r="HN16" t="s">
        <v>330</v>
      </c>
      <c r="HO16" t="s">
        <v>328</v>
      </c>
      <c r="HP16" t="s">
        <v>335</v>
      </c>
      <c r="HQ16" t="s">
        <v>332</v>
      </c>
      <c r="HR16" t="s">
        <v>332</v>
      </c>
    </row>
    <row r="17" spans="1:226">
      <c r="A17">
        <v>1</v>
      </c>
      <c r="B17">
        <v>1657479269</v>
      </c>
      <c r="C17">
        <v>0</v>
      </c>
      <c r="D17" t="s">
        <v>351</v>
      </c>
      <c r="E17" t="s">
        <v>352</v>
      </c>
      <c r="F17">
        <v>5</v>
      </c>
      <c r="G17" t="s">
        <v>353</v>
      </c>
      <c r="H17" t="s">
        <v>354</v>
      </c>
      <c r="I17">
        <v>1657479266.25</v>
      </c>
      <c r="J17">
        <f>(K17)/1000</f>
        <v>0</v>
      </c>
      <c r="K17">
        <f>IF(BF17, AN17, AH17)</f>
        <v>0</v>
      </c>
      <c r="L17">
        <f>IF(BF17, AI17, AG17)</f>
        <v>0</v>
      </c>
      <c r="M17">
        <f>BH17 - IF(AU17&gt;1, L17*BB17*100.0/(AW17*BV17), 0)</f>
        <v>0</v>
      </c>
      <c r="N17">
        <f>((T17-J17/2)*M17-L17)/(T17+J17/2)</f>
        <v>0</v>
      </c>
      <c r="O17">
        <f>N17*(BO17+BP17)/1000.0</f>
        <v>0</v>
      </c>
      <c r="P17">
        <f>(BH17 - IF(AU17&gt;1, L17*BB17*100.0/(AW17*BV17), 0))*(BO17+BP17)/1000.0</f>
        <v>0</v>
      </c>
      <c r="Q17">
        <f>2.0/((1/S17-1/R17)+SIGN(S17)*SQRT((1/S17-1/R17)*(1/S17-1/R17) + 4*BC17/((BC17+1)*(BC17+1))*(2*1/S17*1/R17-1/R17*1/R17)))</f>
        <v>0</v>
      </c>
      <c r="R17">
        <f>IF(LEFT(BD17,1)&lt;&gt;"0",IF(LEFT(BD17,1)="1",3.0,BE17),$D$5+$E$5*(BV17*BO17/($K$5*1000))+$F$5*(BV17*BO17/($K$5*1000))*MAX(MIN(BB17,$J$5),$I$5)*MAX(MIN(BB17,$J$5),$I$5)+$G$5*MAX(MIN(BB17,$J$5),$I$5)*(BV17*BO17/($K$5*1000))+$H$5*(BV17*BO17/($K$5*1000))*(BV17*BO17/($K$5*1000)))</f>
        <v>0</v>
      </c>
      <c r="S17">
        <f>J17*(1000-(1000*0.61365*exp(17.502*W17/(240.97+W17))/(BO17+BP17)+BJ17)/2)/(1000*0.61365*exp(17.502*W17/(240.97+W17))/(BO17+BP17)-BJ17)</f>
        <v>0</v>
      </c>
      <c r="T17">
        <f>1/((BC17+1)/(Q17/1.6)+1/(R17/1.37)) + BC17/((BC17+1)/(Q17/1.6) + BC17/(R17/1.37))</f>
        <v>0</v>
      </c>
      <c r="U17">
        <f>(AX17*BA17)</f>
        <v>0</v>
      </c>
      <c r="V17">
        <f>(BQ17+(U17+2*0.95*5.67E-8*(((BQ17+$B$7)+273)^4-(BQ17+273)^4)-44100*J17)/(1.84*29.3*R17+8*0.95*5.67E-8*(BQ17+273)^3))</f>
        <v>0</v>
      </c>
      <c r="W17">
        <f>($C$7*BR17+$D$7*BS17+$E$7*V17)</f>
        <v>0</v>
      </c>
      <c r="X17">
        <f>0.61365*exp(17.502*W17/(240.97+W17))</f>
        <v>0</v>
      </c>
      <c r="Y17">
        <f>(Z17/AA17*100)</f>
        <v>0</v>
      </c>
      <c r="Z17">
        <f>BJ17*(BO17+BP17)/1000</f>
        <v>0</v>
      </c>
      <c r="AA17">
        <f>0.61365*exp(17.502*BQ17/(240.97+BQ17))</f>
        <v>0</v>
      </c>
      <c r="AB17">
        <f>(X17-BJ17*(BO17+BP17)/1000)</f>
        <v>0</v>
      </c>
      <c r="AC17">
        <f>(-J17*44100)</f>
        <v>0</v>
      </c>
      <c r="AD17">
        <f>2*29.3*R17*0.92*(BQ17-W17)</f>
        <v>0</v>
      </c>
      <c r="AE17">
        <f>2*0.95*5.67E-8*(((BQ17+$B$7)+273)^4-(W17+273)^4)</f>
        <v>0</v>
      </c>
      <c r="AF17">
        <f>U17+AE17+AC17+AD17</f>
        <v>0</v>
      </c>
      <c r="AG17">
        <f>BN17*AU17*(BI17-BH17*(1000-AU17*BK17)/(1000-AU17*BJ17))/(100*BB17)</f>
        <v>0</v>
      </c>
      <c r="AH17">
        <f>1000*BN17*AU17*(BJ17-BK17)/(100*BB17*(1000-AU17*BJ17))</f>
        <v>0</v>
      </c>
      <c r="AI17">
        <f>(AJ17 - AK17 - BO17*1E3/(8.314*(BQ17+273.15)) * AM17/BN17 * AL17) * BN17/(100*BB17) * (1000 - BK17)/1000</f>
        <v>0</v>
      </c>
      <c r="AJ17">
        <v>427.420635947631</v>
      </c>
      <c r="AK17">
        <v>414.523169696969</v>
      </c>
      <c r="AL17">
        <v>0.0040441292269783</v>
      </c>
      <c r="AM17">
        <v>65.8875090245337</v>
      </c>
      <c r="AN17">
        <f>(AP17 - AO17 + BO17*1E3/(8.314*(BQ17+273.15)) * AR17/BN17 * AQ17) * BN17/(100*BB17) * 1000/(1000 - AP17)</f>
        <v>0</v>
      </c>
      <c r="AO17">
        <v>18.4628488402116</v>
      </c>
      <c r="AP17">
        <v>20.8431237762238</v>
      </c>
      <c r="AQ17">
        <v>0.00682591747799903</v>
      </c>
      <c r="AR17">
        <v>78.9573288142496</v>
      </c>
      <c r="AS17">
        <v>21</v>
      </c>
      <c r="AT17">
        <v>4</v>
      </c>
      <c r="AU17">
        <f>IF(AS17*$H$13&gt;=AW17,1.0,(AW17/(AW17-AS17*$H$13)))</f>
        <v>0</v>
      </c>
      <c r="AV17">
        <f>(AU17-1)*100</f>
        <v>0</v>
      </c>
      <c r="AW17">
        <f>MAX(0,($B$13+$C$13*BV17)/(1+$D$13*BV17)*BO17/(BQ17+273)*$E$13)</f>
        <v>0</v>
      </c>
      <c r="AX17">
        <f>$B$11*BW17+$C$11*BX17+$F$11*CI17*(1-CL17)</f>
        <v>0</v>
      </c>
      <c r="AY17">
        <f>AX17*AZ17</f>
        <v>0</v>
      </c>
      <c r="AZ17">
        <f>($B$11*$D$9+$C$11*$D$9+$F$11*((CV17+CN17)/MAX(CV17+CN17+CW17, 0.1)*$I$9+CW17/MAX(CV17+CN17+CW17, 0.1)*$J$9))/($B$11+$C$11+$F$11)</f>
        <v>0</v>
      </c>
      <c r="BA17">
        <f>($B$11*$K$9+$C$11*$K$9+$F$11*((CV17+CN17)/MAX(CV17+CN17+CW17, 0.1)*$P$9+CW17/MAX(CV17+CN17+CW17, 0.1)*$Q$9))/($B$11+$C$11+$F$11)</f>
        <v>0</v>
      </c>
      <c r="BB17">
        <v>6</v>
      </c>
      <c r="BC17">
        <v>0.5</v>
      </c>
      <c r="BD17" t="s">
        <v>355</v>
      </c>
      <c r="BE17">
        <v>2</v>
      </c>
      <c r="BF17" t="b">
        <v>1</v>
      </c>
      <c r="BG17">
        <v>1657479266.25</v>
      </c>
      <c r="BH17">
        <v>405.868</v>
      </c>
      <c r="BI17">
        <v>419.5311</v>
      </c>
      <c r="BJ17">
        <v>20.82986</v>
      </c>
      <c r="BK17">
        <v>18.47798</v>
      </c>
      <c r="BL17">
        <v>402.6634</v>
      </c>
      <c r="BM17">
        <v>20.55982</v>
      </c>
      <c r="BN17">
        <v>499.9842</v>
      </c>
      <c r="BO17">
        <v>73.39716</v>
      </c>
      <c r="BP17">
        <v>0.0264383</v>
      </c>
      <c r="BQ17">
        <v>24.55828</v>
      </c>
      <c r="BR17">
        <v>24.98493</v>
      </c>
      <c r="BS17">
        <v>999.9</v>
      </c>
      <c r="BT17">
        <v>0</v>
      </c>
      <c r="BU17">
        <v>0</v>
      </c>
      <c r="BV17">
        <v>9996.932</v>
      </c>
      <c r="BW17">
        <v>0</v>
      </c>
      <c r="BX17">
        <v>568.4928</v>
      </c>
      <c r="BY17">
        <v>-13.66322</v>
      </c>
      <c r="BZ17">
        <v>414.5019</v>
      </c>
      <c r="CA17">
        <v>427.4292</v>
      </c>
      <c r="CB17">
        <v>2.351884</v>
      </c>
      <c r="CC17">
        <v>419.5311</v>
      </c>
      <c r="CD17">
        <v>18.47798</v>
      </c>
      <c r="CE17">
        <v>1.528851</v>
      </c>
      <c r="CF17">
        <v>1.35623</v>
      </c>
      <c r="CG17">
        <v>13.25981</v>
      </c>
      <c r="CH17">
        <v>11.43692</v>
      </c>
      <c r="CI17">
        <v>1999.994</v>
      </c>
      <c r="CJ17">
        <v>0.9799946</v>
      </c>
      <c r="CK17">
        <v>0.02000505</v>
      </c>
      <c r="CL17">
        <v>0</v>
      </c>
      <c r="CM17">
        <v>2.58988</v>
      </c>
      <c r="CN17">
        <v>0</v>
      </c>
      <c r="CO17">
        <v>15498.88</v>
      </c>
      <c r="CP17">
        <v>16705.33</v>
      </c>
      <c r="CQ17">
        <v>44.75</v>
      </c>
      <c r="CR17">
        <v>46.7996</v>
      </c>
      <c r="CS17">
        <v>45.937</v>
      </c>
      <c r="CT17">
        <v>45</v>
      </c>
      <c r="CU17">
        <v>43.937</v>
      </c>
      <c r="CV17">
        <v>1959.982</v>
      </c>
      <c r="CW17">
        <v>40.012</v>
      </c>
      <c r="CX17">
        <v>0</v>
      </c>
      <c r="CY17">
        <v>1651546053.6</v>
      </c>
      <c r="CZ17">
        <v>0</v>
      </c>
      <c r="DA17">
        <v>0</v>
      </c>
      <c r="DB17" t="s">
        <v>356</v>
      </c>
      <c r="DC17">
        <v>1657298120.5</v>
      </c>
      <c r="DD17">
        <v>1657298120.5</v>
      </c>
      <c r="DE17">
        <v>0</v>
      </c>
      <c r="DF17">
        <v>1.391</v>
      </c>
      <c r="DG17">
        <v>0.035</v>
      </c>
      <c r="DH17">
        <v>2.39</v>
      </c>
      <c r="DI17">
        <v>0.104</v>
      </c>
      <c r="DJ17">
        <v>419</v>
      </c>
      <c r="DK17">
        <v>18</v>
      </c>
      <c r="DL17">
        <v>0.11</v>
      </c>
      <c r="DM17">
        <v>0.02</v>
      </c>
      <c r="DN17">
        <v>-13.8363365853659</v>
      </c>
      <c r="DO17">
        <v>1.32773101045297</v>
      </c>
      <c r="DP17">
        <v>0.143637001408781</v>
      </c>
      <c r="DQ17">
        <v>0</v>
      </c>
      <c r="DR17">
        <v>2.45944390243902</v>
      </c>
      <c r="DS17">
        <v>-0.602483623693384</v>
      </c>
      <c r="DT17">
        <v>0.0650276476239351</v>
      </c>
      <c r="DU17">
        <v>0</v>
      </c>
      <c r="DV17">
        <v>0</v>
      </c>
      <c r="DW17">
        <v>2</v>
      </c>
      <c r="DX17" t="s">
        <v>357</v>
      </c>
      <c r="DY17">
        <v>2.82062</v>
      </c>
      <c r="DZ17">
        <v>2.64259</v>
      </c>
      <c r="EA17">
        <v>0.0713861</v>
      </c>
      <c r="EB17">
        <v>0.0736126</v>
      </c>
      <c r="EC17">
        <v>0.0750064</v>
      </c>
      <c r="ED17">
        <v>0.0690623</v>
      </c>
      <c r="EE17">
        <v>25813</v>
      </c>
      <c r="EF17">
        <v>22497.5</v>
      </c>
      <c r="EG17">
        <v>24909.4</v>
      </c>
      <c r="EH17">
        <v>23673.7</v>
      </c>
      <c r="EI17">
        <v>39379</v>
      </c>
      <c r="EJ17">
        <v>36514.4</v>
      </c>
      <c r="EK17">
        <v>45085</v>
      </c>
      <c r="EL17">
        <v>42278.2</v>
      </c>
      <c r="EM17">
        <v>1.72642</v>
      </c>
      <c r="EN17">
        <v>2.07815</v>
      </c>
      <c r="EO17">
        <v>0.0534207</v>
      </c>
      <c r="EP17">
        <v>0</v>
      </c>
      <c r="EQ17">
        <v>24.1158</v>
      </c>
      <c r="ER17">
        <v>999.9</v>
      </c>
      <c r="ES17">
        <v>42.18</v>
      </c>
      <c r="ET17">
        <v>34.06</v>
      </c>
      <c r="EU17">
        <v>30.8062</v>
      </c>
      <c r="EV17">
        <v>52.3201</v>
      </c>
      <c r="EW17">
        <v>28.3614</v>
      </c>
      <c r="EX17">
        <v>2</v>
      </c>
      <c r="EY17">
        <v>0.367342</v>
      </c>
      <c r="EZ17">
        <v>3.69503</v>
      </c>
      <c r="FA17">
        <v>20.2045</v>
      </c>
      <c r="FB17">
        <v>5.23376</v>
      </c>
      <c r="FC17">
        <v>11.992</v>
      </c>
      <c r="FD17">
        <v>4.95565</v>
      </c>
      <c r="FE17">
        <v>3.30395</v>
      </c>
      <c r="FF17">
        <v>347.7</v>
      </c>
      <c r="FG17">
        <v>9999</v>
      </c>
      <c r="FH17">
        <v>9999</v>
      </c>
      <c r="FI17">
        <v>6211.1</v>
      </c>
      <c r="FJ17">
        <v>1.86826</v>
      </c>
      <c r="FK17">
        <v>1.86397</v>
      </c>
      <c r="FL17">
        <v>1.87149</v>
      </c>
      <c r="FM17">
        <v>1.86237</v>
      </c>
      <c r="FN17">
        <v>1.86186</v>
      </c>
      <c r="FO17">
        <v>1.86828</v>
      </c>
      <c r="FP17">
        <v>1.85837</v>
      </c>
      <c r="FQ17">
        <v>1.86472</v>
      </c>
      <c r="FR17">
        <v>5</v>
      </c>
      <c r="FS17">
        <v>0</v>
      </c>
      <c r="FT17">
        <v>0</v>
      </c>
      <c r="FU17">
        <v>0</v>
      </c>
      <c r="FV17" t="s">
        <v>358</v>
      </c>
      <c r="FW17" t="s">
        <v>359</v>
      </c>
      <c r="FX17" t="s">
        <v>360</v>
      </c>
      <c r="FY17" t="s">
        <v>360</v>
      </c>
      <c r="FZ17" t="s">
        <v>360</v>
      </c>
      <c r="GA17" t="s">
        <v>360</v>
      </c>
      <c r="GB17">
        <v>0</v>
      </c>
      <c r="GC17">
        <v>100</v>
      </c>
      <c r="GD17">
        <v>100</v>
      </c>
      <c r="GE17">
        <v>3.204</v>
      </c>
      <c r="GF17">
        <v>0.2706</v>
      </c>
      <c r="GG17">
        <v>1.58883679202709</v>
      </c>
      <c r="GH17">
        <v>0.00476717027532216</v>
      </c>
      <c r="GI17">
        <v>-2.21254457965117e-06</v>
      </c>
      <c r="GJ17">
        <v>8.4011376092462e-10</v>
      </c>
      <c r="GK17">
        <v>-0.0609447565822332</v>
      </c>
      <c r="GL17">
        <v>-0.00872906473258777</v>
      </c>
      <c r="GM17">
        <v>0.00143137740804298</v>
      </c>
      <c r="GN17">
        <v>-1.08861914993027e-05</v>
      </c>
      <c r="GO17">
        <v>12</v>
      </c>
      <c r="GP17">
        <v>2219</v>
      </c>
      <c r="GQ17">
        <v>4</v>
      </c>
      <c r="GR17">
        <v>38</v>
      </c>
      <c r="GS17">
        <v>3019.1</v>
      </c>
      <c r="GT17">
        <v>3019.1</v>
      </c>
      <c r="GU17">
        <v>1.29517</v>
      </c>
      <c r="GV17">
        <v>2.37549</v>
      </c>
      <c r="GW17">
        <v>1.99829</v>
      </c>
      <c r="GX17">
        <v>2.70508</v>
      </c>
      <c r="GY17">
        <v>2.09351</v>
      </c>
      <c r="GZ17">
        <v>2.41211</v>
      </c>
      <c r="HA17">
        <v>39.0931</v>
      </c>
      <c r="HB17">
        <v>13.9482</v>
      </c>
      <c r="HC17">
        <v>18</v>
      </c>
      <c r="HD17">
        <v>422.25</v>
      </c>
      <c r="HE17">
        <v>659.684</v>
      </c>
      <c r="HF17">
        <v>20.8962</v>
      </c>
      <c r="HG17">
        <v>32.2107</v>
      </c>
      <c r="HH17">
        <v>29.9985</v>
      </c>
      <c r="HI17">
        <v>31.9305</v>
      </c>
      <c r="HJ17">
        <v>31.9392</v>
      </c>
      <c r="HK17">
        <v>25.9688</v>
      </c>
      <c r="HL17">
        <v>49.3934</v>
      </c>
      <c r="HM17">
        <v>0</v>
      </c>
      <c r="HN17">
        <v>20.9096</v>
      </c>
      <c r="HO17">
        <v>412.975</v>
      </c>
      <c r="HP17">
        <v>18.6855</v>
      </c>
      <c r="HQ17">
        <v>95.3802</v>
      </c>
      <c r="HR17">
        <v>99.3583</v>
      </c>
    </row>
    <row r="18" spans="1:226">
      <c r="A18">
        <v>2</v>
      </c>
      <c r="B18">
        <v>1657479274</v>
      </c>
      <c r="C18">
        <v>5</v>
      </c>
      <c r="D18" t="s">
        <v>361</v>
      </c>
      <c r="E18" t="s">
        <v>362</v>
      </c>
      <c r="F18">
        <v>5</v>
      </c>
      <c r="G18" t="s">
        <v>353</v>
      </c>
      <c r="H18" t="s">
        <v>354</v>
      </c>
      <c r="I18">
        <v>1657479271.5</v>
      </c>
      <c r="J18">
        <f>(K18)/1000</f>
        <v>0</v>
      </c>
      <c r="K18">
        <f>IF(BF18, AN18, AH18)</f>
        <v>0</v>
      </c>
      <c r="L18">
        <f>IF(BF18, AI18, AG18)</f>
        <v>0</v>
      </c>
      <c r="M18">
        <f>BH18 - IF(AU18&gt;1, L18*BB18*100.0/(AW18*BV18), 0)</f>
        <v>0</v>
      </c>
      <c r="N18">
        <f>((T18-J18/2)*M18-L18)/(T18+J18/2)</f>
        <v>0</v>
      </c>
      <c r="O18">
        <f>N18*(BO18+BP18)/1000.0</f>
        <v>0</v>
      </c>
      <c r="P18">
        <f>(BH18 - IF(AU18&gt;1, L18*BB18*100.0/(AW18*BV18), 0))*(BO18+BP18)/1000.0</f>
        <v>0</v>
      </c>
      <c r="Q18">
        <f>2.0/((1/S18-1/R18)+SIGN(S18)*SQRT((1/S18-1/R18)*(1/S18-1/R18) + 4*BC18/((BC18+1)*(BC18+1))*(2*1/S18*1/R18-1/R18*1/R18)))</f>
        <v>0</v>
      </c>
      <c r="R18">
        <f>IF(LEFT(BD18,1)&lt;&gt;"0",IF(LEFT(BD18,1)="1",3.0,BE18),$D$5+$E$5*(BV18*BO18/($K$5*1000))+$F$5*(BV18*BO18/($K$5*1000))*MAX(MIN(BB18,$J$5),$I$5)*MAX(MIN(BB18,$J$5),$I$5)+$G$5*MAX(MIN(BB18,$J$5),$I$5)*(BV18*BO18/($K$5*1000))+$H$5*(BV18*BO18/($K$5*1000))*(BV18*BO18/($K$5*1000)))</f>
        <v>0</v>
      </c>
      <c r="S18">
        <f>J18*(1000-(1000*0.61365*exp(17.502*W18/(240.97+W18))/(BO18+BP18)+BJ18)/2)/(1000*0.61365*exp(17.502*W18/(240.97+W18))/(BO18+BP18)-BJ18)</f>
        <v>0</v>
      </c>
      <c r="T18">
        <f>1/((BC18+1)/(Q18/1.6)+1/(R18/1.37)) + BC18/((BC18+1)/(Q18/1.6) + BC18/(R18/1.37))</f>
        <v>0</v>
      </c>
      <c r="U18">
        <f>(AX18*BA18)</f>
        <v>0</v>
      </c>
      <c r="V18">
        <f>(BQ18+(U18+2*0.95*5.67E-8*(((BQ18+$B$7)+273)^4-(BQ18+273)^4)-44100*J18)/(1.84*29.3*R18+8*0.95*5.67E-8*(BQ18+273)^3))</f>
        <v>0</v>
      </c>
      <c r="W18">
        <f>($C$7*BR18+$D$7*BS18+$E$7*V18)</f>
        <v>0</v>
      </c>
      <c r="X18">
        <f>0.61365*exp(17.502*W18/(240.97+W18))</f>
        <v>0</v>
      </c>
      <c r="Y18">
        <f>(Z18/AA18*100)</f>
        <v>0</v>
      </c>
      <c r="Z18">
        <f>BJ18*(BO18+BP18)/1000</f>
        <v>0</v>
      </c>
      <c r="AA18">
        <f>0.61365*exp(17.502*BQ18/(240.97+BQ18))</f>
        <v>0</v>
      </c>
      <c r="AB18">
        <f>(X18-BJ18*(BO18+BP18)/1000)</f>
        <v>0</v>
      </c>
      <c r="AC18">
        <f>(-J18*44100)</f>
        <v>0</v>
      </c>
      <c r="AD18">
        <f>2*29.3*R18*0.92*(BQ18-W18)</f>
        <v>0</v>
      </c>
      <c r="AE18">
        <f>2*0.95*5.67E-8*(((BQ18+$B$7)+273)^4-(W18+273)^4)</f>
        <v>0</v>
      </c>
      <c r="AF18">
        <f>U18+AE18+AC18+AD18</f>
        <v>0</v>
      </c>
      <c r="AG18">
        <f>BN18*AU18*(BI18-BH18*(1000-AU18*BK18)/(1000-AU18*BJ18))/(100*BB18)</f>
        <v>0</v>
      </c>
      <c r="AH18">
        <f>1000*BN18*AU18*(BJ18-BK18)/(100*BB18*(1000-AU18*BJ18))</f>
        <v>0</v>
      </c>
      <c r="AI18">
        <f>(AJ18 - AK18 - BO18*1E3/(8.314*(BQ18+273.15)) * AM18/BN18 * AL18) * BN18/(100*BB18) * (1000 - BK18)/1000</f>
        <v>0</v>
      </c>
      <c r="AJ18">
        <v>427.382925879552</v>
      </c>
      <c r="AK18">
        <v>414.516533333333</v>
      </c>
      <c r="AL18">
        <v>-0.0230633360149059</v>
      </c>
      <c r="AM18">
        <v>65.8875090245337</v>
      </c>
      <c r="AN18">
        <f>(AP18 - AO18 + BO18*1E3/(8.314*(BQ18+273.15)) * AR18/BN18 * AQ18) * BN18/(100*BB18) * 1000/(1000 - AP18)</f>
        <v>0</v>
      </c>
      <c r="AO18">
        <v>18.530570690583</v>
      </c>
      <c r="AP18">
        <v>20.8775573426574</v>
      </c>
      <c r="AQ18">
        <v>0.00605931352553747</v>
      </c>
      <c r="AR18">
        <v>78.9573288142496</v>
      </c>
      <c r="AS18">
        <v>21</v>
      </c>
      <c r="AT18">
        <v>4</v>
      </c>
      <c r="AU18">
        <f>IF(AS18*$H$13&gt;=AW18,1.0,(AW18/(AW18-AS18*$H$13)))</f>
        <v>0</v>
      </c>
      <c r="AV18">
        <f>(AU18-1)*100</f>
        <v>0</v>
      </c>
      <c r="AW18">
        <f>MAX(0,($B$13+$C$13*BV18)/(1+$D$13*BV18)*BO18/(BQ18+273)*$E$13)</f>
        <v>0</v>
      </c>
      <c r="AX18">
        <f>$B$11*BW18+$C$11*BX18+$F$11*CI18*(1-CL18)</f>
        <v>0</v>
      </c>
      <c r="AY18">
        <f>AX18*AZ18</f>
        <v>0</v>
      </c>
      <c r="AZ18">
        <f>($B$11*$D$9+$C$11*$D$9+$F$11*((CV18+CN18)/MAX(CV18+CN18+CW18, 0.1)*$I$9+CW18/MAX(CV18+CN18+CW18, 0.1)*$J$9))/($B$11+$C$11+$F$11)</f>
        <v>0</v>
      </c>
      <c r="BA18">
        <f>($B$11*$K$9+$C$11*$K$9+$F$11*((CV18+CN18)/MAX(CV18+CN18+CW18, 0.1)*$P$9+CW18/MAX(CV18+CN18+CW18, 0.1)*$Q$9))/($B$11+$C$11+$F$11)</f>
        <v>0</v>
      </c>
      <c r="BB18">
        <v>6</v>
      </c>
      <c r="BC18">
        <v>0.5</v>
      </c>
      <c r="BD18" t="s">
        <v>355</v>
      </c>
      <c r="BE18">
        <v>2</v>
      </c>
      <c r="BF18" t="b">
        <v>1</v>
      </c>
      <c r="BG18">
        <v>1657479271.5</v>
      </c>
      <c r="BH18">
        <v>405.962333333333</v>
      </c>
      <c r="BI18">
        <v>418.918</v>
      </c>
      <c r="BJ18">
        <v>20.8622444444444</v>
      </c>
      <c r="BK18">
        <v>18.5585333333333</v>
      </c>
      <c r="BL18">
        <v>402.757666666667</v>
      </c>
      <c r="BM18">
        <v>20.5910888888889</v>
      </c>
      <c r="BN18">
        <v>499.908888888889</v>
      </c>
      <c r="BO18">
        <v>73.3973777777778</v>
      </c>
      <c r="BP18">
        <v>0.0264326</v>
      </c>
      <c r="BQ18">
        <v>24.5650777777778</v>
      </c>
      <c r="BR18">
        <v>24.9998888888889</v>
      </c>
      <c r="BS18">
        <v>999.9</v>
      </c>
      <c r="BT18">
        <v>0</v>
      </c>
      <c r="BU18">
        <v>0</v>
      </c>
      <c r="BV18">
        <v>9980.62555555556</v>
      </c>
      <c r="BW18">
        <v>0</v>
      </c>
      <c r="BX18">
        <v>572.929111111111</v>
      </c>
      <c r="BY18">
        <v>-12.9555555555556</v>
      </c>
      <c r="BZ18">
        <v>414.612222222222</v>
      </c>
      <c r="CA18">
        <v>426.839333333333</v>
      </c>
      <c r="CB18">
        <v>2.30370444444444</v>
      </c>
      <c r="CC18">
        <v>418.918</v>
      </c>
      <c r="CD18">
        <v>18.5585333333333</v>
      </c>
      <c r="CE18">
        <v>1.53123666666667</v>
      </c>
      <c r="CF18">
        <v>1.36214666666667</v>
      </c>
      <c r="CG18">
        <v>13.2836666666667</v>
      </c>
      <c r="CH18">
        <v>11.5026888888889</v>
      </c>
      <c r="CI18">
        <v>2000.00888888889</v>
      </c>
      <c r="CJ18">
        <v>0.979995444444444</v>
      </c>
      <c r="CK18">
        <v>0.0200042888888889</v>
      </c>
      <c r="CL18">
        <v>0</v>
      </c>
      <c r="CM18">
        <v>2.44562222222222</v>
      </c>
      <c r="CN18">
        <v>0</v>
      </c>
      <c r="CO18">
        <v>15495.5666666667</v>
      </c>
      <c r="CP18">
        <v>16705.4444444444</v>
      </c>
      <c r="CQ18">
        <v>44.75</v>
      </c>
      <c r="CR18">
        <v>46.7844444444444</v>
      </c>
      <c r="CS18">
        <v>45.937</v>
      </c>
      <c r="CT18">
        <v>45</v>
      </c>
      <c r="CU18">
        <v>43.986</v>
      </c>
      <c r="CV18">
        <v>1959.99777777778</v>
      </c>
      <c r="CW18">
        <v>40.0111111111111</v>
      </c>
      <c r="CX18">
        <v>0</v>
      </c>
      <c r="CY18">
        <v>1651546058.4</v>
      </c>
      <c r="CZ18">
        <v>0</v>
      </c>
      <c r="DA18">
        <v>0</v>
      </c>
      <c r="DB18" t="s">
        <v>356</v>
      </c>
      <c r="DC18">
        <v>1657298120.5</v>
      </c>
      <c r="DD18">
        <v>1657298120.5</v>
      </c>
      <c r="DE18">
        <v>0</v>
      </c>
      <c r="DF18">
        <v>1.391</v>
      </c>
      <c r="DG18">
        <v>0.035</v>
      </c>
      <c r="DH18">
        <v>2.39</v>
      </c>
      <c r="DI18">
        <v>0.104</v>
      </c>
      <c r="DJ18">
        <v>419</v>
      </c>
      <c r="DK18">
        <v>18</v>
      </c>
      <c r="DL18">
        <v>0.11</v>
      </c>
      <c r="DM18">
        <v>0.02</v>
      </c>
      <c r="DN18">
        <v>-13.6290125</v>
      </c>
      <c r="DO18">
        <v>2.45106529080674</v>
      </c>
      <c r="DP18">
        <v>0.341896925393824</v>
      </c>
      <c r="DQ18">
        <v>0</v>
      </c>
      <c r="DR18">
        <v>2.402179</v>
      </c>
      <c r="DS18">
        <v>-0.794422288930591</v>
      </c>
      <c r="DT18">
        <v>0.077750066231483</v>
      </c>
      <c r="DU18">
        <v>0</v>
      </c>
      <c r="DV18">
        <v>0</v>
      </c>
      <c r="DW18">
        <v>2</v>
      </c>
      <c r="DX18" t="s">
        <v>357</v>
      </c>
      <c r="DY18">
        <v>2.82053</v>
      </c>
      <c r="DZ18">
        <v>2.64324</v>
      </c>
      <c r="EA18">
        <v>0.0713673</v>
      </c>
      <c r="EB18">
        <v>0.0732226</v>
      </c>
      <c r="EC18">
        <v>0.0750996</v>
      </c>
      <c r="ED18">
        <v>0.0692373</v>
      </c>
      <c r="EE18">
        <v>25814.6</v>
      </c>
      <c r="EF18">
        <v>22507.3</v>
      </c>
      <c r="EG18">
        <v>24910.4</v>
      </c>
      <c r="EH18">
        <v>23674</v>
      </c>
      <c r="EI18">
        <v>39376.5</v>
      </c>
      <c r="EJ18">
        <v>36508.1</v>
      </c>
      <c r="EK18">
        <v>45086.7</v>
      </c>
      <c r="EL18">
        <v>42278.9</v>
      </c>
      <c r="EM18">
        <v>1.72637</v>
      </c>
      <c r="EN18">
        <v>2.0785</v>
      </c>
      <c r="EO18">
        <v>0.0553541</v>
      </c>
      <c r="EP18">
        <v>0</v>
      </c>
      <c r="EQ18">
        <v>24.092</v>
      </c>
      <c r="ER18">
        <v>999.9</v>
      </c>
      <c r="ES18">
        <v>42.132</v>
      </c>
      <c r="ET18">
        <v>34.07</v>
      </c>
      <c r="EU18">
        <v>30.7871</v>
      </c>
      <c r="EV18">
        <v>52.1801</v>
      </c>
      <c r="EW18">
        <v>28.5216</v>
      </c>
      <c r="EX18">
        <v>2</v>
      </c>
      <c r="EY18">
        <v>0.365699</v>
      </c>
      <c r="EZ18">
        <v>3.68768</v>
      </c>
      <c r="FA18">
        <v>20.2047</v>
      </c>
      <c r="FB18">
        <v>5.23361</v>
      </c>
      <c r="FC18">
        <v>11.992</v>
      </c>
      <c r="FD18">
        <v>4.9557</v>
      </c>
      <c r="FE18">
        <v>3.30393</v>
      </c>
      <c r="FF18">
        <v>347.7</v>
      </c>
      <c r="FG18">
        <v>9999</v>
      </c>
      <c r="FH18">
        <v>9999</v>
      </c>
      <c r="FI18">
        <v>6211.4</v>
      </c>
      <c r="FJ18">
        <v>1.86827</v>
      </c>
      <c r="FK18">
        <v>1.86394</v>
      </c>
      <c r="FL18">
        <v>1.87149</v>
      </c>
      <c r="FM18">
        <v>1.86236</v>
      </c>
      <c r="FN18">
        <v>1.86187</v>
      </c>
      <c r="FO18">
        <v>1.86829</v>
      </c>
      <c r="FP18">
        <v>1.85837</v>
      </c>
      <c r="FQ18">
        <v>1.86472</v>
      </c>
      <c r="FR18">
        <v>5</v>
      </c>
      <c r="FS18">
        <v>0</v>
      </c>
      <c r="FT18">
        <v>0</v>
      </c>
      <c r="FU18">
        <v>0</v>
      </c>
      <c r="FV18" t="s">
        <v>358</v>
      </c>
      <c r="FW18" t="s">
        <v>359</v>
      </c>
      <c r="FX18" t="s">
        <v>360</v>
      </c>
      <c r="FY18" t="s">
        <v>360</v>
      </c>
      <c r="FZ18" t="s">
        <v>360</v>
      </c>
      <c r="GA18" t="s">
        <v>360</v>
      </c>
      <c r="GB18">
        <v>0</v>
      </c>
      <c r="GC18">
        <v>100</v>
      </c>
      <c r="GD18">
        <v>100</v>
      </c>
      <c r="GE18">
        <v>3.204</v>
      </c>
      <c r="GF18">
        <v>0.2718</v>
      </c>
      <c r="GG18">
        <v>1.58883679202709</v>
      </c>
      <c r="GH18">
        <v>0.00476717027532216</v>
      </c>
      <c r="GI18">
        <v>-2.21254457965117e-06</v>
      </c>
      <c r="GJ18">
        <v>8.4011376092462e-10</v>
      </c>
      <c r="GK18">
        <v>-0.0609447565822332</v>
      </c>
      <c r="GL18">
        <v>-0.00872906473258777</v>
      </c>
      <c r="GM18">
        <v>0.00143137740804298</v>
      </c>
      <c r="GN18">
        <v>-1.08861914993027e-05</v>
      </c>
      <c r="GO18">
        <v>12</v>
      </c>
      <c r="GP18">
        <v>2219</v>
      </c>
      <c r="GQ18">
        <v>4</v>
      </c>
      <c r="GR18">
        <v>38</v>
      </c>
      <c r="GS18">
        <v>3019.2</v>
      </c>
      <c r="GT18">
        <v>3019.2</v>
      </c>
      <c r="GU18">
        <v>1.27197</v>
      </c>
      <c r="GV18">
        <v>2.37915</v>
      </c>
      <c r="GW18">
        <v>1.99829</v>
      </c>
      <c r="GX18">
        <v>2.7063</v>
      </c>
      <c r="GY18">
        <v>2.09351</v>
      </c>
      <c r="GZ18">
        <v>2.38403</v>
      </c>
      <c r="HA18">
        <v>39.0683</v>
      </c>
      <c r="HB18">
        <v>13.9394</v>
      </c>
      <c r="HC18">
        <v>18</v>
      </c>
      <c r="HD18">
        <v>422.167</v>
      </c>
      <c r="HE18">
        <v>659.888</v>
      </c>
      <c r="HF18">
        <v>20.9079</v>
      </c>
      <c r="HG18">
        <v>32.1913</v>
      </c>
      <c r="HH18">
        <v>29.9985</v>
      </c>
      <c r="HI18">
        <v>31.9221</v>
      </c>
      <c r="HJ18">
        <v>31.9308</v>
      </c>
      <c r="HK18">
        <v>25.4491</v>
      </c>
      <c r="HL18">
        <v>49.119</v>
      </c>
      <c r="HM18">
        <v>0</v>
      </c>
      <c r="HN18">
        <v>20.9096</v>
      </c>
      <c r="HO18">
        <v>399.449</v>
      </c>
      <c r="HP18">
        <v>18.7151</v>
      </c>
      <c r="HQ18">
        <v>95.3839</v>
      </c>
      <c r="HR18">
        <v>99.3599</v>
      </c>
    </row>
    <row r="19" spans="1:226">
      <c r="A19">
        <v>3</v>
      </c>
      <c r="B19">
        <v>1657479279</v>
      </c>
      <c r="C19">
        <v>10</v>
      </c>
      <c r="D19" t="s">
        <v>363</v>
      </c>
      <c r="E19" t="s">
        <v>364</v>
      </c>
      <c r="F19">
        <v>5</v>
      </c>
      <c r="G19" t="s">
        <v>353</v>
      </c>
      <c r="H19" t="s">
        <v>354</v>
      </c>
      <c r="I19">
        <v>1657479276.2</v>
      </c>
      <c r="J19">
        <f>(K19)/1000</f>
        <v>0</v>
      </c>
      <c r="K19">
        <f>IF(BF19, AN19, AH19)</f>
        <v>0</v>
      </c>
      <c r="L19">
        <f>IF(BF19, AI19, AG19)</f>
        <v>0</v>
      </c>
      <c r="M19">
        <f>BH19 - IF(AU19&gt;1, L19*BB19*100.0/(AW19*BV19), 0)</f>
        <v>0</v>
      </c>
      <c r="N19">
        <f>((T19-J19/2)*M19-L19)/(T19+J19/2)</f>
        <v>0</v>
      </c>
      <c r="O19">
        <f>N19*(BO19+BP19)/1000.0</f>
        <v>0</v>
      </c>
      <c r="P19">
        <f>(BH19 - IF(AU19&gt;1, L19*BB19*100.0/(AW19*BV19), 0))*(BO19+BP19)/1000.0</f>
        <v>0</v>
      </c>
      <c r="Q19">
        <f>2.0/((1/S19-1/R19)+SIGN(S19)*SQRT((1/S19-1/R19)*(1/S19-1/R19) + 4*BC19/((BC19+1)*(BC19+1))*(2*1/S19*1/R19-1/R19*1/R19)))</f>
        <v>0</v>
      </c>
      <c r="R19">
        <f>IF(LEFT(BD19,1)&lt;&gt;"0",IF(LEFT(BD19,1)="1",3.0,BE19),$D$5+$E$5*(BV19*BO19/($K$5*1000))+$F$5*(BV19*BO19/($K$5*1000))*MAX(MIN(BB19,$J$5),$I$5)*MAX(MIN(BB19,$J$5),$I$5)+$G$5*MAX(MIN(BB19,$J$5),$I$5)*(BV19*BO19/($K$5*1000))+$H$5*(BV19*BO19/($K$5*1000))*(BV19*BO19/($K$5*1000)))</f>
        <v>0</v>
      </c>
      <c r="S19">
        <f>J19*(1000-(1000*0.61365*exp(17.502*W19/(240.97+W19))/(BO19+BP19)+BJ19)/2)/(1000*0.61365*exp(17.502*W19/(240.97+W19))/(BO19+BP19)-BJ19)</f>
        <v>0</v>
      </c>
      <c r="T19">
        <f>1/((BC19+1)/(Q19/1.6)+1/(R19/1.37)) + BC19/((BC19+1)/(Q19/1.6) + BC19/(R19/1.37))</f>
        <v>0</v>
      </c>
      <c r="U19">
        <f>(AX19*BA19)</f>
        <v>0</v>
      </c>
      <c r="V19">
        <f>(BQ19+(U19+2*0.95*5.67E-8*(((BQ19+$B$7)+273)^4-(BQ19+273)^4)-44100*J19)/(1.84*29.3*R19+8*0.95*5.67E-8*(BQ19+273)^3))</f>
        <v>0</v>
      </c>
      <c r="W19">
        <f>($C$7*BR19+$D$7*BS19+$E$7*V19)</f>
        <v>0</v>
      </c>
      <c r="X19">
        <f>0.61365*exp(17.502*W19/(240.97+W19))</f>
        <v>0</v>
      </c>
      <c r="Y19">
        <f>(Z19/AA19*100)</f>
        <v>0</v>
      </c>
      <c r="Z19">
        <f>BJ19*(BO19+BP19)/1000</f>
        <v>0</v>
      </c>
      <c r="AA19">
        <f>0.61365*exp(17.502*BQ19/(240.97+BQ19))</f>
        <v>0</v>
      </c>
      <c r="AB19">
        <f>(X19-BJ19*(BO19+BP19)/1000)</f>
        <v>0</v>
      </c>
      <c r="AC19">
        <f>(-J19*44100)</f>
        <v>0</v>
      </c>
      <c r="AD19">
        <f>2*29.3*R19*0.92*(BQ19-W19)</f>
        <v>0</v>
      </c>
      <c r="AE19">
        <f>2*0.95*5.67E-8*(((BQ19+$B$7)+273)^4-(W19+273)^4)</f>
        <v>0</v>
      </c>
      <c r="AF19">
        <f>U19+AE19+AC19+AD19</f>
        <v>0</v>
      </c>
      <c r="AG19">
        <f>BN19*AU19*(BI19-BH19*(1000-AU19*BK19)/(1000-AU19*BJ19))/(100*BB19)</f>
        <v>0</v>
      </c>
      <c r="AH19">
        <f>1000*BN19*AU19*(BJ19-BK19)/(100*BB19*(1000-AU19*BJ19))</f>
        <v>0</v>
      </c>
      <c r="AI19">
        <f>(AJ19 - AK19 - BO19*1E3/(8.314*(BQ19+273.15)) * AM19/BN19 * AL19) * BN19/(100*BB19) * (1000 - BK19)/1000</f>
        <v>0</v>
      </c>
      <c r="AJ19">
        <v>420.625839143326</v>
      </c>
      <c r="AK19">
        <v>411.325381818182</v>
      </c>
      <c r="AL19">
        <v>-0.768779154043575</v>
      </c>
      <c r="AM19">
        <v>65.8875090245337</v>
      </c>
      <c r="AN19">
        <f>(AP19 - AO19 + BO19*1E3/(8.314*(BQ19+273.15)) * AR19/BN19 * AQ19) * BN19/(100*BB19) * 1000/(1000 - AP19)</f>
        <v>0</v>
      </c>
      <c r="AO19">
        <v>18.5855165573986</v>
      </c>
      <c r="AP19">
        <v>20.9068986013986</v>
      </c>
      <c r="AQ19">
        <v>0.0068738116242618</v>
      </c>
      <c r="AR19">
        <v>78.9573288142496</v>
      </c>
      <c r="AS19">
        <v>21</v>
      </c>
      <c r="AT19">
        <v>4</v>
      </c>
      <c r="AU19">
        <f>IF(AS19*$H$13&gt;=AW19,1.0,(AW19/(AW19-AS19*$H$13)))</f>
        <v>0</v>
      </c>
      <c r="AV19">
        <f>(AU19-1)*100</f>
        <v>0</v>
      </c>
      <c r="AW19">
        <f>MAX(0,($B$13+$C$13*BV19)/(1+$D$13*BV19)*BO19/(BQ19+273)*$E$13)</f>
        <v>0</v>
      </c>
      <c r="AX19">
        <f>$B$11*BW19+$C$11*BX19+$F$11*CI19*(1-CL19)</f>
        <v>0</v>
      </c>
      <c r="AY19">
        <f>AX19*AZ19</f>
        <v>0</v>
      </c>
      <c r="AZ19">
        <f>($B$11*$D$9+$C$11*$D$9+$F$11*((CV19+CN19)/MAX(CV19+CN19+CW19, 0.1)*$I$9+CW19/MAX(CV19+CN19+CW19, 0.1)*$J$9))/($B$11+$C$11+$F$11)</f>
        <v>0</v>
      </c>
      <c r="BA19">
        <f>($B$11*$K$9+$C$11*$K$9+$F$11*((CV19+CN19)/MAX(CV19+CN19+CW19, 0.1)*$P$9+CW19/MAX(CV19+CN19+CW19, 0.1)*$Q$9))/($B$11+$C$11+$F$11)</f>
        <v>0</v>
      </c>
      <c r="BB19">
        <v>6</v>
      </c>
      <c r="BC19">
        <v>0.5</v>
      </c>
      <c r="BD19" t="s">
        <v>355</v>
      </c>
      <c r="BE19">
        <v>2</v>
      </c>
      <c r="BF19" t="b">
        <v>1</v>
      </c>
      <c r="BG19">
        <v>1657479276.2</v>
      </c>
      <c r="BH19">
        <v>404.572</v>
      </c>
      <c r="BI19">
        <v>412.0373</v>
      </c>
      <c r="BJ19">
        <v>20.89439</v>
      </c>
      <c r="BK19">
        <v>18.59723</v>
      </c>
      <c r="BL19">
        <v>401.372</v>
      </c>
      <c r="BM19">
        <v>20.62212</v>
      </c>
      <c r="BN19">
        <v>500.0172</v>
      </c>
      <c r="BO19">
        <v>73.39684</v>
      </c>
      <c r="BP19">
        <v>0.02647083</v>
      </c>
      <c r="BQ19">
        <v>24.57142</v>
      </c>
      <c r="BR19">
        <v>24.99977</v>
      </c>
      <c r="BS19">
        <v>999.9</v>
      </c>
      <c r="BT19">
        <v>0</v>
      </c>
      <c r="BU19">
        <v>0</v>
      </c>
      <c r="BV19">
        <v>10040.67</v>
      </c>
      <c r="BW19">
        <v>0</v>
      </c>
      <c r="BX19">
        <v>583.2928</v>
      </c>
      <c r="BY19">
        <v>-7.465247</v>
      </c>
      <c r="BZ19">
        <v>413.2056</v>
      </c>
      <c r="CA19">
        <v>419.8453</v>
      </c>
      <c r="CB19">
        <v>2.29717</v>
      </c>
      <c r="CC19">
        <v>412.0373</v>
      </c>
      <c r="CD19">
        <v>18.59723</v>
      </c>
      <c r="CE19">
        <v>1.533585</v>
      </c>
      <c r="CF19">
        <v>1.364976</v>
      </c>
      <c r="CG19">
        <v>13.30715</v>
      </c>
      <c r="CH19">
        <v>11.53406</v>
      </c>
      <c r="CI19">
        <v>1999.954</v>
      </c>
      <c r="CJ19">
        <v>0.979993</v>
      </c>
      <c r="CK19">
        <v>0.02000665</v>
      </c>
      <c r="CL19">
        <v>0</v>
      </c>
      <c r="CM19">
        <v>2.50377</v>
      </c>
      <c r="CN19">
        <v>0</v>
      </c>
      <c r="CO19">
        <v>15504.74</v>
      </c>
      <c r="CP19">
        <v>16704.99</v>
      </c>
      <c r="CQ19">
        <v>44.75</v>
      </c>
      <c r="CR19">
        <v>46.7624</v>
      </c>
      <c r="CS19">
        <v>45.937</v>
      </c>
      <c r="CT19">
        <v>45</v>
      </c>
      <c r="CU19">
        <v>43.9937</v>
      </c>
      <c r="CV19">
        <v>1959.938</v>
      </c>
      <c r="CW19">
        <v>40.016</v>
      </c>
      <c r="CX19">
        <v>0</v>
      </c>
      <c r="CY19">
        <v>1651546063.2</v>
      </c>
      <c r="CZ19">
        <v>0</v>
      </c>
      <c r="DA19">
        <v>0</v>
      </c>
      <c r="DB19" t="s">
        <v>356</v>
      </c>
      <c r="DC19">
        <v>1657298120.5</v>
      </c>
      <c r="DD19">
        <v>1657298120.5</v>
      </c>
      <c r="DE19">
        <v>0</v>
      </c>
      <c r="DF19">
        <v>1.391</v>
      </c>
      <c r="DG19">
        <v>0.035</v>
      </c>
      <c r="DH19">
        <v>2.39</v>
      </c>
      <c r="DI19">
        <v>0.104</v>
      </c>
      <c r="DJ19">
        <v>419</v>
      </c>
      <c r="DK19">
        <v>18</v>
      </c>
      <c r="DL19">
        <v>0.11</v>
      </c>
      <c r="DM19">
        <v>0.02</v>
      </c>
      <c r="DN19">
        <v>-12.4753670731707</v>
      </c>
      <c r="DO19">
        <v>17.7760444599303</v>
      </c>
      <c r="DP19">
        <v>2.31084438267755</v>
      </c>
      <c r="DQ19">
        <v>0</v>
      </c>
      <c r="DR19">
        <v>2.35869585365854</v>
      </c>
      <c r="DS19">
        <v>-0.61497094076655</v>
      </c>
      <c r="DT19">
        <v>0.0646699718825952</v>
      </c>
      <c r="DU19">
        <v>0</v>
      </c>
      <c r="DV19">
        <v>0</v>
      </c>
      <c r="DW19">
        <v>2</v>
      </c>
      <c r="DX19" t="s">
        <v>357</v>
      </c>
      <c r="DY19">
        <v>2.82103</v>
      </c>
      <c r="DZ19">
        <v>2.64321</v>
      </c>
      <c r="EA19">
        <v>0.0708683</v>
      </c>
      <c r="EB19">
        <v>0.0716994</v>
      </c>
      <c r="EC19">
        <v>0.0751709</v>
      </c>
      <c r="ED19">
        <v>0.0693157</v>
      </c>
      <c r="EE19">
        <v>25829.9</v>
      </c>
      <c r="EF19">
        <v>22545.2</v>
      </c>
      <c r="EG19">
        <v>24911.6</v>
      </c>
      <c r="EH19">
        <v>23674.8</v>
      </c>
      <c r="EI19">
        <v>39375</v>
      </c>
      <c r="EJ19">
        <v>36506.4</v>
      </c>
      <c r="EK19">
        <v>45088.5</v>
      </c>
      <c r="EL19">
        <v>42280.5</v>
      </c>
      <c r="EM19">
        <v>1.72722</v>
      </c>
      <c r="EN19">
        <v>2.07857</v>
      </c>
      <c r="EO19">
        <v>0.0567958</v>
      </c>
      <c r="EP19">
        <v>0</v>
      </c>
      <c r="EQ19">
        <v>24.0692</v>
      </c>
      <c r="ER19">
        <v>999.9</v>
      </c>
      <c r="ES19">
        <v>42.083</v>
      </c>
      <c r="ET19">
        <v>34.09</v>
      </c>
      <c r="EU19">
        <v>30.7891</v>
      </c>
      <c r="EV19">
        <v>51.2601</v>
      </c>
      <c r="EW19">
        <v>28.4495</v>
      </c>
      <c r="EX19">
        <v>2</v>
      </c>
      <c r="EY19">
        <v>0.364157</v>
      </c>
      <c r="EZ19">
        <v>3.70743</v>
      </c>
      <c r="FA19">
        <v>20.2041</v>
      </c>
      <c r="FB19">
        <v>5.23346</v>
      </c>
      <c r="FC19">
        <v>11.992</v>
      </c>
      <c r="FD19">
        <v>4.9557</v>
      </c>
      <c r="FE19">
        <v>3.30393</v>
      </c>
      <c r="FF19">
        <v>347.7</v>
      </c>
      <c r="FG19">
        <v>9999</v>
      </c>
      <c r="FH19">
        <v>9999</v>
      </c>
      <c r="FI19">
        <v>6211.4</v>
      </c>
      <c r="FJ19">
        <v>1.86826</v>
      </c>
      <c r="FK19">
        <v>1.86392</v>
      </c>
      <c r="FL19">
        <v>1.87149</v>
      </c>
      <c r="FM19">
        <v>1.86236</v>
      </c>
      <c r="FN19">
        <v>1.86187</v>
      </c>
      <c r="FO19">
        <v>1.86828</v>
      </c>
      <c r="FP19">
        <v>1.85837</v>
      </c>
      <c r="FQ19">
        <v>1.86473</v>
      </c>
      <c r="FR19">
        <v>5</v>
      </c>
      <c r="FS19">
        <v>0</v>
      </c>
      <c r="FT19">
        <v>0</v>
      </c>
      <c r="FU19">
        <v>0</v>
      </c>
      <c r="FV19" t="s">
        <v>358</v>
      </c>
      <c r="FW19" t="s">
        <v>359</v>
      </c>
      <c r="FX19" t="s">
        <v>360</v>
      </c>
      <c r="FY19" t="s">
        <v>360</v>
      </c>
      <c r="FZ19" t="s">
        <v>360</v>
      </c>
      <c r="GA19" t="s">
        <v>360</v>
      </c>
      <c r="GB19">
        <v>0</v>
      </c>
      <c r="GC19">
        <v>100</v>
      </c>
      <c r="GD19">
        <v>100</v>
      </c>
      <c r="GE19">
        <v>3.192</v>
      </c>
      <c r="GF19">
        <v>0.2728</v>
      </c>
      <c r="GG19">
        <v>1.58883679202709</v>
      </c>
      <c r="GH19">
        <v>0.00476717027532216</v>
      </c>
      <c r="GI19">
        <v>-2.21254457965117e-06</v>
      </c>
      <c r="GJ19">
        <v>8.4011376092462e-10</v>
      </c>
      <c r="GK19">
        <v>-0.0609447565822332</v>
      </c>
      <c r="GL19">
        <v>-0.00872906473258777</v>
      </c>
      <c r="GM19">
        <v>0.00143137740804298</v>
      </c>
      <c r="GN19">
        <v>-1.08861914993027e-05</v>
      </c>
      <c r="GO19">
        <v>12</v>
      </c>
      <c r="GP19">
        <v>2219</v>
      </c>
      <c r="GQ19">
        <v>4</v>
      </c>
      <c r="GR19">
        <v>38</v>
      </c>
      <c r="GS19">
        <v>3019.3</v>
      </c>
      <c r="GT19">
        <v>3019.3</v>
      </c>
      <c r="GU19">
        <v>1.23901</v>
      </c>
      <c r="GV19">
        <v>2.38037</v>
      </c>
      <c r="GW19">
        <v>1.99829</v>
      </c>
      <c r="GX19">
        <v>2.70508</v>
      </c>
      <c r="GY19">
        <v>2.09351</v>
      </c>
      <c r="GZ19">
        <v>2.39746</v>
      </c>
      <c r="HA19">
        <v>39.0683</v>
      </c>
      <c r="HB19">
        <v>13.9394</v>
      </c>
      <c r="HC19">
        <v>18</v>
      </c>
      <c r="HD19">
        <v>422.603</v>
      </c>
      <c r="HE19">
        <v>659.841</v>
      </c>
      <c r="HF19">
        <v>20.9111</v>
      </c>
      <c r="HG19">
        <v>32.1714</v>
      </c>
      <c r="HH19">
        <v>29.9985</v>
      </c>
      <c r="HI19">
        <v>31.9137</v>
      </c>
      <c r="HJ19">
        <v>31.9209</v>
      </c>
      <c r="HK19">
        <v>24.7982</v>
      </c>
      <c r="HL19">
        <v>48.8226</v>
      </c>
      <c r="HM19">
        <v>0</v>
      </c>
      <c r="HN19">
        <v>20.9096</v>
      </c>
      <c r="HO19">
        <v>379.356</v>
      </c>
      <c r="HP19">
        <v>18.7465</v>
      </c>
      <c r="HQ19">
        <v>95.388</v>
      </c>
      <c r="HR19">
        <v>99.3635</v>
      </c>
    </row>
    <row r="20" spans="1:226">
      <c r="A20">
        <v>4</v>
      </c>
      <c r="B20">
        <v>1657479284</v>
      </c>
      <c r="C20">
        <v>15</v>
      </c>
      <c r="D20" t="s">
        <v>365</v>
      </c>
      <c r="E20" t="s">
        <v>366</v>
      </c>
      <c r="F20">
        <v>5</v>
      </c>
      <c r="G20" t="s">
        <v>353</v>
      </c>
      <c r="H20" t="s">
        <v>354</v>
      </c>
      <c r="I20">
        <v>1657479281.5</v>
      </c>
      <c r="J20">
        <f>(K20)/1000</f>
        <v>0</v>
      </c>
      <c r="K20">
        <f>IF(BF20, AN20, AH20)</f>
        <v>0</v>
      </c>
      <c r="L20">
        <f>IF(BF20, AI20, AG20)</f>
        <v>0</v>
      </c>
      <c r="M20">
        <f>BH20 - IF(AU20&gt;1, L20*BB20*100.0/(AW20*BV20), 0)</f>
        <v>0</v>
      </c>
      <c r="N20">
        <f>((T20-J20/2)*M20-L20)/(T20+J20/2)</f>
        <v>0</v>
      </c>
      <c r="O20">
        <f>N20*(BO20+BP20)/1000.0</f>
        <v>0</v>
      </c>
      <c r="P20">
        <f>(BH20 - IF(AU20&gt;1, L20*BB20*100.0/(AW20*BV20), 0))*(BO20+BP20)/1000.0</f>
        <v>0</v>
      </c>
      <c r="Q20">
        <f>2.0/((1/S20-1/R20)+SIGN(S20)*SQRT((1/S20-1/R20)*(1/S20-1/R20) + 4*BC20/((BC20+1)*(BC20+1))*(2*1/S20*1/R20-1/R20*1/R20)))</f>
        <v>0</v>
      </c>
      <c r="R20">
        <f>IF(LEFT(BD20,1)&lt;&gt;"0",IF(LEFT(BD20,1)="1",3.0,BE20),$D$5+$E$5*(BV20*BO20/($K$5*1000))+$F$5*(BV20*BO20/($K$5*1000))*MAX(MIN(BB20,$J$5),$I$5)*MAX(MIN(BB20,$J$5),$I$5)+$G$5*MAX(MIN(BB20,$J$5),$I$5)*(BV20*BO20/($K$5*1000))+$H$5*(BV20*BO20/($K$5*1000))*(BV20*BO20/($K$5*1000)))</f>
        <v>0</v>
      </c>
      <c r="S20">
        <f>J20*(1000-(1000*0.61365*exp(17.502*W20/(240.97+W20))/(BO20+BP20)+BJ20)/2)/(1000*0.61365*exp(17.502*W20/(240.97+W20))/(BO20+BP20)-BJ20)</f>
        <v>0</v>
      </c>
      <c r="T20">
        <f>1/((BC20+1)/(Q20/1.6)+1/(R20/1.37)) + BC20/((BC20+1)/(Q20/1.6) + BC20/(R20/1.37))</f>
        <v>0</v>
      </c>
      <c r="U20">
        <f>(AX20*BA20)</f>
        <v>0</v>
      </c>
      <c r="V20">
        <f>(BQ20+(U20+2*0.95*5.67E-8*(((BQ20+$B$7)+273)^4-(BQ20+273)^4)-44100*J20)/(1.84*29.3*R20+8*0.95*5.67E-8*(BQ20+273)^3))</f>
        <v>0</v>
      </c>
      <c r="W20">
        <f>($C$7*BR20+$D$7*BS20+$E$7*V20)</f>
        <v>0</v>
      </c>
      <c r="X20">
        <f>0.61365*exp(17.502*W20/(240.97+W20))</f>
        <v>0</v>
      </c>
      <c r="Y20">
        <f>(Z20/AA20*100)</f>
        <v>0</v>
      </c>
      <c r="Z20">
        <f>BJ20*(BO20+BP20)/1000</f>
        <v>0</v>
      </c>
      <c r="AA20">
        <f>0.61365*exp(17.502*BQ20/(240.97+BQ20))</f>
        <v>0</v>
      </c>
      <c r="AB20">
        <f>(X20-BJ20*(BO20+BP20)/1000)</f>
        <v>0</v>
      </c>
      <c r="AC20">
        <f>(-J20*44100)</f>
        <v>0</v>
      </c>
      <c r="AD20">
        <f>2*29.3*R20*0.92*(BQ20-W20)</f>
        <v>0</v>
      </c>
      <c r="AE20">
        <f>2*0.95*5.67E-8*(((BQ20+$B$7)+273)^4-(W20+273)^4)</f>
        <v>0</v>
      </c>
      <c r="AF20">
        <f>U20+AE20+AC20+AD20</f>
        <v>0</v>
      </c>
      <c r="AG20">
        <f>BN20*AU20*(BI20-BH20*(1000-AU20*BK20)/(1000-AU20*BJ20))/(100*BB20)</f>
        <v>0</v>
      </c>
      <c r="AH20">
        <f>1000*BN20*AU20*(BJ20-BK20)/(100*BB20*(1000-AU20*BJ20))</f>
        <v>0</v>
      </c>
      <c r="AI20">
        <f>(AJ20 - AK20 - BO20*1E3/(8.314*(BQ20+273.15)) * AM20/BN20 * AL20) * BN20/(100*BB20) * (1000 - BK20)/1000</f>
        <v>0</v>
      </c>
      <c r="AJ20">
        <v>407.606597946351</v>
      </c>
      <c r="AK20">
        <v>402.885096969697</v>
      </c>
      <c r="AL20">
        <v>-1.8097390915121</v>
      </c>
      <c r="AM20">
        <v>65.8875090245337</v>
      </c>
      <c r="AN20">
        <f>(AP20 - AO20 + BO20*1E3/(8.314*(BQ20+273.15)) * AR20/BN20 * AQ20) * BN20/(100*BB20) * 1000/(1000 - AP20)</f>
        <v>0</v>
      </c>
      <c r="AO20">
        <v>18.6124862074259</v>
      </c>
      <c r="AP20">
        <v>20.9275223776224</v>
      </c>
      <c r="AQ20">
        <v>0.00126044396774087</v>
      </c>
      <c r="AR20">
        <v>78.9573288142496</v>
      </c>
      <c r="AS20">
        <v>21</v>
      </c>
      <c r="AT20">
        <v>4</v>
      </c>
      <c r="AU20">
        <f>IF(AS20*$H$13&gt;=AW20,1.0,(AW20/(AW20-AS20*$H$13)))</f>
        <v>0</v>
      </c>
      <c r="AV20">
        <f>(AU20-1)*100</f>
        <v>0</v>
      </c>
      <c r="AW20">
        <f>MAX(0,($B$13+$C$13*BV20)/(1+$D$13*BV20)*BO20/(BQ20+273)*$E$13)</f>
        <v>0</v>
      </c>
      <c r="AX20">
        <f>$B$11*BW20+$C$11*BX20+$F$11*CI20*(1-CL20)</f>
        <v>0</v>
      </c>
      <c r="AY20">
        <f>AX20*AZ20</f>
        <v>0</v>
      </c>
      <c r="AZ20">
        <f>($B$11*$D$9+$C$11*$D$9+$F$11*((CV20+CN20)/MAX(CV20+CN20+CW20, 0.1)*$I$9+CW20/MAX(CV20+CN20+CW20, 0.1)*$J$9))/($B$11+$C$11+$F$11)</f>
        <v>0</v>
      </c>
      <c r="BA20">
        <f>($B$11*$K$9+$C$11*$K$9+$F$11*((CV20+CN20)/MAX(CV20+CN20+CW20, 0.1)*$P$9+CW20/MAX(CV20+CN20+CW20, 0.1)*$Q$9))/($B$11+$C$11+$F$11)</f>
        <v>0</v>
      </c>
      <c r="BB20">
        <v>6</v>
      </c>
      <c r="BC20">
        <v>0.5</v>
      </c>
      <c r="BD20" t="s">
        <v>355</v>
      </c>
      <c r="BE20">
        <v>2</v>
      </c>
      <c r="BF20" t="b">
        <v>1</v>
      </c>
      <c r="BG20">
        <v>1657479281.5</v>
      </c>
      <c r="BH20">
        <v>398.151777777778</v>
      </c>
      <c r="BI20">
        <v>398.37</v>
      </c>
      <c r="BJ20">
        <v>20.9180444444444</v>
      </c>
      <c r="BK20">
        <v>18.6376777777778</v>
      </c>
      <c r="BL20">
        <v>394.973222222222</v>
      </c>
      <c r="BM20">
        <v>20.6448888888889</v>
      </c>
      <c r="BN20">
        <v>500.030888888889</v>
      </c>
      <c r="BO20">
        <v>73.3953222222222</v>
      </c>
      <c r="BP20">
        <v>0.0264441666666667</v>
      </c>
      <c r="BQ20">
        <v>24.5856444444444</v>
      </c>
      <c r="BR20">
        <v>25.0162222222222</v>
      </c>
      <c r="BS20">
        <v>999.9</v>
      </c>
      <c r="BT20">
        <v>0</v>
      </c>
      <c r="BU20">
        <v>0</v>
      </c>
      <c r="BV20">
        <v>10002.9055555556</v>
      </c>
      <c r="BW20">
        <v>0</v>
      </c>
      <c r="BX20">
        <v>599.669111111111</v>
      </c>
      <c r="BY20">
        <v>-0.218442</v>
      </c>
      <c r="BZ20">
        <v>406.658111111111</v>
      </c>
      <c r="CA20">
        <v>405.935555555556</v>
      </c>
      <c r="CB20">
        <v>2.28034</v>
      </c>
      <c r="CC20">
        <v>398.37</v>
      </c>
      <c r="CD20">
        <v>18.6376777777778</v>
      </c>
      <c r="CE20">
        <v>1.53528555555556</v>
      </c>
      <c r="CF20">
        <v>1.36792</v>
      </c>
      <c r="CG20">
        <v>13.3241888888889</v>
      </c>
      <c r="CH20">
        <v>11.5666222222222</v>
      </c>
      <c r="CI20">
        <v>1999.97444444444</v>
      </c>
      <c r="CJ20">
        <v>0.979991666666667</v>
      </c>
      <c r="CK20">
        <v>0.0200079111111111</v>
      </c>
      <c r="CL20">
        <v>0</v>
      </c>
      <c r="CM20">
        <v>2.5878</v>
      </c>
      <c r="CN20">
        <v>0</v>
      </c>
      <c r="CO20">
        <v>15510.0444444444</v>
      </c>
      <c r="CP20">
        <v>16705.1444444444</v>
      </c>
      <c r="CQ20">
        <v>44.75</v>
      </c>
      <c r="CR20">
        <v>46.7637777777778</v>
      </c>
      <c r="CS20">
        <v>45.937</v>
      </c>
      <c r="CT20">
        <v>44.972</v>
      </c>
      <c r="CU20">
        <v>44</v>
      </c>
      <c r="CV20">
        <v>1959.95444444444</v>
      </c>
      <c r="CW20">
        <v>40.0188888888889</v>
      </c>
      <c r="CX20">
        <v>0</v>
      </c>
      <c r="CY20">
        <v>1651546068.6</v>
      </c>
      <c r="CZ20">
        <v>0</v>
      </c>
      <c r="DA20">
        <v>0</v>
      </c>
      <c r="DB20" t="s">
        <v>356</v>
      </c>
      <c r="DC20">
        <v>1657298120.5</v>
      </c>
      <c r="DD20">
        <v>1657298120.5</v>
      </c>
      <c r="DE20">
        <v>0</v>
      </c>
      <c r="DF20">
        <v>1.391</v>
      </c>
      <c r="DG20">
        <v>0.035</v>
      </c>
      <c r="DH20">
        <v>2.39</v>
      </c>
      <c r="DI20">
        <v>0.104</v>
      </c>
      <c r="DJ20">
        <v>419</v>
      </c>
      <c r="DK20">
        <v>18</v>
      </c>
      <c r="DL20">
        <v>0.11</v>
      </c>
      <c r="DM20">
        <v>0.02</v>
      </c>
      <c r="DN20">
        <v>-9.53062336585366</v>
      </c>
      <c r="DO20">
        <v>46.5068329756098</v>
      </c>
      <c r="DP20">
        <v>5.01428332142222</v>
      </c>
      <c r="DQ20">
        <v>0</v>
      </c>
      <c r="DR20">
        <v>2.31699707317073</v>
      </c>
      <c r="DS20">
        <v>-0.289788919860631</v>
      </c>
      <c r="DT20">
        <v>0.030996967455441</v>
      </c>
      <c r="DU20">
        <v>0</v>
      </c>
      <c r="DV20">
        <v>0</v>
      </c>
      <c r="DW20">
        <v>2</v>
      </c>
      <c r="DX20" t="s">
        <v>357</v>
      </c>
      <c r="DY20">
        <v>2.82091</v>
      </c>
      <c r="DZ20">
        <v>2.64305</v>
      </c>
      <c r="EA20">
        <v>0.0696685</v>
      </c>
      <c r="EB20">
        <v>0.0697223</v>
      </c>
      <c r="EC20">
        <v>0.0752273</v>
      </c>
      <c r="ED20">
        <v>0.0694801</v>
      </c>
      <c r="EE20">
        <v>25864.9</v>
      </c>
      <c r="EF20">
        <v>22594.5</v>
      </c>
      <c r="EG20">
        <v>24913.1</v>
      </c>
      <c r="EH20">
        <v>23676.2</v>
      </c>
      <c r="EI20">
        <v>39374.5</v>
      </c>
      <c r="EJ20">
        <v>36501.8</v>
      </c>
      <c r="EK20">
        <v>45090.7</v>
      </c>
      <c r="EL20">
        <v>42282.6</v>
      </c>
      <c r="EM20">
        <v>1.72677</v>
      </c>
      <c r="EN20">
        <v>2.07888</v>
      </c>
      <c r="EO20">
        <v>0.0598542</v>
      </c>
      <c r="EP20">
        <v>0</v>
      </c>
      <c r="EQ20">
        <v>24.0485</v>
      </c>
      <c r="ER20">
        <v>999.9</v>
      </c>
      <c r="ES20">
        <v>42.01</v>
      </c>
      <c r="ET20">
        <v>34.09</v>
      </c>
      <c r="EU20">
        <v>30.7357</v>
      </c>
      <c r="EV20">
        <v>51.9301</v>
      </c>
      <c r="EW20">
        <v>28.4255</v>
      </c>
      <c r="EX20">
        <v>2</v>
      </c>
      <c r="EY20">
        <v>0.362602</v>
      </c>
      <c r="EZ20">
        <v>3.70272</v>
      </c>
      <c r="FA20">
        <v>20.2042</v>
      </c>
      <c r="FB20">
        <v>5.23331</v>
      </c>
      <c r="FC20">
        <v>11.992</v>
      </c>
      <c r="FD20">
        <v>4.95555</v>
      </c>
      <c r="FE20">
        <v>3.30393</v>
      </c>
      <c r="FF20">
        <v>347.8</v>
      </c>
      <c r="FG20">
        <v>9999</v>
      </c>
      <c r="FH20">
        <v>9999</v>
      </c>
      <c r="FI20">
        <v>6211.7</v>
      </c>
      <c r="FJ20">
        <v>1.86824</v>
      </c>
      <c r="FK20">
        <v>1.86398</v>
      </c>
      <c r="FL20">
        <v>1.87149</v>
      </c>
      <c r="FM20">
        <v>1.86241</v>
      </c>
      <c r="FN20">
        <v>1.86186</v>
      </c>
      <c r="FO20">
        <v>1.86828</v>
      </c>
      <c r="FP20">
        <v>1.85837</v>
      </c>
      <c r="FQ20">
        <v>1.8647</v>
      </c>
      <c r="FR20">
        <v>5</v>
      </c>
      <c r="FS20">
        <v>0</v>
      </c>
      <c r="FT20">
        <v>0</v>
      </c>
      <c r="FU20">
        <v>0</v>
      </c>
      <c r="FV20" t="s">
        <v>358</v>
      </c>
      <c r="FW20" t="s">
        <v>359</v>
      </c>
      <c r="FX20" t="s">
        <v>360</v>
      </c>
      <c r="FY20" t="s">
        <v>360</v>
      </c>
      <c r="FZ20" t="s">
        <v>360</v>
      </c>
      <c r="GA20" t="s">
        <v>360</v>
      </c>
      <c r="GB20">
        <v>0</v>
      </c>
      <c r="GC20">
        <v>100</v>
      </c>
      <c r="GD20">
        <v>100</v>
      </c>
      <c r="GE20">
        <v>3.162</v>
      </c>
      <c r="GF20">
        <v>0.2736</v>
      </c>
      <c r="GG20">
        <v>1.58883679202709</v>
      </c>
      <c r="GH20">
        <v>0.00476717027532216</v>
      </c>
      <c r="GI20">
        <v>-2.21254457965117e-06</v>
      </c>
      <c r="GJ20">
        <v>8.4011376092462e-10</v>
      </c>
      <c r="GK20">
        <v>-0.0609447565822332</v>
      </c>
      <c r="GL20">
        <v>-0.00872906473258777</v>
      </c>
      <c r="GM20">
        <v>0.00143137740804298</v>
      </c>
      <c r="GN20">
        <v>-1.08861914993027e-05</v>
      </c>
      <c r="GO20">
        <v>12</v>
      </c>
      <c r="GP20">
        <v>2219</v>
      </c>
      <c r="GQ20">
        <v>4</v>
      </c>
      <c r="GR20">
        <v>38</v>
      </c>
      <c r="GS20">
        <v>3019.4</v>
      </c>
      <c r="GT20">
        <v>3019.4</v>
      </c>
      <c r="GU20">
        <v>1.19995</v>
      </c>
      <c r="GV20">
        <v>2.3877</v>
      </c>
      <c r="GW20">
        <v>1.99829</v>
      </c>
      <c r="GX20">
        <v>2.70508</v>
      </c>
      <c r="GY20">
        <v>2.09351</v>
      </c>
      <c r="GZ20">
        <v>2.37427</v>
      </c>
      <c r="HA20">
        <v>39.0436</v>
      </c>
      <c r="HB20">
        <v>13.9394</v>
      </c>
      <c r="HC20">
        <v>18</v>
      </c>
      <c r="HD20">
        <v>422.285</v>
      </c>
      <c r="HE20">
        <v>659.989</v>
      </c>
      <c r="HF20">
        <v>20.9093</v>
      </c>
      <c r="HG20">
        <v>32.1516</v>
      </c>
      <c r="HH20">
        <v>29.9986</v>
      </c>
      <c r="HI20">
        <v>31.9046</v>
      </c>
      <c r="HJ20">
        <v>31.9111</v>
      </c>
      <c r="HK20">
        <v>23.9847</v>
      </c>
      <c r="HL20">
        <v>48.8226</v>
      </c>
      <c r="HM20">
        <v>0</v>
      </c>
      <c r="HN20">
        <v>20.3719</v>
      </c>
      <c r="HO20">
        <v>365.909</v>
      </c>
      <c r="HP20">
        <v>18.7649</v>
      </c>
      <c r="HQ20">
        <v>95.3931</v>
      </c>
      <c r="HR20">
        <v>99.3687</v>
      </c>
    </row>
    <row r="21" spans="1:226">
      <c r="A21">
        <v>5</v>
      </c>
      <c r="B21">
        <v>1657479289</v>
      </c>
      <c r="C21">
        <v>20</v>
      </c>
      <c r="D21" t="s">
        <v>367</v>
      </c>
      <c r="E21" t="s">
        <v>368</v>
      </c>
      <c r="F21">
        <v>5</v>
      </c>
      <c r="G21" t="s">
        <v>353</v>
      </c>
      <c r="H21" t="s">
        <v>354</v>
      </c>
      <c r="I21">
        <v>1657479286.2</v>
      </c>
      <c r="J21">
        <f>(K21)/1000</f>
        <v>0</v>
      </c>
      <c r="K21">
        <f>IF(BF21, AN21, AH21)</f>
        <v>0</v>
      </c>
      <c r="L21">
        <f>IF(BF21, AI21, AG21)</f>
        <v>0</v>
      </c>
      <c r="M21">
        <f>BH21 - IF(AU21&gt;1, L21*BB21*100.0/(AW21*BV21), 0)</f>
        <v>0</v>
      </c>
      <c r="N21">
        <f>((T21-J21/2)*M21-L21)/(T21+J21/2)</f>
        <v>0</v>
      </c>
      <c r="O21">
        <f>N21*(BO21+BP21)/1000.0</f>
        <v>0</v>
      </c>
      <c r="P21">
        <f>(BH21 - IF(AU21&gt;1, L21*BB21*100.0/(AW21*BV21), 0))*(BO21+BP21)/1000.0</f>
        <v>0</v>
      </c>
      <c r="Q21">
        <f>2.0/((1/S21-1/R21)+SIGN(S21)*SQRT((1/S21-1/R21)*(1/S21-1/R21) + 4*BC21/((BC21+1)*(BC21+1))*(2*1/S21*1/R21-1/R21*1/R21)))</f>
        <v>0</v>
      </c>
      <c r="R21">
        <f>IF(LEFT(BD21,1)&lt;&gt;"0",IF(LEFT(BD21,1)="1",3.0,BE21),$D$5+$E$5*(BV21*BO21/($K$5*1000))+$F$5*(BV21*BO21/($K$5*1000))*MAX(MIN(BB21,$J$5),$I$5)*MAX(MIN(BB21,$J$5),$I$5)+$G$5*MAX(MIN(BB21,$J$5),$I$5)*(BV21*BO21/($K$5*1000))+$H$5*(BV21*BO21/($K$5*1000))*(BV21*BO21/($K$5*1000)))</f>
        <v>0</v>
      </c>
      <c r="S21">
        <f>J21*(1000-(1000*0.61365*exp(17.502*W21/(240.97+W21))/(BO21+BP21)+BJ21)/2)/(1000*0.61365*exp(17.502*W21/(240.97+W21))/(BO21+BP21)-BJ21)</f>
        <v>0</v>
      </c>
      <c r="T21">
        <f>1/((BC21+1)/(Q21/1.6)+1/(R21/1.37)) + BC21/((BC21+1)/(Q21/1.6) + BC21/(R21/1.37))</f>
        <v>0</v>
      </c>
      <c r="U21">
        <f>(AX21*BA21)</f>
        <v>0</v>
      </c>
      <c r="V21">
        <f>(BQ21+(U21+2*0.95*5.67E-8*(((BQ21+$B$7)+273)^4-(BQ21+273)^4)-44100*J21)/(1.84*29.3*R21+8*0.95*5.67E-8*(BQ21+273)^3))</f>
        <v>0</v>
      </c>
      <c r="W21">
        <f>($C$7*BR21+$D$7*BS21+$E$7*V21)</f>
        <v>0</v>
      </c>
      <c r="X21">
        <f>0.61365*exp(17.502*W21/(240.97+W21))</f>
        <v>0</v>
      </c>
      <c r="Y21">
        <f>(Z21/AA21*100)</f>
        <v>0</v>
      </c>
      <c r="Z21">
        <f>BJ21*(BO21+BP21)/1000</f>
        <v>0</v>
      </c>
      <c r="AA21">
        <f>0.61365*exp(17.502*BQ21/(240.97+BQ21))</f>
        <v>0</v>
      </c>
      <c r="AB21">
        <f>(X21-BJ21*(BO21+BP21)/1000)</f>
        <v>0</v>
      </c>
      <c r="AC21">
        <f>(-J21*44100)</f>
        <v>0</v>
      </c>
      <c r="AD21">
        <f>2*29.3*R21*0.92*(BQ21-W21)</f>
        <v>0</v>
      </c>
      <c r="AE21">
        <f>2*0.95*5.67E-8*(((BQ21+$B$7)+273)^4-(W21+273)^4)</f>
        <v>0</v>
      </c>
      <c r="AF21">
        <f>U21+AE21+AC21+AD21</f>
        <v>0</v>
      </c>
      <c r="AG21">
        <f>BN21*AU21*(BI21-BH21*(1000-AU21*BK21)/(1000-AU21*BJ21))/(100*BB21)</f>
        <v>0</v>
      </c>
      <c r="AH21">
        <f>1000*BN21*AU21*(BJ21-BK21)/(100*BB21*(1000-AU21*BJ21))</f>
        <v>0</v>
      </c>
      <c r="AI21">
        <f>(AJ21 - AK21 - BO21*1E3/(8.314*(BQ21+273.15)) * AM21/BN21 * AL21) * BN21/(100*BB21) * (1000 - BK21)/1000</f>
        <v>0</v>
      </c>
      <c r="AJ21">
        <v>392.23672523971</v>
      </c>
      <c r="AK21">
        <v>390.728933333333</v>
      </c>
      <c r="AL21">
        <v>-2.50150673859022</v>
      </c>
      <c r="AM21">
        <v>65.8875090245337</v>
      </c>
      <c r="AN21">
        <f>(AP21 - AO21 + BO21*1E3/(8.314*(BQ21+273.15)) * AR21/BN21 * AQ21) * BN21/(100*BB21) * 1000/(1000 - AP21)</f>
        <v>0</v>
      </c>
      <c r="AO21">
        <v>18.6680629717513</v>
      </c>
      <c r="AP21">
        <v>20.9357202797203</v>
      </c>
      <c r="AQ21">
        <v>0.00548739676497352</v>
      </c>
      <c r="AR21">
        <v>78.9573288142496</v>
      </c>
      <c r="AS21">
        <v>21</v>
      </c>
      <c r="AT21">
        <v>4</v>
      </c>
      <c r="AU21">
        <f>IF(AS21*$H$13&gt;=AW21,1.0,(AW21/(AW21-AS21*$H$13)))</f>
        <v>0</v>
      </c>
      <c r="AV21">
        <f>(AU21-1)*100</f>
        <v>0</v>
      </c>
      <c r="AW21">
        <f>MAX(0,($B$13+$C$13*BV21)/(1+$D$13*BV21)*BO21/(BQ21+273)*$E$13)</f>
        <v>0</v>
      </c>
      <c r="AX21">
        <f>$B$11*BW21+$C$11*BX21+$F$11*CI21*(1-CL21)</f>
        <v>0</v>
      </c>
      <c r="AY21">
        <f>AX21*AZ21</f>
        <v>0</v>
      </c>
      <c r="AZ21">
        <f>($B$11*$D$9+$C$11*$D$9+$F$11*((CV21+CN21)/MAX(CV21+CN21+CW21, 0.1)*$I$9+CW21/MAX(CV21+CN21+CW21, 0.1)*$J$9))/($B$11+$C$11+$F$11)</f>
        <v>0</v>
      </c>
      <c r="BA21">
        <f>($B$11*$K$9+$C$11*$K$9+$F$11*((CV21+CN21)/MAX(CV21+CN21+CW21, 0.1)*$P$9+CW21/MAX(CV21+CN21+CW21, 0.1)*$Q$9))/($B$11+$C$11+$F$11)</f>
        <v>0</v>
      </c>
      <c r="BB21">
        <v>6</v>
      </c>
      <c r="BC21">
        <v>0.5</v>
      </c>
      <c r="BD21" t="s">
        <v>355</v>
      </c>
      <c r="BE21">
        <v>2</v>
      </c>
      <c r="BF21" t="b">
        <v>1</v>
      </c>
      <c r="BG21">
        <v>1657479286.2</v>
      </c>
      <c r="BH21">
        <v>388.2132</v>
      </c>
      <c r="BI21">
        <v>384.1249</v>
      </c>
      <c r="BJ21">
        <v>20.93635</v>
      </c>
      <c r="BK21">
        <v>18.66548</v>
      </c>
      <c r="BL21">
        <v>385.069</v>
      </c>
      <c r="BM21">
        <v>20.66259</v>
      </c>
      <c r="BN21">
        <v>499.9363</v>
      </c>
      <c r="BO21">
        <v>73.396</v>
      </c>
      <c r="BP21">
        <v>0.02716424</v>
      </c>
      <c r="BQ21">
        <v>24.59895</v>
      </c>
      <c r="BR21">
        <v>25.04636</v>
      </c>
      <c r="BS21">
        <v>999.9</v>
      </c>
      <c r="BT21">
        <v>0</v>
      </c>
      <c r="BU21">
        <v>0</v>
      </c>
      <c r="BV21">
        <v>9942.999</v>
      </c>
      <c r="BW21">
        <v>0</v>
      </c>
      <c r="BX21">
        <v>612.1661</v>
      </c>
      <c r="BY21">
        <v>4.088455</v>
      </c>
      <c r="BZ21">
        <v>396.5147</v>
      </c>
      <c r="CA21">
        <v>391.431</v>
      </c>
      <c r="CB21">
        <v>2.270865</v>
      </c>
      <c r="CC21">
        <v>384.1249</v>
      </c>
      <c r="CD21">
        <v>18.66548</v>
      </c>
      <c r="CE21">
        <v>1.536644</v>
      </c>
      <c r="CF21">
        <v>1.369971</v>
      </c>
      <c r="CG21">
        <v>13.33775</v>
      </c>
      <c r="CH21">
        <v>11.58929</v>
      </c>
      <c r="CI21">
        <v>1999.971</v>
      </c>
      <c r="CJ21">
        <v>0.9799919</v>
      </c>
      <c r="CK21">
        <v>0.02000767</v>
      </c>
      <c r="CL21">
        <v>0</v>
      </c>
      <c r="CM21">
        <v>2.61595</v>
      </c>
      <c r="CN21">
        <v>0</v>
      </c>
      <c r="CO21">
        <v>15515.87</v>
      </c>
      <c r="CP21">
        <v>16705.14</v>
      </c>
      <c r="CQ21">
        <v>44.7872</v>
      </c>
      <c r="CR21">
        <v>46.75</v>
      </c>
      <c r="CS21">
        <v>45.937</v>
      </c>
      <c r="CT21">
        <v>44.9937</v>
      </c>
      <c r="CU21">
        <v>44</v>
      </c>
      <c r="CV21">
        <v>1959.951</v>
      </c>
      <c r="CW21">
        <v>40.011</v>
      </c>
      <c r="CX21">
        <v>0</v>
      </c>
      <c r="CY21">
        <v>1651546073.4</v>
      </c>
      <c r="CZ21">
        <v>0</v>
      </c>
      <c r="DA21">
        <v>0</v>
      </c>
      <c r="DB21" t="s">
        <v>356</v>
      </c>
      <c r="DC21">
        <v>1657298120.5</v>
      </c>
      <c r="DD21">
        <v>1657298120.5</v>
      </c>
      <c r="DE21">
        <v>0</v>
      </c>
      <c r="DF21">
        <v>1.391</v>
      </c>
      <c r="DG21">
        <v>0.035</v>
      </c>
      <c r="DH21">
        <v>2.39</v>
      </c>
      <c r="DI21">
        <v>0.104</v>
      </c>
      <c r="DJ21">
        <v>419</v>
      </c>
      <c r="DK21">
        <v>18</v>
      </c>
      <c r="DL21">
        <v>0.11</v>
      </c>
      <c r="DM21">
        <v>0.02</v>
      </c>
      <c r="DN21">
        <v>-4.43401507317073</v>
      </c>
      <c r="DO21">
        <v>68.2814951916376</v>
      </c>
      <c r="DP21">
        <v>6.79148320954767</v>
      </c>
      <c r="DQ21">
        <v>0</v>
      </c>
      <c r="DR21">
        <v>2.29045097560976</v>
      </c>
      <c r="DS21">
        <v>-0.161881463414635</v>
      </c>
      <c r="DT21">
        <v>0.0182274018866099</v>
      </c>
      <c r="DU21">
        <v>0</v>
      </c>
      <c r="DV21">
        <v>0</v>
      </c>
      <c r="DW21">
        <v>2</v>
      </c>
      <c r="DX21" t="s">
        <v>357</v>
      </c>
      <c r="DY21">
        <v>2.82099</v>
      </c>
      <c r="DZ21">
        <v>2.64337</v>
      </c>
      <c r="EA21">
        <v>0.0679719</v>
      </c>
      <c r="EB21">
        <v>0.0675385</v>
      </c>
      <c r="EC21">
        <v>0.0752373</v>
      </c>
      <c r="ED21">
        <v>0.0694899</v>
      </c>
      <c r="EE21">
        <v>25913.3</v>
      </c>
      <c r="EF21">
        <v>22648.2</v>
      </c>
      <c r="EG21">
        <v>24914.2</v>
      </c>
      <c r="EH21">
        <v>23676.7</v>
      </c>
      <c r="EI21">
        <v>39375.7</v>
      </c>
      <c r="EJ21">
        <v>36502.2</v>
      </c>
      <c r="EK21">
        <v>45092.6</v>
      </c>
      <c r="EL21">
        <v>42283.5</v>
      </c>
      <c r="EM21">
        <v>1.7271</v>
      </c>
      <c r="EN21">
        <v>2.0792</v>
      </c>
      <c r="EO21">
        <v>0.0631958</v>
      </c>
      <c r="EP21">
        <v>0</v>
      </c>
      <c r="EQ21">
        <v>24.0296</v>
      </c>
      <c r="ER21">
        <v>999.9</v>
      </c>
      <c r="ES21">
        <v>41.961</v>
      </c>
      <c r="ET21">
        <v>34.09</v>
      </c>
      <c r="EU21">
        <v>30.6976</v>
      </c>
      <c r="EV21">
        <v>52.6001</v>
      </c>
      <c r="EW21">
        <v>28.5256</v>
      </c>
      <c r="EX21">
        <v>2</v>
      </c>
      <c r="EY21">
        <v>0.368933</v>
      </c>
      <c r="EZ21">
        <v>6.03968</v>
      </c>
      <c r="FA21">
        <v>20.1344</v>
      </c>
      <c r="FB21">
        <v>5.23346</v>
      </c>
      <c r="FC21">
        <v>11.992</v>
      </c>
      <c r="FD21">
        <v>4.9558</v>
      </c>
      <c r="FE21">
        <v>3.30395</v>
      </c>
      <c r="FF21">
        <v>347.8</v>
      </c>
      <c r="FG21">
        <v>9999</v>
      </c>
      <c r="FH21">
        <v>9999</v>
      </c>
      <c r="FI21">
        <v>6211.7</v>
      </c>
      <c r="FJ21">
        <v>1.86814</v>
      </c>
      <c r="FK21">
        <v>1.86386</v>
      </c>
      <c r="FL21">
        <v>1.87136</v>
      </c>
      <c r="FM21">
        <v>1.86235</v>
      </c>
      <c r="FN21">
        <v>1.86173</v>
      </c>
      <c r="FO21">
        <v>1.86816</v>
      </c>
      <c r="FP21">
        <v>1.85834</v>
      </c>
      <c r="FQ21">
        <v>1.86462</v>
      </c>
      <c r="FR21">
        <v>5</v>
      </c>
      <c r="FS21">
        <v>0</v>
      </c>
      <c r="FT21">
        <v>0</v>
      </c>
      <c r="FU21">
        <v>0</v>
      </c>
      <c r="FV21" t="s">
        <v>358</v>
      </c>
      <c r="FW21" t="s">
        <v>359</v>
      </c>
      <c r="FX21" t="s">
        <v>360</v>
      </c>
      <c r="FY21" t="s">
        <v>360</v>
      </c>
      <c r="FZ21" t="s">
        <v>360</v>
      </c>
      <c r="GA21" t="s">
        <v>360</v>
      </c>
      <c r="GB21">
        <v>0</v>
      </c>
      <c r="GC21">
        <v>100</v>
      </c>
      <c r="GD21">
        <v>100</v>
      </c>
      <c r="GE21">
        <v>3.12</v>
      </c>
      <c r="GF21">
        <v>0.2737</v>
      </c>
      <c r="GG21">
        <v>1.58883679202709</v>
      </c>
      <c r="GH21">
        <v>0.00476717027532216</v>
      </c>
      <c r="GI21">
        <v>-2.21254457965117e-06</v>
      </c>
      <c r="GJ21">
        <v>8.4011376092462e-10</v>
      </c>
      <c r="GK21">
        <v>-0.0609447565822332</v>
      </c>
      <c r="GL21">
        <v>-0.00872906473258777</v>
      </c>
      <c r="GM21">
        <v>0.00143137740804298</v>
      </c>
      <c r="GN21">
        <v>-1.08861914993027e-05</v>
      </c>
      <c r="GO21">
        <v>12</v>
      </c>
      <c r="GP21">
        <v>2219</v>
      </c>
      <c r="GQ21">
        <v>4</v>
      </c>
      <c r="GR21">
        <v>38</v>
      </c>
      <c r="GS21">
        <v>3019.5</v>
      </c>
      <c r="GT21">
        <v>3019.5</v>
      </c>
      <c r="GU21">
        <v>1.15967</v>
      </c>
      <c r="GV21">
        <v>2.38281</v>
      </c>
      <c r="GW21">
        <v>1.99829</v>
      </c>
      <c r="GX21">
        <v>2.70508</v>
      </c>
      <c r="GY21">
        <v>2.09351</v>
      </c>
      <c r="GZ21">
        <v>2.41821</v>
      </c>
      <c r="HA21">
        <v>39.0436</v>
      </c>
      <c r="HB21">
        <v>13.9044</v>
      </c>
      <c r="HC21">
        <v>18</v>
      </c>
      <c r="HD21">
        <v>422.412</v>
      </c>
      <c r="HE21">
        <v>660.158</v>
      </c>
      <c r="HF21">
        <v>20.6383</v>
      </c>
      <c r="HG21">
        <v>32.1319</v>
      </c>
      <c r="HH21">
        <v>30.0042</v>
      </c>
      <c r="HI21">
        <v>31.8953</v>
      </c>
      <c r="HJ21">
        <v>31.9015</v>
      </c>
      <c r="HK21">
        <v>23.2023</v>
      </c>
      <c r="HL21">
        <v>48.5431</v>
      </c>
      <c r="HM21">
        <v>0</v>
      </c>
      <c r="HN21">
        <v>20.3217</v>
      </c>
      <c r="HO21">
        <v>345.801</v>
      </c>
      <c r="HP21">
        <v>18.8101</v>
      </c>
      <c r="HQ21">
        <v>95.3972</v>
      </c>
      <c r="HR21">
        <v>99.3709</v>
      </c>
    </row>
    <row r="22" spans="1:226">
      <c r="A22">
        <v>6</v>
      </c>
      <c r="B22">
        <v>1657479294</v>
      </c>
      <c r="C22">
        <v>25</v>
      </c>
      <c r="D22" t="s">
        <v>369</v>
      </c>
      <c r="E22" t="s">
        <v>370</v>
      </c>
      <c r="F22">
        <v>5</v>
      </c>
      <c r="G22" t="s">
        <v>353</v>
      </c>
      <c r="H22" t="s">
        <v>354</v>
      </c>
      <c r="I22">
        <v>1657479291.5</v>
      </c>
      <c r="J22">
        <f>(K22)/1000</f>
        <v>0</v>
      </c>
      <c r="K22">
        <f>IF(BF22, AN22, AH22)</f>
        <v>0</v>
      </c>
      <c r="L22">
        <f>IF(BF22, AI22, AG22)</f>
        <v>0</v>
      </c>
      <c r="M22">
        <f>BH22 - IF(AU22&gt;1, L22*BB22*100.0/(AW22*BV22), 0)</f>
        <v>0</v>
      </c>
      <c r="N22">
        <f>((T22-J22/2)*M22-L22)/(T22+J22/2)</f>
        <v>0</v>
      </c>
      <c r="O22">
        <f>N22*(BO22+BP22)/1000.0</f>
        <v>0</v>
      </c>
      <c r="P22">
        <f>(BH22 - IF(AU22&gt;1, L22*BB22*100.0/(AW22*BV22), 0))*(BO22+BP22)/1000.0</f>
        <v>0</v>
      </c>
      <c r="Q22">
        <f>2.0/((1/S22-1/R22)+SIGN(S22)*SQRT((1/S22-1/R22)*(1/S22-1/R22) + 4*BC22/((BC22+1)*(BC22+1))*(2*1/S22*1/R22-1/R22*1/R22)))</f>
        <v>0</v>
      </c>
      <c r="R22">
        <f>IF(LEFT(BD22,1)&lt;&gt;"0",IF(LEFT(BD22,1)="1",3.0,BE22),$D$5+$E$5*(BV22*BO22/($K$5*1000))+$F$5*(BV22*BO22/($K$5*1000))*MAX(MIN(BB22,$J$5),$I$5)*MAX(MIN(BB22,$J$5),$I$5)+$G$5*MAX(MIN(BB22,$J$5),$I$5)*(BV22*BO22/($K$5*1000))+$H$5*(BV22*BO22/($K$5*1000))*(BV22*BO22/($K$5*1000)))</f>
        <v>0</v>
      </c>
      <c r="S22">
        <f>J22*(1000-(1000*0.61365*exp(17.502*W22/(240.97+W22))/(BO22+BP22)+BJ22)/2)/(1000*0.61365*exp(17.502*W22/(240.97+W22))/(BO22+BP22)-BJ22)</f>
        <v>0</v>
      </c>
      <c r="T22">
        <f>1/((BC22+1)/(Q22/1.6)+1/(R22/1.37)) + BC22/((BC22+1)/(Q22/1.6) + BC22/(R22/1.37))</f>
        <v>0</v>
      </c>
      <c r="U22">
        <f>(AX22*BA22)</f>
        <v>0</v>
      </c>
      <c r="V22">
        <f>(BQ22+(U22+2*0.95*5.67E-8*(((BQ22+$B$7)+273)^4-(BQ22+273)^4)-44100*J22)/(1.84*29.3*R22+8*0.95*5.67E-8*(BQ22+273)^3))</f>
        <v>0</v>
      </c>
      <c r="W22">
        <f>($C$7*BR22+$D$7*BS22+$E$7*V22)</f>
        <v>0</v>
      </c>
      <c r="X22">
        <f>0.61365*exp(17.502*W22/(240.97+W22))</f>
        <v>0</v>
      </c>
      <c r="Y22">
        <f>(Z22/AA22*100)</f>
        <v>0</v>
      </c>
      <c r="Z22">
        <f>BJ22*(BO22+BP22)/1000</f>
        <v>0</v>
      </c>
      <c r="AA22">
        <f>0.61365*exp(17.502*BQ22/(240.97+BQ22))</f>
        <v>0</v>
      </c>
      <c r="AB22">
        <f>(X22-BJ22*(BO22+BP22)/1000)</f>
        <v>0</v>
      </c>
      <c r="AC22">
        <f>(-J22*44100)</f>
        <v>0</v>
      </c>
      <c r="AD22">
        <f>2*29.3*R22*0.92*(BQ22-W22)</f>
        <v>0</v>
      </c>
      <c r="AE22">
        <f>2*0.95*5.67E-8*(((BQ22+$B$7)+273)^4-(W22+273)^4)</f>
        <v>0</v>
      </c>
      <c r="AF22">
        <f>U22+AE22+AC22+AD22</f>
        <v>0</v>
      </c>
      <c r="AG22">
        <f>BN22*AU22*(BI22-BH22*(1000-AU22*BK22)/(1000-AU22*BJ22))/(100*BB22)</f>
        <v>0</v>
      </c>
      <c r="AH22">
        <f>1000*BN22*AU22*(BJ22-BK22)/(100*BB22*(1000-AU22*BJ22))</f>
        <v>0</v>
      </c>
      <c r="AI22">
        <f>(AJ22 - AK22 - BO22*1E3/(8.314*(BQ22+273.15)) * AM22/BN22 * AL22) * BN22/(100*BB22) * (1000 - BK22)/1000</f>
        <v>0</v>
      </c>
      <c r="AJ22">
        <v>375.998996483663</v>
      </c>
      <c r="AK22">
        <v>376.567684848485</v>
      </c>
      <c r="AL22">
        <v>-2.86469796671812</v>
      </c>
      <c r="AM22">
        <v>65.8875090245337</v>
      </c>
      <c r="AN22">
        <f>(AP22 - AO22 + BO22*1E3/(8.314*(BQ22+273.15)) * AR22/BN22 * AQ22) * BN22/(100*BB22) * 1000/(1000 - AP22)</f>
        <v>0</v>
      </c>
      <c r="AO22">
        <v>18.6776639907499</v>
      </c>
      <c r="AP22">
        <v>20.9107503496503</v>
      </c>
      <c r="AQ22">
        <v>-0.00664910215522923</v>
      </c>
      <c r="AR22">
        <v>78.9573288142496</v>
      </c>
      <c r="AS22">
        <v>20</v>
      </c>
      <c r="AT22">
        <v>4</v>
      </c>
      <c r="AU22">
        <f>IF(AS22*$H$13&gt;=AW22,1.0,(AW22/(AW22-AS22*$H$13)))</f>
        <v>0</v>
      </c>
      <c r="AV22">
        <f>(AU22-1)*100</f>
        <v>0</v>
      </c>
      <c r="AW22">
        <f>MAX(0,($B$13+$C$13*BV22)/(1+$D$13*BV22)*BO22/(BQ22+273)*$E$13)</f>
        <v>0</v>
      </c>
      <c r="AX22">
        <f>$B$11*BW22+$C$11*BX22+$F$11*CI22*(1-CL22)</f>
        <v>0</v>
      </c>
      <c r="AY22">
        <f>AX22*AZ22</f>
        <v>0</v>
      </c>
      <c r="AZ22">
        <f>($B$11*$D$9+$C$11*$D$9+$F$11*((CV22+CN22)/MAX(CV22+CN22+CW22, 0.1)*$I$9+CW22/MAX(CV22+CN22+CW22, 0.1)*$J$9))/($B$11+$C$11+$F$11)</f>
        <v>0</v>
      </c>
      <c r="BA22">
        <f>($B$11*$K$9+$C$11*$K$9+$F$11*((CV22+CN22)/MAX(CV22+CN22+CW22, 0.1)*$P$9+CW22/MAX(CV22+CN22+CW22, 0.1)*$Q$9))/($B$11+$C$11+$F$11)</f>
        <v>0</v>
      </c>
      <c r="BB22">
        <v>6</v>
      </c>
      <c r="BC22">
        <v>0.5</v>
      </c>
      <c r="BD22" t="s">
        <v>355</v>
      </c>
      <c r="BE22">
        <v>2</v>
      </c>
      <c r="BF22" t="b">
        <v>1</v>
      </c>
      <c r="BG22">
        <v>1657479291.5</v>
      </c>
      <c r="BH22">
        <v>374.348</v>
      </c>
      <c r="BI22">
        <v>367.198777777778</v>
      </c>
      <c r="BJ22">
        <v>20.9193555555556</v>
      </c>
      <c r="BK22">
        <v>18.6882222222222</v>
      </c>
      <c r="BL22">
        <v>371.251444444444</v>
      </c>
      <c r="BM22">
        <v>20.6461777777778</v>
      </c>
      <c r="BN22">
        <v>499.905555555556</v>
      </c>
      <c r="BO22">
        <v>73.3957222222222</v>
      </c>
      <c r="BP22">
        <v>0.0273382222222222</v>
      </c>
      <c r="BQ22">
        <v>24.5972666666667</v>
      </c>
      <c r="BR22">
        <v>25.0607777777778</v>
      </c>
      <c r="BS22">
        <v>999.9</v>
      </c>
      <c r="BT22">
        <v>0</v>
      </c>
      <c r="BU22">
        <v>0</v>
      </c>
      <c r="BV22">
        <v>9982.22888888889</v>
      </c>
      <c r="BW22">
        <v>0</v>
      </c>
      <c r="BX22">
        <v>633.695666666667</v>
      </c>
      <c r="BY22">
        <v>7.14941777777778</v>
      </c>
      <c r="BZ22">
        <v>382.346444444444</v>
      </c>
      <c r="CA22">
        <v>374.191777777778</v>
      </c>
      <c r="CB22">
        <v>2.23113</v>
      </c>
      <c r="CC22">
        <v>367.198777777778</v>
      </c>
      <c r="CD22">
        <v>18.6882222222222</v>
      </c>
      <c r="CE22">
        <v>1.53539111111111</v>
      </c>
      <c r="CF22">
        <v>1.37163555555556</v>
      </c>
      <c r="CG22">
        <v>13.3252333333333</v>
      </c>
      <c r="CH22">
        <v>11.6076444444444</v>
      </c>
      <c r="CI22">
        <v>1999.95777777778</v>
      </c>
      <c r="CJ22">
        <v>0.979991666666667</v>
      </c>
      <c r="CK22">
        <v>0.0200079111111111</v>
      </c>
      <c r="CL22">
        <v>0</v>
      </c>
      <c r="CM22">
        <v>2.59704444444444</v>
      </c>
      <c r="CN22">
        <v>0</v>
      </c>
      <c r="CO22">
        <v>15527.4666666667</v>
      </c>
      <c r="CP22">
        <v>16705.0111111111</v>
      </c>
      <c r="CQ22">
        <v>44.812</v>
      </c>
      <c r="CR22">
        <v>46.75</v>
      </c>
      <c r="CS22">
        <v>45.937</v>
      </c>
      <c r="CT22">
        <v>44.951</v>
      </c>
      <c r="CU22">
        <v>44</v>
      </c>
      <c r="CV22">
        <v>1959.94</v>
      </c>
      <c r="CW22">
        <v>40.0111111111111</v>
      </c>
      <c r="CX22">
        <v>0</v>
      </c>
      <c r="CY22">
        <v>1651546078.2</v>
      </c>
      <c r="CZ22">
        <v>0</v>
      </c>
      <c r="DA22">
        <v>0</v>
      </c>
      <c r="DB22" t="s">
        <v>356</v>
      </c>
      <c r="DC22">
        <v>1657298120.5</v>
      </c>
      <c r="DD22">
        <v>1657298120.5</v>
      </c>
      <c r="DE22">
        <v>0</v>
      </c>
      <c r="DF22">
        <v>1.391</v>
      </c>
      <c r="DG22">
        <v>0.035</v>
      </c>
      <c r="DH22">
        <v>2.39</v>
      </c>
      <c r="DI22">
        <v>0.104</v>
      </c>
      <c r="DJ22">
        <v>419</v>
      </c>
      <c r="DK22">
        <v>18</v>
      </c>
      <c r="DL22">
        <v>0.11</v>
      </c>
      <c r="DM22">
        <v>0.02</v>
      </c>
      <c r="DN22">
        <v>-0.482759463414634</v>
      </c>
      <c r="DO22">
        <v>62.4614795958188</v>
      </c>
      <c r="DP22">
        <v>6.27005455993538</v>
      </c>
      <c r="DQ22">
        <v>0</v>
      </c>
      <c r="DR22">
        <v>2.27610195121951</v>
      </c>
      <c r="DS22">
        <v>-0.204630731707317</v>
      </c>
      <c r="DT22">
        <v>0.0224598293132007</v>
      </c>
      <c r="DU22">
        <v>0</v>
      </c>
      <c r="DV22">
        <v>0</v>
      </c>
      <c r="DW22">
        <v>2</v>
      </c>
      <c r="DX22" t="s">
        <v>357</v>
      </c>
      <c r="DY22">
        <v>2.82113</v>
      </c>
      <c r="DZ22">
        <v>2.644</v>
      </c>
      <c r="EA22">
        <v>0.0659926</v>
      </c>
      <c r="EB22">
        <v>0.0652253</v>
      </c>
      <c r="EC22">
        <v>0.0751732</v>
      </c>
      <c r="ED22">
        <v>0.0696041</v>
      </c>
      <c r="EE22">
        <v>25968.2</v>
      </c>
      <c r="EF22">
        <v>22705.3</v>
      </c>
      <c r="EG22">
        <v>24914</v>
      </c>
      <c r="EH22">
        <v>23677.6</v>
      </c>
      <c r="EI22">
        <v>39378.4</v>
      </c>
      <c r="EJ22">
        <v>36498.9</v>
      </c>
      <c r="EK22">
        <v>45092.6</v>
      </c>
      <c r="EL22">
        <v>42285</v>
      </c>
      <c r="EM22">
        <v>1.72752</v>
      </c>
      <c r="EN22">
        <v>2.07955</v>
      </c>
      <c r="EO22">
        <v>0.0633337</v>
      </c>
      <c r="EP22">
        <v>0</v>
      </c>
      <c r="EQ22">
        <v>24.0101</v>
      </c>
      <c r="ER22">
        <v>999.9</v>
      </c>
      <c r="ES22">
        <v>41.912</v>
      </c>
      <c r="ET22">
        <v>34.09</v>
      </c>
      <c r="EU22">
        <v>30.6652</v>
      </c>
      <c r="EV22">
        <v>52.4301</v>
      </c>
      <c r="EW22">
        <v>28.722</v>
      </c>
      <c r="EX22">
        <v>2</v>
      </c>
      <c r="EY22">
        <v>0.369154</v>
      </c>
      <c r="EZ22">
        <v>5.22873</v>
      </c>
      <c r="FA22">
        <v>20.1631</v>
      </c>
      <c r="FB22">
        <v>5.23376</v>
      </c>
      <c r="FC22">
        <v>11.992</v>
      </c>
      <c r="FD22">
        <v>4.9557</v>
      </c>
      <c r="FE22">
        <v>3.304</v>
      </c>
      <c r="FF22">
        <v>347.8</v>
      </c>
      <c r="FG22">
        <v>9999</v>
      </c>
      <c r="FH22">
        <v>9999</v>
      </c>
      <c r="FI22">
        <v>6212</v>
      </c>
      <c r="FJ22">
        <v>1.86818</v>
      </c>
      <c r="FK22">
        <v>1.86388</v>
      </c>
      <c r="FL22">
        <v>1.87143</v>
      </c>
      <c r="FM22">
        <v>1.86234</v>
      </c>
      <c r="FN22">
        <v>1.86178</v>
      </c>
      <c r="FO22">
        <v>1.86824</v>
      </c>
      <c r="FP22">
        <v>1.85836</v>
      </c>
      <c r="FQ22">
        <v>1.86464</v>
      </c>
      <c r="FR22">
        <v>5</v>
      </c>
      <c r="FS22">
        <v>0</v>
      </c>
      <c r="FT22">
        <v>0</v>
      </c>
      <c r="FU22">
        <v>0</v>
      </c>
      <c r="FV22" t="s">
        <v>358</v>
      </c>
      <c r="FW22" t="s">
        <v>359</v>
      </c>
      <c r="FX22" t="s">
        <v>360</v>
      </c>
      <c r="FY22" t="s">
        <v>360</v>
      </c>
      <c r="FZ22" t="s">
        <v>360</v>
      </c>
      <c r="GA22" t="s">
        <v>360</v>
      </c>
      <c r="GB22">
        <v>0</v>
      </c>
      <c r="GC22">
        <v>100</v>
      </c>
      <c r="GD22">
        <v>100</v>
      </c>
      <c r="GE22">
        <v>3.072</v>
      </c>
      <c r="GF22">
        <v>0.2728</v>
      </c>
      <c r="GG22">
        <v>1.58883679202709</v>
      </c>
      <c r="GH22">
        <v>0.00476717027532216</v>
      </c>
      <c r="GI22">
        <v>-2.21254457965117e-06</v>
      </c>
      <c r="GJ22">
        <v>8.4011376092462e-10</v>
      </c>
      <c r="GK22">
        <v>-0.0609447565822332</v>
      </c>
      <c r="GL22">
        <v>-0.00872906473258777</v>
      </c>
      <c r="GM22">
        <v>0.00143137740804298</v>
      </c>
      <c r="GN22">
        <v>-1.08861914993027e-05</v>
      </c>
      <c r="GO22">
        <v>12</v>
      </c>
      <c r="GP22">
        <v>2219</v>
      </c>
      <c r="GQ22">
        <v>4</v>
      </c>
      <c r="GR22">
        <v>38</v>
      </c>
      <c r="GS22">
        <v>3019.6</v>
      </c>
      <c r="GT22">
        <v>3019.6</v>
      </c>
      <c r="GU22">
        <v>1.11694</v>
      </c>
      <c r="GV22">
        <v>2.39136</v>
      </c>
      <c r="GW22">
        <v>1.99829</v>
      </c>
      <c r="GX22">
        <v>2.70508</v>
      </c>
      <c r="GY22">
        <v>2.09351</v>
      </c>
      <c r="GZ22">
        <v>2.42065</v>
      </c>
      <c r="HA22">
        <v>39.0188</v>
      </c>
      <c r="HB22">
        <v>13.9131</v>
      </c>
      <c r="HC22">
        <v>18</v>
      </c>
      <c r="HD22">
        <v>422.596</v>
      </c>
      <c r="HE22">
        <v>660.337</v>
      </c>
      <c r="HF22">
        <v>20.316</v>
      </c>
      <c r="HG22">
        <v>32.1104</v>
      </c>
      <c r="HH22">
        <v>30.001</v>
      </c>
      <c r="HI22">
        <v>31.8858</v>
      </c>
      <c r="HJ22">
        <v>31.8908</v>
      </c>
      <c r="HK22">
        <v>22.3255</v>
      </c>
      <c r="HL22">
        <v>48.2464</v>
      </c>
      <c r="HM22">
        <v>0</v>
      </c>
      <c r="HN22">
        <v>20.262</v>
      </c>
      <c r="HO22">
        <v>332.368</v>
      </c>
      <c r="HP22">
        <v>18.8638</v>
      </c>
      <c r="HQ22">
        <v>95.3969</v>
      </c>
      <c r="HR22">
        <v>99.3746</v>
      </c>
    </row>
    <row r="23" spans="1:226">
      <c r="A23">
        <v>7</v>
      </c>
      <c r="B23">
        <v>1657479299</v>
      </c>
      <c r="C23">
        <v>30</v>
      </c>
      <c r="D23" t="s">
        <v>371</v>
      </c>
      <c r="E23" t="s">
        <v>372</v>
      </c>
      <c r="F23">
        <v>5</v>
      </c>
      <c r="G23" t="s">
        <v>353</v>
      </c>
      <c r="H23" t="s">
        <v>354</v>
      </c>
      <c r="I23">
        <v>1657479296.2</v>
      </c>
      <c r="J23">
        <f>(K23)/1000</f>
        <v>0</v>
      </c>
      <c r="K23">
        <f>IF(BF23, AN23, AH23)</f>
        <v>0</v>
      </c>
      <c r="L23">
        <f>IF(BF23, AI23, AG23)</f>
        <v>0</v>
      </c>
      <c r="M23">
        <f>BH23 - IF(AU23&gt;1, L23*BB23*100.0/(AW23*BV23), 0)</f>
        <v>0</v>
      </c>
      <c r="N23">
        <f>((T23-J23/2)*M23-L23)/(T23+J23/2)</f>
        <v>0</v>
      </c>
      <c r="O23">
        <f>N23*(BO23+BP23)/1000.0</f>
        <v>0</v>
      </c>
      <c r="P23">
        <f>(BH23 - IF(AU23&gt;1, L23*BB23*100.0/(AW23*BV23), 0))*(BO23+BP23)/1000.0</f>
        <v>0</v>
      </c>
      <c r="Q23">
        <f>2.0/((1/S23-1/R23)+SIGN(S23)*SQRT((1/S23-1/R23)*(1/S23-1/R23) + 4*BC23/((BC23+1)*(BC23+1))*(2*1/S23*1/R23-1/R23*1/R23)))</f>
        <v>0</v>
      </c>
      <c r="R23">
        <f>IF(LEFT(BD23,1)&lt;&gt;"0",IF(LEFT(BD23,1)="1",3.0,BE23),$D$5+$E$5*(BV23*BO23/($K$5*1000))+$F$5*(BV23*BO23/($K$5*1000))*MAX(MIN(BB23,$J$5),$I$5)*MAX(MIN(BB23,$J$5),$I$5)+$G$5*MAX(MIN(BB23,$J$5),$I$5)*(BV23*BO23/($K$5*1000))+$H$5*(BV23*BO23/($K$5*1000))*(BV23*BO23/($K$5*1000)))</f>
        <v>0</v>
      </c>
      <c r="S23">
        <f>J23*(1000-(1000*0.61365*exp(17.502*W23/(240.97+W23))/(BO23+BP23)+BJ23)/2)/(1000*0.61365*exp(17.502*W23/(240.97+W23))/(BO23+BP23)-BJ23)</f>
        <v>0</v>
      </c>
      <c r="T23">
        <f>1/((BC23+1)/(Q23/1.6)+1/(R23/1.37)) + BC23/((BC23+1)/(Q23/1.6) + BC23/(R23/1.37))</f>
        <v>0</v>
      </c>
      <c r="U23">
        <f>(AX23*BA23)</f>
        <v>0</v>
      </c>
      <c r="V23">
        <f>(BQ23+(U23+2*0.95*5.67E-8*(((BQ23+$B$7)+273)^4-(BQ23+273)^4)-44100*J23)/(1.84*29.3*R23+8*0.95*5.67E-8*(BQ23+273)^3))</f>
        <v>0</v>
      </c>
      <c r="W23">
        <f>($C$7*BR23+$D$7*BS23+$E$7*V23)</f>
        <v>0</v>
      </c>
      <c r="X23">
        <f>0.61365*exp(17.502*W23/(240.97+W23))</f>
        <v>0</v>
      </c>
      <c r="Y23">
        <f>(Z23/AA23*100)</f>
        <v>0</v>
      </c>
      <c r="Z23">
        <f>BJ23*(BO23+BP23)/1000</f>
        <v>0</v>
      </c>
      <c r="AA23">
        <f>0.61365*exp(17.502*BQ23/(240.97+BQ23))</f>
        <v>0</v>
      </c>
      <c r="AB23">
        <f>(X23-BJ23*(BO23+BP23)/1000)</f>
        <v>0</v>
      </c>
      <c r="AC23">
        <f>(-J23*44100)</f>
        <v>0</v>
      </c>
      <c r="AD23">
        <f>2*29.3*R23*0.92*(BQ23-W23)</f>
        <v>0</v>
      </c>
      <c r="AE23">
        <f>2*0.95*5.67E-8*(((BQ23+$B$7)+273)^4-(W23+273)^4)</f>
        <v>0</v>
      </c>
      <c r="AF23">
        <f>U23+AE23+AC23+AD23</f>
        <v>0</v>
      </c>
      <c r="AG23">
        <f>BN23*AU23*(BI23-BH23*(1000-AU23*BK23)/(1000-AU23*BJ23))/(100*BB23)</f>
        <v>0</v>
      </c>
      <c r="AH23">
        <f>1000*BN23*AU23*(BJ23-BK23)/(100*BB23*(1000-AU23*BJ23))</f>
        <v>0</v>
      </c>
      <c r="AI23">
        <f>(AJ23 - AK23 - BO23*1E3/(8.314*(BQ23+273.15)) * AM23/BN23 * AL23) * BN23/(100*BB23) * (1000 - BK23)/1000</f>
        <v>0</v>
      </c>
      <c r="AJ23">
        <v>359.379002065816</v>
      </c>
      <c r="AK23">
        <v>361.354157575757</v>
      </c>
      <c r="AL23">
        <v>-3.05472647154999</v>
      </c>
      <c r="AM23">
        <v>65.8875090245337</v>
      </c>
      <c r="AN23">
        <f>(AP23 - AO23 + BO23*1E3/(8.314*(BQ23+273.15)) * AR23/BN23 * AQ23) * BN23/(100*BB23) * 1000/(1000 - AP23)</f>
        <v>0</v>
      </c>
      <c r="AO23">
        <v>18.7296518122564</v>
      </c>
      <c r="AP23">
        <v>20.9106013986014</v>
      </c>
      <c r="AQ23">
        <v>-0.000702414907332524</v>
      </c>
      <c r="AR23">
        <v>78.9573288142496</v>
      </c>
      <c r="AS23">
        <v>20</v>
      </c>
      <c r="AT23">
        <v>4</v>
      </c>
      <c r="AU23">
        <f>IF(AS23*$H$13&gt;=AW23,1.0,(AW23/(AW23-AS23*$H$13)))</f>
        <v>0</v>
      </c>
      <c r="AV23">
        <f>(AU23-1)*100</f>
        <v>0</v>
      </c>
      <c r="AW23">
        <f>MAX(0,($B$13+$C$13*BV23)/(1+$D$13*BV23)*BO23/(BQ23+273)*$E$13)</f>
        <v>0</v>
      </c>
      <c r="AX23">
        <f>$B$11*BW23+$C$11*BX23+$F$11*CI23*(1-CL23)</f>
        <v>0</v>
      </c>
      <c r="AY23">
        <f>AX23*AZ23</f>
        <v>0</v>
      </c>
      <c r="AZ23">
        <f>($B$11*$D$9+$C$11*$D$9+$F$11*((CV23+CN23)/MAX(CV23+CN23+CW23, 0.1)*$I$9+CW23/MAX(CV23+CN23+CW23, 0.1)*$J$9))/($B$11+$C$11+$F$11)</f>
        <v>0</v>
      </c>
      <c r="BA23">
        <f>($B$11*$K$9+$C$11*$K$9+$F$11*((CV23+CN23)/MAX(CV23+CN23+CW23, 0.1)*$P$9+CW23/MAX(CV23+CN23+CW23, 0.1)*$Q$9))/($B$11+$C$11+$F$11)</f>
        <v>0</v>
      </c>
      <c r="BB23">
        <v>6</v>
      </c>
      <c r="BC23">
        <v>0.5</v>
      </c>
      <c r="BD23" t="s">
        <v>355</v>
      </c>
      <c r="BE23">
        <v>2</v>
      </c>
      <c r="BF23" t="b">
        <v>1</v>
      </c>
      <c r="BG23">
        <v>1657479296.2</v>
      </c>
      <c r="BH23">
        <v>360.6979</v>
      </c>
      <c r="BI23">
        <v>351.8339</v>
      </c>
      <c r="BJ23">
        <v>20.90891</v>
      </c>
      <c r="BK23">
        <v>18.74579</v>
      </c>
      <c r="BL23">
        <v>357.6487</v>
      </c>
      <c r="BM23">
        <v>20.63611</v>
      </c>
      <c r="BN23">
        <v>500.0288</v>
      </c>
      <c r="BO23">
        <v>73.39462</v>
      </c>
      <c r="BP23">
        <v>0.0273464</v>
      </c>
      <c r="BQ23">
        <v>24.57986</v>
      </c>
      <c r="BR23">
        <v>25.03931</v>
      </c>
      <c r="BS23">
        <v>999.9</v>
      </c>
      <c r="BT23">
        <v>0</v>
      </c>
      <c r="BU23">
        <v>0</v>
      </c>
      <c r="BV23">
        <v>9999.564</v>
      </c>
      <c r="BW23">
        <v>0</v>
      </c>
      <c r="BX23">
        <v>663.3295</v>
      </c>
      <c r="BY23">
        <v>8.86409</v>
      </c>
      <c r="BZ23">
        <v>368.4009</v>
      </c>
      <c r="CA23">
        <v>358.5552</v>
      </c>
      <c r="CB23">
        <v>2.163121</v>
      </c>
      <c r="CC23">
        <v>351.8339</v>
      </c>
      <c r="CD23">
        <v>18.74579</v>
      </c>
      <c r="CE23">
        <v>1.534601</v>
      </c>
      <c r="CF23">
        <v>1.375841</v>
      </c>
      <c r="CG23">
        <v>13.31733</v>
      </c>
      <c r="CH23">
        <v>11.65395</v>
      </c>
      <c r="CI23">
        <v>1999.975</v>
      </c>
      <c r="CJ23">
        <v>0.9799919</v>
      </c>
      <c r="CK23">
        <v>0.02000767</v>
      </c>
      <c r="CL23">
        <v>0</v>
      </c>
      <c r="CM23">
        <v>2.42691</v>
      </c>
      <c r="CN23">
        <v>0</v>
      </c>
      <c r="CO23">
        <v>15543.19</v>
      </c>
      <c r="CP23">
        <v>16705.15</v>
      </c>
      <c r="CQ23">
        <v>44.812</v>
      </c>
      <c r="CR23">
        <v>46.75</v>
      </c>
      <c r="CS23">
        <v>45.9433</v>
      </c>
      <c r="CT23">
        <v>44.937</v>
      </c>
      <c r="CU23">
        <v>44</v>
      </c>
      <c r="CV23">
        <v>1959.959</v>
      </c>
      <c r="CW23">
        <v>40.011</v>
      </c>
      <c r="CX23">
        <v>0</v>
      </c>
      <c r="CY23">
        <v>1651546083.6</v>
      </c>
      <c r="CZ23">
        <v>0</v>
      </c>
      <c r="DA23">
        <v>0</v>
      </c>
      <c r="DB23" t="s">
        <v>356</v>
      </c>
      <c r="DC23">
        <v>1657298120.5</v>
      </c>
      <c r="DD23">
        <v>1657298120.5</v>
      </c>
      <c r="DE23">
        <v>0</v>
      </c>
      <c r="DF23">
        <v>1.391</v>
      </c>
      <c r="DG23">
        <v>0.035</v>
      </c>
      <c r="DH23">
        <v>2.39</v>
      </c>
      <c r="DI23">
        <v>0.104</v>
      </c>
      <c r="DJ23">
        <v>419</v>
      </c>
      <c r="DK23">
        <v>18</v>
      </c>
      <c r="DL23">
        <v>0.11</v>
      </c>
      <c r="DM23">
        <v>0.02</v>
      </c>
      <c r="DN23">
        <v>4.6630376097561</v>
      </c>
      <c r="DO23">
        <v>38.4969131707317</v>
      </c>
      <c r="DP23">
        <v>3.90471710790375</v>
      </c>
      <c r="DQ23">
        <v>0</v>
      </c>
      <c r="DR23">
        <v>2.23881609756098</v>
      </c>
      <c r="DS23">
        <v>-0.466807944250865</v>
      </c>
      <c r="DT23">
        <v>0.0493551219512195</v>
      </c>
      <c r="DU23">
        <v>0</v>
      </c>
      <c r="DV23">
        <v>0</v>
      </c>
      <c r="DW23">
        <v>2</v>
      </c>
      <c r="DX23" t="s">
        <v>357</v>
      </c>
      <c r="DY23">
        <v>2.82166</v>
      </c>
      <c r="DZ23">
        <v>2.64353</v>
      </c>
      <c r="EA23">
        <v>0.0638391</v>
      </c>
      <c r="EB23">
        <v>0.0628404</v>
      </c>
      <c r="EC23">
        <v>0.0751815</v>
      </c>
      <c r="ED23">
        <v>0.0697316</v>
      </c>
      <c r="EE23">
        <v>26029.2</v>
      </c>
      <c r="EF23">
        <v>22764.2</v>
      </c>
      <c r="EG23">
        <v>24915</v>
      </c>
      <c r="EH23">
        <v>23678.5</v>
      </c>
      <c r="EI23">
        <v>39379</v>
      </c>
      <c r="EJ23">
        <v>36495</v>
      </c>
      <c r="EK23">
        <v>45093.8</v>
      </c>
      <c r="EL23">
        <v>42286.3</v>
      </c>
      <c r="EM23">
        <v>1.72805</v>
      </c>
      <c r="EN23">
        <v>2.07955</v>
      </c>
      <c r="EO23">
        <v>0.0627115</v>
      </c>
      <c r="EP23">
        <v>0</v>
      </c>
      <c r="EQ23">
        <v>23.9903</v>
      </c>
      <c r="ER23">
        <v>999.9</v>
      </c>
      <c r="ES23">
        <v>41.863</v>
      </c>
      <c r="ET23">
        <v>34.1</v>
      </c>
      <c r="EU23">
        <v>30.6435</v>
      </c>
      <c r="EV23">
        <v>52.4401</v>
      </c>
      <c r="EW23">
        <v>28.5417</v>
      </c>
      <c r="EX23">
        <v>2</v>
      </c>
      <c r="EY23">
        <v>0.365475</v>
      </c>
      <c r="EZ23">
        <v>4.87617</v>
      </c>
      <c r="FA23">
        <v>20.1742</v>
      </c>
      <c r="FB23">
        <v>5.23346</v>
      </c>
      <c r="FC23">
        <v>11.992</v>
      </c>
      <c r="FD23">
        <v>4.95575</v>
      </c>
      <c r="FE23">
        <v>3.304</v>
      </c>
      <c r="FF23">
        <v>347.8</v>
      </c>
      <c r="FG23">
        <v>9999</v>
      </c>
      <c r="FH23">
        <v>9999</v>
      </c>
      <c r="FI23">
        <v>6212</v>
      </c>
      <c r="FJ23">
        <v>1.86819</v>
      </c>
      <c r="FK23">
        <v>1.86389</v>
      </c>
      <c r="FL23">
        <v>1.87141</v>
      </c>
      <c r="FM23">
        <v>1.86235</v>
      </c>
      <c r="FN23">
        <v>1.86178</v>
      </c>
      <c r="FO23">
        <v>1.86825</v>
      </c>
      <c r="FP23">
        <v>1.85837</v>
      </c>
      <c r="FQ23">
        <v>1.86464</v>
      </c>
      <c r="FR23">
        <v>5</v>
      </c>
      <c r="FS23">
        <v>0</v>
      </c>
      <c r="FT23">
        <v>0</v>
      </c>
      <c r="FU23">
        <v>0</v>
      </c>
      <c r="FV23" t="s">
        <v>358</v>
      </c>
      <c r="FW23" t="s">
        <v>359</v>
      </c>
      <c r="FX23" t="s">
        <v>360</v>
      </c>
      <c r="FY23" t="s">
        <v>360</v>
      </c>
      <c r="FZ23" t="s">
        <v>360</v>
      </c>
      <c r="GA23" t="s">
        <v>360</v>
      </c>
      <c r="GB23">
        <v>0</v>
      </c>
      <c r="GC23">
        <v>100</v>
      </c>
      <c r="GD23">
        <v>100</v>
      </c>
      <c r="GE23">
        <v>3.019</v>
      </c>
      <c r="GF23">
        <v>0.2729</v>
      </c>
      <c r="GG23">
        <v>1.58883679202709</v>
      </c>
      <c r="GH23">
        <v>0.00476717027532216</v>
      </c>
      <c r="GI23">
        <v>-2.21254457965117e-06</v>
      </c>
      <c r="GJ23">
        <v>8.4011376092462e-10</v>
      </c>
      <c r="GK23">
        <v>-0.0609447565822332</v>
      </c>
      <c r="GL23">
        <v>-0.00872906473258777</v>
      </c>
      <c r="GM23">
        <v>0.00143137740804298</v>
      </c>
      <c r="GN23">
        <v>-1.08861914993027e-05</v>
      </c>
      <c r="GO23">
        <v>12</v>
      </c>
      <c r="GP23">
        <v>2219</v>
      </c>
      <c r="GQ23">
        <v>4</v>
      </c>
      <c r="GR23">
        <v>38</v>
      </c>
      <c r="GS23">
        <v>3019.6</v>
      </c>
      <c r="GT23">
        <v>3019.6</v>
      </c>
      <c r="GU23">
        <v>1.07544</v>
      </c>
      <c r="GV23">
        <v>2.39014</v>
      </c>
      <c r="GW23">
        <v>1.99829</v>
      </c>
      <c r="GX23">
        <v>2.70508</v>
      </c>
      <c r="GY23">
        <v>2.09351</v>
      </c>
      <c r="GZ23">
        <v>2.40601</v>
      </c>
      <c r="HA23">
        <v>39.0188</v>
      </c>
      <c r="HB23">
        <v>13.9219</v>
      </c>
      <c r="HC23">
        <v>18</v>
      </c>
      <c r="HD23">
        <v>422.833</v>
      </c>
      <c r="HE23">
        <v>660.215</v>
      </c>
      <c r="HF23">
        <v>20.2107</v>
      </c>
      <c r="HG23">
        <v>32.0896</v>
      </c>
      <c r="HH23">
        <v>29.9983</v>
      </c>
      <c r="HI23">
        <v>31.8756</v>
      </c>
      <c r="HJ23">
        <v>31.8798</v>
      </c>
      <c r="HK23">
        <v>21.5102</v>
      </c>
      <c r="HL23">
        <v>47.9754</v>
      </c>
      <c r="HM23">
        <v>0</v>
      </c>
      <c r="HN23">
        <v>20.2258</v>
      </c>
      <c r="HO23">
        <v>312.218</v>
      </c>
      <c r="HP23">
        <v>18.9018</v>
      </c>
      <c r="HQ23">
        <v>95.3997</v>
      </c>
      <c r="HR23">
        <v>99.3777</v>
      </c>
    </row>
    <row r="24" spans="1:226">
      <c r="A24">
        <v>8</v>
      </c>
      <c r="B24">
        <v>1657479304</v>
      </c>
      <c r="C24">
        <v>35</v>
      </c>
      <c r="D24" t="s">
        <v>373</v>
      </c>
      <c r="E24" t="s">
        <v>374</v>
      </c>
      <c r="F24">
        <v>5</v>
      </c>
      <c r="G24" t="s">
        <v>353</v>
      </c>
      <c r="H24" t="s">
        <v>354</v>
      </c>
      <c r="I24">
        <v>1657479301.5</v>
      </c>
      <c r="J24">
        <f>(K24)/1000</f>
        <v>0</v>
      </c>
      <c r="K24">
        <f>IF(BF24, AN24, AH24)</f>
        <v>0</v>
      </c>
      <c r="L24">
        <f>IF(BF24, AI24, AG24)</f>
        <v>0</v>
      </c>
      <c r="M24">
        <f>BH24 - IF(AU24&gt;1, L24*BB24*100.0/(AW24*BV24), 0)</f>
        <v>0</v>
      </c>
      <c r="N24">
        <f>((T24-J24/2)*M24-L24)/(T24+J24/2)</f>
        <v>0</v>
      </c>
      <c r="O24">
        <f>N24*(BO24+BP24)/1000.0</f>
        <v>0</v>
      </c>
      <c r="P24">
        <f>(BH24 - IF(AU24&gt;1, L24*BB24*100.0/(AW24*BV24), 0))*(BO24+BP24)/1000.0</f>
        <v>0</v>
      </c>
      <c r="Q24">
        <f>2.0/((1/S24-1/R24)+SIGN(S24)*SQRT((1/S24-1/R24)*(1/S24-1/R24) + 4*BC24/((BC24+1)*(BC24+1))*(2*1/S24*1/R24-1/R24*1/R24)))</f>
        <v>0</v>
      </c>
      <c r="R24">
        <f>IF(LEFT(BD24,1)&lt;&gt;"0",IF(LEFT(BD24,1)="1",3.0,BE24),$D$5+$E$5*(BV24*BO24/($K$5*1000))+$F$5*(BV24*BO24/($K$5*1000))*MAX(MIN(BB24,$J$5),$I$5)*MAX(MIN(BB24,$J$5),$I$5)+$G$5*MAX(MIN(BB24,$J$5),$I$5)*(BV24*BO24/($K$5*1000))+$H$5*(BV24*BO24/($K$5*1000))*(BV24*BO24/($K$5*1000)))</f>
        <v>0</v>
      </c>
      <c r="S24">
        <f>J24*(1000-(1000*0.61365*exp(17.502*W24/(240.97+W24))/(BO24+BP24)+BJ24)/2)/(1000*0.61365*exp(17.502*W24/(240.97+W24))/(BO24+BP24)-BJ24)</f>
        <v>0</v>
      </c>
      <c r="T24">
        <f>1/((BC24+1)/(Q24/1.6)+1/(R24/1.37)) + BC24/((BC24+1)/(Q24/1.6) + BC24/(R24/1.37))</f>
        <v>0</v>
      </c>
      <c r="U24">
        <f>(AX24*BA24)</f>
        <v>0</v>
      </c>
      <c r="V24">
        <f>(BQ24+(U24+2*0.95*5.67E-8*(((BQ24+$B$7)+273)^4-(BQ24+273)^4)-44100*J24)/(1.84*29.3*R24+8*0.95*5.67E-8*(BQ24+273)^3))</f>
        <v>0</v>
      </c>
      <c r="W24">
        <f>($C$7*BR24+$D$7*BS24+$E$7*V24)</f>
        <v>0</v>
      </c>
      <c r="X24">
        <f>0.61365*exp(17.502*W24/(240.97+W24))</f>
        <v>0</v>
      </c>
      <c r="Y24">
        <f>(Z24/AA24*100)</f>
        <v>0</v>
      </c>
      <c r="Z24">
        <f>BJ24*(BO24+BP24)/1000</f>
        <v>0</v>
      </c>
      <c r="AA24">
        <f>0.61365*exp(17.502*BQ24/(240.97+BQ24))</f>
        <v>0</v>
      </c>
      <c r="AB24">
        <f>(X24-BJ24*(BO24+BP24)/1000)</f>
        <v>0</v>
      </c>
      <c r="AC24">
        <f>(-J24*44100)</f>
        <v>0</v>
      </c>
      <c r="AD24">
        <f>2*29.3*R24*0.92*(BQ24-W24)</f>
        <v>0</v>
      </c>
      <c r="AE24">
        <f>2*0.95*5.67E-8*(((BQ24+$B$7)+273)^4-(W24+273)^4)</f>
        <v>0</v>
      </c>
      <c r="AF24">
        <f>U24+AE24+AC24+AD24</f>
        <v>0</v>
      </c>
      <c r="AG24">
        <f>BN24*AU24*(BI24-BH24*(1000-AU24*BK24)/(1000-AU24*BJ24))/(100*BB24)</f>
        <v>0</v>
      </c>
      <c r="AH24">
        <f>1000*BN24*AU24*(BJ24-BK24)/(100*BB24*(1000-AU24*BJ24))</f>
        <v>0</v>
      </c>
      <c r="AI24">
        <f>(AJ24 - AK24 - BO24*1E3/(8.314*(BQ24+273.15)) * AM24/BN24 * AL24) * BN24/(100*BB24) * (1000 - BK24)/1000</f>
        <v>0</v>
      </c>
      <c r="AJ24">
        <v>342.51833587965</v>
      </c>
      <c r="AK24">
        <v>345.517684848485</v>
      </c>
      <c r="AL24">
        <v>-3.1742735238858</v>
      </c>
      <c r="AM24">
        <v>65.8875090245337</v>
      </c>
      <c r="AN24">
        <f>(AP24 - AO24 + BO24*1E3/(8.314*(BQ24+273.15)) * AR24/BN24 * AQ24) * BN24/(100*BB24) * 1000/(1000 - AP24)</f>
        <v>0</v>
      </c>
      <c r="AO24">
        <v>18.7647853299754</v>
      </c>
      <c r="AP24">
        <v>20.9245895104895</v>
      </c>
      <c r="AQ24">
        <v>0.000445001492314636</v>
      </c>
      <c r="AR24">
        <v>78.9573288142496</v>
      </c>
      <c r="AS24">
        <v>20</v>
      </c>
      <c r="AT24">
        <v>4</v>
      </c>
      <c r="AU24">
        <f>IF(AS24*$H$13&gt;=AW24,1.0,(AW24/(AW24-AS24*$H$13)))</f>
        <v>0</v>
      </c>
      <c r="AV24">
        <f>(AU24-1)*100</f>
        <v>0</v>
      </c>
      <c r="AW24">
        <f>MAX(0,($B$13+$C$13*BV24)/(1+$D$13*BV24)*BO24/(BQ24+273)*$E$13)</f>
        <v>0</v>
      </c>
      <c r="AX24">
        <f>$B$11*BW24+$C$11*BX24+$F$11*CI24*(1-CL24)</f>
        <v>0</v>
      </c>
      <c r="AY24">
        <f>AX24*AZ24</f>
        <v>0</v>
      </c>
      <c r="AZ24">
        <f>($B$11*$D$9+$C$11*$D$9+$F$11*((CV24+CN24)/MAX(CV24+CN24+CW24, 0.1)*$I$9+CW24/MAX(CV24+CN24+CW24, 0.1)*$J$9))/($B$11+$C$11+$F$11)</f>
        <v>0</v>
      </c>
      <c r="BA24">
        <f>($B$11*$K$9+$C$11*$K$9+$F$11*((CV24+CN24)/MAX(CV24+CN24+CW24, 0.1)*$P$9+CW24/MAX(CV24+CN24+CW24, 0.1)*$Q$9))/($B$11+$C$11+$F$11)</f>
        <v>0</v>
      </c>
      <c r="BB24">
        <v>6</v>
      </c>
      <c r="BC24">
        <v>0.5</v>
      </c>
      <c r="BD24" t="s">
        <v>355</v>
      </c>
      <c r="BE24">
        <v>2</v>
      </c>
      <c r="BF24" t="b">
        <v>1</v>
      </c>
      <c r="BG24">
        <v>1657479301.5</v>
      </c>
      <c r="BH24">
        <v>344.515222222222</v>
      </c>
      <c r="BI24">
        <v>334.280555555556</v>
      </c>
      <c r="BJ24">
        <v>20.9179111111111</v>
      </c>
      <c r="BK24">
        <v>18.7747888888889</v>
      </c>
      <c r="BL24">
        <v>341.523</v>
      </c>
      <c r="BM24">
        <v>20.6447777777778</v>
      </c>
      <c r="BN24">
        <v>500.034555555556</v>
      </c>
      <c r="BO24">
        <v>73.3942333333333</v>
      </c>
      <c r="BP24">
        <v>0.0268459777777778</v>
      </c>
      <c r="BQ24">
        <v>24.5633333333333</v>
      </c>
      <c r="BR24">
        <v>25.0049</v>
      </c>
      <c r="BS24">
        <v>999.9</v>
      </c>
      <c r="BT24">
        <v>0</v>
      </c>
      <c r="BU24">
        <v>0</v>
      </c>
      <c r="BV24">
        <v>10035</v>
      </c>
      <c r="BW24">
        <v>0</v>
      </c>
      <c r="BX24">
        <v>712.961222222222</v>
      </c>
      <c r="BY24">
        <v>10.2346722222222</v>
      </c>
      <c r="BZ24">
        <v>351.875777777778</v>
      </c>
      <c r="CA24">
        <v>340.676555555556</v>
      </c>
      <c r="CB24">
        <v>2.14308777777778</v>
      </c>
      <c r="CC24">
        <v>334.280555555556</v>
      </c>
      <c r="CD24">
        <v>18.7747888888889</v>
      </c>
      <c r="CE24">
        <v>1.53525222222222</v>
      </c>
      <c r="CF24">
        <v>1.37796111111111</v>
      </c>
      <c r="CG24">
        <v>13.3238222222222</v>
      </c>
      <c r="CH24">
        <v>11.6772666666667</v>
      </c>
      <c r="CI24">
        <v>1999.92777777778</v>
      </c>
      <c r="CJ24">
        <v>0.979991666666667</v>
      </c>
      <c r="CK24">
        <v>0.0200079111111111</v>
      </c>
      <c r="CL24">
        <v>0</v>
      </c>
      <c r="CM24">
        <v>2.61447777777778</v>
      </c>
      <c r="CN24">
        <v>0</v>
      </c>
      <c r="CO24">
        <v>15585.0444444444</v>
      </c>
      <c r="CP24">
        <v>16704.7666666667</v>
      </c>
      <c r="CQ24">
        <v>44.812</v>
      </c>
      <c r="CR24">
        <v>46.7637777777778</v>
      </c>
      <c r="CS24">
        <v>45.993</v>
      </c>
      <c r="CT24">
        <v>44.937</v>
      </c>
      <c r="CU24">
        <v>44</v>
      </c>
      <c r="CV24">
        <v>1959.91</v>
      </c>
      <c r="CW24">
        <v>40.01</v>
      </c>
      <c r="CX24">
        <v>0</v>
      </c>
      <c r="CY24">
        <v>1651546088.4</v>
      </c>
      <c r="CZ24">
        <v>0</v>
      </c>
      <c r="DA24">
        <v>0</v>
      </c>
      <c r="DB24" t="s">
        <v>356</v>
      </c>
      <c r="DC24">
        <v>1657298120.5</v>
      </c>
      <c r="DD24">
        <v>1657298120.5</v>
      </c>
      <c r="DE24">
        <v>0</v>
      </c>
      <c r="DF24">
        <v>1.391</v>
      </c>
      <c r="DG24">
        <v>0.035</v>
      </c>
      <c r="DH24">
        <v>2.39</v>
      </c>
      <c r="DI24">
        <v>0.104</v>
      </c>
      <c r="DJ24">
        <v>419</v>
      </c>
      <c r="DK24">
        <v>18</v>
      </c>
      <c r="DL24">
        <v>0.11</v>
      </c>
      <c r="DM24">
        <v>0.02</v>
      </c>
      <c r="DN24">
        <v>6.96162297560976</v>
      </c>
      <c r="DO24">
        <v>26.8695453658537</v>
      </c>
      <c r="DP24">
        <v>2.71372720837058</v>
      </c>
      <c r="DQ24">
        <v>0</v>
      </c>
      <c r="DR24">
        <v>2.21024268292683</v>
      </c>
      <c r="DS24">
        <v>-0.511339442508707</v>
      </c>
      <c r="DT24">
        <v>0.0529973350008484</v>
      </c>
      <c r="DU24">
        <v>0</v>
      </c>
      <c r="DV24">
        <v>0</v>
      </c>
      <c r="DW24">
        <v>2</v>
      </c>
      <c r="DX24" t="s">
        <v>357</v>
      </c>
      <c r="DY24">
        <v>2.8218</v>
      </c>
      <c r="DZ24">
        <v>2.64341</v>
      </c>
      <c r="EA24">
        <v>0.0615579</v>
      </c>
      <c r="EB24">
        <v>0.060376</v>
      </c>
      <c r="EC24">
        <v>0.0752188</v>
      </c>
      <c r="ED24">
        <v>0.0698058</v>
      </c>
      <c r="EE24">
        <v>26094.6</v>
      </c>
      <c r="EF24">
        <v>22825.2</v>
      </c>
      <c r="EG24">
        <v>24916.8</v>
      </c>
      <c r="EH24">
        <v>23679.6</v>
      </c>
      <c r="EI24">
        <v>39380.1</v>
      </c>
      <c r="EJ24">
        <v>36493.7</v>
      </c>
      <c r="EK24">
        <v>45096.9</v>
      </c>
      <c r="EL24">
        <v>42288.1</v>
      </c>
      <c r="EM24">
        <v>1.72795</v>
      </c>
      <c r="EN24">
        <v>2.07982</v>
      </c>
      <c r="EO24">
        <v>0.0614598</v>
      </c>
      <c r="EP24">
        <v>0</v>
      </c>
      <c r="EQ24">
        <v>23.9697</v>
      </c>
      <c r="ER24">
        <v>999.9</v>
      </c>
      <c r="ES24">
        <v>41.814</v>
      </c>
      <c r="ET24">
        <v>34.09</v>
      </c>
      <c r="EU24">
        <v>30.594</v>
      </c>
      <c r="EV24">
        <v>52.3001</v>
      </c>
      <c r="EW24">
        <v>28.5176</v>
      </c>
      <c r="EX24">
        <v>2</v>
      </c>
      <c r="EY24">
        <v>0.361532</v>
      </c>
      <c r="EZ24">
        <v>4.59534</v>
      </c>
      <c r="FA24">
        <v>20.1827</v>
      </c>
      <c r="FB24">
        <v>5.23346</v>
      </c>
      <c r="FC24">
        <v>11.992</v>
      </c>
      <c r="FD24">
        <v>4.95575</v>
      </c>
      <c r="FE24">
        <v>3.304</v>
      </c>
      <c r="FF24">
        <v>347.8</v>
      </c>
      <c r="FG24">
        <v>9999</v>
      </c>
      <c r="FH24">
        <v>9999</v>
      </c>
      <c r="FI24">
        <v>6212.2</v>
      </c>
      <c r="FJ24">
        <v>1.86821</v>
      </c>
      <c r="FK24">
        <v>1.86392</v>
      </c>
      <c r="FL24">
        <v>1.87143</v>
      </c>
      <c r="FM24">
        <v>1.86235</v>
      </c>
      <c r="FN24">
        <v>1.86178</v>
      </c>
      <c r="FO24">
        <v>1.86826</v>
      </c>
      <c r="FP24">
        <v>1.85837</v>
      </c>
      <c r="FQ24">
        <v>1.86466</v>
      </c>
      <c r="FR24">
        <v>5</v>
      </c>
      <c r="FS24">
        <v>0</v>
      </c>
      <c r="FT24">
        <v>0</v>
      </c>
      <c r="FU24">
        <v>0</v>
      </c>
      <c r="FV24" t="s">
        <v>358</v>
      </c>
      <c r="FW24" t="s">
        <v>359</v>
      </c>
      <c r="FX24" t="s">
        <v>360</v>
      </c>
      <c r="FY24" t="s">
        <v>360</v>
      </c>
      <c r="FZ24" t="s">
        <v>360</v>
      </c>
      <c r="GA24" t="s">
        <v>360</v>
      </c>
      <c r="GB24">
        <v>0</v>
      </c>
      <c r="GC24">
        <v>100</v>
      </c>
      <c r="GD24">
        <v>100</v>
      </c>
      <c r="GE24">
        <v>2.965</v>
      </c>
      <c r="GF24">
        <v>0.2734</v>
      </c>
      <c r="GG24">
        <v>1.58883679202709</v>
      </c>
      <c r="GH24">
        <v>0.00476717027532216</v>
      </c>
      <c r="GI24">
        <v>-2.21254457965117e-06</v>
      </c>
      <c r="GJ24">
        <v>8.4011376092462e-10</v>
      </c>
      <c r="GK24">
        <v>-0.0609447565822332</v>
      </c>
      <c r="GL24">
        <v>-0.00872906473258777</v>
      </c>
      <c r="GM24">
        <v>0.00143137740804298</v>
      </c>
      <c r="GN24">
        <v>-1.08861914993027e-05</v>
      </c>
      <c r="GO24">
        <v>12</v>
      </c>
      <c r="GP24">
        <v>2219</v>
      </c>
      <c r="GQ24">
        <v>4</v>
      </c>
      <c r="GR24">
        <v>38</v>
      </c>
      <c r="GS24">
        <v>3019.7</v>
      </c>
      <c r="GT24">
        <v>3019.7</v>
      </c>
      <c r="GU24">
        <v>1.03149</v>
      </c>
      <c r="GV24">
        <v>2.39624</v>
      </c>
      <c r="GW24">
        <v>1.99829</v>
      </c>
      <c r="GX24">
        <v>2.70508</v>
      </c>
      <c r="GY24">
        <v>2.09351</v>
      </c>
      <c r="GZ24">
        <v>2.38647</v>
      </c>
      <c r="HA24">
        <v>38.994</v>
      </c>
      <c r="HB24">
        <v>13.9219</v>
      </c>
      <c r="HC24">
        <v>18</v>
      </c>
      <c r="HD24">
        <v>422.706</v>
      </c>
      <c r="HE24">
        <v>660.331</v>
      </c>
      <c r="HF24">
        <v>20.1713</v>
      </c>
      <c r="HG24">
        <v>32.068</v>
      </c>
      <c r="HH24">
        <v>29.9971</v>
      </c>
      <c r="HI24">
        <v>31.8649</v>
      </c>
      <c r="HJ24">
        <v>31.8691</v>
      </c>
      <c r="HK24">
        <v>20.6109</v>
      </c>
      <c r="HL24">
        <v>47.6949</v>
      </c>
      <c r="HM24">
        <v>0</v>
      </c>
      <c r="HN24">
        <v>20.2235</v>
      </c>
      <c r="HO24">
        <v>298.718</v>
      </c>
      <c r="HP24">
        <v>18.9332</v>
      </c>
      <c r="HQ24">
        <v>95.4065</v>
      </c>
      <c r="HR24">
        <v>99.3822</v>
      </c>
    </row>
    <row r="25" spans="1:226">
      <c r="A25">
        <v>9</v>
      </c>
      <c r="B25">
        <v>1657479309</v>
      </c>
      <c r="C25">
        <v>40</v>
      </c>
      <c r="D25" t="s">
        <v>375</v>
      </c>
      <c r="E25" t="s">
        <v>376</v>
      </c>
      <c r="F25">
        <v>5</v>
      </c>
      <c r="G25" t="s">
        <v>353</v>
      </c>
      <c r="H25" t="s">
        <v>354</v>
      </c>
      <c r="I25">
        <v>1657479306.2</v>
      </c>
      <c r="J25">
        <f>(K25)/1000</f>
        <v>0</v>
      </c>
      <c r="K25">
        <f>IF(BF25, AN25, AH25)</f>
        <v>0</v>
      </c>
      <c r="L25">
        <f>IF(BF25, AI25, AG25)</f>
        <v>0</v>
      </c>
      <c r="M25">
        <f>BH25 - IF(AU25&gt;1, L25*BB25*100.0/(AW25*BV25), 0)</f>
        <v>0</v>
      </c>
      <c r="N25">
        <f>((T25-J25/2)*M25-L25)/(T25+J25/2)</f>
        <v>0</v>
      </c>
      <c r="O25">
        <f>N25*(BO25+BP25)/1000.0</f>
        <v>0</v>
      </c>
      <c r="P25">
        <f>(BH25 - IF(AU25&gt;1, L25*BB25*100.0/(AW25*BV25), 0))*(BO25+BP25)/1000.0</f>
        <v>0</v>
      </c>
      <c r="Q25">
        <f>2.0/((1/S25-1/R25)+SIGN(S25)*SQRT((1/S25-1/R25)*(1/S25-1/R25) + 4*BC25/((BC25+1)*(BC25+1))*(2*1/S25*1/R25-1/R25*1/R25)))</f>
        <v>0</v>
      </c>
      <c r="R25">
        <f>IF(LEFT(BD25,1)&lt;&gt;"0",IF(LEFT(BD25,1)="1",3.0,BE25),$D$5+$E$5*(BV25*BO25/($K$5*1000))+$F$5*(BV25*BO25/($K$5*1000))*MAX(MIN(BB25,$J$5),$I$5)*MAX(MIN(BB25,$J$5),$I$5)+$G$5*MAX(MIN(BB25,$J$5),$I$5)*(BV25*BO25/($K$5*1000))+$H$5*(BV25*BO25/($K$5*1000))*(BV25*BO25/($K$5*1000)))</f>
        <v>0</v>
      </c>
      <c r="S25">
        <f>J25*(1000-(1000*0.61365*exp(17.502*W25/(240.97+W25))/(BO25+BP25)+BJ25)/2)/(1000*0.61365*exp(17.502*W25/(240.97+W25))/(BO25+BP25)-BJ25)</f>
        <v>0</v>
      </c>
      <c r="T25">
        <f>1/((BC25+1)/(Q25/1.6)+1/(R25/1.37)) + BC25/((BC25+1)/(Q25/1.6) + BC25/(R25/1.37))</f>
        <v>0</v>
      </c>
      <c r="U25">
        <f>(AX25*BA25)</f>
        <v>0</v>
      </c>
      <c r="V25">
        <f>(BQ25+(U25+2*0.95*5.67E-8*(((BQ25+$B$7)+273)^4-(BQ25+273)^4)-44100*J25)/(1.84*29.3*R25+8*0.95*5.67E-8*(BQ25+273)^3))</f>
        <v>0</v>
      </c>
      <c r="W25">
        <f>($C$7*BR25+$D$7*BS25+$E$7*V25)</f>
        <v>0</v>
      </c>
      <c r="X25">
        <f>0.61365*exp(17.502*W25/(240.97+W25))</f>
        <v>0</v>
      </c>
      <c r="Y25">
        <f>(Z25/AA25*100)</f>
        <v>0</v>
      </c>
      <c r="Z25">
        <f>BJ25*(BO25+BP25)/1000</f>
        <v>0</v>
      </c>
      <c r="AA25">
        <f>0.61365*exp(17.502*BQ25/(240.97+BQ25))</f>
        <v>0</v>
      </c>
      <c r="AB25">
        <f>(X25-BJ25*(BO25+BP25)/1000)</f>
        <v>0</v>
      </c>
      <c r="AC25">
        <f>(-J25*44100)</f>
        <v>0</v>
      </c>
      <c r="AD25">
        <f>2*29.3*R25*0.92*(BQ25-W25)</f>
        <v>0</v>
      </c>
      <c r="AE25">
        <f>2*0.95*5.67E-8*(((BQ25+$B$7)+273)^4-(W25+273)^4)</f>
        <v>0</v>
      </c>
      <c r="AF25">
        <f>U25+AE25+AC25+AD25</f>
        <v>0</v>
      </c>
      <c r="AG25">
        <f>BN25*AU25*(BI25-BH25*(1000-AU25*BK25)/(1000-AU25*BJ25))/(100*BB25)</f>
        <v>0</v>
      </c>
      <c r="AH25">
        <f>1000*BN25*AU25*(BJ25-BK25)/(100*BB25*(1000-AU25*BJ25))</f>
        <v>0</v>
      </c>
      <c r="AI25">
        <f>(AJ25 - AK25 - BO25*1E3/(8.314*(BQ25+273.15)) * AM25/BN25 * AL25) * BN25/(100*BB25) * (1000 - BK25)/1000</f>
        <v>0</v>
      </c>
      <c r="AJ25">
        <v>325.653720214612</v>
      </c>
      <c r="AK25">
        <v>329.325921212121</v>
      </c>
      <c r="AL25">
        <v>-3.24932515780985</v>
      </c>
      <c r="AM25">
        <v>65.8875090245337</v>
      </c>
      <c r="AN25">
        <f>(AP25 - AO25 + BO25*1E3/(8.314*(BQ25+273.15)) * AR25/BN25 * AQ25) * BN25/(100*BB25) * 1000/(1000 - AP25)</f>
        <v>0</v>
      </c>
      <c r="AO25">
        <v>18.8000095430854</v>
      </c>
      <c r="AP25">
        <v>20.9404153846154</v>
      </c>
      <c r="AQ25">
        <v>1.021009894006e-05</v>
      </c>
      <c r="AR25">
        <v>78.9573288142496</v>
      </c>
      <c r="AS25">
        <v>20</v>
      </c>
      <c r="AT25">
        <v>4</v>
      </c>
      <c r="AU25">
        <f>IF(AS25*$H$13&gt;=AW25,1.0,(AW25/(AW25-AS25*$H$13)))</f>
        <v>0</v>
      </c>
      <c r="AV25">
        <f>(AU25-1)*100</f>
        <v>0</v>
      </c>
      <c r="AW25">
        <f>MAX(0,($B$13+$C$13*BV25)/(1+$D$13*BV25)*BO25/(BQ25+273)*$E$13)</f>
        <v>0</v>
      </c>
      <c r="AX25">
        <f>$B$11*BW25+$C$11*BX25+$F$11*CI25*(1-CL25)</f>
        <v>0</v>
      </c>
      <c r="AY25">
        <f>AX25*AZ25</f>
        <v>0</v>
      </c>
      <c r="AZ25">
        <f>($B$11*$D$9+$C$11*$D$9+$F$11*((CV25+CN25)/MAX(CV25+CN25+CW25, 0.1)*$I$9+CW25/MAX(CV25+CN25+CW25, 0.1)*$J$9))/($B$11+$C$11+$F$11)</f>
        <v>0</v>
      </c>
      <c r="BA25">
        <f>($B$11*$K$9+$C$11*$K$9+$F$11*((CV25+CN25)/MAX(CV25+CN25+CW25, 0.1)*$P$9+CW25/MAX(CV25+CN25+CW25, 0.1)*$Q$9))/($B$11+$C$11+$F$11)</f>
        <v>0</v>
      </c>
      <c r="BB25">
        <v>6</v>
      </c>
      <c r="BC25">
        <v>0.5</v>
      </c>
      <c r="BD25" t="s">
        <v>355</v>
      </c>
      <c r="BE25">
        <v>2</v>
      </c>
      <c r="BF25" t="b">
        <v>1</v>
      </c>
      <c r="BG25">
        <v>1657479306.2</v>
      </c>
      <c r="BH25">
        <v>329.7456</v>
      </c>
      <c r="BI25">
        <v>318.7209</v>
      </c>
      <c r="BJ25">
        <v>20.92995</v>
      </c>
      <c r="BK25">
        <v>18.82159</v>
      </c>
      <c r="BL25">
        <v>326.8058</v>
      </c>
      <c r="BM25">
        <v>20.6564</v>
      </c>
      <c r="BN25">
        <v>499.9814</v>
      </c>
      <c r="BO25">
        <v>73.39297</v>
      </c>
      <c r="BP25">
        <v>0.02672536</v>
      </c>
      <c r="BQ25">
        <v>24.55475</v>
      </c>
      <c r="BR25">
        <v>24.96842</v>
      </c>
      <c r="BS25">
        <v>999.9</v>
      </c>
      <c r="BT25">
        <v>0</v>
      </c>
      <c r="BU25">
        <v>0</v>
      </c>
      <c r="BV25">
        <v>10025.01</v>
      </c>
      <c r="BW25">
        <v>0</v>
      </c>
      <c r="BX25">
        <v>832.2307</v>
      </c>
      <c r="BY25">
        <v>11.02459</v>
      </c>
      <c r="BZ25">
        <v>336.7945</v>
      </c>
      <c r="CA25">
        <v>324.8348</v>
      </c>
      <c r="CB25">
        <v>2.108348</v>
      </c>
      <c r="CC25">
        <v>318.7209</v>
      </c>
      <c r="CD25">
        <v>18.82159</v>
      </c>
      <c r="CE25">
        <v>1.536111</v>
      </c>
      <c r="CF25">
        <v>1.381372</v>
      </c>
      <c r="CG25">
        <v>13.33241</v>
      </c>
      <c r="CH25">
        <v>11.71469</v>
      </c>
      <c r="CI25">
        <v>1999.94</v>
      </c>
      <c r="CJ25">
        <v>0.9799919</v>
      </c>
      <c r="CK25">
        <v>0.02000767</v>
      </c>
      <c r="CL25">
        <v>0</v>
      </c>
      <c r="CM25">
        <v>2.54261</v>
      </c>
      <c r="CN25">
        <v>0</v>
      </c>
      <c r="CO25">
        <v>15733.53</v>
      </c>
      <c r="CP25">
        <v>16704.85</v>
      </c>
      <c r="CQ25">
        <v>44.812</v>
      </c>
      <c r="CR25">
        <v>46.7562</v>
      </c>
      <c r="CS25">
        <v>46</v>
      </c>
      <c r="CT25">
        <v>44.937</v>
      </c>
      <c r="CU25">
        <v>44</v>
      </c>
      <c r="CV25">
        <v>1959.927</v>
      </c>
      <c r="CW25">
        <v>40.01</v>
      </c>
      <c r="CX25">
        <v>0</v>
      </c>
      <c r="CY25">
        <v>1651546093.8</v>
      </c>
      <c r="CZ25">
        <v>0</v>
      </c>
      <c r="DA25">
        <v>0</v>
      </c>
      <c r="DB25" t="s">
        <v>356</v>
      </c>
      <c r="DC25">
        <v>1657298120.5</v>
      </c>
      <c r="DD25">
        <v>1657298120.5</v>
      </c>
      <c r="DE25">
        <v>0</v>
      </c>
      <c r="DF25">
        <v>1.391</v>
      </c>
      <c r="DG25">
        <v>0.035</v>
      </c>
      <c r="DH25">
        <v>2.39</v>
      </c>
      <c r="DI25">
        <v>0.104</v>
      </c>
      <c r="DJ25">
        <v>419</v>
      </c>
      <c r="DK25">
        <v>18</v>
      </c>
      <c r="DL25">
        <v>0.11</v>
      </c>
      <c r="DM25">
        <v>0.02</v>
      </c>
      <c r="DN25">
        <v>9.19116195121951</v>
      </c>
      <c r="DO25">
        <v>16.4275099651568</v>
      </c>
      <c r="DP25">
        <v>1.65488565108644</v>
      </c>
      <c r="DQ25">
        <v>0</v>
      </c>
      <c r="DR25">
        <v>2.16454243902439</v>
      </c>
      <c r="DS25">
        <v>-0.489067108013934</v>
      </c>
      <c r="DT25">
        <v>0.0503200400742641</v>
      </c>
      <c r="DU25">
        <v>0</v>
      </c>
      <c r="DV25">
        <v>0</v>
      </c>
      <c r="DW25">
        <v>2</v>
      </c>
      <c r="DX25" t="s">
        <v>357</v>
      </c>
      <c r="DY25">
        <v>2.82208</v>
      </c>
      <c r="DZ25">
        <v>2.64331</v>
      </c>
      <c r="EA25">
        <v>0.0591812</v>
      </c>
      <c r="EB25">
        <v>0.0578876</v>
      </c>
      <c r="EC25">
        <v>0.0752679</v>
      </c>
      <c r="ED25">
        <v>0.0699576</v>
      </c>
      <c r="EE25">
        <v>26162.5</v>
      </c>
      <c r="EF25">
        <v>22886.6</v>
      </c>
      <c r="EG25">
        <v>24918.4</v>
      </c>
      <c r="EH25">
        <v>23680.6</v>
      </c>
      <c r="EI25">
        <v>39380.4</v>
      </c>
      <c r="EJ25">
        <v>36489.1</v>
      </c>
      <c r="EK25">
        <v>45099.6</v>
      </c>
      <c r="EL25">
        <v>42289.7</v>
      </c>
      <c r="EM25">
        <v>1.72845</v>
      </c>
      <c r="EN25">
        <v>2.07972</v>
      </c>
      <c r="EO25">
        <v>0.0617057</v>
      </c>
      <c r="EP25">
        <v>0</v>
      </c>
      <c r="EQ25">
        <v>23.947</v>
      </c>
      <c r="ER25">
        <v>999.9</v>
      </c>
      <c r="ES25">
        <v>41.741</v>
      </c>
      <c r="ET25">
        <v>34.11</v>
      </c>
      <c r="EU25">
        <v>30.5732</v>
      </c>
      <c r="EV25">
        <v>52.0101</v>
      </c>
      <c r="EW25">
        <v>28.4896</v>
      </c>
      <c r="EX25">
        <v>2</v>
      </c>
      <c r="EY25">
        <v>0.358247</v>
      </c>
      <c r="EZ25">
        <v>4.3652</v>
      </c>
      <c r="FA25">
        <v>20.1892</v>
      </c>
      <c r="FB25">
        <v>5.23391</v>
      </c>
      <c r="FC25">
        <v>11.992</v>
      </c>
      <c r="FD25">
        <v>4.95575</v>
      </c>
      <c r="FE25">
        <v>3.304</v>
      </c>
      <c r="FF25">
        <v>347.8</v>
      </c>
      <c r="FG25">
        <v>9999</v>
      </c>
      <c r="FH25">
        <v>9999</v>
      </c>
      <c r="FI25">
        <v>6212.2</v>
      </c>
      <c r="FJ25">
        <v>1.86821</v>
      </c>
      <c r="FK25">
        <v>1.8639</v>
      </c>
      <c r="FL25">
        <v>1.87147</v>
      </c>
      <c r="FM25">
        <v>1.86234</v>
      </c>
      <c r="FN25">
        <v>1.86182</v>
      </c>
      <c r="FO25">
        <v>1.86829</v>
      </c>
      <c r="FP25">
        <v>1.85837</v>
      </c>
      <c r="FQ25">
        <v>1.86466</v>
      </c>
      <c r="FR25">
        <v>5</v>
      </c>
      <c r="FS25">
        <v>0</v>
      </c>
      <c r="FT25">
        <v>0</v>
      </c>
      <c r="FU25">
        <v>0</v>
      </c>
      <c r="FV25" t="s">
        <v>358</v>
      </c>
      <c r="FW25" t="s">
        <v>359</v>
      </c>
      <c r="FX25" t="s">
        <v>360</v>
      </c>
      <c r="FY25" t="s">
        <v>360</v>
      </c>
      <c r="FZ25" t="s">
        <v>360</v>
      </c>
      <c r="GA25" t="s">
        <v>360</v>
      </c>
      <c r="GB25">
        <v>0</v>
      </c>
      <c r="GC25">
        <v>100</v>
      </c>
      <c r="GD25">
        <v>100</v>
      </c>
      <c r="GE25">
        <v>2.908</v>
      </c>
      <c r="GF25">
        <v>0.274</v>
      </c>
      <c r="GG25">
        <v>1.58883679202709</v>
      </c>
      <c r="GH25">
        <v>0.00476717027532216</v>
      </c>
      <c r="GI25">
        <v>-2.21254457965117e-06</v>
      </c>
      <c r="GJ25">
        <v>8.4011376092462e-10</v>
      </c>
      <c r="GK25">
        <v>-0.0609447565822332</v>
      </c>
      <c r="GL25">
        <v>-0.00872906473258777</v>
      </c>
      <c r="GM25">
        <v>0.00143137740804298</v>
      </c>
      <c r="GN25">
        <v>-1.08861914993027e-05</v>
      </c>
      <c r="GO25">
        <v>12</v>
      </c>
      <c r="GP25">
        <v>2219</v>
      </c>
      <c r="GQ25">
        <v>4</v>
      </c>
      <c r="GR25">
        <v>38</v>
      </c>
      <c r="GS25">
        <v>3019.8</v>
      </c>
      <c r="GT25">
        <v>3019.8</v>
      </c>
      <c r="GU25">
        <v>0.985107</v>
      </c>
      <c r="GV25">
        <v>2.39502</v>
      </c>
      <c r="GW25">
        <v>1.99829</v>
      </c>
      <c r="GX25">
        <v>2.70386</v>
      </c>
      <c r="GY25">
        <v>2.09351</v>
      </c>
      <c r="GZ25">
        <v>2.36206</v>
      </c>
      <c r="HA25">
        <v>38.994</v>
      </c>
      <c r="HB25">
        <v>13.9219</v>
      </c>
      <c r="HC25">
        <v>18</v>
      </c>
      <c r="HD25">
        <v>422.926</v>
      </c>
      <c r="HE25">
        <v>660.114</v>
      </c>
      <c r="HF25">
        <v>20.175</v>
      </c>
      <c r="HG25">
        <v>32.0468</v>
      </c>
      <c r="HH25">
        <v>29.997</v>
      </c>
      <c r="HI25">
        <v>31.8544</v>
      </c>
      <c r="HJ25">
        <v>31.8572</v>
      </c>
      <c r="HK25">
        <v>19.7742</v>
      </c>
      <c r="HL25">
        <v>47.6949</v>
      </c>
      <c r="HM25">
        <v>0</v>
      </c>
      <c r="HN25">
        <v>20.2735</v>
      </c>
      <c r="HO25">
        <v>278.619</v>
      </c>
      <c r="HP25">
        <v>18.9404</v>
      </c>
      <c r="HQ25">
        <v>95.4125</v>
      </c>
      <c r="HR25">
        <v>99.3861</v>
      </c>
    </row>
    <row r="26" spans="1:226">
      <c r="A26">
        <v>10</v>
      </c>
      <c r="B26">
        <v>1657479314</v>
      </c>
      <c r="C26">
        <v>45</v>
      </c>
      <c r="D26" t="s">
        <v>377</v>
      </c>
      <c r="E26" t="s">
        <v>378</v>
      </c>
      <c r="F26">
        <v>5</v>
      </c>
      <c r="G26" t="s">
        <v>353</v>
      </c>
      <c r="H26" t="s">
        <v>354</v>
      </c>
      <c r="I26">
        <v>1657479311.5</v>
      </c>
      <c r="J26">
        <f>(K26)/1000</f>
        <v>0</v>
      </c>
      <c r="K26">
        <f>IF(BF26, AN26, AH26)</f>
        <v>0</v>
      </c>
      <c r="L26">
        <f>IF(BF26, AI26, AG26)</f>
        <v>0</v>
      </c>
      <c r="M26">
        <f>BH26 - IF(AU26&gt;1, L26*BB26*100.0/(AW26*BV26), 0)</f>
        <v>0</v>
      </c>
      <c r="N26">
        <f>((T26-J26/2)*M26-L26)/(T26+J26/2)</f>
        <v>0</v>
      </c>
      <c r="O26">
        <f>N26*(BO26+BP26)/1000.0</f>
        <v>0</v>
      </c>
      <c r="P26">
        <f>(BH26 - IF(AU26&gt;1, L26*BB26*100.0/(AW26*BV26), 0))*(BO26+BP26)/1000.0</f>
        <v>0</v>
      </c>
      <c r="Q26">
        <f>2.0/((1/S26-1/R26)+SIGN(S26)*SQRT((1/S26-1/R26)*(1/S26-1/R26) + 4*BC26/((BC26+1)*(BC26+1))*(2*1/S26*1/R26-1/R26*1/R26)))</f>
        <v>0</v>
      </c>
      <c r="R26">
        <f>IF(LEFT(BD26,1)&lt;&gt;"0",IF(LEFT(BD26,1)="1",3.0,BE26),$D$5+$E$5*(BV26*BO26/($K$5*1000))+$F$5*(BV26*BO26/($K$5*1000))*MAX(MIN(BB26,$J$5),$I$5)*MAX(MIN(BB26,$J$5),$I$5)+$G$5*MAX(MIN(BB26,$J$5),$I$5)*(BV26*BO26/($K$5*1000))+$H$5*(BV26*BO26/($K$5*1000))*(BV26*BO26/($K$5*1000)))</f>
        <v>0</v>
      </c>
      <c r="S26">
        <f>J26*(1000-(1000*0.61365*exp(17.502*W26/(240.97+W26))/(BO26+BP26)+BJ26)/2)/(1000*0.61365*exp(17.502*W26/(240.97+W26))/(BO26+BP26)-BJ26)</f>
        <v>0</v>
      </c>
      <c r="T26">
        <f>1/((BC26+1)/(Q26/1.6)+1/(R26/1.37)) + BC26/((BC26+1)/(Q26/1.6) + BC26/(R26/1.37))</f>
        <v>0</v>
      </c>
      <c r="U26">
        <f>(AX26*BA26)</f>
        <v>0</v>
      </c>
      <c r="V26">
        <f>(BQ26+(U26+2*0.95*5.67E-8*(((BQ26+$B$7)+273)^4-(BQ26+273)^4)-44100*J26)/(1.84*29.3*R26+8*0.95*5.67E-8*(BQ26+273)^3))</f>
        <v>0</v>
      </c>
      <c r="W26">
        <f>($C$7*BR26+$D$7*BS26+$E$7*V26)</f>
        <v>0</v>
      </c>
      <c r="X26">
        <f>0.61365*exp(17.502*W26/(240.97+W26))</f>
        <v>0</v>
      </c>
      <c r="Y26">
        <f>(Z26/AA26*100)</f>
        <v>0</v>
      </c>
      <c r="Z26">
        <f>BJ26*(BO26+BP26)/1000</f>
        <v>0</v>
      </c>
      <c r="AA26">
        <f>0.61365*exp(17.502*BQ26/(240.97+BQ26))</f>
        <v>0</v>
      </c>
      <c r="AB26">
        <f>(X26-BJ26*(BO26+BP26)/1000)</f>
        <v>0</v>
      </c>
      <c r="AC26">
        <f>(-J26*44100)</f>
        <v>0</v>
      </c>
      <c r="AD26">
        <f>2*29.3*R26*0.92*(BQ26-W26)</f>
        <v>0</v>
      </c>
      <c r="AE26">
        <f>2*0.95*5.67E-8*(((BQ26+$B$7)+273)^4-(W26+273)^4)</f>
        <v>0</v>
      </c>
      <c r="AF26">
        <f>U26+AE26+AC26+AD26</f>
        <v>0</v>
      </c>
      <c r="AG26">
        <f>BN26*AU26*(BI26-BH26*(1000-AU26*BK26)/(1000-AU26*BJ26))/(100*BB26)</f>
        <v>0</v>
      </c>
      <c r="AH26">
        <f>1000*BN26*AU26*(BJ26-BK26)/(100*BB26*(1000-AU26*BJ26))</f>
        <v>0</v>
      </c>
      <c r="AI26">
        <f>(AJ26 - AK26 - BO26*1E3/(8.314*(BQ26+273.15)) * AM26/BN26 * AL26) * BN26/(100*BB26) * (1000 - BK26)/1000</f>
        <v>0</v>
      </c>
      <c r="AJ26">
        <v>308.797783171789</v>
      </c>
      <c r="AK26">
        <v>313.247975757576</v>
      </c>
      <c r="AL26">
        <v>-3.21310970585025</v>
      </c>
      <c r="AM26">
        <v>65.8875090245337</v>
      </c>
      <c r="AN26">
        <f>(AP26 - AO26 + BO26*1E3/(8.314*(BQ26+273.15)) * AR26/BN26 * AQ26) * BN26/(100*BB26) * 1000/(1000 - AP26)</f>
        <v>0</v>
      </c>
      <c r="AO26">
        <v>18.8435366055707</v>
      </c>
      <c r="AP26">
        <v>20.9648846153846</v>
      </c>
      <c r="AQ26">
        <v>0.00661195548174103</v>
      </c>
      <c r="AR26">
        <v>78.9573288142496</v>
      </c>
      <c r="AS26">
        <v>20</v>
      </c>
      <c r="AT26">
        <v>4</v>
      </c>
      <c r="AU26">
        <f>IF(AS26*$H$13&gt;=AW26,1.0,(AW26/(AW26-AS26*$H$13)))</f>
        <v>0</v>
      </c>
      <c r="AV26">
        <f>(AU26-1)*100</f>
        <v>0</v>
      </c>
      <c r="AW26">
        <f>MAX(0,($B$13+$C$13*BV26)/(1+$D$13*BV26)*BO26/(BQ26+273)*$E$13)</f>
        <v>0</v>
      </c>
      <c r="AX26">
        <f>$B$11*BW26+$C$11*BX26+$F$11*CI26*(1-CL26)</f>
        <v>0</v>
      </c>
      <c r="AY26">
        <f>AX26*AZ26</f>
        <v>0</v>
      </c>
      <c r="AZ26">
        <f>($B$11*$D$9+$C$11*$D$9+$F$11*((CV26+CN26)/MAX(CV26+CN26+CW26, 0.1)*$I$9+CW26/MAX(CV26+CN26+CW26, 0.1)*$J$9))/($B$11+$C$11+$F$11)</f>
        <v>0</v>
      </c>
      <c r="BA26">
        <f>($B$11*$K$9+$C$11*$K$9+$F$11*((CV26+CN26)/MAX(CV26+CN26+CW26, 0.1)*$P$9+CW26/MAX(CV26+CN26+CW26, 0.1)*$Q$9))/($B$11+$C$11+$F$11)</f>
        <v>0</v>
      </c>
      <c r="BB26">
        <v>6</v>
      </c>
      <c r="BC26">
        <v>0.5</v>
      </c>
      <c r="BD26" t="s">
        <v>355</v>
      </c>
      <c r="BE26">
        <v>2</v>
      </c>
      <c r="BF26" t="b">
        <v>1</v>
      </c>
      <c r="BG26">
        <v>1657479311.5</v>
      </c>
      <c r="BH26">
        <v>312.986666666667</v>
      </c>
      <c r="BI26">
        <v>301.177222222222</v>
      </c>
      <c r="BJ26">
        <v>20.9574555555556</v>
      </c>
      <c r="BK26">
        <v>18.8479666666667</v>
      </c>
      <c r="BL26">
        <v>310.107111111111</v>
      </c>
      <c r="BM26">
        <v>20.6829333333333</v>
      </c>
      <c r="BN26">
        <v>500.077444444444</v>
      </c>
      <c r="BO26">
        <v>73.3927555555556</v>
      </c>
      <c r="BP26">
        <v>0.0266454222222222</v>
      </c>
      <c r="BQ26">
        <v>24.5451222222222</v>
      </c>
      <c r="BR26">
        <v>24.9525444444444</v>
      </c>
      <c r="BS26">
        <v>999.9</v>
      </c>
      <c r="BT26">
        <v>0</v>
      </c>
      <c r="BU26">
        <v>0</v>
      </c>
      <c r="BV26">
        <v>10006.3833333333</v>
      </c>
      <c r="BW26">
        <v>0</v>
      </c>
      <c r="BX26">
        <v>1246.86444444444</v>
      </c>
      <c r="BY26">
        <v>11.8093777777778</v>
      </c>
      <c r="BZ26">
        <v>319.686444444444</v>
      </c>
      <c r="CA26">
        <v>306.962888888889</v>
      </c>
      <c r="CB26">
        <v>2.1095</v>
      </c>
      <c r="CC26">
        <v>301.177222222222</v>
      </c>
      <c r="CD26">
        <v>18.8479666666667</v>
      </c>
      <c r="CE26">
        <v>1.53812444444444</v>
      </c>
      <c r="CF26">
        <v>1.38330333333333</v>
      </c>
      <c r="CG26">
        <v>13.3525222222222</v>
      </c>
      <c r="CH26">
        <v>11.7358333333333</v>
      </c>
      <c r="CI26">
        <v>1999.97222222222</v>
      </c>
      <c r="CJ26">
        <v>0.979992</v>
      </c>
      <c r="CK26">
        <v>0.0200075666666667</v>
      </c>
      <c r="CL26">
        <v>0</v>
      </c>
      <c r="CM26">
        <v>2.55754444444444</v>
      </c>
      <c r="CN26">
        <v>0</v>
      </c>
      <c r="CO26">
        <v>16177.2444444444</v>
      </c>
      <c r="CP26">
        <v>16705.1444444444</v>
      </c>
      <c r="CQ26">
        <v>44.812</v>
      </c>
      <c r="CR26">
        <v>46.7637777777778</v>
      </c>
      <c r="CS26">
        <v>46</v>
      </c>
      <c r="CT26">
        <v>44.937</v>
      </c>
      <c r="CU26">
        <v>44</v>
      </c>
      <c r="CV26">
        <v>1959.95333333333</v>
      </c>
      <c r="CW26">
        <v>40.01</v>
      </c>
      <c r="CX26">
        <v>0</v>
      </c>
      <c r="CY26">
        <v>1651546098.6</v>
      </c>
      <c r="CZ26">
        <v>0</v>
      </c>
      <c r="DA26">
        <v>0</v>
      </c>
      <c r="DB26" t="s">
        <v>356</v>
      </c>
      <c r="DC26">
        <v>1657298120.5</v>
      </c>
      <c r="DD26">
        <v>1657298120.5</v>
      </c>
      <c r="DE26">
        <v>0</v>
      </c>
      <c r="DF26">
        <v>1.391</v>
      </c>
      <c r="DG26">
        <v>0.035</v>
      </c>
      <c r="DH26">
        <v>2.39</v>
      </c>
      <c r="DI26">
        <v>0.104</v>
      </c>
      <c r="DJ26">
        <v>419</v>
      </c>
      <c r="DK26">
        <v>18</v>
      </c>
      <c r="DL26">
        <v>0.11</v>
      </c>
      <c r="DM26">
        <v>0.02</v>
      </c>
      <c r="DN26">
        <v>10.1928365853659</v>
      </c>
      <c r="DO26">
        <v>12.3299328919861</v>
      </c>
      <c r="DP26">
        <v>1.23481279597179</v>
      </c>
      <c r="DQ26">
        <v>0</v>
      </c>
      <c r="DR26">
        <v>2.13784536585366</v>
      </c>
      <c r="DS26">
        <v>-0.30224320557491</v>
      </c>
      <c r="DT26">
        <v>0.0331478183881012</v>
      </c>
      <c r="DU26">
        <v>0</v>
      </c>
      <c r="DV26">
        <v>0</v>
      </c>
      <c r="DW26">
        <v>2</v>
      </c>
      <c r="DX26" t="s">
        <v>357</v>
      </c>
      <c r="DY26">
        <v>2.82188</v>
      </c>
      <c r="DZ26">
        <v>2.64349</v>
      </c>
      <c r="EA26">
        <v>0.0567801</v>
      </c>
      <c r="EB26">
        <v>0.0553245</v>
      </c>
      <c r="EC26">
        <v>0.0753313</v>
      </c>
      <c r="ED26">
        <v>0.0700113</v>
      </c>
      <c r="EE26">
        <v>26231.2</v>
      </c>
      <c r="EF26">
        <v>22950.2</v>
      </c>
      <c r="EG26">
        <v>24920.2</v>
      </c>
      <c r="EH26">
        <v>23681.9</v>
      </c>
      <c r="EI26">
        <v>39380</v>
      </c>
      <c r="EJ26">
        <v>36489.1</v>
      </c>
      <c r="EK26">
        <v>45102.4</v>
      </c>
      <c r="EL26">
        <v>42292.2</v>
      </c>
      <c r="EM26">
        <v>1.72845</v>
      </c>
      <c r="EN26">
        <v>2.0804</v>
      </c>
      <c r="EO26">
        <v>0.0623986</v>
      </c>
      <c r="EP26">
        <v>0</v>
      </c>
      <c r="EQ26">
        <v>23.9238</v>
      </c>
      <c r="ER26">
        <v>999.9</v>
      </c>
      <c r="ES26">
        <v>41.692</v>
      </c>
      <c r="ET26">
        <v>34.11</v>
      </c>
      <c r="EU26">
        <v>30.5402</v>
      </c>
      <c r="EV26">
        <v>52.0501</v>
      </c>
      <c r="EW26">
        <v>28.4856</v>
      </c>
      <c r="EX26">
        <v>2</v>
      </c>
      <c r="EY26">
        <v>0.354888</v>
      </c>
      <c r="EZ26">
        <v>4.05547</v>
      </c>
      <c r="FA26">
        <v>20.197</v>
      </c>
      <c r="FB26">
        <v>5.23316</v>
      </c>
      <c r="FC26">
        <v>11.992</v>
      </c>
      <c r="FD26">
        <v>4.95555</v>
      </c>
      <c r="FE26">
        <v>3.3039</v>
      </c>
      <c r="FF26">
        <v>347.8</v>
      </c>
      <c r="FG26">
        <v>9999</v>
      </c>
      <c r="FH26">
        <v>9999</v>
      </c>
      <c r="FI26">
        <v>6212.5</v>
      </c>
      <c r="FJ26">
        <v>1.86825</v>
      </c>
      <c r="FK26">
        <v>1.86392</v>
      </c>
      <c r="FL26">
        <v>1.87147</v>
      </c>
      <c r="FM26">
        <v>1.86235</v>
      </c>
      <c r="FN26">
        <v>1.86184</v>
      </c>
      <c r="FO26">
        <v>1.86829</v>
      </c>
      <c r="FP26">
        <v>1.85837</v>
      </c>
      <c r="FQ26">
        <v>1.86468</v>
      </c>
      <c r="FR26">
        <v>5</v>
      </c>
      <c r="FS26">
        <v>0</v>
      </c>
      <c r="FT26">
        <v>0</v>
      </c>
      <c r="FU26">
        <v>0</v>
      </c>
      <c r="FV26" t="s">
        <v>358</v>
      </c>
      <c r="FW26" t="s">
        <v>359</v>
      </c>
      <c r="FX26" t="s">
        <v>360</v>
      </c>
      <c r="FY26" t="s">
        <v>360</v>
      </c>
      <c r="FZ26" t="s">
        <v>360</v>
      </c>
      <c r="GA26" t="s">
        <v>360</v>
      </c>
      <c r="GB26">
        <v>0</v>
      </c>
      <c r="GC26">
        <v>100</v>
      </c>
      <c r="GD26">
        <v>100</v>
      </c>
      <c r="GE26">
        <v>2.85</v>
      </c>
      <c r="GF26">
        <v>0.2749</v>
      </c>
      <c r="GG26">
        <v>1.58883679202709</v>
      </c>
      <c r="GH26">
        <v>0.00476717027532216</v>
      </c>
      <c r="GI26">
        <v>-2.21254457965117e-06</v>
      </c>
      <c r="GJ26">
        <v>8.4011376092462e-10</v>
      </c>
      <c r="GK26">
        <v>-0.0609447565822332</v>
      </c>
      <c r="GL26">
        <v>-0.00872906473258777</v>
      </c>
      <c r="GM26">
        <v>0.00143137740804298</v>
      </c>
      <c r="GN26">
        <v>-1.08861914993027e-05</v>
      </c>
      <c r="GO26">
        <v>12</v>
      </c>
      <c r="GP26">
        <v>2219</v>
      </c>
      <c r="GQ26">
        <v>4</v>
      </c>
      <c r="GR26">
        <v>38</v>
      </c>
      <c r="GS26">
        <v>3019.9</v>
      </c>
      <c r="GT26">
        <v>3019.9</v>
      </c>
      <c r="GU26">
        <v>0.943604</v>
      </c>
      <c r="GV26">
        <v>2.40234</v>
      </c>
      <c r="GW26">
        <v>1.99829</v>
      </c>
      <c r="GX26">
        <v>2.70386</v>
      </c>
      <c r="GY26">
        <v>2.09351</v>
      </c>
      <c r="GZ26">
        <v>2.39746</v>
      </c>
      <c r="HA26">
        <v>38.9693</v>
      </c>
      <c r="HB26">
        <v>13.9306</v>
      </c>
      <c r="HC26">
        <v>18</v>
      </c>
      <c r="HD26">
        <v>422.854</v>
      </c>
      <c r="HE26">
        <v>660.555</v>
      </c>
      <c r="HF26">
        <v>20.2199</v>
      </c>
      <c r="HG26">
        <v>32.0256</v>
      </c>
      <c r="HH26">
        <v>29.9969</v>
      </c>
      <c r="HI26">
        <v>31.8433</v>
      </c>
      <c r="HJ26">
        <v>31.8453</v>
      </c>
      <c r="HK26">
        <v>18.8566</v>
      </c>
      <c r="HL26">
        <v>47.4192</v>
      </c>
      <c r="HM26">
        <v>0</v>
      </c>
      <c r="HN26">
        <v>20.307</v>
      </c>
      <c r="HO26">
        <v>265.199</v>
      </c>
      <c r="HP26">
        <v>18.9558</v>
      </c>
      <c r="HQ26">
        <v>95.4187</v>
      </c>
      <c r="HR26">
        <v>99.3919</v>
      </c>
    </row>
    <row r="27" spans="1:226">
      <c r="A27">
        <v>11</v>
      </c>
      <c r="B27">
        <v>1657479319</v>
      </c>
      <c r="C27">
        <v>50</v>
      </c>
      <c r="D27" t="s">
        <v>379</v>
      </c>
      <c r="E27" t="s">
        <v>380</v>
      </c>
      <c r="F27">
        <v>5</v>
      </c>
      <c r="G27" t="s">
        <v>353</v>
      </c>
      <c r="H27" t="s">
        <v>354</v>
      </c>
      <c r="I27">
        <v>1657479316.2</v>
      </c>
      <c r="J27">
        <f>(K27)/1000</f>
        <v>0</v>
      </c>
      <c r="K27">
        <f>IF(BF27, AN27, AH27)</f>
        <v>0</v>
      </c>
      <c r="L27">
        <f>IF(BF27, AI27, AG27)</f>
        <v>0</v>
      </c>
      <c r="M27">
        <f>BH27 - IF(AU27&gt;1, L27*BB27*100.0/(AW27*BV27), 0)</f>
        <v>0</v>
      </c>
      <c r="N27">
        <f>((T27-J27/2)*M27-L27)/(T27+J27/2)</f>
        <v>0</v>
      </c>
      <c r="O27">
        <f>N27*(BO27+BP27)/1000.0</f>
        <v>0</v>
      </c>
      <c r="P27">
        <f>(BH27 - IF(AU27&gt;1, L27*BB27*100.0/(AW27*BV27), 0))*(BO27+BP27)/1000.0</f>
        <v>0</v>
      </c>
      <c r="Q27">
        <f>2.0/((1/S27-1/R27)+SIGN(S27)*SQRT((1/S27-1/R27)*(1/S27-1/R27) + 4*BC27/((BC27+1)*(BC27+1))*(2*1/S27*1/R27-1/R27*1/R27)))</f>
        <v>0</v>
      </c>
      <c r="R27">
        <f>IF(LEFT(BD27,1)&lt;&gt;"0",IF(LEFT(BD27,1)="1",3.0,BE27),$D$5+$E$5*(BV27*BO27/($K$5*1000))+$F$5*(BV27*BO27/($K$5*1000))*MAX(MIN(BB27,$J$5),$I$5)*MAX(MIN(BB27,$J$5),$I$5)+$G$5*MAX(MIN(BB27,$J$5),$I$5)*(BV27*BO27/($K$5*1000))+$H$5*(BV27*BO27/($K$5*1000))*(BV27*BO27/($K$5*1000)))</f>
        <v>0</v>
      </c>
      <c r="S27">
        <f>J27*(1000-(1000*0.61365*exp(17.502*W27/(240.97+W27))/(BO27+BP27)+BJ27)/2)/(1000*0.61365*exp(17.502*W27/(240.97+W27))/(BO27+BP27)-BJ27)</f>
        <v>0</v>
      </c>
      <c r="T27">
        <f>1/((BC27+1)/(Q27/1.6)+1/(R27/1.37)) + BC27/((BC27+1)/(Q27/1.6) + BC27/(R27/1.37))</f>
        <v>0</v>
      </c>
      <c r="U27">
        <f>(AX27*BA27)</f>
        <v>0</v>
      </c>
      <c r="V27">
        <f>(BQ27+(U27+2*0.95*5.67E-8*(((BQ27+$B$7)+273)^4-(BQ27+273)^4)-44100*J27)/(1.84*29.3*R27+8*0.95*5.67E-8*(BQ27+273)^3))</f>
        <v>0</v>
      </c>
      <c r="W27">
        <f>($C$7*BR27+$D$7*BS27+$E$7*V27)</f>
        <v>0</v>
      </c>
      <c r="X27">
        <f>0.61365*exp(17.502*W27/(240.97+W27))</f>
        <v>0</v>
      </c>
      <c r="Y27">
        <f>(Z27/AA27*100)</f>
        <v>0</v>
      </c>
      <c r="Z27">
        <f>BJ27*(BO27+BP27)/1000</f>
        <v>0</v>
      </c>
      <c r="AA27">
        <f>0.61365*exp(17.502*BQ27/(240.97+BQ27))</f>
        <v>0</v>
      </c>
      <c r="AB27">
        <f>(X27-BJ27*(BO27+BP27)/1000)</f>
        <v>0</v>
      </c>
      <c r="AC27">
        <f>(-J27*44100)</f>
        <v>0</v>
      </c>
      <c r="AD27">
        <f>2*29.3*R27*0.92*(BQ27-W27)</f>
        <v>0</v>
      </c>
      <c r="AE27">
        <f>2*0.95*5.67E-8*(((BQ27+$B$7)+273)^4-(W27+273)^4)</f>
        <v>0</v>
      </c>
      <c r="AF27">
        <f>U27+AE27+AC27+AD27</f>
        <v>0</v>
      </c>
      <c r="AG27">
        <f>BN27*AU27*(BI27-BH27*(1000-AU27*BK27)/(1000-AU27*BJ27))/(100*BB27)</f>
        <v>0</v>
      </c>
      <c r="AH27">
        <f>1000*BN27*AU27*(BJ27-BK27)/(100*BB27*(1000-AU27*BJ27))</f>
        <v>0</v>
      </c>
      <c r="AI27">
        <f>(AJ27 - AK27 - BO27*1E3/(8.314*(BQ27+273.15)) * AM27/BN27 * AL27) * BN27/(100*BB27) * (1000 - BK27)/1000</f>
        <v>0</v>
      </c>
      <c r="AJ27">
        <v>291.978227248842</v>
      </c>
      <c r="AK27">
        <v>296.986393939394</v>
      </c>
      <c r="AL27">
        <v>-3.2522079798713</v>
      </c>
      <c r="AM27">
        <v>65.8875090245337</v>
      </c>
      <c r="AN27">
        <f>(AP27 - AO27 + BO27*1E3/(8.314*(BQ27+273.15)) * AR27/BN27 * AQ27) * BN27/(100*BB27) * 1000/(1000 - AP27)</f>
        <v>0</v>
      </c>
      <c r="AO27">
        <v>18.8712790187897</v>
      </c>
      <c r="AP27">
        <v>20.9873706293706</v>
      </c>
      <c r="AQ27">
        <v>0.00162941218434943</v>
      </c>
      <c r="AR27">
        <v>78.9573288142496</v>
      </c>
      <c r="AS27">
        <v>20</v>
      </c>
      <c r="AT27">
        <v>4</v>
      </c>
      <c r="AU27">
        <f>IF(AS27*$H$13&gt;=AW27,1.0,(AW27/(AW27-AS27*$H$13)))</f>
        <v>0</v>
      </c>
      <c r="AV27">
        <f>(AU27-1)*100</f>
        <v>0</v>
      </c>
      <c r="AW27">
        <f>MAX(0,($B$13+$C$13*BV27)/(1+$D$13*BV27)*BO27/(BQ27+273)*$E$13)</f>
        <v>0</v>
      </c>
      <c r="AX27">
        <f>$B$11*BW27+$C$11*BX27+$F$11*CI27*(1-CL27)</f>
        <v>0</v>
      </c>
      <c r="AY27">
        <f>AX27*AZ27</f>
        <v>0</v>
      </c>
      <c r="AZ27">
        <f>($B$11*$D$9+$C$11*$D$9+$F$11*((CV27+CN27)/MAX(CV27+CN27+CW27, 0.1)*$I$9+CW27/MAX(CV27+CN27+CW27, 0.1)*$J$9))/($B$11+$C$11+$F$11)</f>
        <v>0</v>
      </c>
      <c r="BA27">
        <f>($B$11*$K$9+$C$11*$K$9+$F$11*((CV27+CN27)/MAX(CV27+CN27+CW27, 0.1)*$P$9+CW27/MAX(CV27+CN27+CW27, 0.1)*$Q$9))/($B$11+$C$11+$F$11)</f>
        <v>0</v>
      </c>
      <c r="BB27">
        <v>6</v>
      </c>
      <c r="BC27">
        <v>0.5</v>
      </c>
      <c r="BD27" t="s">
        <v>355</v>
      </c>
      <c r="BE27">
        <v>2</v>
      </c>
      <c r="BF27" t="b">
        <v>1</v>
      </c>
      <c r="BG27">
        <v>1657479316.2</v>
      </c>
      <c r="BH27">
        <v>298.0766</v>
      </c>
      <c r="BI27">
        <v>285.6574</v>
      </c>
      <c r="BJ27">
        <v>20.97761</v>
      </c>
      <c r="BK27">
        <v>18.86979</v>
      </c>
      <c r="BL27">
        <v>295.2517</v>
      </c>
      <c r="BM27">
        <v>20.7024</v>
      </c>
      <c r="BN27">
        <v>499.9538</v>
      </c>
      <c r="BO27">
        <v>73.39229</v>
      </c>
      <c r="BP27">
        <v>0.02688347</v>
      </c>
      <c r="BQ27">
        <v>24.54254</v>
      </c>
      <c r="BR27">
        <v>24.94966</v>
      </c>
      <c r="BS27">
        <v>999.9</v>
      </c>
      <c r="BT27">
        <v>0</v>
      </c>
      <c r="BU27">
        <v>0</v>
      </c>
      <c r="BV27">
        <v>10012.38</v>
      </c>
      <c r="BW27">
        <v>0</v>
      </c>
      <c r="BX27">
        <v>1853.74</v>
      </c>
      <c r="BY27">
        <v>12.41956</v>
      </c>
      <c r="BZ27">
        <v>304.4635</v>
      </c>
      <c r="CA27">
        <v>291.1512</v>
      </c>
      <c r="CB27">
        <v>2.107834</v>
      </c>
      <c r="CC27">
        <v>285.6574</v>
      </c>
      <c r="CD27">
        <v>18.86979</v>
      </c>
      <c r="CE27">
        <v>1.539595</v>
      </c>
      <c r="CF27">
        <v>1.384895</v>
      </c>
      <c r="CG27">
        <v>13.36716</v>
      </c>
      <c r="CH27">
        <v>11.75325</v>
      </c>
      <c r="CI27">
        <v>1999.979</v>
      </c>
      <c r="CJ27">
        <v>0.9799947</v>
      </c>
      <c r="CK27">
        <v>0.02000501</v>
      </c>
      <c r="CL27">
        <v>0</v>
      </c>
      <c r="CM27">
        <v>2.49908</v>
      </c>
      <c r="CN27">
        <v>0</v>
      </c>
      <c r="CO27">
        <v>16609.33</v>
      </c>
      <c r="CP27">
        <v>16705.2</v>
      </c>
      <c r="CQ27">
        <v>44.812</v>
      </c>
      <c r="CR27">
        <v>46.812</v>
      </c>
      <c r="CS27">
        <v>46</v>
      </c>
      <c r="CT27">
        <v>44.937</v>
      </c>
      <c r="CU27">
        <v>44.0124</v>
      </c>
      <c r="CV27">
        <v>1959.967</v>
      </c>
      <c r="CW27">
        <v>40.007</v>
      </c>
      <c r="CX27">
        <v>0</v>
      </c>
      <c r="CY27">
        <v>1651546103.4</v>
      </c>
      <c r="CZ27">
        <v>0</v>
      </c>
      <c r="DA27">
        <v>0</v>
      </c>
      <c r="DB27" t="s">
        <v>356</v>
      </c>
      <c r="DC27">
        <v>1657298120.5</v>
      </c>
      <c r="DD27">
        <v>1657298120.5</v>
      </c>
      <c r="DE27">
        <v>0</v>
      </c>
      <c r="DF27">
        <v>1.391</v>
      </c>
      <c r="DG27">
        <v>0.035</v>
      </c>
      <c r="DH27">
        <v>2.39</v>
      </c>
      <c r="DI27">
        <v>0.104</v>
      </c>
      <c r="DJ27">
        <v>419</v>
      </c>
      <c r="DK27">
        <v>18</v>
      </c>
      <c r="DL27">
        <v>0.11</v>
      </c>
      <c r="DM27">
        <v>0.02</v>
      </c>
      <c r="DN27">
        <v>11.3078651219512</v>
      </c>
      <c r="DO27">
        <v>9.11867184668989</v>
      </c>
      <c r="DP27">
        <v>0.904639436315475</v>
      </c>
      <c r="DQ27">
        <v>0</v>
      </c>
      <c r="DR27">
        <v>2.11778170731707</v>
      </c>
      <c r="DS27">
        <v>-0.132783554006964</v>
      </c>
      <c r="DT27">
        <v>0.0185367329326604</v>
      </c>
      <c r="DU27">
        <v>0</v>
      </c>
      <c r="DV27">
        <v>0</v>
      </c>
      <c r="DW27">
        <v>2</v>
      </c>
      <c r="DX27" t="s">
        <v>357</v>
      </c>
      <c r="DY27">
        <v>2.82233</v>
      </c>
      <c r="DZ27">
        <v>2.64341</v>
      </c>
      <c r="EA27">
        <v>0.0542943</v>
      </c>
      <c r="EB27">
        <v>0.052725</v>
      </c>
      <c r="EC27">
        <v>0.0753814</v>
      </c>
      <c r="ED27">
        <v>0.0700109</v>
      </c>
      <c r="EE27">
        <v>26302.3</v>
      </c>
      <c r="EF27">
        <v>23015</v>
      </c>
      <c r="EG27">
        <v>24922</v>
      </c>
      <c r="EH27">
        <v>23683.5</v>
      </c>
      <c r="EI27">
        <v>39380.2</v>
      </c>
      <c r="EJ27">
        <v>36491.4</v>
      </c>
      <c r="EK27">
        <v>45105.1</v>
      </c>
      <c r="EL27">
        <v>42294.9</v>
      </c>
      <c r="EM27">
        <v>1.72903</v>
      </c>
      <c r="EN27">
        <v>2.08045</v>
      </c>
      <c r="EO27">
        <v>0.0638328</v>
      </c>
      <c r="EP27">
        <v>0</v>
      </c>
      <c r="EQ27">
        <v>23.9033</v>
      </c>
      <c r="ER27">
        <v>999.9</v>
      </c>
      <c r="ES27">
        <v>41.619</v>
      </c>
      <c r="ET27">
        <v>34.1</v>
      </c>
      <c r="EU27">
        <v>30.4669</v>
      </c>
      <c r="EV27">
        <v>51.9701</v>
      </c>
      <c r="EW27">
        <v>28.5256</v>
      </c>
      <c r="EX27">
        <v>2</v>
      </c>
      <c r="EY27">
        <v>0.351794</v>
      </c>
      <c r="EZ27">
        <v>3.98757</v>
      </c>
      <c r="FA27">
        <v>20.1985</v>
      </c>
      <c r="FB27">
        <v>5.23346</v>
      </c>
      <c r="FC27">
        <v>11.992</v>
      </c>
      <c r="FD27">
        <v>4.9557</v>
      </c>
      <c r="FE27">
        <v>3.30393</v>
      </c>
      <c r="FF27">
        <v>347.8</v>
      </c>
      <c r="FG27">
        <v>9999</v>
      </c>
      <c r="FH27">
        <v>9999</v>
      </c>
      <c r="FI27">
        <v>6212.5</v>
      </c>
      <c r="FJ27">
        <v>1.86823</v>
      </c>
      <c r="FK27">
        <v>1.86396</v>
      </c>
      <c r="FL27">
        <v>1.87148</v>
      </c>
      <c r="FM27">
        <v>1.86237</v>
      </c>
      <c r="FN27">
        <v>1.86183</v>
      </c>
      <c r="FO27">
        <v>1.86828</v>
      </c>
      <c r="FP27">
        <v>1.85837</v>
      </c>
      <c r="FQ27">
        <v>1.86469</v>
      </c>
      <c r="FR27">
        <v>5</v>
      </c>
      <c r="FS27">
        <v>0</v>
      </c>
      <c r="FT27">
        <v>0</v>
      </c>
      <c r="FU27">
        <v>0</v>
      </c>
      <c r="FV27" t="s">
        <v>358</v>
      </c>
      <c r="FW27" t="s">
        <v>359</v>
      </c>
      <c r="FX27" t="s">
        <v>360</v>
      </c>
      <c r="FY27" t="s">
        <v>360</v>
      </c>
      <c r="FZ27" t="s">
        <v>360</v>
      </c>
      <c r="GA27" t="s">
        <v>360</v>
      </c>
      <c r="GB27">
        <v>0</v>
      </c>
      <c r="GC27">
        <v>100</v>
      </c>
      <c r="GD27">
        <v>100</v>
      </c>
      <c r="GE27">
        <v>2.792</v>
      </c>
      <c r="GF27">
        <v>0.2756</v>
      </c>
      <c r="GG27">
        <v>1.58883679202709</v>
      </c>
      <c r="GH27">
        <v>0.00476717027532216</v>
      </c>
      <c r="GI27">
        <v>-2.21254457965117e-06</v>
      </c>
      <c r="GJ27">
        <v>8.4011376092462e-10</v>
      </c>
      <c r="GK27">
        <v>-0.0609447565822332</v>
      </c>
      <c r="GL27">
        <v>-0.00872906473258777</v>
      </c>
      <c r="GM27">
        <v>0.00143137740804298</v>
      </c>
      <c r="GN27">
        <v>-1.08861914993027e-05</v>
      </c>
      <c r="GO27">
        <v>12</v>
      </c>
      <c r="GP27">
        <v>2219</v>
      </c>
      <c r="GQ27">
        <v>4</v>
      </c>
      <c r="GR27">
        <v>38</v>
      </c>
      <c r="GS27">
        <v>3020</v>
      </c>
      <c r="GT27">
        <v>3020</v>
      </c>
      <c r="GU27">
        <v>0.900879</v>
      </c>
      <c r="GV27">
        <v>2.40112</v>
      </c>
      <c r="GW27">
        <v>1.99829</v>
      </c>
      <c r="GX27">
        <v>2.70508</v>
      </c>
      <c r="GY27">
        <v>2.09351</v>
      </c>
      <c r="GZ27">
        <v>2.40356</v>
      </c>
      <c r="HA27">
        <v>38.9693</v>
      </c>
      <c r="HB27">
        <v>13.9394</v>
      </c>
      <c r="HC27">
        <v>18</v>
      </c>
      <c r="HD27">
        <v>423.109</v>
      </c>
      <c r="HE27">
        <v>660.468</v>
      </c>
      <c r="HF27">
        <v>20.2812</v>
      </c>
      <c r="HG27">
        <v>32.0045</v>
      </c>
      <c r="HH27">
        <v>29.9971</v>
      </c>
      <c r="HI27">
        <v>31.8315</v>
      </c>
      <c r="HJ27">
        <v>31.8335</v>
      </c>
      <c r="HK27">
        <v>18.0035</v>
      </c>
      <c r="HL27">
        <v>47.1491</v>
      </c>
      <c r="HM27">
        <v>0</v>
      </c>
      <c r="HN27">
        <v>20.3421</v>
      </c>
      <c r="HO27">
        <v>251.824</v>
      </c>
      <c r="HP27">
        <v>18.9627</v>
      </c>
      <c r="HQ27">
        <v>95.4248</v>
      </c>
      <c r="HR27">
        <v>99.3983</v>
      </c>
    </row>
    <row r="28" spans="1:226">
      <c r="A28">
        <v>12</v>
      </c>
      <c r="B28">
        <v>1657479324</v>
      </c>
      <c r="C28">
        <v>55</v>
      </c>
      <c r="D28" t="s">
        <v>381</v>
      </c>
      <c r="E28" t="s">
        <v>382</v>
      </c>
      <c r="F28">
        <v>5</v>
      </c>
      <c r="G28" t="s">
        <v>353</v>
      </c>
      <c r="H28" t="s">
        <v>354</v>
      </c>
      <c r="I28">
        <v>1657479321.5</v>
      </c>
      <c r="J28">
        <f>(K28)/1000</f>
        <v>0</v>
      </c>
      <c r="K28">
        <f>IF(BF28, AN28, AH28)</f>
        <v>0</v>
      </c>
      <c r="L28">
        <f>IF(BF28, AI28, AG28)</f>
        <v>0</v>
      </c>
      <c r="M28">
        <f>BH28 - IF(AU28&gt;1, L28*BB28*100.0/(AW28*BV28), 0)</f>
        <v>0</v>
      </c>
      <c r="N28">
        <f>((T28-J28/2)*M28-L28)/(T28+J28/2)</f>
        <v>0</v>
      </c>
      <c r="O28">
        <f>N28*(BO28+BP28)/1000.0</f>
        <v>0</v>
      </c>
      <c r="P28">
        <f>(BH28 - IF(AU28&gt;1, L28*BB28*100.0/(AW28*BV28), 0))*(BO28+BP28)/1000.0</f>
        <v>0</v>
      </c>
      <c r="Q28">
        <f>2.0/((1/S28-1/R28)+SIGN(S28)*SQRT((1/S28-1/R28)*(1/S28-1/R28) + 4*BC28/((BC28+1)*(BC28+1))*(2*1/S28*1/R28-1/R28*1/R28)))</f>
        <v>0</v>
      </c>
      <c r="R28">
        <f>IF(LEFT(BD28,1)&lt;&gt;"0",IF(LEFT(BD28,1)="1",3.0,BE28),$D$5+$E$5*(BV28*BO28/($K$5*1000))+$F$5*(BV28*BO28/($K$5*1000))*MAX(MIN(BB28,$J$5),$I$5)*MAX(MIN(BB28,$J$5),$I$5)+$G$5*MAX(MIN(BB28,$J$5),$I$5)*(BV28*BO28/($K$5*1000))+$H$5*(BV28*BO28/($K$5*1000))*(BV28*BO28/($K$5*1000)))</f>
        <v>0</v>
      </c>
      <c r="S28">
        <f>J28*(1000-(1000*0.61365*exp(17.502*W28/(240.97+W28))/(BO28+BP28)+BJ28)/2)/(1000*0.61365*exp(17.502*W28/(240.97+W28))/(BO28+BP28)-BJ28)</f>
        <v>0</v>
      </c>
      <c r="T28">
        <f>1/((BC28+1)/(Q28/1.6)+1/(R28/1.37)) + BC28/((BC28+1)/(Q28/1.6) + BC28/(R28/1.37))</f>
        <v>0</v>
      </c>
      <c r="U28">
        <f>(AX28*BA28)</f>
        <v>0</v>
      </c>
      <c r="V28">
        <f>(BQ28+(U28+2*0.95*5.67E-8*(((BQ28+$B$7)+273)^4-(BQ28+273)^4)-44100*J28)/(1.84*29.3*R28+8*0.95*5.67E-8*(BQ28+273)^3))</f>
        <v>0</v>
      </c>
      <c r="W28">
        <f>($C$7*BR28+$D$7*BS28+$E$7*V28)</f>
        <v>0</v>
      </c>
      <c r="X28">
        <f>0.61365*exp(17.502*W28/(240.97+W28))</f>
        <v>0</v>
      </c>
      <c r="Y28">
        <f>(Z28/AA28*100)</f>
        <v>0</v>
      </c>
      <c r="Z28">
        <f>BJ28*(BO28+BP28)/1000</f>
        <v>0</v>
      </c>
      <c r="AA28">
        <f>0.61365*exp(17.502*BQ28/(240.97+BQ28))</f>
        <v>0</v>
      </c>
      <c r="AB28">
        <f>(X28-BJ28*(BO28+BP28)/1000)</f>
        <v>0</v>
      </c>
      <c r="AC28">
        <f>(-J28*44100)</f>
        <v>0</v>
      </c>
      <c r="AD28">
        <f>2*29.3*R28*0.92*(BQ28-W28)</f>
        <v>0</v>
      </c>
      <c r="AE28">
        <f>2*0.95*5.67E-8*(((BQ28+$B$7)+273)^4-(W28+273)^4)</f>
        <v>0</v>
      </c>
      <c r="AF28">
        <f>U28+AE28+AC28+AD28</f>
        <v>0</v>
      </c>
      <c r="AG28">
        <f>BN28*AU28*(BI28-BH28*(1000-AU28*BK28)/(1000-AU28*BJ28))/(100*BB28)</f>
        <v>0</v>
      </c>
      <c r="AH28">
        <f>1000*BN28*AU28*(BJ28-BK28)/(100*BB28*(1000-AU28*BJ28))</f>
        <v>0</v>
      </c>
      <c r="AI28">
        <f>(AJ28 - AK28 - BO28*1E3/(8.314*(BQ28+273.15)) * AM28/BN28 * AL28) * BN28/(100*BB28) * (1000 - BK28)/1000</f>
        <v>0</v>
      </c>
      <c r="AJ28">
        <v>275.096422102387</v>
      </c>
      <c r="AK28">
        <v>280.755896969697</v>
      </c>
      <c r="AL28">
        <v>-3.23596958051523</v>
      </c>
      <c r="AM28">
        <v>65.8875090245337</v>
      </c>
      <c r="AN28">
        <f>(AP28 - AO28 + BO28*1E3/(8.314*(BQ28+273.15)) * AR28/BN28 * AQ28) * BN28/(100*BB28) * 1000/(1000 - AP28)</f>
        <v>0</v>
      </c>
      <c r="AO28">
        <v>18.8608670511114</v>
      </c>
      <c r="AP28">
        <v>20.9978916083916</v>
      </c>
      <c r="AQ28">
        <v>0.000669154303674218</v>
      </c>
      <c r="AR28">
        <v>78.9573288142496</v>
      </c>
      <c r="AS28">
        <v>20</v>
      </c>
      <c r="AT28">
        <v>4</v>
      </c>
      <c r="AU28">
        <f>IF(AS28*$H$13&gt;=AW28,1.0,(AW28/(AW28-AS28*$H$13)))</f>
        <v>0</v>
      </c>
      <c r="AV28">
        <f>(AU28-1)*100</f>
        <v>0</v>
      </c>
      <c r="AW28">
        <f>MAX(0,($B$13+$C$13*BV28)/(1+$D$13*BV28)*BO28/(BQ28+273)*$E$13)</f>
        <v>0</v>
      </c>
      <c r="AX28">
        <f>$B$11*BW28+$C$11*BX28+$F$11*CI28*(1-CL28)</f>
        <v>0</v>
      </c>
      <c r="AY28">
        <f>AX28*AZ28</f>
        <v>0</v>
      </c>
      <c r="AZ28">
        <f>($B$11*$D$9+$C$11*$D$9+$F$11*((CV28+CN28)/MAX(CV28+CN28+CW28, 0.1)*$I$9+CW28/MAX(CV28+CN28+CW28, 0.1)*$J$9))/($B$11+$C$11+$F$11)</f>
        <v>0</v>
      </c>
      <c r="BA28">
        <f>($B$11*$K$9+$C$11*$K$9+$F$11*((CV28+CN28)/MAX(CV28+CN28+CW28, 0.1)*$P$9+CW28/MAX(CV28+CN28+CW28, 0.1)*$Q$9))/($B$11+$C$11+$F$11)</f>
        <v>0</v>
      </c>
      <c r="BB28">
        <v>6</v>
      </c>
      <c r="BC28">
        <v>0.5</v>
      </c>
      <c r="BD28" t="s">
        <v>355</v>
      </c>
      <c r="BE28">
        <v>2</v>
      </c>
      <c r="BF28" t="b">
        <v>1</v>
      </c>
      <c r="BG28">
        <v>1657479321.5</v>
      </c>
      <c r="BH28">
        <v>281.200666666667</v>
      </c>
      <c r="BI28">
        <v>268.112888888889</v>
      </c>
      <c r="BJ28">
        <v>20.9931666666667</v>
      </c>
      <c r="BK28">
        <v>18.8683666666667</v>
      </c>
      <c r="BL28">
        <v>278.437777777778</v>
      </c>
      <c r="BM28">
        <v>20.7173777777778</v>
      </c>
      <c r="BN28">
        <v>500.020777777778</v>
      </c>
      <c r="BO28">
        <v>73.3914555555556</v>
      </c>
      <c r="BP28">
        <v>0.0266155444444444</v>
      </c>
      <c r="BQ28">
        <v>24.5481555555556</v>
      </c>
      <c r="BR28">
        <v>24.9447444444444</v>
      </c>
      <c r="BS28">
        <v>999.9</v>
      </c>
      <c r="BT28">
        <v>0</v>
      </c>
      <c r="BU28">
        <v>0</v>
      </c>
      <c r="BV28">
        <v>10007.6388888889</v>
      </c>
      <c r="BW28">
        <v>0</v>
      </c>
      <c r="BX28">
        <v>2245.58333333333</v>
      </c>
      <c r="BY28">
        <v>13.0875222222222</v>
      </c>
      <c r="BZ28">
        <v>287.230333333333</v>
      </c>
      <c r="CA28">
        <v>273.269</v>
      </c>
      <c r="CB28">
        <v>2.12478555555556</v>
      </c>
      <c r="CC28">
        <v>268.112888888889</v>
      </c>
      <c r="CD28">
        <v>18.8683666666667</v>
      </c>
      <c r="CE28">
        <v>1.54072</v>
      </c>
      <c r="CF28">
        <v>1.38477555555556</v>
      </c>
      <c r="CG28">
        <v>13.3783444444444</v>
      </c>
      <c r="CH28">
        <v>11.7519555555556</v>
      </c>
      <c r="CI28">
        <v>1999.98111111111</v>
      </c>
      <c r="CJ28">
        <v>0.979995444444444</v>
      </c>
      <c r="CK28">
        <v>0.0200043111111111</v>
      </c>
      <c r="CL28">
        <v>0</v>
      </c>
      <c r="CM28">
        <v>2.51913333333333</v>
      </c>
      <c r="CN28">
        <v>0</v>
      </c>
      <c r="CO28">
        <v>16732.9888888889</v>
      </c>
      <c r="CP28">
        <v>16705.2222222222</v>
      </c>
      <c r="CQ28">
        <v>44.812</v>
      </c>
      <c r="CR28">
        <v>46.812</v>
      </c>
      <c r="CS28">
        <v>46</v>
      </c>
      <c r="CT28">
        <v>44.937</v>
      </c>
      <c r="CU28">
        <v>44</v>
      </c>
      <c r="CV28">
        <v>1959.97</v>
      </c>
      <c r="CW28">
        <v>40.0055555555556</v>
      </c>
      <c r="CX28">
        <v>0</v>
      </c>
      <c r="CY28">
        <v>1651546108.2</v>
      </c>
      <c r="CZ28">
        <v>0</v>
      </c>
      <c r="DA28">
        <v>0</v>
      </c>
      <c r="DB28" t="s">
        <v>356</v>
      </c>
      <c r="DC28">
        <v>1657298120.5</v>
      </c>
      <c r="DD28">
        <v>1657298120.5</v>
      </c>
      <c r="DE28">
        <v>0</v>
      </c>
      <c r="DF28">
        <v>1.391</v>
      </c>
      <c r="DG28">
        <v>0.035</v>
      </c>
      <c r="DH28">
        <v>2.39</v>
      </c>
      <c r="DI28">
        <v>0.104</v>
      </c>
      <c r="DJ28">
        <v>419</v>
      </c>
      <c r="DK28">
        <v>18</v>
      </c>
      <c r="DL28">
        <v>0.11</v>
      </c>
      <c r="DM28">
        <v>0.02</v>
      </c>
      <c r="DN28">
        <v>11.8993585365854</v>
      </c>
      <c r="DO28">
        <v>8.13294564459931</v>
      </c>
      <c r="DP28">
        <v>0.803804697179367</v>
      </c>
      <c r="DQ28">
        <v>0</v>
      </c>
      <c r="DR28">
        <v>2.11403317073171</v>
      </c>
      <c r="DS28">
        <v>0.0081679442508702</v>
      </c>
      <c r="DT28">
        <v>0.0137910104051604</v>
      </c>
      <c r="DU28">
        <v>1</v>
      </c>
      <c r="DV28">
        <v>1</v>
      </c>
      <c r="DW28">
        <v>2</v>
      </c>
      <c r="DX28" t="s">
        <v>383</v>
      </c>
      <c r="DY28">
        <v>2.82226</v>
      </c>
      <c r="DZ28">
        <v>2.64295</v>
      </c>
      <c r="EA28">
        <v>0.0517705</v>
      </c>
      <c r="EB28">
        <v>0.0500543</v>
      </c>
      <c r="EC28">
        <v>0.0754107</v>
      </c>
      <c r="ED28">
        <v>0.0700755</v>
      </c>
      <c r="EE28">
        <v>26374.2</v>
      </c>
      <c r="EF28">
        <v>23081</v>
      </c>
      <c r="EG28">
        <v>24923.6</v>
      </c>
      <c r="EH28">
        <v>23684.6</v>
      </c>
      <c r="EI28">
        <v>39381</v>
      </c>
      <c r="EJ28">
        <v>36490.3</v>
      </c>
      <c r="EK28">
        <v>45107.5</v>
      </c>
      <c r="EL28">
        <v>42296.6</v>
      </c>
      <c r="EM28">
        <v>1.72925</v>
      </c>
      <c r="EN28">
        <v>2.0807</v>
      </c>
      <c r="EO28">
        <v>0.0649616</v>
      </c>
      <c r="EP28">
        <v>0</v>
      </c>
      <c r="EQ28">
        <v>23.8869</v>
      </c>
      <c r="ER28">
        <v>999.9</v>
      </c>
      <c r="ES28">
        <v>41.594</v>
      </c>
      <c r="ET28">
        <v>34.11</v>
      </c>
      <c r="EU28">
        <v>30.4665</v>
      </c>
      <c r="EV28">
        <v>52.0401</v>
      </c>
      <c r="EW28">
        <v>28.5577</v>
      </c>
      <c r="EX28">
        <v>2</v>
      </c>
      <c r="EY28">
        <v>0.349858</v>
      </c>
      <c r="EZ28">
        <v>3.95296</v>
      </c>
      <c r="FA28">
        <v>20.1995</v>
      </c>
      <c r="FB28">
        <v>5.23346</v>
      </c>
      <c r="FC28">
        <v>11.992</v>
      </c>
      <c r="FD28">
        <v>4.9558</v>
      </c>
      <c r="FE28">
        <v>3.304</v>
      </c>
      <c r="FF28">
        <v>347.8</v>
      </c>
      <c r="FG28">
        <v>9999</v>
      </c>
      <c r="FH28">
        <v>9999</v>
      </c>
      <c r="FI28">
        <v>6212.8</v>
      </c>
      <c r="FJ28">
        <v>1.86824</v>
      </c>
      <c r="FK28">
        <v>1.86395</v>
      </c>
      <c r="FL28">
        <v>1.87149</v>
      </c>
      <c r="FM28">
        <v>1.86235</v>
      </c>
      <c r="FN28">
        <v>1.86183</v>
      </c>
      <c r="FO28">
        <v>1.86828</v>
      </c>
      <c r="FP28">
        <v>1.85837</v>
      </c>
      <c r="FQ28">
        <v>1.86471</v>
      </c>
      <c r="FR28">
        <v>5</v>
      </c>
      <c r="FS28">
        <v>0</v>
      </c>
      <c r="FT28">
        <v>0</v>
      </c>
      <c r="FU28">
        <v>0</v>
      </c>
      <c r="FV28" t="s">
        <v>358</v>
      </c>
      <c r="FW28" t="s">
        <v>359</v>
      </c>
      <c r="FX28" t="s">
        <v>360</v>
      </c>
      <c r="FY28" t="s">
        <v>360</v>
      </c>
      <c r="FZ28" t="s">
        <v>360</v>
      </c>
      <c r="GA28" t="s">
        <v>360</v>
      </c>
      <c r="GB28">
        <v>0</v>
      </c>
      <c r="GC28">
        <v>100</v>
      </c>
      <c r="GD28">
        <v>100</v>
      </c>
      <c r="GE28">
        <v>2.733</v>
      </c>
      <c r="GF28">
        <v>0.2759</v>
      </c>
      <c r="GG28">
        <v>1.58883679202709</v>
      </c>
      <c r="GH28">
        <v>0.00476717027532216</v>
      </c>
      <c r="GI28">
        <v>-2.21254457965117e-06</v>
      </c>
      <c r="GJ28">
        <v>8.4011376092462e-10</v>
      </c>
      <c r="GK28">
        <v>-0.0609447565822332</v>
      </c>
      <c r="GL28">
        <v>-0.00872906473258777</v>
      </c>
      <c r="GM28">
        <v>0.00143137740804298</v>
      </c>
      <c r="GN28">
        <v>-1.08861914993027e-05</v>
      </c>
      <c r="GO28">
        <v>12</v>
      </c>
      <c r="GP28">
        <v>2219</v>
      </c>
      <c r="GQ28">
        <v>4</v>
      </c>
      <c r="GR28">
        <v>38</v>
      </c>
      <c r="GS28">
        <v>3020.1</v>
      </c>
      <c r="GT28">
        <v>3020.1</v>
      </c>
      <c r="GU28">
        <v>0.854492</v>
      </c>
      <c r="GV28">
        <v>2.40356</v>
      </c>
      <c r="GW28">
        <v>1.99829</v>
      </c>
      <c r="GX28">
        <v>2.70508</v>
      </c>
      <c r="GY28">
        <v>2.09351</v>
      </c>
      <c r="GZ28">
        <v>2.41455</v>
      </c>
      <c r="HA28">
        <v>38.9445</v>
      </c>
      <c r="HB28">
        <v>13.9394</v>
      </c>
      <c r="HC28">
        <v>18</v>
      </c>
      <c r="HD28">
        <v>423.167</v>
      </c>
      <c r="HE28">
        <v>660.547</v>
      </c>
      <c r="HF28">
        <v>20.3309</v>
      </c>
      <c r="HG28">
        <v>31.9833</v>
      </c>
      <c r="HH28">
        <v>29.9978</v>
      </c>
      <c r="HI28">
        <v>31.8203</v>
      </c>
      <c r="HJ28">
        <v>31.8216</v>
      </c>
      <c r="HK28">
        <v>17.0698</v>
      </c>
      <c r="HL28">
        <v>47.1491</v>
      </c>
      <c r="HM28">
        <v>0</v>
      </c>
      <c r="HN28">
        <v>20.3801</v>
      </c>
      <c r="HO28">
        <v>231.718</v>
      </c>
      <c r="HP28">
        <v>18.9723</v>
      </c>
      <c r="HQ28">
        <v>95.4302</v>
      </c>
      <c r="HR28">
        <v>99.4025</v>
      </c>
    </row>
    <row r="29" spans="1:226">
      <c r="A29">
        <v>13</v>
      </c>
      <c r="B29">
        <v>1657479329</v>
      </c>
      <c r="C29">
        <v>60</v>
      </c>
      <c r="D29" t="s">
        <v>384</v>
      </c>
      <c r="E29" t="s">
        <v>385</v>
      </c>
      <c r="F29">
        <v>5</v>
      </c>
      <c r="G29" t="s">
        <v>353</v>
      </c>
      <c r="H29" t="s">
        <v>354</v>
      </c>
      <c r="I29">
        <v>1657479326.2</v>
      </c>
      <c r="J29">
        <f>(K29)/1000</f>
        <v>0</v>
      </c>
      <c r="K29">
        <f>IF(BF29, AN29, AH29)</f>
        <v>0</v>
      </c>
      <c r="L29">
        <f>IF(BF29, AI29, AG29)</f>
        <v>0</v>
      </c>
      <c r="M29">
        <f>BH29 - IF(AU29&gt;1, L29*BB29*100.0/(AW29*BV29), 0)</f>
        <v>0</v>
      </c>
      <c r="N29">
        <f>((T29-J29/2)*M29-L29)/(T29+J29/2)</f>
        <v>0</v>
      </c>
      <c r="O29">
        <f>N29*(BO29+BP29)/1000.0</f>
        <v>0</v>
      </c>
      <c r="P29">
        <f>(BH29 - IF(AU29&gt;1, L29*BB29*100.0/(AW29*BV29), 0))*(BO29+BP29)/1000.0</f>
        <v>0</v>
      </c>
      <c r="Q29">
        <f>2.0/((1/S29-1/R29)+SIGN(S29)*SQRT((1/S29-1/R29)*(1/S29-1/R29) + 4*BC29/((BC29+1)*(BC29+1))*(2*1/S29*1/R29-1/R29*1/R29)))</f>
        <v>0</v>
      </c>
      <c r="R29">
        <f>IF(LEFT(BD29,1)&lt;&gt;"0",IF(LEFT(BD29,1)="1",3.0,BE29),$D$5+$E$5*(BV29*BO29/($K$5*1000))+$F$5*(BV29*BO29/($K$5*1000))*MAX(MIN(BB29,$J$5),$I$5)*MAX(MIN(BB29,$J$5),$I$5)+$G$5*MAX(MIN(BB29,$J$5),$I$5)*(BV29*BO29/($K$5*1000))+$H$5*(BV29*BO29/($K$5*1000))*(BV29*BO29/($K$5*1000)))</f>
        <v>0</v>
      </c>
      <c r="S29">
        <f>J29*(1000-(1000*0.61365*exp(17.502*W29/(240.97+W29))/(BO29+BP29)+BJ29)/2)/(1000*0.61365*exp(17.502*W29/(240.97+W29))/(BO29+BP29)-BJ29)</f>
        <v>0</v>
      </c>
      <c r="T29">
        <f>1/((BC29+1)/(Q29/1.6)+1/(R29/1.37)) + BC29/((BC29+1)/(Q29/1.6) + BC29/(R29/1.37))</f>
        <v>0</v>
      </c>
      <c r="U29">
        <f>(AX29*BA29)</f>
        <v>0</v>
      </c>
      <c r="V29">
        <f>(BQ29+(U29+2*0.95*5.67E-8*(((BQ29+$B$7)+273)^4-(BQ29+273)^4)-44100*J29)/(1.84*29.3*R29+8*0.95*5.67E-8*(BQ29+273)^3))</f>
        <v>0</v>
      </c>
      <c r="W29">
        <f>($C$7*BR29+$D$7*BS29+$E$7*V29)</f>
        <v>0</v>
      </c>
      <c r="X29">
        <f>0.61365*exp(17.502*W29/(240.97+W29))</f>
        <v>0</v>
      </c>
      <c r="Y29">
        <f>(Z29/AA29*100)</f>
        <v>0</v>
      </c>
      <c r="Z29">
        <f>BJ29*(BO29+BP29)/1000</f>
        <v>0</v>
      </c>
      <c r="AA29">
        <f>0.61365*exp(17.502*BQ29/(240.97+BQ29))</f>
        <v>0</v>
      </c>
      <c r="AB29">
        <f>(X29-BJ29*(BO29+BP29)/1000)</f>
        <v>0</v>
      </c>
      <c r="AC29">
        <f>(-J29*44100)</f>
        <v>0</v>
      </c>
      <c r="AD29">
        <f>2*29.3*R29*0.92*(BQ29-W29)</f>
        <v>0</v>
      </c>
      <c r="AE29">
        <f>2*0.95*5.67E-8*(((BQ29+$B$7)+273)^4-(W29+273)^4)</f>
        <v>0</v>
      </c>
      <c r="AF29">
        <f>U29+AE29+AC29+AD29</f>
        <v>0</v>
      </c>
      <c r="AG29">
        <f>BN29*AU29*(BI29-BH29*(1000-AU29*BK29)/(1000-AU29*BJ29))/(100*BB29)</f>
        <v>0</v>
      </c>
      <c r="AH29">
        <f>1000*BN29*AU29*(BJ29-BK29)/(100*BB29*(1000-AU29*BJ29))</f>
        <v>0</v>
      </c>
      <c r="AI29">
        <f>(AJ29 - AK29 - BO29*1E3/(8.314*(BQ29+273.15)) * AM29/BN29 * AL29) * BN29/(100*BB29) * (1000 - BK29)/1000</f>
        <v>0</v>
      </c>
      <c r="AJ29">
        <v>258.334451888902</v>
      </c>
      <c r="AK29">
        <v>264.475909090909</v>
      </c>
      <c r="AL29">
        <v>-3.25194034889991</v>
      </c>
      <c r="AM29">
        <v>65.8875090245337</v>
      </c>
      <c r="AN29">
        <f>(AP29 - AO29 + BO29*1E3/(8.314*(BQ29+273.15)) * AR29/BN29 * AQ29) * BN29/(100*BB29) * 1000/(1000 - AP29)</f>
        <v>0</v>
      </c>
      <c r="AO29">
        <v>18.8907157001865</v>
      </c>
      <c r="AP29">
        <v>21.0144734265734</v>
      </c>
      <c r="AQ29">
        <v>0.000704858225877856</v>
      </c>
      <c r="AR29">
        <v>78.9573288142496</v>
      </c>
      <c r="AS29">
        <v>20</v>
      </c>
      <c r="AT29">
        <v>4</v>
      </c>
      <c r="AU29">
        <f>IF(AS29*$H$13&gt;=AW29,1.0,(AW29/(AW29-AS29*$H$13)))</f>
        <v>0</v>
      </c>
      <c r="AV29">
        <f>(AU29-1)*100</f>
        <v>0</v>
      </c>
      <c r="AW29">
        <f>MAX(0,($B$13+$C$13*BV29)/(1+$D$13*BV29)*BO29/(BQ29+273)*$E$13)</f>
        <v>0</v>
      </c>
      <c r="AX29">
        <f>$B$11*BW29+$C$11*BX29+$F$11*CI29*(1-CL29)</f>
        <v>0</v>
      </c>
      <c r="AY29">
        <f>AX29*AZ29</f>
        <v>0</v>
      </c>
      <c r="AZ29">
        <f>($B$11*$D$9+$C$11*$D$9+$F$11*((CV29+CN29)/MAX(CV29+CN29+CW29, 0.1)*$I$9+CW29/MAX(CV29+CN29+CW29, 0.1)*$J$9))/($B$11+$C$11+$F$11)</f>
        <v>0</v>
      </c>
      <c r="BA29">
        <f>($B$11*$K$9+$C$11*$K$9+$F$11*((CV29+CN29)/MAX(CV29+CN29+CW29, 0.1)*$P$9+CW29/MAX(CV29+CN29+CW29, 0.1)*$Q$9))/($B$11+$C$11+$F$11)</f>
        <v>0</v>
      </c>
      <c r="BB29">
        <v>6</v>
      </c>
      <c r="BC29">
        <v>0.5</v>
      </c>
      <c r="BD29" t="s">
        <v>355</v>
      </c>
      <c r="BE29">
        <v>2</v>
      </c>
      <c r="BF29" t="b">
        <v>1</v>
      </c>
      <c r="BG29">
        <v>1657479326.2</v>
      </c>
      <c r="BH29">
        <v>266.2398</v>
      </c>
      <c r="BI29">
        <v>252.667</v>
      </c>
      <c r="BJ29">
        <v>21.00663</v>
      </c>
      <c r="BK29">
        <v>18.88708</v>
      </c>
      <c r="BL29">
        <v>263.5329</v>
      </c>
      <c r="BM29">
        <v>20.73037</v>
      </c>
      <c r="BN29">
        <v>499.9473</v>
      </c>
      <c r="BO29">
        <v>73.39095</v>
      </c>
      <c r="BP29">
        <v>0.02672031</v>
      </c>
      <c r="BQ29">
        <v>24.55358</v>
      </c>
      <c r="BR29">
        <v>24.95996</v>
      </c>
      <c r="BS29">
        <v>999.9</v>
      </c>
      <c r="BT29">
        <v>0</v>
      </c>
      <c r="BU29">
        <v>0</v>
      </c>
      <c r="BV29">
        <v>9967.247</v>
      </c>
      <c r="BW29">
        <v>0</v>
      </c>
      <c r="BX29">
        <v>2260.494</v>
      </c>
      <c r="BY29">
        <v>13.5726</v>
      </c>
      <c r="BZ29">
        <v>271.9526</v>
      </c>
      <c r="CA29">
        <v>257.5311</v>
      </c>
      <c r="CB29">
        <v>2.119531</v>
      </c>
      <c r="CC29">
        <v>252.667</v>
      </c>
      <c r="CD29">
        <v>18.88708</v>
      </c>
      <c r="CE29">
        <v>1.541696</v>
      </c>
      <c r="CF29">
        <v>1.386139</v>
      </c>
      <c r="CG29">
        <v>13.38806</v>
      </c>
      <c r="CH29">
        <v>11.76688</v>
      </c>
      <c r="CI29">
        <v>1999.929</v>
      </c>
      <c r="CJ29">
        <v>0.9799933</v>
      </c>
      <c r="CK29">
        <v>0.02000636</v>
      </c>
      <c r="CL29">
        <v>0</v>
      </c>
      <c r="CM29">
        <v>2.39419</v>
      </c>
      <c r="CN29">
        <v>0</v>
      </c>
      <c r="CO29">
        <v>16723.2</v>
      </c>
      <c r="CP29">
        <v>16704.79</v>
      </c>
      <c r="CQ29">
        <v>44.8435</v>
      </c>
      <c r="CR29">
        <v>46.8246</v>
      </c>
      <c r="CS29">
        <v>46</v>
      </c>
      <c r="CT29">
        <v>44.937</v>
      </c>
      <c r="CU29">
        <v>44.0558</v>
      </c>
      <c r="CV29">
        <v>1959.913</v>
      </c>
      <c r="CW29">
        <v>40.007</v>
      </c>
      <c r="CX29">
        <v>0</v>
      </c>
      <c r="CY29">
        <v>1651546113.6</v>
      </c>
      <c r="CZ29">
        <v>0</v>
      </c>
      <c r="DA29">
        <v>0</v>
      </c>
      <c r="DB29" t="s">
        <v>356</v>
      </c>
      <c r="DC29">
        <v>1657298120.5</v>
      </c>
      <c r="DD29">
        <v>1657298120.5</v>
      </c>
      <c r="DE29">
        <v>0</v>
      </c>
      <c r="DF29">
        <v>1.391</v>
      </c>
      <c r="DG29">
        <v>0.035</v>
      </c>
      <c r="DH29">
        <v>2.39</v>
      </c>
      <c r="DI29">
        <v>0.104</v>
      </c>
      <c r="DJ29">
        <v>419</v>
      </c>
      <c r="DK29">
        <v>18</v>
      </c>
      <c r="DL29">
        <v>0.11</v>
      </c>
      <c r="DM29">
        <v>0.02</v>
      </c>
      <c r="DN29">
        <v>12.5482365853659</v>
      </c>
      <c r="DO29">
        <v>7.60201672473867</v>
      </c>
      <c r="DP29">
        <v>0.753188365568245</v>
      </c>
      <c r="DQ29">
        <v>0</v>
      </c>
      <c r="DR29">
        <v>2.11256365853659</v>
      </c>
      <c r="DS29">
        <v>0.0722473170731739</v>
      </c>
      <c r="DT29">
        <v>0.0104726519007662</v>
      </c>
      <c r="DU29">
        <v>1</v>
      </c>
      <c r="DV29">
        <v>1</v>
      </c>
      <c r="DW29">
        <v>2</v>
      </c>
      <c r="DX29" t="s">
        <v>383</v>
      </c>
      <c r="DY29">
        <v>2.82246</v>
      </c>
      <c r="DZ29">
        <v>2.64309</v>
      </c>
      <c r="EA29">
        <v>0.0491876</v>
      </c>
      <c r="EB29">
        <v>0.0473706</v>
      </c>
      <c r="EC29">
        <v>0.0754541</v>
      </c>
      <c r="ED29">
        <v>0.0700584</v>
      </c>
      <c r="EE29">
        <v>26447.2</v>
      </c>
      <c r="EF29">
        <v>23147.8</v>
      </c>
      <c r="EG29">
        <v>24924.6</v>
      </c>
      <c r="EH29">
        <v>23686.2</v>
      </c>
      <c r="EI29">
        <v>39380.9</v>
      </c>
      <c r="EJ29">
        <v>36493.1</v>
      </c>
      <c r="EK29">
        <v>45109.6</v>
      </c>
      <c r="EL29">
        <v>42299</v>
      </c>
      <c r="EM29">
        <v>1.72973</v>
      </c>
      <c r="EN29">
        <v>2.08087</v>
      </c>
      <c r="EO29">
        <v>0.0665858</v>
      </c>
      <c r="EP29">
        <v>0</v>
      </c>
      <c r="EQ29">
        <v>23.8764</v>
      </c>
      <c r="ER29">
        <v>999.9</v>
      </c>
      <c r="ES29">
        <v>41.564</v>
      </c>
      <c r="ET29">
        <v>34.13</v>
      </c>
      <c r="EU29">
        <v>30.48</v>
      </c>
      <c r="EV29">
        <v>52.1701</v>
      </c>
      <c r="EW29">
        <v>28.6178</v>
      </c>
      <c r="EX29">
        <v>2</v>
      </c>
      <c r="EY29">
        <v>0.34795</v>
      </c>
      <c r="EZ29">
        <v>3.92013</v>
      </c>
      <c r="FA29">
        <v>20.2003</v>
      </c>
      <c r="FB29">
        <v>5.23346</v>
      </c>
      <c r="FC29">
        <v>11.992</v>
      </c>
      <c r="FD29">
        <v>4.95565</v>
      </c>
      <c r="FE29">
        <v>3.3039</v>
      </c>
      <c r="FF29">
        <v>347.8</v>
      </c>
      <c r="FG29">
        <v>9999</v>
      </c>
      <c r="FH29">
        <v>9999</v>
      </c>
      <c r="FI29">
        <v>6212.8</v>
      </c>
      <c r="FJ29">
        <v>1.86824</v>
      </c>
      <c r="FK29">
        <v>1.86393</v>
      </c>
      <c r="FL29">
        <v>1.87148</v>
      </c>
      <c r="FM29">
        <v>1.86235</v>
      </c>
      <c r="FN29">
        <v>1.86182</v>
      </c>
      <c r="FO29">
        <v>1.86828</v>
      </c>
      <c r="FP29">
        <v>1.85837</v>
      </c>
      <c r="FQ29">
        <v>1.8647</v>
      </c>
      <c r="FR29">
        <v>5</v>
      </c>
      <c r="FS29">
        <v>0</v>
      </c>
      <c r="FT29">
        <v>0</v>
      </c>
      <c r="FU29">
        <v>0</v>
      </c>
      <c r="FV29" t="s">
        <v>358</v>
      </c>
      <c r="FW29" t="s">
        <v>359</v>
      </c>
      <c r="FX29" t="s">
        <v>360</v>
      </c>
      <c r="FY29" t="s">
        <v>360</v>
      </c>
      <c r="FZ29" t="s">
        <v>360</v>
      </c>
      <c r="GA29" t="s">
        <v>360</v>
      </c>
      <c r="GB29">
        <v>0</v>
      </c>
      <c r="GC29">
        <v>100</v>
      </c>
      <c r="GD29">
        <v>100</v>
      </c>
      <c r="GE29">
        <v>2.673</v>
      </c>
      <c r="GF29">
        <v>0.2766</v>
      </c>
      <c r="GG29">
        <v>1.58883679202709</v>
      </c>
      <c r="GH29">
        <v>0.00476717027532216</v>
      </c>
      <c r="GI29">
        <v>-2.21254457965117e-06</v>
      </c>
      <c r="GJ29">
        <v>8.4011376092462e-10</v>
      </c>
      <c r="GK29">
        <v>-0.0609447565822332</v>
      </c>
      <c r="GL29">
        <v>-0.00872906473258777</v>
      </c>
      <c r="GM29">
        <v>0.00143137740804298</v>
      </c>
      <c r="GN29">
        <v>-1.08861914993027e-05</v>
      </c>
      <c r="GO29">
        <v>12</v>
      </c>
      <c r="GP29">
        <v>2219</v>
      </c>
      <c r="GQ29">
        <v>4</v>
      </c>
      <c r="GR29">
        <v>38</v>
      </c>
      <c r="GS29">
        <v>3020.1</v>
      </c>
      <c r="GT29">
        <v>3020.1</v>
      </c>
      <c r="GU29">
        <v>0.810547</v>
      </c>
      <c r="GV29">
        <v>2.40234</v>
      </c>
      <c r="GW29">
        <v>1.99829</v>
      </c>
      <c r="GX29">
        <v>2.70508</v>
      </c>
      <c r="GY29">
        <v>2.09351</v>
      </c>
      <c r="GZ29">
        <v>2.40234</v>
      </c>
      <c r="HA29">
        <v>38.9445</v>
      </c>
      <c r="HB29">
        <v>13.9306</v>
      </c>
      <c r="HC29">
        <v>18</v>
      </c>
      <c r="HD29">
        <v>423.369</v>
      </c>
      <c r="HE29">
        <v>660.55</v>
      </c>
      <c r="HF29">
        <v>20.3745</v>
      </c>
      <c r="HG29">
        <v>31.9622</v>
      </c>
      <c r="HH29">
        <v>29.998</v>
      </c>
      <c r="HI29">
        <v>31.8092</v>
      </c>
      <c r="HJ29">
        <v>31.8083</v>
      </c>
      <c r="HK29">
        <v>16.1854</v>
      </c>
      <c r="HL29">
        <v>47.1491</v>
      </c>
      <c r="HM29">
        <v>0</v>
      </c>
      <c r="HN29">
        <v>20.4067</v>
      </c>
      <c r="HO29">
        <v>218.202</v>
      </c>
      <c r="HP29">
        <v>18.9718</v>
      </c>
      <c r="HQ29">
        <v>95.4344</v>
      </c>
      <c r="HR29">
        <v>99.4085</v>
      </c>
    </row>
    <row r="30" spans="1:226">
      <c r="A30">
        <v>14</v>
      </c>
      <c r="B30">
        <v>1657479334</v>
      </c>
      <c r="C30">
        <v>65</v>
      </c>
      <c r="D30" t="s">
        <v>386</v>
      </c>
      <c r="E30" t="s">
        <v>387</v>
      </c>
      <c r="F30">
        <v>5</v>
      </c>
      <c r="G30" t="s">
        <v>353</v>
      </c>
      <c r="H30" t="s">
        <v>354</v>
      </c>
      <c r="I30">
        <v>1657479331.5</v>
      </c>
      <c r="J30">
        <f>(K30)/1000</f>
        <v>0</v>
      </c>
      <c r="K30">
        <f>IF(BF30, AN30, AH30)</f>
        <v>0</v>
      </c>
      <c r="L30">
        <f>IF(BF30, AI30, AG30)</f>
        <v>0</v>
      </c>
      <c r="M30">
        <f>BH30 - IF(AU30&gt;1, L30*BB30*100.0/(AW30*BV30), 0)</f>
        <v>0</v>
      </c>
      <c r="N30">
        <f>((T30-J30/2)*M30-L30)/(T30+J30/2)</f>
        <v>0</v>
      </c>
      <c r="O30">
        <f>N30*(BO30+BP30)/1000.0</f>
        <v>0</v>
      </c>
      <c r="P30">
        <f>(BH30 - IF(AU30&gt;1, L30*BB30*100.0/(AW30*BV30), 0))*(BO30+BP30)/1000.0</f>
        <v>0</v>
      </c>
      <c r="Q30">
        <f>2.0/((1/S30-1/R30)+SIGN(S30)*SQRT((1/S30-1/R30)*(1/S30-1/R30) + 4*BC30/((BC30+1)*(BC30+1))*(2*1/S30*1/R30-1/R30*1/R30)))</f>
        <v>0</v>
      </c>
      <c r="R30">
        <f>IF(LEFT(BD30,1)&lt;&gt;"0",IF(LEFT(BD30,1)="1",3.0,BE30),$D$5+$E$5*(BV30*BO30/($K$5*1000))+$F$5*(BV30*BO30/($K$5*1000))*MAX(MIN(BB30,$J$5),$I$5)*MAX(MIN(BB30,$J$5),$I$5)+$G$5*MAX(MIN(BB30,$J$5),$I$5)*(BV30*BO30/($K$5*1000))+$H$5*(BV30*BO30/($K$5*1000))*(BV30*BO30/($K$5*1000)))</f>
        <v>0</v>
      </c>
      <c r="S30">
        <f>J30*(1000-(1000*0.61365*exp(17.502*W30/(240.97+W30))/(BO30+BP30)+BJ30)/2)/(1000*0.61365*exp(17.502*W30/(240.97+W30))/(BO30+BP30)-BJ30)</f>
        <v>0</v>
      </c>
      <c r="T30">
        <f>1/((BC30+1)/(Q30/1.6)+1/(R30/1.37)) + BC30/((BC30+1)/(Q30/1.6) + BC30/(R30/1.37))</f>
        <v>0</v>
      </c>
      <c r="U30">
        <f>(AX30*BA30)</f>
        <v>0</v>
      </c>
      <c r="V30">
        <f>(BQ30+(U30+2*0.95*5.67E-8*(((BQ30+$B$7)+273)^4-(BQ30+273)^4)-44100*J30)/(1.84*29.3*R30+8*0.95*5.67E-8*(BQ30+273)^3))</f>
        <v>0</v>
      </c>
      <c r="W30">
        <f>($C$7*BR30+$D$7*BS30+$E$7*V30)</f>
        <v>0</v>
      </c>
      <c r="X30">
        <f>0.61365*exp(17.502*W30/(240.97+W30))</f>
        <v>0</v>
      </c>
      <c r="Y30">
        <f>(Z30/AA30*100)</f>
        <v>0</v>
      </c>
      <c r="Z30">
        <f>BJ30*(BO30+BP30)/1000</f>
        <v>0</v>
      </c>
      <c r="AA30">
        <f>0.61365*exp(17.502*BQ30/(240.97+BQ30))</f>
        <v>0</v>
      </c>
      <c r="AB30">
        <f>(X30-BJ30*(BO30+BP30)/1000)</f>
        <v>0</v>
      </c>
      <c r="AC30">
        <f>(-J30*44100)</f>
        <v>0</v>
      </c>
      <c r="AD30">
        <f>2*29.3*R30*0.92*(BQ30-W30)</f>
        <v>0</v>
      </c>
      <c r="AE30">
        <f>2*0.95*5.67E-8*(((BQ30+$B$7)+273)^4-(W30+273)^4)</f>
        <v>0</v>
      </c>
      <c r="AF30">
        <f>U30+AE30+AC30+AD30</f>
        <v>0</v>
      </c>
      <c r="AG30">
        <f>BN30*AU30*(BI30-BH30*(1000-AU30*BK30)/(1000-AU30*BJ30))/(100*BB30)</f>
        <v>0</v>
      </c>
      <c r="AH30">
        <f>1000*BN30*AU30*(BJ30-BK30)/(100*BB30*(1000-AU30*BJ30))</f>
        <v>0</v>
      </c>
      <c r="AI30">
        <f>(AJ30 - AK30 - BO30*1E3/(8.314*(BQ30+273.15)) * AM30/BN30 * AL30) * BN30/(100*BB30) * (1000 - BK30)/1000</f>
        <v>0</v>
      </c>
      <c r="AJ30">
        <v>241.70343642862</v>
      </c>
      <c r="AK30">
        <v>248.432345454545</v>
      </c>
      <c r="AL30">
        <v>-3.20405209044596</v>
      </c>
      <c r="AM30">
        <v>65.8875090245337</v>
      </c>
      <c r="AN30">
        <f>(AP30 - AO30 + BO30*1E3/(8.314*(BQ30+273.15)) * AR30/BN30 * AQ30) * BN30/(100*BB30) * 1000/(1000 - AP30)</f>
        <v>0</v>
      </c>
      <c r="AO30">
        <v>18.8788376231045</v>
      </c>
      <c r="AP30">
        <v>21.0207881118881</v>
      </c>
      <c r="AQ30">
        <v>0.000241816909836783</v>
      </c>
      <c r="AR30">
        <v>78.9573288142496</v>
      </c>
      <c r="AS30">
        <v>20</v>
      </c>
      <c r="AT30">
        <v>4</v>
      </c>
      <c r="AU30">
        <f>IF(AS30*$H$13&gt;=AW30,1.0,(AW30/(AW30-AS30*$H$13)))</f>
        <v>0</v>
      </c>
      <c r="AV30">
        <f>(AU30-1)*100</f>
        <v>0</v>
      </c>
      <c r="AW30">
        <f>MAX(0,($B$13+$C$13*BV30)/(1+$D$13*BV30)*BO30/(BQ30+273)*$E$13)</f>
        <v>0</v>
      </c>
      <c r="AX30">
        <f>$B$11*BW30+$C$11*BX30+$F$11*CI30*(1-CL30)</f>
        <v>0</v>
      </c>
      <c r="AY30">
        <f>AX30*AZ30</f>
        <v>0</v>
      </c>
      <c r="AZ30">
        <f>($B$11*$D$9+$C$11*$D$9+$F$11*((CV30+CN30)/MAX(CV30+CN30+CW30, 0.1)*$I$9+CW30/MAX(CV30+CN30+CW30, 0.1)*$J$9))/($B$11+$C$11+$F$11)</f>
        <v>0</v>
      </c>
      <c r="BA30">
        <f>($B$11*$K$9+$C$11*$K$9+$F$11*((CV30+CN30)/MAX(CV30+CN30+CW30, 0.1)*$P$9+CW30/MAX(CV30+CN30+CW30, 0.1)*$Q$9))/($B$11+$C$11+$F$11)</f>
        <v>0</v>
      </c>
      <c r="BB30">
        <v>6</v>
      </c>
      <c r="BC30">
        <v>0.5</v>
      </c>
      <c r="BD30" t="s">
        <v>355</v>
      </c>
      <c r="BE30">
        <v>2</v>
      </c>
      <c r="BF30" t="b">
        <v>1</v>
      </c>
      <c r="BG30">
        <v>1657479331.5</v>
      </c>
      <c r="BH30">
        <v>249.475555555556</v>
      </c>
      <c r="BI30">
        <v>235.475777777778</v>
      </c>
      <c r="BJ30">
        <v>21.0186222222222</v>
      </c>
      <c r="BK30">
        <v>18.8805333333333</v>
      </c>
      <c r="BL30">
        <v>246.832222222222</v>
      </c>
      <c r="BM30">
        <v>20.7419555555556</v>
      </c>
      <c r="BN30">
        <v>500.010111111111</v>
      </c>
      <c r="BO30">
        <v>73.3902555555556</v>
      </c>
      <c r="BP30">
        <v>0.0265939666666667</v>
      </c>
      <c r="BQ30">
        <v>24.5645888888889</v>
      </c>
      <c r="BR30">
        <v>24.9733777777778</v>
      </c>
      <c r="BS30">
        <v>999.9</v>
      </c>
      <c r="BT30">
        <v>0</v>
      </c>
      <c r="BU30">
        <v>0</v>
      </c>
      <c r="BV30">
        <v>10005.4777777778</v>
      </c>
      <c r="BW30">
        <v>0</v>
      </c>
      <c r="BX30">
        <v>2292.45333333333</v>
      </c>
      <c r="BY30">
        <v>13.9998333333333</v>
      </c>
      <c r="BZ30">
        <v>254.831888888889</v>
      </c>
      <c r="CA30">
        <v>240.007333333333</v>
      </c>
      <c r="CB30">
        <v>2.13809</v>
      </c>
      <c r="CC30">
        <v>235.475777777778</v>
      </c>
      <c r="CD30">
        <v>18.8805333333333</v>
      </c>
      <c r="CE30">
        <v>1.54256333333333</v>
      </c>
      <c r="CF30">
        <v>1.38564777777778</v>
      </c>
      <c r="CG30">
        <v>13.3966888888889</v>
      </c>
      <c r="CH30">
        <v>11.7614888888889</v>
      </c>
      <c r="CI30">
        <v>2000.06777777778</v>
      </c>
      <c r="CJ30">
        <v>0.979992333333333</v>
      </c>
      <c r="CK30">
        <v>0.0200072222222222</v>
      </c>
      <c r="CL30">
        <v>0</v>
      </c>
      <c r="CM30">
        <v>2.51821111111111</v>
      </c>
      <c r="CN30">
        <v>0</v>
      </c>
      <c r="CO30">
        <v>16763.7666666667</v>
      </c>
      <c r="CP30">
        <v>16705.9444444444</v>
      </c>
      <c r="CQ30">
        <v>44.861</v>
      </c>
      <c r="CR30">
        <v>46.875</v>
      </c>
      <c r="CS30">
        <v>46</v>
      </c>
      <c r="CT30">
        <v>44.937</v>
      </c>
      <c r="CU30">
        <v>44.062</v>
      </c>
      <c r="CV30">
        <v>1960.05</v>
      </c>
      <c r="CW30">
        <v>40.0122222222222</v>
      </c>
      <c r="CX30">
        <v>0</v>
      </c>
      <c r="CY30">
        <v>1651546118.4</v>
      </c>
      <c r="CZ30">
        <v>0</v>
      </c>
      <c r="DA30">
        <v>0</v>
      </c>
      <c r="DB30" t="s">
        <v>356</v>
      </c>
      <c r="DC30">
        <v>1657298120.5</v>
      </c>
      <c r="DD30">
        <v>1657298120.5</v>
      </c>
      <c r="DE30">
        <v>0</v>
      </c>
      <c r="DF30">
        <v>1.391</v>
      </c>
      <c r="DG30">
        <v>0.035</v>
      </c>
      <c r="DH30">
        <v>2.39</v>
      </c>
      <c r="DI30">
        <v>0.104</v>
      </c>
      <c r="DJ30">
        <v>419</v>
      </c>
      <c r="DK30">
        <v>18</v>
      </c>
      <c r="DL30">
        <v>0.11</v>
      </c>
      <c r="DM30">
        <v>0.02</v>
      </c>
      <c r="DN30">
        <v>13.2312487804878</v>
      </c>
      <c r="DO30">
        <v>6.18829547038328</v>
      </c>
      <c r="DP30">
        <v>0.616880112526105</v>
      </c>
      <c r="DQ30">
        <v>0</v>
      </c>
      <c r="DR30">
        <v>2.12187536585366</v>
      </c>
      <c r="DS30">
        <v>0.101012404181187</v>
      </c>
      <c r="DT30">
        <v>0.0126640688366851</v>
      </c>
      <c r="DU30">
        <v>0</v>
      </c>
      <c r="DV30">
        <v>0</v>
      </c>
      <c r="DW30">
        <v>2</v>
      </c>
      <c r="DX30" t="s">
        <v>357</v>
      </c>
      <c r="DY30">
        <v>2.8229</v>
      </c>
      <c r="DZ30">
        <v>2.64299</v>
      </c>
      <c r="EA30">
        <v>0.0465838</v>
      </c>
      <c r="EB30">
        <v>0.0446865</v>
      </c>
      <c r="EC30">
        <v>0.0754724</v>
      </c>
      <c r="ED30">
        <v>0.0701208</v>
      </c>
      <c r="EE30">
        <v>26520.9</v>
      </c>
      <c r="EF30">
        <v>23213.9</v>
      </c>
      <c r="EG30">
        <v>24925.7</v>
      </c>
      <c r="EH30">
        <v>23687</v>
      </c>
      <c r="EI30">
        <v>39381.4</v>
      </c>
      <c r="EJ30">
        <v>36492.4</v>
      </c>
      <c r="EK30">
        <v>45111</v>
      </c>
      <c r="EL30">
        <v>42301.1</v>
      </c>
      <c r="EM30">
        <v>1.72983</v>
      </c>
      <c r="EN30">
        <v>2.0811</v>
      </c>
      <c r="EO30">
        <v>0.066936</v>
      </c>
      <c r="EP30">
        <v>0</v>
      </c>
      <c r="EQ30">
        <v>23.8716</v>
      </c>
      <c r="ER30">
        <v>999.9</v>
      </c>
      <c r="ES30">
        <v>41.515</v>
      </c>
      <c r="ET30">
        <v>34.13</v>
      </c>
      <c r="EU30">
        <v>30.4417</v>
      </c>
      <c r="EV30">
        <v>52.2701</v>
      </c>
      <c r="EW30">
        <v>28.5417</v>
      </c>
      <c r="EX30">
        <v>2</v>
      </c>
      <c r="EY30">
        <v>0.346347</v>
      </c>
      <c r="EZ30">
        <v>3.94166</v>
      </c>
      <c r="FA30">
        <v>20.1996</v>
      </c>
      <c r="FB30">
        <v>5.23301</v>
      </c>
      <c r="FC30">
        <v>11.992</v>
      </c>
      <c r="FD30">
        <v>4.9557</v>
      </c>
      <c r="FE30">
        <v>3.30398</v>
      </c>
      <c r="FF30">
        <v>347.8</v>
      </c>
      <c r="FG30">
        <v>9999</v>
      </c>
      <c r="FH30">
        <v>9999</v>
      </c>
      <c r="FI30">
        <v>6213</v>
      </c>
      <c r="FJ30">
        <v>1.86821</v>
      </c>
      <c r="FK30">
        <v>1.8639</v>
      </c>
      <c r="FL30">
        <v>1.87148</v>
      </c>
      <c r="FM30">
        <v>1.86235</v>
      </c>
      <c r="FN30">
        <v>1.86183</v>
      </c>
      <c r="FO30">
        <v>1.86828</v>
      </c>
      <c r="FP30">
        <v>1.85837</v>
      </c>
      <c r="FQ30">
        <v>1.86473</v>
      </c>
      <c r="FR30">
        <v>5</v>
      </c>
      <c r="FS30">
        <v>0</v>
      </c>
      <c r="FT30">
        <v>0</v>
      </c>
      <c r="FU30">
        <v>0</v>
      </c>
      <c r="FV30" t="s">
        <v>358</v>
      </c>
      <c r="FW30" t="s">
        <v>359</v>
      </c>
      <c r="FX30" t="s">
        <v>360</v>
      </c>
      <c r="FY30" t="s">
        <v>360</v>
      </c>
      <c r="FZ30" t="s">
        <v>360</v>
      </c>
      <c r="GA30" t="s">
        <v>360</v>
      </c>
      <c r="GB30">
        <v>0</v>
      </c>
      <c r="GC30">
        <v>100</v>
      </c>
      <c r="GD30">
        <v>100</v>
      </c>
      <c r="GE30">
        <v>2.614</v>
      </c>
      <c r="GF30">
        <v>0.2768</v>
      </c>
      <c r="GG30">
        <v>1.58883679202709</v>
      </c>
      <c r="GH30">
        <v>0.00476717027532216</v>
      </c>
      <c r="GI30">
        <v>-2.21254457965117e-06</v>
      </c>
      <c r="GJ30">
        <v>8.4011376092462e-10</v>
      </c>
      <c r="GK30">
        <v>-0.0609447565822332</v>
      </c>
      <c r="GL30">
        <v>-0.00872906473258777</v>
      </c>
      <c r="GM30">
        <v>0.00143137740804298</v>
      </c>
      <c r="GN30">
        <v>-1.08861914993027e-05</v>
      </c>
      <c r="GO30">
        <v>12</v>
      </c>
      <c r="GP30">
        <v>2219</v>
      </c>
      <c r="GQ30">
        <v>4</v>
      </c>
      <c r="GR30">
        <v>38</v>
      </c>
      <c r="GS30">
        <v>3020.2</v>
      </c>
      <c r="GT30">
        <v>3020.2</v>
      </c>
      <c r="GU30">
        <v>0.769043</v>
      </c>
      <c r="GV30">
        <v>2.40723</v>
      </c>
      <c r="GW30">
        <v>1.99829</v>
      </c>
      <c r="GX30">
        <v>2.70508</v>
      </c>
      <c r="GY30">
        <v>2.09351</v>
      </c>
      <c r="GZ30">
        <v>2.36694</v>
      </c>
      <c r="HA30">
        <v>38.9445</v>
      </c>
      <c r="HB30">
        <v>13.9306</v>
      </c>
      <c r="HC30">
        <v>18</v>
      </c>
      <c r="HD30">
        <v>423.359</v>
      </c>
      <c r="HE30">
        <v>660.617</v>
      </c>
      <c r="HF30">
        <v>20.4091</v>
      </c>
      <c r="HG30">
        <v>31.9413</v>
      </c>
      <c r="HH30">
        <v>29.9984</v>
      </c>
      <c r="HI30">
        <v>31.7988</v>
      </c>
      <c r="HJ30">
        <v>31.7972</v>
      </c>
      <c r="HK30">
        <v>15.2971</v>
      </c>
      <c r="HL30">
        <v>46.8762</v>
      </c>
      <c r="HM30">
        <v>0</v>
      </c>
      <c r="HN30">
        <v>20.4255</v>
      </c>
      <c r="HO30">
        <v>197.86</v>
      </c>
      <c r="HP30">
        <v>18.9697</v>
      </c>
      <c r="HQ30">
        <v>95.438</v>
      </c>
      <c r="HR30">
        <v>99.4129</v>
      </c>
    </row>
    <row r="31" spans="1:226">
      <c r="A31">
        <v>15</v>
      </c>
      <c r="B31">
        <v>1657479339</v>
      </c>
      <c r="C31">
        <v>70</v>
      </c>
      <c r="D31" t="s">
        <v>388</v>
      </c>
      <c r="E31" t="s">
        <v>389</v>
      </c>
      <c r="F31">
        <v>5</v>
      </c>
      <c r="G31" t="s">
        <v>353</v>
      </c>
      <c r="H31" t="s">
        <v>354</v>
      </c>
      <c r="I31">
        <v>1657479336.2</v>
      </c>
      <c r="J31">
        <f>(K31)/1000</f>
        <v>0</v>
      </c>
      <c r="K31">
        <f>IF(BF31, AN31, AH31)</f>
        <v>0</v>
      </c>
      <c r="L31">
        <f>IF(BF31, AI31, AG31)</f>
        <v>0</v>
      </c>
      <c r="M31">
        <f>BH31 - IF(AU31&gt;1, L31*BB31*100.0/(AW31*BV31), 0)</f>
        <v>0</v>
      </c>
      <c r="N31">
        <f>((T31-J31/2)*M31-L31)/(T31+J31/2)</f>
        <v>0</v>
      </c>
      <c r="O31">
        <f>N31*(BO31+BP31)/1000.0</f>
        <v>0</v>
      </c>
      <c r="P31">
        <f>(BH31 - IF(AU31&gt;1, L31*BB31*100.0/(AW31*BV31), 0))*(BO31+BP31)/1000.0</f>
        <v>0</v>
      </c>
      <c r="Q31">
        <f>2.0/((1/S31-1/R31)+SIGN(S31)*SQRT((1/S31-1/R31)*(1/S31-1/R31) + 4*BC31/((BC31+1)*(BC31+1))*(2*1/S31*1/R31-1/R31*1/R31)))</f>
        <v>0</v>
      </c>
      <c r="R31">
        <f>IF(LEFT(BD31,1)&lt;&gt;"0",IF(LEFT(BD31,1)="1",3.0,BE31),$D$5+$E$5*(BV31*BO31/($K$5*1000))+$F$5*(BV31*BO31/($K$5*1000))*MAX(MIN(BB31,$J$5),$I$5)*MAX(MIN(BB31,$J$5),$I$5)+$G$5*MAX(MIN(BB31,$J$5),$I$5)*(BV31*BO31/($K$5*1000))+$H$5*(BV31*BO31/($K$5*1000))*(BV31*BO31/($K$5*1000)))</f>
        <v>0</v>
      </c>
      <c r="S31">
        <f>J31*(1000-(1000*0.61365*exp(17.502*W31/(240.97+W31))/(BO31+BP31)+BJ31)/2)/(1000*0.61365*exp(17.502*W31/(240.97+W31))/(BO31+BP31)-BJ31)</f>
        <v>0</v>
      </c>
      <c r="T31">
        <f>1/((BC31+1)/(Q31/1.6)+1/(R31/1.37)) + BC31/((BC31+1)/(Q31/1.6) + BC31/(R31/1.37))</f>
        <v>0</v>
      </c>
      <c r="U31">
        <f>(AX31*BA31)</f>
        <v>0</v>
      </c>
      <c r="V31">
        <f>(BQ31+(U31+2*0.95*5.67E-8*(((BQ31+$B$7)+273)^4-(BQ31+273)^4)-44100*J31)/(1.84*29.3*R31+8*0.95*5.67E-8*(BQ31+273)^3))</f>
        <v>0</v>
      </c>
      <c r="W31">
        <f>($C$7*BR31+$D$7*BS31+$E$7*V31)</f>
        <v>0</v>
      </c>
      <c r="X31">
        <f>0.61365*exp(17.502*W31/(240.97+W31))</f>
        <v>0</v>
      </c>
      <c r="Y31">
        <f>(Z31/AA31*100)</f>
        <v>0</v>
      </c>
      <c r="Z31">
        <f>BJ31*(BO31+BP31)/1000</f>
        <v>0</v>
      </c>
      <c r="AA31">
        <f>0.61365*exp(17.502*BQ31/(240.97+BQ31))</f>
        <v>0</v>
      </c>
      <c r="AB31">
        <f>(X31-BJ31*(BO31+BP31)/1000)</f>
        <v>0</v>
      </c>
      <c r="AC31">
        <f>(-J31*44100)</f>
        <v>0</v>
      </c>
      <c r="AD31">
        <f>2*29.3*R31*0.92*(BQ31-W31)</f>
        <v>0</v>
      </c>
      <c r="AE31">
        <f>2*0.95*5.67E-8*(((BQ31+$B$7)+273)^4-(W31+273)^4)</f>
        <v>0</v>
      </c>
      <c r="AF31">
        <f>U31+AE31+AC31+AD31</f>
        <v>0</v>
      </c>
      <c r="AG31">
        <f>BN31*AU31*(BI31-BH31*(1000-AU31*BK31)/(1000-AU31*BJ31))/(100*BB31)</f>
        <v>0</v>
      </c>
      <c r="AH31">
        <f>1000*BN31*AU31*(BJ31-BK31)/(100*BB31*(1000-AU31*BJ31))</f>
        <v>0</v>
      </c>
      <c r="AI31">
        <f>(AJ31 - AK31 - BO31*1E3/(8.314*(BQ31+273.15)) * AM31/BN31 * AL31) * BN31/(100*BB31) * (1000 - BK31)/1000</f>
        <v>0</v>
      </c>
      <c r="AJ31">
        <v>225.673034682853</v>
      </c>
      <c r="AK31">
        <v>232.608327272727</v>
      </c>
      <c r="AL31">
        <v>-3.16540142082648</v>
      </c>
      <c r="AM31">
        <v>65.8875090245337</v>
      </c>
      <c r="AN31">
        <f>(AP31 - AO31 + BO31*1E3/(8.314*(BQ31+273.15)) * AR31/BN31 * AQ31) * BN31/(100*BB31) * 1000/(1000 - AP31)</f>
        <v>0</v>
      </c>
      <c r="AO31">
        <v>18.9178342717645</v>
      </c>
      <c r="AP31">
        <v>21.0364391608392</v>
      </c>
      <c r="AQ31">
        <v>0.000179225461146719</v>
      </c>
      <c r="AR31">
        <v>78.9573288142496</v>
      </c>
      <c r="AS31">
        <v>20</v>
      </c>
      <c r="AT31">
        <v>4</v>
      </c>
      <c r="AU31">
        <f>IF(AS31*$H$13&gt;=AW31,1.0,(AW31/(AW31-AS31*$H$13)))</f>
        <v>0</v>
      </c>
      <c r="AV31">
        <f>(AU31-1)*100</f>
        <v>0</v>
      </c>
      <c r="AW31">
        <f>MAX(0,($B$13+$C$13*BV31)/(1+$D$13*BV31)*BO31/(BQ31+273)*$E$13)</f>
        <v>0</v>
      </c>
      <c r="AX31">
        <f>$B$11*BW31+$C$11*BX31+$F$11*CI31*(1-CL31)</f>
        <v>0</v>
      </c>
      <c r="AY31">
        <f>AX31*AZ31</f>
        <v>0</v>
      </c>
      <c r="AZ31">
        <f>($B$11*$D$9+$C$11*$D$9+$F$11*((CV31+CN31)/MAX(CV31+CN31+CW31, 0.1)*$I$9+CW31/MAX(CV31+CN31+CW31, 0.1)*$J$9))/($B$11+$C$11+$F$11)</f>
        <v>0</v>
      </c>
      <c r="BA31">
        <f>($B$11*$K$9+$C$11*$K$9+$F$11*((CV31+CN31)/MAX(CV31+CN31+CW31, 0.1)*$P$9+CW31/MAX(CV31+CN31+CW31, 0.1)*$Q$9))/($B$11+$C$11+$F$11)</f>
        <v>0</v>
      </c>
      <c r="BB31">
        <v>6</v>
      </c>
      <c r="BC31">
        <v>0.5</v>
      </c>
      <c r="BD31" t="s">
        <v>355</v>
      </c>
      <c r="BE31">
        <v>2</v>
      </c>
      <c r="BF31" t="b">
        <v>1</v>
      </c>
      <c r="BG31">
        <v>1657479336.2</v>
      </c>
      <c r="BH31">
        <v>234.8475</v>
      </c>
      <c r="BI31">
        <v>220.5763</v>
      </c>
      <c r="BJ31">
        <v>21.02781</v>
      </c>
      <c r="BK31">
        <v>18.9281</v>
      </c>
      <c r="BL31">
        <v>232.2604</v>
      </c>
      <c r="BM31">
        <v>20.75079</v>
      </c>
      <c r="BN31">
        <v>500.0184</v>
      </c>
      <c r="BO31">
        <v>73.38959</v>
      </c>
      <c r="BP31">
        <v>0.02608238</v>
      </c>
      <c r="BQ31">
        <v>24.5828</v>
      </c>
      <c r="BR31">
        <v>24.97907</v>
      </c>
      <c r="BS31">
        <v>999.9</v>
      </c>
      <c r="BT31">
        <v>0</v>
      </c>
      <c r="BU31">
        <v>0</v>
      </c>
      <c r="BV31">
        <v>10033.57</v>
      </c>
      <c r="BW31">
        <v>0</v>
      </c>
      <c r="BX31">
        <v>2345.996</v>
      </c>
      <c r="BY31">
        <v>14.2712</v>
      </c>
      <c r="BZ31">
        <v>239.892</v>
      </c>
      <c r="CA31">
        <v>224.8319</v>
      </c>
      <c r="CB31">
        <v>2.099689</v>
      </c>
      <c r="CC31">
        <v>220.5763</v>
      </c>
      <c r="CD31">
        <v>18.9281</v>
      </c>
      <c r="CE31">
        <v>1.543222</v>
      </c>
      <c r="CF31">
        <v>1.389127</v>
      </c>
      <c r="CG31">
        <v>13.40325</v>
      </c>
      <c r="CH31">
        <v>11.79944</v>
      </c>
      <c r="CI31">
        <v>1999.963</v>
      </c>
      <c r="CJ31">
        <v>0.9799916</v>
      </c>
      <c r="CK31">
        <v>0.02000798</v>
      </c>
      <c r="CL31">
        <v>0</v>
      </c>
      <c r="CM31">
        <v>2.54224</v>
      </c>
      <c r="CN31">
        <v>0</v>
      </c>
      <c r="CO31">
        <v>16783.95</v>
      </c>
      <c r="CP31">
        <v>16705.03</v>
      </c>
      <c r="CQ31">
        <v>44.8687</v>
      </c>
      <c r="CR31">
        <v>46.8874</v>
      </c>
      <c r="CS31">
        <v>46.0434</v>
      </c>
      <c r="CT31">
        <v>44.937</v>
      </c>
      <c r="CU31">
        <v>44.062</v>
      </c>
      <c r="CV31">
        <v>1959.949</v>
      </c>
      <c r="CW31">
        <v>40.012</v>
      </c>
      <c r="CX31">
        <v>0</v>
      </c>
      <c r="CY31">
        <v>1651546123.2</v>
      </c>
      <c r="CZ31">
        <v>0</v>
      </c>
      <c r="DA31">
        <v>0</v>
      </c>
      <c r="DB31" t="s">
        <v>356</v>
      </c>
      <c r="DC31">
        <v>1657298120.5</v>
      </c>
      <c r="DD31">
        <v>1657298120.5</v>
      </c>
      <c r="DE31">
        <v>0</v>
      </c>
      <c r="DF31">
        <v>1.391</v>
      </c>
      <c r="DG31">
        <v>0.035</v>
      </c>
      <c r="DH31">
        <v>2.39</v>
      </c>
      <c r="DI31">
        <v>0.104</v>
      </c>
      <c r="DJ31">
        <v>419</v>
      </c>
      <c r="DK31">
        <v>18</v>
      </c>
      <c r="DL31">
        <v>0.11</v>
      </c>
      <c r="DM31">
        <v>0.02</v>
      </c>
      <c r="DN31">
        <v>13.5955341463415</v>
      </c>
      <c r="DO31">
        <v>5.11925644599303</v>
      </c>
      <c r="DP31">
        <v>0.517946584311434</v>
      </c>
      <c r="DQ31">
        <v>0</v>
      </c>
      <c r="DR31">
        <v>2.12093634146341</v>
      </c>
      <c r="DS31">
        <v>-0.0391942160278766</v>
      </c>
      <c r="DT31">
        <v>0.0145795467754003</v>
      </c>
      <c r="DU31">
        <v>1</v>
      </c>
      <c r="DV31">
        <v>1</v>
      </c>
      <c r="DW31">
        <v>2</v>
      </c>
      <c r="DX31" t="s">
        <v>383</v>
      </c>
      <c r="DY31">
        <v>2.82309</v>
      </c>
      <c r="DZ31">
        <v>2.64271</v>
      </c>
      <c r="EA31">
        <v>0.0439566</v>
      </c>
      <c r="EB31">
        <v>0.0418824</v>
      </c>
      <c r="EC31">
        <v>0.075516</v>
      </c>
      <c r="ED31">
        <v>0.0702068</v>
      </c>
      <c r="EE31">
        <v>26595.2</v>
      </c>
      <c r="EF31">
        <v>23283.1</v>
      </c>
      <c r="EG31">
        <v>24926.8</v>
      </c>
      <c r="EH31">
        <v>23688.1</v>
      </c>
      <c r="EI31">
        <v>39381.2</v>
      </c>
      <c r="EJ31">
        <v>36490.3</v>
      </c>
      <c r="EK31">
        <v>45113</v>
      </c>
      <c r="EL31">
        <v>42302.7</v>
      </c>
      <c r="EM31">
        <v>1.7304</v>
      </c>
      <c r="EN31">
        <v>2.08115</v>
      </c>
      <c r="EO31">
        <v>0.0685751</v>
      </c>
      <c r="EP31">
        <v>0</v>
      </c>
      <c r="EQ31">
        <v>23.8721</v>
      </c>
      <c r="ER31">
        <v>999.9</v>
      </c>
      <c r="ES31">
        <v>41.466</v>
      </c>
      <c r="ET31">
        <v>34.13</v>
      </c>
      <c r="EU31">
        <v>30.4067</v>
      </c>
      <c r="EV31">
        <v>51.8601</v>
      </c>
      <c r="EW31">
        <v>28.5056</v>
      </c>
      <c r="EX31">
        <v>2</v>
      </c>
      <c r="EY31">
        <v>0.344703</v>
      </c>
      <c r="EZ31">
        <v>3.97114</v>
      </c>
      <c r="FA31">
        <v>20.1989</v>
      </c>
      <c r="FB31">
        <v>5.23331</v>
      </c>
      <c r="FC31">
        <v>11.992</v>
      </c>
      <c r="FD31">
        <v>4.95575</v>
      </c>
      <c r="FE31">
        <v>3.304</v>
      </c>
      <c r="FF31">
        <v>347.8</v>
      </c>
      <c r="FG31">
        <v>9999</v>
      </c>
      <c r="FH31">
        <v>9999</v>
      </c>
      <c r="FI31">
        <v>6213</v>
      </c>
      <c r="FJ31">
        <v>1.8682</v>
      </c>
      <c r="FK31">
        <v>1.86389</v>
      </c>
      <c r="FL31">
        <v>1.87148</v>
      </c>
      <c r="FM31">
        <v>1.86237</v>
      </c>
      <c r="FN31">
        <v>1.8618</v>
      </c>
      <c r="FO31">
        <v>1.86827</v>
      </c>
      <c r="FP31">
        <v>1.85837</v>
      </c>
      <c r="FQ31">
        <v>1.8647</v>
      </c>
      <c r="FR31">
        <v>5</v>
      </c>
      <c r="FS31">
        <v>0</v>
      </c>
      <c r="FT31">
        <v>0</v>
      </c>
      <c r="FU31">
        <v>0</v>
      </c>
      <c r="FV31" t="s">
        <v>358</v>
      </c>
      <c r="FW31" t="s">
        <v>359</v>
      </c>
      <c r="FX31" t="s">
        <v>360</v>
      </c>
      <c r="FY31" t="s">
        <v>360</v>
      </c>
      <c r="FZ31" t="s">
        <v>360</v>
      </c>
      <c r="GA31" t="s">
        <v>360</v>
      </c>
      <c r="GB31">
        <v>0</v>
      </c>
      <c r="GC31">
        <v>100</v>
      </c>
      <c r="GD31">
        <v>100</v>
      </c>
      <c r="GE31">
        <v>2.554</v>
      </c>
      <c r="GF31">
        <v>0.2774</v>
      </c>
      <c r="GG31">
        <v>1.58883679202709</v>
      </c>
      <c r="GH31">
        <v>0.00476717027532216</v>
      </c>
      <c r="GI31">
        <v>-2.21254457965117e-06</v>
      </c>
      <c r="GJ31">
        <v>8.4011376092462e-10</v>
      </c>
      <c r="GK31">
        <v>-0.0609447565822332</v>
      </c>
      <c r="GL31">
        <v>-0.00872906473258777</v>
      </c>
      <c r="GM31">
        <v>0.00143137740804298</v>
      </c>
      <c r="GN31">
        <v>-1.08861914993027e-05</v>
      </c>
      <c r="GO31">
        <v>12</v>
      </c>
      <c r="GP31">
        <v>2219</v>
      </c>
      <c r="GQ31">
        <v>4</v>
      </c>
      <c r="GR31">
        <v>38</v>
      </c>
      <c r="GS31">
        <v>3020.3</v>
      </c>
      <c r="GT31">
        <v>3020.3</v>
      </c>
      <c r="GU31">
        <v>0.721436</v>
      </c>
      <c r="GV31">
        <v>2.41333</v>
      </c>
      <c r="GW31">
        <v>1.99829</v>
      </c>
      <c r="GX31">
        <v>2.70386</v>
      </c>
      <c r="GY31">
        <v>2.09351</v>
      </c>
      <c r="GZ31">
        <v>2.36206</v>
      </c>
      <c r="HA31">
        <v>38.9198</v>
      </c>
      <c r="HB31">
        <v>13.9219</v>
      </c>
      <c r="HC31">
        <v>18</v>
      </c>
      <c r="HD31">
        <v>423.624</v>
      </c>
      <c r="HE31">
        <v>660.526</v>
      </c>
      <c r="HF31">
        <v>20.4314</v>
      </c>
      <c r="HG31">
        <v>31.9214</v>
      </c>
      <c r="HH31">
        <v>29.9985</v>
      </c>
      <c r="HI31">
        <v>31.7884</v>
      </c>
      <c r="HJ31">
        <v>31.7852</v>
      </c>
      <c r="HK31">
        <v>14.4009</v>
      </c>
      <c r="HL31">
        <v>46.8762</v>
      </c>
      <c r="HM31">
        <v>0</v>
      </c>
      <c r="HN31">
        <v>20.4383</v>
      </c>
      <c r="HO31">
        <v>184.382</v>
      </c>
      <c r="HP31">
        <v>18.9618</v>
      </c>
      <c r="HQ31">
        <v>95.4422</v>
      </c>
      <c r="HR31">
        <v>99.4169</v>
      </c>
    </row>
    <row r="32" spans="1:226">
      <c r="A32">
        <v>16</v>
      </c>
      <c r="B32">
        <v>1657479344</v>
      </c>
      <c r="C32">
        <v>75</v>
      </c>
      <c r="D32" t="s">
        <v>390</v>
      </c>
      <c r="E32" t="s">
        <v>391</v>
      </c>
      <c r="F32">
        <v>5</v>
      </c>
      <c r="G32" t="s">
        <v>353</v>
      </c>
      <c r="H32" t="s">
        <v>354</v>
      </c>
      <c r="I32">
        <v>1657479341.5</v>
      </c>
      <c r="J32">
        <f>(K32)/1000</f>
        <v>0</v>
      </c>
      <c r="K32">
        <f>IF(BF32, AN32, AH32)</f>
        <v>0</v>
      </c>
      <c r="L32">
        <f>IF(BF32, AI32, AG32)</f>
        <v>0</v>
      </c>
      <c r="M32">
        <f>BH32 - IF(AU32&gt;1, L32*BB32*100.0/(AW32*BV32), 0)</f>
        <v>0</v>
      </c>
      <c r="N32">
        <f>((T32-J32/2)*M32-L32)/(T32+J32/2)</f>
        <v>0</v>
      </c>
      <c r="O32">
        <f>N32*(BO32+BP32)/1000.0</f>
        <v>0</v>
      </c>
      <c r="P32">
        <f>(BH32 - IF(AU32&gt;1, L32*BB32*100.0/(AW32*BV32), 0))*(BO32+BP32)/1000.0</f>
        <v>0</v>
      </c>
      <c r="Q32">
        <f>2.0/((1/S32-1/R32)+SIGN(S32)*SQRT((1/S32-1/R32)*(1/S32-1/R32) + 4*BC32/((BC32+1)*(BC32+1))*(2*1/S32*1/R32-1/R32*1/R32)))</f>
        <v>0</v>
      </c>
      <c r="R32">
        <f>IF(LEFT(BD32,1)&lt;&gt;"0",IF(LEFT(BD32,1)="1",3.0,BE32),$D$5+$E$5*(BV32*BO32/($K$5*1000))+$F$5*(BV32*BO32/($K$5*1000))*MAX(MIN(BB32,$J$5),$I$5)*MAX(MIN(BB32,$J$5),$I$5)+$G$5*MAX(MIN(BB32,$J$5),$I$5)*(BV32*BO32/($K$5*1000))+$H$5*(BV32*BO32/($K$5*1000))*(BV32*BO32/($K$5*1000)))</f>
        <v>0</v>
      </c>
      <c r="S32">
        <f>J32*(1000-(1000*0.61365*exp(17.502*W32/(240.97+W32))/(BO32+BP32)+BJ32)/2)/(1000*0.61365*exp(17.502*W32/(240.97+W32))/(BO32+BP32)-BJ32)</f>
        <v>0</v>
      </c>
      <c r="T32">
        <f>1/((BC32+1)/(Q32/1.6)+1/(R32/1.37)) + BC32/((BC32+1)/(Q32/1.6) + BC32/(R32/1.37))</f>
        <v>0</v>
      </c>
      <c r="U32">
        <f>(AX32*BA32)</f>
        <v>0</v>
      </c>
      <c r="V32">
        <f>(BQ32+(U32+2*0.95*5.67E-8*(((BQ32+$B$7)+273)^4-(BQ32+273)^4)-44100*J32)/(1.84*29.3*R32+8*0.95*5.67E-8*(BQ32+273)^3))</f>
        <v>0</v>
      </c>
      <c r="W32">
        <f>($C$7*BR32+$D$7*BS32+$E$7*V32)</f>
        <v>0</v>
      </c>
      <c r="X32">
        <f>0.61365*exp(17.502*W32/(240.97+W32))</f>
        <v>0</v>
      </c>
      <c r="Y32">
        <f>(Z32/AA32*100)</f>
        <v>0</v>
      </c>
      <c r="Z32">
        <f>BJ32*(BO32+BP32)/1000</f>
        <v>0</v>
      </c>
      <c r="AA32">
        <f>0.61365*exp(17.502*BQ32/(240.97+BQ32))</f>
        <v>0</v>
      </c>
      <c r="AB32">
        <f>(X32-BJ32*(BO32+BP32)/1000)</f>
        <v>0</v>
      </c>
      <c r="AC32">
        <f>(-J32*44100)</f>
        <v>0</v>
      </c>
      <c r="AD32">
        <f>2*29.3*R32*0.92*(BQ32-W32)</f>
        <v>0</v>
      </c>
      <c r="AE32">
        <f>2*0.95*5.67E-8*(((BQ32+$B$7)+273)^4-(W32+273)^4)</f>
        <v>0</v>
      </c>
      <c r="AF32">
        <f>U32+AE32+AC32+AD32</f>
        <v>0</v>
      </c>
      <c r="AG32">
        <f>BN32*AU32*(BI32-BH32*(1000-AU32*BK32)/(1000-AU32*BJ32))/(100*BB32)</f>
        <v>0</v>
      </c>
      <c r="AH32">
        <f>1000*BN32*AU32*(BJ32-BK32)/(100*BB32*(1000-AU32*BJ32))</f>
        <v>0</v>
      </c>
      <c r="AI32">
        <f>(AJ32 - AK32 - BO32*1E3/(8.314*(BQ32+273.15)) * AM32/BN32 * AL32) * BN32/(100*BB32) * (1000 - BK32)/1000</f>
        <v>0</v>
      </c>
      <c r="AJ32">
        <v>208.958465209876</v>
      </c>
      <c r="AK32">
        <v>216.661006060606</v>
      </c>
      <c r="AL32">
        <v>-3.19484700348868</v>
      </c>
      <c r="AM32">
        <v>65.8875090245337</v>
      </c>
      <c r="AN32">
        <f>(AP32 - AO32 + BO32*1E3/(8.314*(BQ32+273.15)) * AR32/BN32 * AQ32) * BN32/(100*BB32) * 1000/(1000 - AP32)</f>
        <v>0</v>
      </c>
      <c r="AO32">
        <v>18.9339692006462</v>
      </c>
      <c r="AP32">
        <v>21.0492727272727</v>
      </c>
      <c r="AQ32">
        <v>0.00357364967391646</v>
      </c>
      <c r="AR32">
        <v>78.9573288142496</v>
      </c>
      <c r="AS32">
        <v>20</v>
      </c>
      <c r="AT32">
        <v>4</v>
      </c>
      <c r="AU32">
        <f>IF(AS32*$H$13&gt;=AW32,1.0,(AW32/(AW32-AS32*$H$13)))</f>
        <v>0</v>
      </c>
      <c r="AV32">
        <f>(AU32-1)*100</f>
        <v>0</v>
      </c>
      <c r="AW32">
        <f>MAX(0,($B$13+$C$13*BV32)/(1+$D$13*BV32)*BO32/(BQ32+273)*$E$13)</f>
        <v>0</v>
      </c>
      <c r="AX32">
        <f>$B$11*BW32+$C$11*BX32+$F$11*CI32*(1-CL32)</f>
        <v>0</v>
      </c>
      <c r="AY32">
        <f>AX32*AZ32</f>
        <v>0</v>
      </c>
      <c r="AZ32">
        <f>($B$11*$D$9+$C$11*$D$9+$F$11*((CV32+CN32)/MAX(CV32+CN32+CW32, 0.1)*$I$9+CW32/MAX(CV32+CN32+CW32, 0.1)*$J$9))/($B$11+$C$11+$F$11)</f>
        <v>0</v>
      </c>
      <c r="BA32">
        <f>($B$11*$K$9+$C$11*$K$9+$F$11*((CV32+CN32)/MAX(CV32+CN32+CW32, 0.1)*$P$9+CW32/MAX(CV32+CN32+CW32, 0.1)*$Q$9))/($B$11+$C$11+$F$11)</f>
        <v>0</v>
      </c>
      <c r="BB32">
        <v>6</v>
      </c>
      <c r="BC32">
        <v>0.5</v>
      </c>
      <c r="BD32" t="s">
        <v>355</v>
      </c>
      <c r="BE32">
        <v>2</v>
      </c>
      <c r="BF32" t="b">
        <v>1</v>
      </c>
      <c r="BG32">
        <v>1657479341.5</v>
      </c>
      <c r="BH32">
        <v>218.363555555556</v>
      </c>
      <c r="BI32">
        <v>203.300777777778</v>
      </c>
      <c r="BJ32">
        <v>21.0464666666667</v>
      </c>
      <c r="BK32">
        <v>18.9297444444444</v>
      </c>
      <c r="BL32">
        <v>215.840444444444</v>
      </c>
      <c r="BM32">
        <v>20.7687888888889</v>
      </c>
      <c r="BN32">
        <v>500.024666666667</v>
      </c>
      <c r="BO32">
        <v>73.3891111111111</v>
      </c>
      <c r="BP32">
        <v>0.0262677888888889</v>
      </c>
      <c r="BQ32">
        <v>24.5996444444444</v>
      </c>
      <c r="BR32">
        <v>25.0126222222222</v>
      </c>
      <c r="BS32">
        <v>999.9</v>
      </c>
      <c r="BT32">
        <v>0</v>
      </c>
      <c r="BU32">
        <v>0</v>
      </c>
      <c r="BV32">
        <v>10002.7777777778</v>
      </c>
      <c r="BW32">
        <v>0</v>
      </c>
      <c r="BX32">
        <v>2358.31333333333</v>
      </c>
      <c r="BY32">
        <v>15.0630333333333</v>
      </c>
      <c r="BZ32">
        <v>223.058222222222</v>
      </c>
      <c r="CA32">
        <v>207.223444444444</v>
      </c>
      <c r="CB32">
        <v>2.11670111111111</v>
      </c>
      <c r="CC32">
        <v>203.300777777778</v>
      </c>
      <c r="CD32">
        <v>18.9297444444444</v>
      </c>
      <c r="CE32">
        <v>1.54457888888889</v>
      </c>
      <c r="CF32">
        <v>1.38923777777778</v>
      </c>
      <c r="CG32">
        <v>13.4167666666667</v>
      </c>
      <c r="CH32">
        <v>11.8006555555556</v>
      </c>
      <c r="CI32">
        <v>1999.95888888889</v>
      </c>
      <c r="CJ32">
        <v>0.979992</v>
      </c>
      <c r="CK32">
        <v>0.0200075666666667</v>
      </c>
      <c r="CL32">
        <v>0</v>
      </c>
      <c r="CM32">
        <v>2.50137777777778</v>
      </c>
      <c r="CN32">
        <v>0</v>
      </c>
      <c r="CO32">
        <v>16775.5777777778</v>
      </c>
      <c r="CP32">
        <v>16705</v>
      </c>
      <c r="CQ32">
        <v>44.875</v>
      </c>
      <c r="CR32">
        <v>46.9301111111111</v>
      </c>
      <c r="CS32">
        <v>46.062</v>
      </c>
      <c r="CT32">
        <v>44.937</v>
      </c>
      <c r="CU32">
        <v>44.062</v>
      </c>
      <c r="CV32">
        <v>1959.94777777778</v>
      </c>
      <c r="CW32">
        <v>40.0111111111111</v>
      </c>
      <c r="CX32">
        <v>0</v>
      </c>
      <c r="CY32">
        <v>1651546128.6</v>
      </c>
      <c r="CZ32">
        <v>0</v>
      </c>
      <c r="DA32">
        <v>0</v>
      </c>
      <c r="DB32" t="s">
        <v>356</v>
      </c>
      <c r="DC32">
        <v>1657298120.5</v>
      </c>
      <c r="DD32">
        <v>1657298120.5</v>
      </c>
      <c r="DE32">
        <v>0</v>
      </c>
      <c r="DF32">
        <v>1.391</v>
      </c>
      <c r="DG32">
        <v>0.035</v>
      </c>
      <c r="DH32">
        <v>2.39</v>
      </c>
      <c r="DI32">
        <v>0.104</v>
      </c>
      <c r="DJ32">
        <v>419</v>
      </c>
      <c r="DK32">
        <v>18</v>
      </c>
      <c r="DL32">
        <v>0.11</v>
      </c>
      <c r="DM32">
        <v>0.02</v>
      </c>
      <c r="DN32">
        <v>14.1029292682927</v>
      </c>
      <c r="DO32">
        <v>5.43190243902444</v>
      </c>
      <c r="DP32">
        <v>0.553215085082537</v>
      </c>
      <c r="DQ32">
        <v>0</v>
      </c>
      <c r="DR32">
        <v>2.11746341463415</v>
      </c>
      <c r="DS32">
        <v>-0.054581811846689</v>
      </c>
      <c r="DT32">
        <v>0.015340541474489</v>
      </c>
      <c r="DU32">
        <v>1</v>
      </c>
      <c r="DV32">
        <v>1</v>
      </c>
      <c r="DW32">
        <v>2</v>
      </c>
      <c r="DX32" t="s">
        <v>383</v>
      </c>
      <c r="DY32">
        <v>2.82314</v>
      </c>
      <c r="DZ32">
        <v>2.64259</v>
      </c>
      <c r="EA32">
        <v>0.0412587</v>
      </c>
      <c r="EB32">
        <v>0.039055</v>
      </c>
      <c r="EC32">
        <v>0.075544</v>
      </c>
      <c r="ED32">
        <v>0.0701721</v>
      </c>
      <c r="EE32">
        <v>26671.8</v>
      </c>
      <c r="EF32">
        <v>23352.9</v>
      </c>
      <c r="EG32">
        <v>24928.2</v>
      </c>
      <c r="EH32">
        <v>23689</v>
      </c>
      <c r="EI32">
        <v>39381.6</v>
      </c>
      <c r="EJ32">
        <v>36493.1</v>
      </c>
      <c r="EK32">
        <v>45114.9</v>
      </c>
      <c r="EL32">
        <v>42304.3</v>
      </c>
      <c r="EM32">
        <v>1.73067</v>
      </c>
      <c r="EN32">
        <v>2.08115</v>
      </c>
      <c r="EO32">
        <v>0.0703819</v>
      </c>
      <c r="EP32">
        <v>0</v>
      </c>
      <c r="EQ32">
        <v>23.8788</v>
      </c>
      <c r="ER32">
        <v>999.9</v>
      </c>
      <c r="ES32">
        <v>41.417</v>
      </c>
      <c r="ET32">
        <v>34.14</v>
      </c>
      <c r="EU32">
        <v>30.3885</v>
      </c>
      <c r="EV32">
        <v>52.3201</v>
      </c>
      <c r="EW32">
        <v>28.5016</v>
      </c>
      <c r="EX32">
        <v>2</v>
      </c>
      <c r="EY32">
        <v>0.343239</v>
      </c>
      <c r="EZ32">
        <v>4.00172</v>
      </c>
      <c r="FA32">
        <v>20.1981</v>
      </c>
      <c r="FB32">
        <v>5.23286</v>
      </c>
      <c r="FC32">
        <v>11.992</v>
      </c>
      <c r="FD32">
        <v>4.9555</v>
      </c>
      <c r="FE32">
        <v>3.30385</v>
      </c>
      <c r="FF32">
        <v>347.8</v>
      </c>
      <c r="FG32">
        <v>9999</v>
      </c>
      <c r="FH32">
        <v>9999</v>
      </c>
      <c r="FI32">
        <v>6213.3</v>
      </c>
      <c r="FJ32">
        <v>1.86818</v>
      </c>
      <c r="FK32">
        <v>1.86389</v>
      </c>
      <c r="FL32">
        <v>1.87149</v>
      </c>
      <c r="FM32">
        <v>1.86236</v>
      </c>
      <c r="FN32">
        <v>1.86181</v>
      </c>
      <c r="FO32">
        <v>1.86829</v>
      </c>
      <c r="FP32">
        <v>1.85837</v>
      </c>
      <c r="FQ32">
        <v>1.86471</v>
      </c>
      <c r="FR32">
        <v>5</v>
      </c>
      <c r="FS32">
        <v>0</v>
      </c>
      <c r="FT32">
        <v>0</v>
      </c>
      <c r="FU32">
        <v>0</v>
      </c>
      <c r="FV32" t="s">
        <v>358</v>
      </c>
      <c r="FW32" t="s">
        <v>359</v>
      </c>
      <c r="FX32" t="s">
        <v>360</v>
      </c>
      <c r="FY32" t="s">
        <v>360</v>
      </c>
      <c r="FZ32" t="s">
        <v>360</v>
      </c>
      <c r="GA32" t="s">
        <v>360</v>
      </c>
      <c r="GB32">
        <v>0</v>
      </c>
      <c r="GC32">
        <v>100</v>
      </c>
      <c r="GD32">
        <v>100</v>
      </c>
      <c r="GE32">
        <v>2.493</v>
      </c>
      <c r="GF32">
        <v>0.2778</v>
      </c>
      <c r="GG32">
        <v>1.58883679202709</v>
      </c>
      <c r="GH32">
        <v>0.00476717027532216</v>
      </c>
      <c r="GI32">
        <v>-2.21254457965117e-06</v>
      </c>
      <c r="GJ32">
        <v>8.4011376092462e-10</v>
      </c>
      <c r="GK32">
        <v>-0.0609447565822332</v>
      </c>
      <c r="GL32">
        <v>-0.00872906473258777</v>
      </c>
      <c r="GM32">
        <v>0.00143137740804298</v>
      </c>
      <c r="GN32">
        <v>-1.08861914993027e-05</v>
      </c>
      <c r="GO32">
        <v>12</v>
      </c>
      <c r="GP32">
        <v>2219</v>
      </c>
      <c r="GQ32">
        <v>4</v>
      </c>
      <c r="GR32">
        <v>38</v>
      </c>
      <c r="GS32">
        <v>3020.4</v>
      </c>
      <c r="GT32">
        <v>3020.4</v>
      </c>
      <c r="GU32">
        <v>0.67749</v>
      </c>
      <c r="GV32">
        <v>2.41699</v>
      </c>
      <c r="GW32">
        <v>1.99829</v>
      </c>
      <c r="GX32">
        <v>2.70386</v>
      </c>
      <c r="GY32">
        <v>2.09351</v>
      </c>
      <c r="GZ32">
        <v>2.3584</v>
      </c>
      <c r="HA32">
        <v>38.9198</v>
      </c>
      <c r="HB32">
        <v>13.9219</v>
      </c>
      <c r="HC32">
        <v>18</v>
      </c>
      <c r="HD32">
        <v>423.715</v>
      </c>
      <c r="HE32">
        <v>660.402</v>
      </c>
      <c r="HF32">
        <v>20.4451</v>
      </c>
      <c r="HG32">
        <v>31.902</v>
      </c>
      <c r="HH32">
        <v>29.9986</v>
      </c>
      <c r="HI32">
        <v>31.7779</v>
      </c>
      <c r="HJ32">
        <v>31.7741</v>
      </c>
      <c r="HK32">
        <v>13.4524</v>
      </c>
      <c r="HL32">
        <v>46.8762</v>
      </c>
      <c r="HM32">
        <v>0</v>
      </c>
      <c r="HN32">
        <v>20.3593</v>
      </c>
      <c r="HO32">
        <v>164.2</v>
      </c>
      <c r="HP32">
        <v>18.9618</v>
      </c>
      <c r="HQ32">
        <v>95.4466</v>
      </c>
      <c r="HR32">
        <v>99.4208</v>
      </c>
    </row>
    <row r="33" spans="1:226">
      <c r="A33">
        <v>17</v>
      </c>
      <c r="B33">
        <v>1657479349</v>
      </c>
      <c r="C33">
        <v>80</v>
      </c>
      <c r="D33" t="s">
        <v>392</v>
      </c>
      <c r="E33" t="s">
        <v>393</v>
      </c>
      <c r="F33">
        <v>5</v>
      </c>
      <c r="G33" t="s">
        <v>353</v>
      </c>
      <c r="H33" t="s">
        <v>354</v>
      </c>
      <c r="I33">
        <v>1657479346.2</v>
      </c>
      <c r="J33">
        <f>(K33)/1000</f>
        <v>0</v>
      </c>
      <c r="K33">
        <f>IF(BF33, AN33, AH33)</f>
        <v>0</v>
      </c>
      <c r="L33">
        <f>IF(BF33, AI33, AG33)</f>
        <v>0</v>
      </c>
      <c r="M33">
        <f>BH33 - IF(AU33&gt;1, L33*BB33*100.0/(AW33*BV33), 0)</f>
        <v>0</v>
      </c>
      <c r="N33">
        <f>((T33-J33/2)*M33-L33)/(T33+J33/2)</f>
        <v>0</v>
      </c>
      <c r="O33">
        <f>N33*(BO33+BP33)/1000.0</f>
        <v>0</v>
      </c>
      <c r="P33">
        <f>(BH33 - IF(AU33&gt;1, L33*BB33*100.0/(AW33*BV33), 0))*(BO33+BP33)/1000.0</f>
        <v>0</v>
      </c>
      <c r="Q33">
        <f>2.0/((1/S33-1/R33)+SIGN(S33)*SQRT((1/S33-1/R33)*(1/S33-1/R33) + 4*BC33/((BC33+1)*(BC33+1))*(2*1/S33*1/R33-1/R33*1/R33)))</f>
        <v>0</v>
      </c>
      <c r="R33">
        <f>IF(LEFT(BD33,1)&lt;&gt;"0",IF(LEFT(BD33,1)="1",3.0,BE33),$D$5+$E$5*(BV33*BO33/($K$5*1000))+$F$5*(BV33*BO33/($K$5*1000))*MAX(MIN(BB33,$J$5),$I$5)*MAX(MIN(BB33,$J$5),$I$5)+$G$5*MAX(MIN(BB33,$J$5),$I$5)*(BV33*BO33/($K$5*1000))+$H$5*(BV33*BO33/($K$5*1000))*(BV33*BO33/($K$5*1000)))</f>
        <v>0</v>
      </c>
      <c r="S33">
        <f>J33*(1000-(1000*0.61365*exp(17.502*W33/(240.97+W33))/(BO33+BP33)+BJ33)/2)/(1000*0.61365*exp(17.502*W33/(240.97+W33))/(BO33+BP33)-BJ33)</f>
        <v>0</v>
      </c>
      <c r="T33">
        <f>1/((BC33+1)/(Q33/1.6)+1/(R33/1.37)) + BC33/((BC33+1)/(Q33/1.6) + BC33/(R33/1.37))</f>
        <v>0</v>
      </c>
      <c r="U33">
        <f>(AX33*BA33)</f>
        <v>0</v>
      </c>
      <c r="V33">
        <f>(BQ33+(U33+2*0.95*5.67E-8*(((BQ33+$B$7)+273)^4-(BQ33+273)^4)-44100*J33)/(1.84*29.3*R33+8*0.95*5.67E-8*(BQ33+273)^3))</f>
        <v>0</v>
      </c>
      <c r="W33">
        <f>($C$7*BR33+$D$7*BS33+$E$7*V33)</f>
        <v>0</v>
      </c>
      <c r="X33">
        <f>0.61365*exp(17.502*W33/(240.97+W33))</f>
        <v>0</v>
      </c>
      <c r="Y33">
        <f>(Z33/AA33*100)</f>
        <v>0</v>
      </c>
      <c r="Z33">
        <f>BJ33*(BO33+BP33)/1000</f>
        <v>0</v>
      </c>
      <c r="AA33">
        <f>0.61365*exp(17.502*BQ33/(240.97+BQ33))</f>
        <v>0</v>
      </c>
      <c r="AB33">
        <f>(X33-BJ33*(BO33+BP33)/1000)</f>
        <v>0</v>
      </c>
      <c r="AC33">
        <f>(-J33*44100)</f>
        <v>0</v>
      </c>
      <c r="AD33">
        <f>2*29.3*R33*0.92*(BQ33-W33)</f>
        <v>0</v>
      </c>
      <c r="AE33">
        <f>2*0.95*5.67E-8*(((BQ33+$B$7)+273)^4-(W33+273)^4)</f>
        <v>0</v>
      </c>
      <c r="AF33">
        <f>U33+AE33+AC33+AD33</f>
        <v>0</v>
      </c>
      <c r="AG33">
        <f>BN33*AU33*(BI33-BH33*(1000-AU33*BK33)/(1000-AU33*BJ33))/(100*BB33)</f>
        <v>0</v>
      </c>
      <c r="AH33">
        <f>1000*BN33*AU33*(BJ33-BK33)/(100*BB33*(1000-AU33*BJ33))</f>
        <v>0</v>
      </c>
      <c r="AI33">
        <f>(AJ33 - AK33 - BO33*1E3/(8.314*(BQ33+273.15)) * AM33/BN33 * AL33) * BN33/(100*BB33) * (1000 - BK33)/1000</f>
        <v>0</v>
      </c>
      <c r="AJ33">
        <v>192.444656937158</v>
      </c>
      <c r="AK33">
        <v>200.666509090909</v>
      </c>
      <c r="AL33">
        <v>-3.209829921094</v>
      </c>
      <c r="AM33">
        <v>65.8875090245337</v>
      </c>
      <c r="AN33">
        <f>(AP33 - AO33 + BO33*1E3/(8.314*(BQ33+273.15)) * AR33/BN33 * AQ33) * BN33/(100*BB33) * 1000/(1000 - AP33)</f>
        <v>0</v>
      </c>
      <c r="AO33">
        <v>18.92001869825</v>
      </c>
      <c r="AP33">
        <v>21.0503531468532</v>
      </c>
      <c r="AQ33">
        <v>0.000270015394737423</v>
      </c>
      <c r="AR33">
        <v>78.9573288142496</v>
      </c>
      <c r="AS33">
        <v>19</v>
      </c>
      <c r="AT33">
        <v>4</v>
      </c>
      <c r="AU33">
        <f>IF(AS33*$H$13&gt;=AW33,1.0,(AW33/(AW33-AS33*$H$13)))</f>
        <v>0</v>
      </c>
      <c r="AV33">
        <f>(AU33-1)*100</f>
        <v>0</v>
      </c>
      <c r="AW33">
        <f>MAX(0,($B$13+$C$13*BV33)/(1+$D$13*BV33)*BO33/(BQ33+273)*$E$13)</f>
        <v>0</v>
      </c>
      <c r="AX33">
        <f>$B$11*BW33+$C$11*BX33+$F$11*CI33*(1-CL33)</f>
        <v>0</v>
      </c>
      <c r="AY33">
        <f>AX33*AZ33</f>
        <v>0</v>
      </c>
      <c r="AZ33">
        <f>($B$11*$D$9+$C$11*$D$9+$F$11*((CV33+CN33)/MAX(CV33+CN33+CW33, 0.1)*$I$9+CW33/MAX(CV33+CN33+CW33, 0.1)*$J$9))/($B$11+$C$11+$F$11)</f>
        <v>0</v>
      </c>
      <c r="BA33">
        <f>($B$11*$K$9+$C$11*$K$9+$F$11*((CV33+CN33)/MAX(CV33+CN33+CW33, 0.1)*$P$9+CW33/MAX(CV33+CN33+CW33, 0.1)*$Q$9))/($B$11+$C$11+$F$11)</f>
        <v>0</v>
      </c>
      <c r="BB33">
        <v>6</v>
      </c>
      <c r="BC33">
        <v>0.5</v>
      </c>
      <c r="BD33" t="s">
        <v>355</v>
      </c>
      <c r="BE33">
        <v>2</v>
      </c>
      <c r="BF33" t="b">
        <v>1</v>
      </c>
      <c r="BG33">
        <v>1657479346.2</v>
      </c>
      <c r="BH33">
        <v>203.6841</v>
      </c>
      <c r="BI33">
        <v>187.976</v>
      </c>
      <c r="BJ33">
        <v>21.05042</v>
      </c>
      <c r="BK33">
        <v>18.91498</v>
      </c>
      <c r="BL33">
        <v>201.2188</v>
      </c>
      <c r="BM33">
        <v>20.77262</v>
      </c>
      <c r="BN33">
        <v>499.9814</v>
      </c>
      <c r="BO33">
        <v>73.3891</v>
      </c>
      <c r="BP33">
        <v>0.02625866</v>
      </c>
      <c r="BQ33">
        <v>24.61518</v>
      </c>
      <c r="BR33">
        <v>25.04394</v>
      </c>
      <c r="BS33">
        <v>999.9</v>
      </c>
      <c r="BT33">
        <v>0</v>
      </c>
      <c r="BU33">
        <v>0</v>
      </c>
      <c r="BV33">
        <v>9992.063</v>
      </c>
      <c r="BW33">
        <v>0</v>
      </c>
      <c r="BX33">
        <v>2316.835</v>
      </c>
      <c r="BY33">
        <v>15.70818</v>
      </c>
      <c r="BZ33">
        <v>208.064</v>
      </c>
      <c r="CA33">
        <v>191.6002</v>
      </c>
      <c r="CB33">
        <v>2.135429</v>
      </c>
      <c r="CC33">
        <v>187.976</v>
      </c>
      <c r="CD33">
        <v>18.91498</v>
      </c>
      <c r="CE33">
        <v>1.544872</v>
      </c>
      <c r="CF33">
        <v>1.388154</v>
      </c>
      <c r="CG33">
        <v>13.41966</v>
      </c>
      <c r="CH33">
        <v>11.78885</v>
      </c>
      <c r="CI33">
        <v>1999.951</v>
      </c>
      <c r="CJ33">
        <v>0.9799925</v>
      </c>
      <c r="CK33">
        <v>0.02000705</v>
      </c>
      <c r="CL33">
        <v>0</v>
      </c>
      <c r="CM33">
        <v>2.50217</v>
      </c>
      <c r="CN33">
        <v>0</v>
      </c>
      <c r="CO33">
        <v>16713.15</v>
      </c>
      <c r="CP33">
        <v>16704.94</v>
      </c>
      <c r="CQ33">
        <v>44.875</v>
      </c>
      <c r="CR33">
        <v>46.9622</v>
      </c>
      <c r="CS33">
        <v>46.062</v>
      </c>
      <c r="CT33">
        <v>44.937</v>
      </c>
      <c r="CU33">
        <v>44.062</v>
      </c>
      <c r="CV33">
        <v>1959.941</v>
      </c>
      <c r="CW33">
        <v>40.01</v>
      </c>
      <c r="CX33">
        <v>0</v>
      </c>
      <c r="CY33">
        <v>1651546133.4</v>
      </c>
      <c r="CZ33">
        <v>0</v>
      </c>
      <c r="DA33">
        <v>0</v>
      </c>
      <c r="DB33" t="s">
        <v>356</v>
      </c>
      <c r="DC33">
        <v>1657298120.5</v>
      </c>
      <c r="DD33">
        <v>1657298120.5</v>
      </c>
      <c r="DE33">
        <v>0</v>
      </c>
      <c r="DF33">
        <v>1.391</v>
      </c>
      <c r="DG33">
        <v>0.035</v>
      </c>
      <c r="DH33">
        <v>2.39</v>
      </c>
      <c r="DI33">
        <v>0.104</v>
      </c>
      <c r="DJ33">
        <v>419</v>
      </c>
      <c r="DK33">
        <v>18</v>
      </c>
      <c r="DL33">
        <v>0.11</v>
      </c>
      <c r="DM33">
        <v>0.02</v>
      </c>
      <c r="DN33">
        <v>14.7244829268293</v>
      </c>
      <c r="DO33">
        <v>7.10457491289199</v>
      </c>
      <c r="DP33">
        <v>0.721121439623117</v>
      </c>
      <c r="DQ33">
        <v>0</v>
      </c>
      <c r="DR33">
        <v>2.12209268292683</v>
      </c>
      <c r="DS33">
        <v>0.00964850174216338</v>
      </c>
      <c r="DT33">
        <v>0.0170922180302074</v>
      </c>
      <c r="DU33">
        <v>1</v>
      </c>
      <c r="DV33">
        <v>1</v>
      </c>
      <c r="DW33">
        <v>2</v>
      </c>
      <c r="DX33" t="s">
        <v>383</v>
      </c>
      <c r="DY33">
        <v>2.82313</v>
      </c>
      <c r="DZ33">
        <v>2.64273</v>
      </c>
      <c r="EA33">
        <v>0.0384834</v>
      </c>
      <c r="EB33">
        <v>0.0360273</v>
      </c>
      <c r="EC33">
        <v>0.0755503</v>
      </c>
      <c r="ED33">
        <v>0.0701305</v>
      </c>
      <c r="EE33">
        <v>26749.9</v>
      </c>
      <c r="EF33">
        <v>23427.5</v>
      </c>
      <c r="EG33">
        <v>24929</v>
      </c>
      <c r="EH33">
        <v>23690.1</v>
      </c>
      <c r="EI33">
        <v>39382.6</v>
      </c>
      <c r="EJ33">
        <v>36496.1</v>
      </c>
      <c r="EK33">
        <v>45116.5</v>
      </c>
      <c r="EL33">
        <v>42305.9</v>
      </c>
      <c r="EM33">
        <v>1.73085</v>
      </c>
      <c r="EN33">
        <v>2.08155</v>
      </c>
      <c r="EO33">
        <v>0.0708923</v>
      </c>
      <c r="EP33">
        <v>0</v>
      </c>
      <c r="EQ33">
        <v>23.8904</v>
      </c>
      <c r="ER33">
        <v>999.9</v>
      </c>
      <c r="ES33">
        <v>41.393</v>
      </c>
      <c r="ET33">
        <v>34.14</v>
      </c>
      <c r="EU33">
        <v>30.3707</v>
      </c>
      <c r="EV33">
        <v>51.9101</v>
      </c>
      <c r="EW33">
        <v>28.6018</v>
      </c>
      <c r="EX33">
        <v>2</v>
      </c>
      <c r="EY33">
        <v>0.343216</v>
      </c>
      <c r="EZ33">
        <v>4.38409</v>
      </c>
      <c r="FA33">
        <v>20.1887</v>
      </c>
      <c r="FB33">
        <v>5.23286</v>
      </c>
      <c r="FC33">
        <v>11.992</v>
      </c>
      <c r="FD33">
        <v>4.95575</v>
      </c>
      <c r="FE33">
        <v>3.304</v>
      </c>
      <c r="FF33">
        <v>347.8</v>
      </c>
      <c r="FG33">
        <v>9999</v>
      </c>
      <c r="FH33">
        <v>9999</v>
      </c>
      <c r="FI33">
        <v>6213.3</v>
      </c>
      <c r="FJ33">
        <v>1.86819</v>
      </c>
      <c r="FK33">
        <v>1.86391</v>
      </c>
      <c r="FL33">
        <v>1.87148</v>
      </c>
      <c r="FM33">
        <v>1.86235</v>
      </c>
      <c r="FN33">
        <v>1.86183</v>
      </c>
      <c r="FO33">
        <v>1.86829</v>
      </c>
      <c r="FP33">
        <v>1.85837</v>
      </c>
      <c r="FQ33">
        <v>1.86472</v>
      </c>
      <c r="FR33">
        <v>5</v>
      </c>
      <c r="FS33">
        <v>0</v>
      </c>
      <c r="FT33">
        <v>0</v>
      </c>
      <c r="FU33">
        <v>0</v>
      </c>
      <c r="FV33" t="s">
        <v>358</v>
      </c>
      <c r="FW33" t="s">
        <v>359</v>
      </c>
      <c r="FX33" t="s">
        <v>360</v>
      </c>
      <c r="FY33" t="s">
        <v>360</v>
      </c>
      <c r="FZ33" t="s">
        <v>360</v>
      </c>
      <c r="GA33" t="s">
        <v>360</v>
      </c>
      <c r="GB33">
        <v>0</v>
      </c>
      <c r="GC33">
        <v>100</v>
      </c>
      <c r="GD33">
        <v>100</v>
      </c>
      <c r="GE33">
        <v>2.43</v>
      </c>
      <c r="GF33">
        <v>0.2778</v>
      </c>
      <c r="GG33">
        <v>1.58883679202709</v>
      </c>
      <c r="GH33">
        <v>0.00476717027532216</v>
      </c>
      <c r="GI33">
        <v>-2.21254457965117e-06</v>
      </c>
      <c r="GJ33">
        <v>8.4011376092462e-10</v>
      </c>
      <c r="GK33">
        <v>-0.0609447565822332</v>
      </c>
      <c r="GL33">
        <v>-0.00872906473258777</v>
      </c>
      <c r="GM33">
        <v>0.00143137740804298</v>
      </c>
      <c r="GN33">
        <v>-1.08861914993027e-05</v>
      </c>
      <c r="GO33">
        <v>12</v>
      </c>
      <c r="GP33">
        <v>2219</v>
      </c>
      <c r="GQ33">
        <v>4</v>
      </c>
      <c r="GR33">
        <v>38</v>
      </c>
      <c r="GS33">
        <v>3020.5</v>
      </c>
      <c r="GT33">
        <v>3020.5</v>
      </c>
      <c r="GU33">
        <v>0.628662</v>
      </c>
      <c r="GV33">
        <v>2.41943</v>
      </c>
      <c r="GW33">
        <v>1.99829</v>
      </c>
      <c r="GX33">
        <v>2.70386</v>
      </c>
      <c r="GY33">
        <v>2.09473</v>
      </c>
      <c r="GZ33">
        <v>2.35718</v>
      </c>
      <c r="HA33">
        <v>38.8951</v>
      </c>
      <c r="HB33">
        <v>13.9131</v>
      </c>
      <c r="HC33">
        <v>18</v>
      </c>
      <c r="HD33">
        <v>423.753</v>
      </c>
      <c r="HE33">
        <v>660.61</v>
      </c>
      <c r="HF33">
        <v>20.4032</v>
      </c>
      <c r="HG33">
        <v>31.883</v>
      </c>
      <c r="HH33">
        <v>29.9998</v>
      </c>
      <c r="HI33">
        <v>31.7682</v>
      </c>
      <c r="HJ33">
        <v>31.7622</v>
      </c>
      <c r="HK33">
        <v>12.5264</v>
      </c>
      <c r="HL33">
        <v>46.8762</v>
      </c>
      <c r="HM33">
        <v>0</v>
      </c>
      <c r="HN33">
        <v>20.3127</v>
      </c>
      <c r="HO33">
        <v>150.783</v>
      </c>
      <c r="HP33">
        <v>18.9618</v>
      </c>
      <c r="HQ33">
        <v>95.4499</v>
      </c>
      <c r="HR33">
        <v>99.4249</v>
      </c>
    </row>
    <row r="34" spans="1:226">
      <c r="A34">
        <v>18</v>
      </c>
      <c r="B34">
        <v>1657479354</v>
      </c>
      <c r="C34">
        <v>85</v>
      </c>
      <c r="D34" t="s">
        <v>394</v>
      </c>
      <c r="E34" t="s">
        <v>395</v>
      </c>
      <c r="F34">
        <v>5</v>
      </c>
      <c r="G34" t="s">
        <v>353</v>
      </c>
      <c r="H34" t="s">
        <v>354</v>
      </c>
      <c r="I34">
        <v>1657479351.5</v>
      </c>
      <c r="J34">
        <f>(K34)/1000</f>
        <v>0</v>
      </c>
      <c r="K34">
        <f>IF(BF34, AN34, AH34)</f>
        <v>0</v>
      </c>
      <c r="L34">
        <f>IF(BF34, AI34, AG34)</f>
        <v>0</v>
      </c>
      <c r="M34">
        <f>BH34 - IF(AU34&gt;1, L34*BB34*100.0/(AW34*BV34), 0)</f>
        <v>0</v>
      </c>
      <c r="N34">
        <f>((T34-J34/2)*M34-L34)/(T34+J34/2)</f>
        <v>0</v>
      </c>
      <c r="O34">
        <f>N34*(BO34+BP34)/1000.0</f>
        <v>0</v>
      </c>
      <c r="P34">
        <f>(BH34 - IF(AU34&gt;1, L34*BB34*100.0/(AW34*BV34), 0))*(BO34+BP34)/1000.0</f>
        <v>0</v>
      </c>
      <c r="Q34">
        <f>2.0/((1/S34-1/R34)+SIGN(S34)*SQRT((1/S34-1/R34)*(1/S34-1/R34) + 4*BC34/((BC34+1)*(BC34+1))*(2*1/S34*1/R34-1/R34*1/R34)))</f>
        <v>0</v>
      </c>
      <c r="R34">
        <f>IF(LEFT(BD34,1)&lt;&gt;"0",IF(LEFT(BD34,1)="1",3.0,BE34),$D$5+$E$5*(BV34*BO34/($K$5*1000))+$F$5*(BV34*BO34/($K$5*1000))*MAX(MIN(BB34,$J$5),$I$5)*MAX(MIN(BB34,$J$5),$I$5)+$G$5*MAX(MIN(BB34,$J$5),$I$5)*(BV34*BO34/($K$5*1000))+$H$5*(BV34*BO34/($K$5*1000))*(BV34*BO34/($K$5*1000)))</f>
        <v>0</v>
      </c>
      <c r="S34">
        <f>J34*(1000-(1000*0.61365*exp(17.502*W34/(240.97+W34))/(BO34+BP34)+BJ34)/2)/(1000*0.61365*exp(17.502*W34/(240.97+W34))/(BO34+BP34)-BJ34)</f>
        <v>0</v>
      </c>
      <c r="T34">
        <f>1/((BC34+1)/(Q34/1.6)+1/(R34/1.37)) + BC34/((BC34+1)/(Q34/1.6) + BC34/(R34/1.37))</f>
        <v>0</v>
      </c>
      <c r="U34">
        <f>(AX34*BA34)</f>
        <v>0</v>
      </c>
      <c r="V34">
        <f>(BQ34+(U34+2*0.95*5.67E-8*(((BQ34+$B$7)+273)^4-(BQ34+273)^4)-44100*J34)/(1.84*29.3*R34+8*0.95*5.67E-8*(BQ34+273)^3))</f>
        <v>0</v>
      </c>
      <c r="W34">
        <f>($C$7*BR34+$D$7*BS34+$E$7*V34)</f>
        <v>0</v>
      </c>
      <c r="X34">
        <f>0.61365*exp(17.502*W34/(240.97+W34))</f>
        <v>0</v>
      </c>
      <c r="Y34">
        <f>(Z34/AA34*100)</f>
        <v>0</v>
      </c>
      <c r="Z34">
        <f>BJ34*(BO34+BP34)/1000</f>
        <v>0</v>
      </c>
      <c r="AA34">
        <f>0.61365*exp(17.502*BQ34/(240.97+BQ34))</f>
        <v>0</v>
      </c>
      <c r="AB34">
        <f>(X34-BJ34*(BO34+BP34)/1000)</f>
        <v>0</v>
      </c>
      <c r="AC34">
        <f>(-J34*44100)</f>
        <v>0</v>
      </c>
      <c r="AD34">
        <f>2*29.3*R34*0.92*(BQ34-W34)</f>
        <v>0</v>
      </c>
      <c r="AE34">
        <f>2*0.95*5.67E-8*(((BQ34+$B$7)+273)^4-(W34+273)^4)</f>
        <v>0</v>
      </c>
      <c r="AF34">
        <f>U34+AE34+AC34+AD34</f>
        <v>0</v>
      </c>
      <c r="AG34">
        <f>BN34*AU34*(BI34-BH34*(1000-AU34*BK34)/(1000-AU34*BJ34))/(100*BB34)</f>
        <v>0</v>
      </c>
      <c r="AH34">
        <f>1000*BN34*AU34*(BJ34-BK34)/(100*BB34*(1000-AU34*BJ34))</f>
        <v>0</v>
      </c>
      <c r="AI34">
        <f>(AJ34 - AK34 - BO34*1E3/(8.314*(BQ34+273.15)) * AM34/BN34 * AL34) * BN34/(100*BB34) * (1000 - BK34)/1000</f>
        <v>0</v>
      </c>
      <c r="AJ34">
        <v>175.442496982244</v>
      </c>
      <c r="AK34">
        <v>184.391545454545</v>
      </c>
      <c r="AL34">
        <v>-3.25734663311878</v>
      </c>
      <c r="AM34">
        <v>65.8875090245337</v>
      </c>
      <c r="AN34">
        <f>(AP34 - AO34 + BO34*1E3/(8.314*(BQ34+273.15)) * AR34/BN34 * AQ34) * BN34/(100*BB34) * 1000/(1000 - AP34)</f>
        <v>0</v>
      </c>
      <c r="AO34">
        <v>18.9033287461311</v>
      </c>
      <c r="AP34">
        <v>21.0377531468531</v>
      </c>
      <c r="AQ34">
        <v>-0.000433182153663368</v>
      </c>
      <c r="AR34">
        <v>78.9573288142496</v>
      </c>
      <c r="AS34">
        <v>19</v>
      </c>
      <c r="AT34">
        <v>4</v>
      </c>
      <c r="AU34">
        <f>IF(AS34*$H$13&gt;=AW34,1.0,(AW34/(AW34-AS34*$H$13)))</f>
        <v>0</v>
      </c>
      <c r="AV34">
        <f>(AU34-1)*100</f>
        <v>0</v>
      </c>
      <c r="AW34">
        <f>MAX(0,($B$13+$C$13*BV34)/(1+$D$13*BV34)*BO34/(BQ34+273)*$E$13)</f>
        <v>0</v>
      </c>
      <c r="AX34">
        <f>$B$11*BW34+$C$11*BX34+$F$11*CI34*(1-CL34)</f>
        <v>0</v>
      </c>
      <c r="AY34">
        <f>AX34*AZ34</f>
        <v>0</v>
      </c>
      <c r="AZ34">
        <f>($B$11*$D$9+$C$11*$D$9+$F$11*((CV34+CN34)/MAX(CV34+CN34+CW34, 0.1)*$I$9+CW34/MAX(CV34+CN34+CW34, 0.1)*$J$9))/($B$11+$C$11+$F$11)</f>
        <v>0</v>
      </c>
      <c r="BA34">
        <f>($B$11*$K$9+$C$11*$K$9+$F$11*((CV34+CN34)/MAX(CV34+CN34+CW34, 0.1)*$P$9+CW34/MAX(CV34+CN34+CW34, 0.1)*$Q$9))/($B$11+$C$11+$F$11)</f>
        <v>0</v>
      </c>
      <c r="BB34">
        <v>6</v>
      </c>
      <c r="BC34">
        <v>0.5</v>
      </c>
      <c r="BD34" t="s">
        <v>355</v>
      </c>
      <c r="BE34">
        <v>2</v>
      </c>
      <c r="BF34" t="b">
        <v>1</v>
      </c>
      <c r="BG34">
        <v>1657479351.5</v>
      </c>
      <c r="BH34">
        <v>186.886222222222</v>
      </c>
      <c r="BI34">
        <v>170.407888888889</v>
      </c>
      <c r="BJ34">
        <v>21.0427</v>
      </c>
      <c r="BK34">
        <v>18.8980666666667</v>
      </c>
      <c r="BL34">
        <v>184.488</v>
      </c>
      <c r="BM34">
        <v>20.7651888888889</v>
      </c>
      <c r="BN34">
        <v>500.007111111111</v>
      </c>
      <c r="BO34">
        <v>73.3901888888889</v>
      </c>
      <c r="BP34">
        <v>0.0261966666666667</v>
      </c>
      <c r="BQ34">
        <v>24.6327111111111</v>
      </c>
      <c r="BR34">
        <v>25.0749555555556</v>
      </c>
      <c r="BS34">
        <v>999.9</v>
      </c>
      <c r="BT34">
        <v>0</v>
      </c>
      <c r="BU34">
        <v>0</v>
      </c>
      <c r="BV34">
        <v>9993.06444444444</v>
      </c>
      <c r="BW34">
        <v>0</v>
      </c>
      <c r="BX34">
        <v>2219.73555555556</v>
      </c>
      <c r="BY34">
        <v>16.4784111111111</v>
      </c>
      <c r="BZ34">
        <v>190.903222222222</v>
      </c>
      <c r="CA34">
        <v>173.690222222222</v>
      </c>
      <c r="CB34">
        <v>2.14464444444444</v>
      </c>
      <c r="CC34">
        <v>170.407888888889</v>
      </c>
      <c r="CD34">
        <v>18.8980666666667</v>
      </c>
      <c r="CE34">
        <v>1.54432666666667</v>
      </c>
      <c r="CF34">
        <v>1.38693111111111</v>
      </c>
      <c r="CG34">
        <v>13.4142333333333</v>
      </c>
      <c r="CH34">
        <v>11.7755</v>
      </c>
      <c r="CI34">
        <v>1999.93111111111</v>
      </c>
      <c r="CJ34">
        <v>0.979992666666667</v>
      </c>
      <c r="CK34">
        <v>0.0200068777777778</v>
      </c>
      <c r="CL34">
        <v>0</v>
      </c>
      <c r="CM34">
        <v>2.64327777777778</v>
      </c>
      <c r="CN34">
        <v>0</v>
      </c>
      <c r="CO34">
        <v>16639.7</v>
      </c>
      <c r="CP34">
        <v>16704.7888888889</v>
      </c>
      <c r="CQ34">
        <v>44.8818888888889</v>
      </c>
      <c r="CR34">
        <v>47</v>
      </c>
      <c r="CS34">
        <v>46.076</v>
      </c>
      <c r="CT34">
        <v>44.937</v>
      </c>
      <c r="CU34">
        <v>44.062</v>
      </c>
      <c r="CV34">
        <v>1959.92111111111</v>
      </c>
      <c r="CW34">
        <v>40.01</v>
      </c>
      <c r="CX34">
        <v>0</v>
      </c>
      <c r="CY34">
        <v>1651546138.2</v>
      </c>
      <c r="CZ34">
        <v>0</v>
      </c>
      <c r="DA34">
        <v>0</v>
      </c>
      <c r="DB34" t="s">
        <v>356</v>
      </c>
      <c r="DC34">
        <v>1657298120.5</v>
      </c>
      <c r="DD34">
        <v>1657298120.5</v>
      </c>
      <c r="DE34">
        <v>0</v>
      </c>
      <c r="DF34">
        <v>1.391</v>
      </c>
      <c r="DG34">
        <v>0.035</v>
      </c>
      <c r="DH34">
        <v>2.39</v>
      </c>
      <c r="DI34">
        <v>0.104</v>
      </c>
      <c r="DJ34">
        <v>419</v>
      </c>
      <c r="DK34">
        <v>18</v>
      </c>
      <c r="DL34">
        <v>0.11</v>
      </c>
      <c r="DM34">
        <v>0.02</v>
      </c>
      <c r="DN34">
        <v>15.3365024390244</v>
      </c>
      <c r="DO34">
        <v>8.58381114982578</v>
      </c>
      <c r="DP34">
        <v>0.855741976010436</v>
      </c>
      <c r="DQ34">
        <v>0</v>
      </c>
      <c r="DR34">
        <v>2.12364853658537</v>
      </c>
      <c r="DS34">
        <v>0.168360000000002</v>
      </c>
      <c r="DT34">
        <v>0.0185942043896158</v>
      </c>
      <c r="DU34">
        <v>0</v>
      </c>
      <c r="DV34">
        <v>0</v>
      </c>
      <c r="DW34">
        <v>2</v>
      </c>
      <c r="DX34" t="s">
        <v>357</v>
      </c>
      <c r="DY34">
        <v>2.82339</v>
      </c>
      <c r="DZ34">
        <v>2.64239</v>
      </c>
      <c r="EA34">
        <v>0.0356083</v>
      </c>
      <c r="EB34">
        <v>0.0330387</v>
      </c>
      <c r="EC34">
        <v>0.07552</v>
      </c>
      <c r="ED34">
        <v>0.0700915</v>
      </c>
      <c r="EE34">
        <v>26831</v>
      </c>
      <c r="EF34">
        <v>23500.8</v>
      </c>
      <c r="EG34">
        <v>24930</v>
      </c>
      <c r="EH34">
        <v>23690.7</v>
      </c>
      <c r="EI34">
        <v>39385.2</v>
      </c>
      <c r="EJ34">
        <v>36498.5</v>
      </c>
      <c r="EK34">
        <v>45118</v>
      </c>
      <c r="EL34">
        <v>42307</v>
      </c>
      <c r="EM34">
        <v>1.73105</v>
      </c>
      <c r="EN34">
        <v>2.08162</v>
      </c>
      <c r="EO34">
        <v>0.0717752</v>
      </c>
      <c r="EP34">
        <v>0</v>
      </c>
      <c r="EQ34">
        <v>23.9065</v>
      </c>
      <c r="ER34">
        <v>999.9</v>
      </c>
      <c r="ES34">
        <v>41.344</v>
      </c>
      <c r="ET34">
        <v>34.15</v>
      </c>
      <c r="EU34">
        <v>30.3496</v>
      </c>
      <c r="EV34">
        <v>52.2201</v>
      </c>
      <c r="EW34">
        <v>28.5497</v>
      </c>
      <c r="EX34">
        <v>2</v>
      </c>
      <c r="EY34">
        <v>0.342853</v>
      </c>
      <c r="EZ34">
        <v>4.47482</v>
      </c>
      <c r="FA34">
        <v>20.1861</v>
      </c>
      <c r="FB34">
        <v>5.23197</v>
      </c>
      <c r="FC34">
        <v>11.992</v>
      </c>
      <c r="FD34">
        <v>4.9557</v>
      </c>
      <c r="FE34">
        <v>3.30398</v>
      </c>
      <c r="FF34">
        <v>347.8</v>
      </c>
      <c r="FG34">
        <v>9999</v>
      </c>
      <c r="FH34">
        <v>9999</v>
      </c>
      <c r="FI34">
        <v>6213.6</v>
      </c>
      <c r="FJ34">
        <v>1.86821</v>
      </c>
      <c r="FK34">
        <v>1.86388</v>
      </c>
      <c r="FL34">
        <v>1.87149</v>
      </c>
      <c r="FM34">
        <v>1.86235</v>
      </c>
      <c r="FN34">
        <v>1.86181</v>
      </c>
      <c r="FO34">
        <v>1.86825</v>
      </c>
      <c r="FP34">
        <v>1.85837</v>
      </c>
      <c r="FQ34">
        <v>1.86472</v>
      </c>
      <c r="FR34">
        <v>5</v>
      </c>
      <c r="FS34">
        <v>0</v>
      </c>
      <c r="FT34">
        <v>0</v>
      </c>
      <c r="FU34">
        <v>0</v>
      </c>
      <c r="FV34" t="s">
        <v>358</v>
      </c>
      <c r="FW34" t="s">
        <v>359</v>
      </c>
      <c r="FX34" t="s">
        <v>360</v>
      </c>
      <c r="FY34" t="s">
        <v>360</v>
      </c>
      <c r="FZ34" t="s">
        <v>360</v>
      </c>
      <c r="GA34" t="s">
        <v>360</v>
      </c>
      <c r="GB34">
        <v>0</v>
      </c>
      <c r="GC34">
        <v>100</v>
      </c>
      <c r="GD34">
        <v>100</v>
      </c>
      <c r="GE34">
        <v>2.366</v>
      </c>
      <c r="GF34">
        <v>0.2774</v>
      </c>
      <c r="GG34">
        <v>1.58883679202709</v>
      </c>
      <c r="GH34">
        <v>0.00476717027532216</v>
      </c>
      <c r="GI34">
        <v>-2.21254457965117e-06</v>
      </c>
      <c r="GJ34">
        <v>8.4011376092462e-10</v>
      </c>
      <c r="GK34">
        <v>-0.0609447565822332</v>
      </c>
      <c r="GL34">
        <v>-0.00872906473258777</v>
      </c>
      <c r="GM34">
        <v>0.00143137740804298</v>
      </c>
      <c r="GN34">
        <v>-1.08861914993027e-05</v>
      </c>
      <c r="GO34">
        <v>12</v>
      </c>
      <c r="GP34">
        <v>2219</v>
      </c>
      <c r="GQ34">
        <v>4</v>
      </c>
      <c r="GR34">
        <v>38</v>
      </c>
      <c r="GS34">
        <v>3020.6</v>
      </c>
      <c r="GT34">
        <v>3020.6</v>
      </c>
      <c r="GU34">
        <v>0.582275</v>
      </c>
      <c r="GV34">
        <v>2.42798</v>
      </c>
      <c r="GW34">
        <v>1.99829</v>
      </c>
      <c r="GX34">
        <v>2.70386</v>
      </c>
      <c r="GY34">
        <v>2.09351</v>
      </c>
      <c r="GZ34">
        <v>2.39136</v>
      </c>
      <c r="HA34">
        <v>38.8951</v>
      </c>
      <c r="HB34">
        <v>13.9131</v>
      </c>
      <c r="HC34">
        <v>18</v>
      </c>
      <c r="HD34">
        <v>423.805</v>
      </c>
      <c r="HE34">
        <v>660.55</v>
      </c>
      <c r="HF34">
        <v>20.3375</v>
      </c>
      <c r="HG34">
        <v>31.8655</v>
      </c>
      <c r="HH34">
        <v>29.9996</v>
      </c>
      <c r="HI34">
        <v>31.7586</v>
      </c>
      <c r="HJ34">
        <v>31.7511</v>
      </c>
      <c r="HK34">
        <v>11.5564</v>
      </c>
      <c r="HL34">
        <v>46.5592</v>
      </c>
      <c r="HM34">
        <v>0</v>
      </c>
      <c r="HN34">
        <v>20.2367</v>
      </c>
      <c r="HO34">
        <v>130.638</v>
      </c>
      <c r="HP34">
        <v>19.062</v>
      </c>
      <c r="HQ34">
        <v>95.4532</v>
      </c>
      <c r="HR34">
        <v>99.4274</v>
      </c>
    </row>
    <row r="35" spans="1:226">
      <c r="A35">
        <v>19</v>
      </c>
      <c r="B35">
        <v>1657479359</v>
      </c>
      <c r="C35">
        <v>90</v>
      </c>
      <c r="D35" t="s">
        <v>396</v>
      </c>
      <c r="E35" t="s">
        <v>397</v>
      </c>
      <c r="F35">
        <v>5</v>
      </c>
      <c r="G35" t="s">
        <v>353</v>
      </c>
      <c r="H35" t="s">
        <v>354</v>
      </c>
      <c r="I35">
        <v>1657479356.2</v>
      </c>
      <c r="J35">
        <f>(K35)/1000</f>
        <v>0</v>
      </c>
      <c r="K35">
        <f>IF(BF35, AN35, AH35)</f>
        <v>0</v>
      </c>
      <c r="L35">
        <f>IF(BF35, AI35, AG35)</f>
        <v>0</v>
      </c>
      <c r="M35">
        <f>BH35 - IF(AU35&gt;1, L35*BB35*100.0/(AW35*BV35), 0)</f>
        <v>0</v>
      </c>
      <c r="N35">
        <f>((T35-J35/2)*M35-L35)/(T35+J35/2)</f>
        <v>0</v>
      </c>
      <c r="O35">
        <f>N35*(BO35+BP35)/1000.0</f>
        <v>0</v>
      </c>
      <c r="P35">
        <f>(BH35 - IF(AU35&gt;1, L35*BB35*100.0/(AW35*BV35), 0))*(BO35+BP35)/1000.0</f>
        <v>0</v>
      </c>
      <c r="Q35">
        <f>2.0/((1/S35-1/R35)+SIGN(S35)*SQRT((1/S35-1/R35)*(1/S35-1/R35) + 4*BC35/((BC35+1)*(BC35+1))*(2*1/S35*1/R35-1/R35*1/R35)))</f>
        <v>0</v>
      </c>
      <c r="R35">
        <f>IF(LEFT(BD35,1)&lt;&gt;"0",IF(LEFT(BD35,1)="1",3.0,BE35),$D$5+$E$5*(BV35*BO35/($K$5*1000))+$F$5*(BV35*BO35/($K$5*1000))*MAX(MIN(BB35,$J$5),$I$5)*MAX(MIN(BB35,$J$5),$I$5)+$G$5*MAX(MIN(BB35,$J$5),$I$5)*(BV35*BO35/($K$5*1000))+$H$5*(BV35*BO35/($K$5*1000))*(BV35*BO35/($K$5*1000)))</f>
        <v>0</v>
      </c>
      <c r="S35">
        <f>J35*(1000-(1000*0.61365*exp(17.502*W35/(240.97+W35))/(BO35+BP35)+BJ35)/2)/(1000*0.61365*exp(17.502*W35/(240.97+W35))/(BO35+BP35)-BJ35)</f>
        <v>0</v>
      </c>
      <c r="T35">
        <f>1/((BC35+1)/(Q35/1.6)+1/(R35/1.37)) + BC35/((BC35+1)/(Q35/1.6) + BC35/(R35/1.37))</f>
        <v>0</v>
      </c>
      <c r="U35">
        <f>(AX35*BA35)</f>
        <v>0</v>
      </c>
      <c r="V35">
        <f>(BQ35+(U35+2*0.95*5.67E-8*(((BQ35+$B$7)+273)^4-(BQ35+273)^4)-44100*J35)/(1.84*29.3*R35+8*0.95*5.67E-8*(BQ35+273)^3))</f>
        <v>0</v>
      </c>
      <c r="W35">
        <f>($C$7*BR35+$D$7*BS35+$E$7*V35)</f>
        <v>0</v>
      </c>
      <c r="X35">
        <f>0.61365*exp(17.502*W35/(240.97+W35))</f>
        <v>0</v>
      </c>
      <c r="Y35">
        <f>(Z35/AA35*100)</f>
        <v>0</v>
      </c>
      <c r="Z35">
        <f>BJ35*(BO35+BP35)/1000</f>
        <v>0</v>
      </c>
      <c r="AA35">
        <f>0.61365*exp(17.502*BQ35/(240.97+BQ35))</f>
        <v>0</v>
      </c>
      <c r="AB35">
        <f>(X35-BJ35*(BO35+BP35)/1000)</f>
        <v>0</v>
      </c>
      <c r="AC35">
        <f>(-J35*44100)</f>
        <v>0</v>
      </c>
      <c r="AD35">
        <f>2*29.3*R35*0.92*(BQ35-W35)</f>
        <v>0</v>
      </c>
      <c r="AE35">
        <f>2*0.95*5.67E-8*(((BQ35+$B$7)+273)^4-(W35+273)^4)</f>
        <v>0</v>
      </c>
      <c r="AF35">
        <f>U35+AE35+AC35+AD35</f>
        <v>0</v>
      </c>
      <c r="AG35">
        <f>BN35*AU35*(BI35-BH35*(1000-AU35*BK35)/(1000-AU35*BJ35))/(100*BB35)</f>
        <v>0</v>
      </c>
      <c r="AH35">
        <f>1000*BN35*AU35*(BJ35-BK35)/(100*BB35*(1000-AU35*BJ35))</f>
        <v>0</v>
      </c>
      <c r="AI35">
        <f>(AJ35 - AK35 - BO35*1E3/(8.314*(BQ35+273.15)) * AM35/BN35 * AL35) * BN35/(100*BB35) * (1000 - BK35)/1000</f>
        <v>0</v>
      </c>
      <c r="AJ35">
        <v>158.736680578591</v>
      </c>
      <c r="AK35">
        <v>168.194587878788</v>
      </c>
      <c r="AL35">
        <v>-3.25849671819546</v>
      </c>
      <c r="AM35">
        <v>65.8875090245337</v>
      </c>
      <c r="AN35">
        <f>(AP35 - AO35 + BO35*1E3/(8.314*(BQ35+273.15)) * AR35/BN35 * AQ35) * BN35/(100*BB35) * 1000/(1000 - AP35)</f>
        <v>0</v>
      </c>
      <c r="AO35">
        <v>18.8887440078861</v>
      </c>
      <c r="AP35">
        <v>21.027279020979</v>
      </c>
      <c r="AQ35">
        <v>-0.000138445759875106</v>
      </c>
      <c r="AR35">
        <v>78.9573288142496</v>
      </c>
      <c r="AS35">
        <v>19</v>
      </c>
      <c r="AT35">
        <v>4</v>
      </c>
      <c r="AU35">
        <f>IF(AS35*$H$13&gt;=AW35,1.0,(AW35/(AW35-AS35*$H$13)))</f>
        <v>0</v>
      </c>
      <c r="AV35">
        <f>(AU35-1)*100</f>
        <v>0</v>
      </c>
      <c r="AW35">
        <f>MAX(0,($B$13+$C$13*BV35)/(1+$D$13*BV35)*BO35/(BQ35+273)*$E$13)</f>
        <v>0</v>
      </c>
      <c r="AX35">
        <f>$B$11*BW35+$C$11*BX35+$F$11*CI35*(1-CL35)</f>
        <v>0</v>
      </c>
      <c r="AY35">
        <f>AX35*AZ35</f>
        <v>0</v>
      </c>
      <c r="AZ35">
        <f>($B$11*$D$9+$C$11*$D$9+$F$11*((CV35+CN35)/MAX(CV35+CN35+CW35, 0.1)*$I$9+CW35/MAX(CV35+CN35+CW35, 0.1)*$J$9))/($B$11+$C$11+$F$11)</f>
        <v>0</v>
      </c>
      <c r="BA35">
        <f>($B$11*$K$9+$C$11*$K$9+$F$11*((CV35+CN35)/MAX(CV35+CN35+CW35, 0.1)*$P$9+CW35/MAX(CV35+CN35+CW35, 0.1)*$Q$9))/($B$11+$C$11+$F$11)</f>
        <v>0</v>
      </c>
      <c r="BB35">
        <v>6</v>
      </c>
      <c r="BC35">
        <v>0.5</v>
      </c>
      <c r="BD35" t="s">
        <v>355</v>
      </c>
      <c r="BE35">
        <v>2</v>
      </c>
      <c r="BF35" t="b">
        <v>1</v>
      </c>
      <c r="BG35">
        <v>1657479356.2</v>
      </c>
      <c r="BH35">
        <v>172.0046</v>
      </c>
      <c r="BI35">
        <v>154.918</v>
      </c>
      <c r="BJ35">
        <v>21.03316</v>
      </c>
      <c r="BK35">
        <v>18.89656</v>
      </c>
      <c r="BL35">
        <v>169.6664</v>
      </c>
      <c r="BM35">
        <v>20.75599</v>
      </c>
      <c r="BN35">
        <v>499.9848</v>
      </c>
      <c r="BO35">
        <v>73.38934</v>
      </c>
      <c r="BP35">
        <v>0.02597875</v>
      </c>
      <c r="BQ35">
        <v>24.65273</v>
      </c>
      <c r="BR35">
        <v>25.09292</v>
      </c>
      <c r="BS35">
        <v>999.9</v>
      </c>
      <c r="BT35">
        <v>0</v>
      </c>
      <c r="BU35">
        <v>0</v>
      </c>
      <c r="BV35">
        <v>10011.817</v>
      </c>
      <c r="BW35">
        <v>0</v>
      </c>
      <c r="BX35">
        <v>2129.654</v>
      </c>
      <c r="BY35">
        <v>17.0864</v>
      </c>
      <c r="BZ35">
        <v>175.6998</v>
      </c>
      <c r="CA35">
        <v>157.9017</v>
      </c>
      <c r="CB35">
        <v>2.1366</v>
      </c>
      <c r="CC35">
        <v>154.918</v>
      </c>
      <c r="CD35">
        <v>18.89656</v>
      </c>
      <c r="CE35">
        <v>1.54361</v>
      </c>
      <c r="CF35">
        <v>1.386809</v>
      </c>
      <c r="CG35">
        <v>13.40712</v>
      </c>
      <c r="CH35">
        <v>11.77413</v>
      </c>
      <c r="CI35">
        <v>2000.032</v>
      </c>
      <c r="CJ35">
        <v>0.979994</v>
      </c>
      <c r="CK35">
        <v>0.0200055</v>
      </c>
      <c r="CL35">
        <v>0</v>
      </c>
      <c r="CM35">
        <v>2.57955</v>
      </c>
      <c r="CN35">
        <v>0</v>
      </c>
      <c r="CO35">
        <v>16543.81</v>
      </c>
      <c r="CP35">
        <v>16705.63</v>
      </c>
      <c r="CQ35">
        <v>44.906</v>
      </c>
      <c r="CR35">
        <v>47</v>
      </c>
      <c r="CS35">
        <v>46.1187</v>
      </c>
      <c r="CT35">
        <v>44.937</v>
      </c>
      <c r="CU35">
        <v>44.0809</v>
      </c>
      <c r="CV35">
        <v>1960.022</v>
      </c>
      <c r="CW35">
        <v>40.01</v>
      </c>
      <c r="CX35">
        <v>0</v>
      </c>
      <c r="CY35">
        <v>1651546143.6</v>
      </c>
      <c r="CZ35">
        <v>0</v>
      </c>
      <c r="DA35">
        <v>0</v>
      </c>
      <c r="DB35" t="s">
        <v>356</v>
      </c>
      <c r="DC35">
        <v>1657298120.5</v>
      </c>
      <c r="DD35">
        <v>1657298120.5</v>
      </c>
      <c r="DE35">
        <v>0</v>
      </c>
      <c r="DF35">
        <v>1.391</v>
      </c>
      <c r="DG35">
        <v>0.035</v>
      </c>
      <c r="DH35">
        <v>2.39</v>
      </c>
      <c r="DI35">
        <v>0.104</v>
      </c>
      <c r="DJ35">
        <v>419</v>
      </c>
      <c r="DK35">
        <v>18</v>
      </c>
      <c r="DL35">
        <v>0.11</v>
      </c>
      <c r="DM35">
        <v>0.02</v>
      </c>
      <c r="DN35">
        <v>15.8950804878049</v>
      </c>
      <c r="DO35">
        <v>8.26539303135891</v>
      </c>
      <c r="DP35">
        <v>0.826438260636368</v>
      </c>
      <c r="DQ35">
        <v>0</v>
      </c>
      <c r="DR35">
        <v>2.13108268292683</v>
      </c>
      <c r="DS35">
        <v>0.134568710801395</v>
      </c>
      <c r="DT35">
        <v>0.0156877270694891</v>
      </c>
      <c r="DU35">
        <v>0</v>
      </c>
      <c r="DV35">
        <v>0</v>
      </c>
      <c r="DW35">
        <v>2</v>
      </c>
      <c r="DX35" t="s">
        <v>357</v>
      </c>
      <c r="DY35">
        <v>2.82351</v>
      </c>
      <c r="DZ35">
        <v>2.64275</v>
      </c>
      <c r="EA35">
        <v>0.0326644</v>
      </c>
      <c r="EB35">
        <v>0.0298488</v>
      </c>
      <c r="EC35">
        <v>0.0754972</v>
      </c>
      <c r="ED35">
        <v>0.070177</v>
      </c>
      <c r="EE35">
        <v>26914.3</v>
      </c>
      <c r="EF35">
        <v>23579</v>
      </c>
      <c r="EG35">
        <v>24931.3</v>
      </c>
      <c r="EH35">
        <v>23691.4</v>
      </c>
      <c r="EI35">
        <v>39387.4</v>
      </c>
      <c r="EJ35">
        <v>36496</v>
      </c>
      <c r="EK35">
        <v>45119.5</v>
      </c>
      <c r="EL35">
        <v>42308.1</v>
      </c>
      <c r="EM35">
        <v>1.73137</v>
      </c>
      <c r="EN35">
        <v>2.082</v>
      </c>
      <c r="EO35">
        <v>0.0719093</v>
      </c>
      <c r="EP35">
        <v>0</v>
      </c>
      <c r="EQ35">
        <v>23.9268</v>
      </c>
      <c r="ER35">
        <v>999.9</v>
      </c>
      <c r="ES35">
        <v>41.295</v>
      </c>
      <c r="ET35">
        <v>34.15</v>
      </c>
      <c r="EU35">
        <v>30.3209</v>
      </c>
      <c r="EV35">
        <v>52.0501</v>
      </c>
      <c r="EW35">
        <v>28.6018</v>
      </c>
      <c r="EX35">
        <v>2</v>
      </c>
      <c r="EY35">
        <v>0.342398</v>
      </c>
      <c r="EZ35">
        <v>4.66714</v>
      </c>
      <c r="FA35">
        <v>20.1808</v>
      </c>
      <c r="FB35">
        <v>5.23301</v>
      </c>
      <c r="FC35">
        <v>11.992</v>
      </c>
      <c r="FD35">
        <v>4.9556</v>
      </c>
      <c r="FE35">
        <v>3.30393</v>
      </c>
      <c r="FF35">
        <v>347.8</v>
      </c>
      <c r="FG35">
        <v>9999</v>
      </c>
      <c r="FH35">
        <v>9999</v>
      </c>
      <c r="FI35">
        <v>6213.6</v>
      </c>
      <c r="FJ35">
        <v>1.86818</v>
      </c>
      <c r="FK35">
        <v>1.86389</v>
      </c>
      <c r="FL35">
        <v>1.87146</v>
      </c>
      <c r="FM35">
        <v>1.86236</v>
      </c>
      <c r="FN35">
        <v>1.86174</v>
      </c>
      <c r="FO35">
        <v>1.8682</v>
      </c>
      <c r="FP35">
        <v>1.85837</v>
      </c>
      <c r="FQ35">
        <v>1.86466</v>
      </c>
      <c r="FR35">
        <v>5</v>
      </c>
      <c r="FS35">
        <v>0</v>
      </c>
      <c r="FT35">
        <v>0</v>
      </c>
      <c r="FU35">
        <v>0</v>
      </c>
      <c r="FV35" t="s">
        <v>358</v>
      </c>
      <c r="FW35" t="s">
        <v>359</v>
      </c>
      <c r="FX35" t="s">
        <v>360</v>
      </c>
      <c r="FY35" t="s">
        <v>360</v>
      </c>
      <c r="FZ35" t="s">
        <v>360</v>
      </c>
      <c r="GA35" t="s">
        <v>360</v>
      </c>
      <c r="GB35">
        <v>0</v>
      </c>
      <c r="GC35">
        <v>100</v>
      </c>
      <c r="GD35">
        <v>100</v>
      </c>
      <c r="GE35">
        <v>2.302</v>
      </c>
      <c r="GF35">
        <v>0.277</v>
      </c>
      <c r="GG35">
        <v>1.58883679202709</v>
      </c>
      <c r="GH35">
        <v>0.00476717027532216</v>
      </c>
      <c r="GI35">
        <v>-2.21254457965117e-06</v>
      </c>
      <c r="GJ35">
        <v>8.4011376092462e-10</v>
      </c>
      <c r="GK35">
        <v>-0.0609447565822332</v>
      </c>
      <c r="GL35">
        <v>-0.00872906473258777</v>
      </c>
      <c r="GM35">
        <v>0.00143137740804298</v>
      </c>
      <c r="GN35">
        <v>-1.08861914993027e-05</v>
      </c>
      <c r="GO35">
        <v>12</v>
      </c>
      <c r="GP35">
        <v>2219</v>
      </c>
      <c r="GQ35">
        <v>4</v>
      </c>
      <c r="GR35">
        <v>38</v>
      </c>
      <c r="GS35">
        <v>3020.6</v>
      </c>
      <c r="GT35">
        <v>3020.6</v>
      </c>
      <c r="GU35">
        <v>0.532227</v>
      </c>
      <c r="GV35">
        <v>2.42676</v>
      </c>
      <c r="GW35">
        <v>1.99829</v>
      </c>
      <c r="GX35">
        <v>2.70386</v>
      </c>
      <c r="GY35">
        <v>2.09351</v>
      </c>
      <c r="GZ35">
        <v>2.41211</v>
      </c>
      <c r="HA35">
        <v>38.8951</v>
      </c>
      <c r="HB35">
        <v>13.9131</v>
      </c>
      <c r="HC35">
        <v>18</v>
      </c>
      <c r="HD35">
        <v>423.934</v>
      </c>
      <c r="HE35">
        <v>660.753</v>
      </c>
      <c r="HF35">
        <v>20.2642</v>
      </c>
      <c r="HG35">
        <v>31.8475</v>
      </c>
      <c r="HH35">
        <v>29.9997</v>
      </c>
      <c r="HI35">
        <v>31.7496</v>
      </c>
      <c r="HJ35">
        <v>31.7406</v>
      </c>
      <c r="HK35">
        <v>10.611</v>
      </c>
      <c r="HL35">
        <v>46.2563</v>
      </c>
      <c r="HM35">
        <v>0</v>
      </c>
      <c r="HN35">
        <v>20.1415</v>
      </c>
      <c r="HO35">
        <v>117.187</v>
      </c>
      <c r="HP35">
        <v>19.1075</v>
      </c>
      <c r="HQ35">
        <v>95.457</v>
      </c>
      <c r="HR35">
        <v>99.4301</v>
      </c>
    </row>
    <row r="36" spans="1:226">
      <c r="A36">
        <v>20</v>
      </c>
      <c r="B36">
        <v>1657479363.5</v>
      </c>
      <c r="C36">
        <v>94.5</v>
      </c>
      <c r="D36" t="s">
        <v>398</v>
      </c>
      <c r="E36" t="s">
        <v>399</v>
      </c>
      <c r="F36">
        <v>5</v>
      </c>
      <c r="G36" t="s">
        <v>353</v>
      </c>
      <c r="H36" t="s">
        <v>354</v>
      </c>
      <c r="I36">
        <v>1657479360.65</v>
      </c>
      <c r="J36">
        <f>(K36)/1000</f>
        <v>0</v>
      </c>
      <c r="K36">
        <f>IF(BF36, AN36, AH36)</f>
        <v>0</v>
      </c>
      <c r="L36">
        <f>IF(BF36, AI36, AG36)</f>
        <v>0</v>
      </c>
      <c r="M36">
        <f>BH36 - IF(AU36&gt;1, L36*BB36*100.0/(AW36*BV36), 0)</f>
        <v>0</v>
      </c>
      <c r="N36">
        <f>((T36-J36/2)*M36-L36)/(T36+J36/2)</f>
        <v>0</v>
      </c>
      <c r="O36">
        <f>N36*(BO36+BP36)/1000.0</f>
        <v>0</v>
      </c>
      <c r="P36">
        <f>(BH36 - IF(AU36&gt;1, L36*BB36*100.0/(AW36*BV36), 0))*(BO36+BP36)/1000.0</f>
        <v>0</v>
      </c>
      <c r="Q36">
        <f>2.0/((1/S36-1/R36)+SIGN(S36)*SQRT((1/S36-1/R36)*(1/S36-1/R36) + 4*BC36/((BC36+1)*(BC36+1))*(2*1/S36*1/R36-1/R36*1/R36)))</f>
        <v>0</v>
      </c>
      <c r="R36">
        <f>IF(LEFT(BD36,1)&lt;&gt;"0",IF(LEFT(BD36,1)="1",3.0,BE36),$D$5+$E$5*(BV36*BO36/($K$5*1000))+$F$5*(BV36*BO36/($K$5*1000))*MAX(MIN(BB36,$J$5),$I$5)*MAX(MIN(BB36,$J$5),$I$5)+$G$5*MAX(MIN(BB36,$J$5),$I$5)*(BV36*BO36/($K$5*1000))+$H$5*(BV36*BO36/($K$5*1000))*(BV36*BO36/($K$5*1000)))</f>
        <v>0</v>
      </c>
      <c r="S36">
        <f>J36*(1000-(1000*0.61365*exp(17.502*W36/(240.97+W36))/(BO36+BP36)+BJ36)/2)/(1000*0.61365*exp(17.502*W36/(240.97+W36))/(BO36+BP36)-BJ36)</f>
        <v>0</v>
      </c>
      <c r="T36">
        <f>1/((BC36+1)/(Q36/1.6)+1/(R36/1.37)) + BC36/((BC36+1)/(Q36/1.6) + BC36/(R36/1.37))</f>
        <v>0</v>
      </c>
      <c r="U36">
        <f>(AX36*BA36)</f>
        <v>0</v>
      </c>
      <c r="V36">
        <f>(BQ36+(U36+2*0.95*5.67E-8*(((BQ36+$B$7)+273)^4-(BQ36+273)^4)-44100*J36)/(1.84*29.3*R36+8*0.95*5.67E-8*(BQ36+273)^3))</f>
        <v>0</v>
      </c>
      <c r="W36">
        <f>($C$7*BR36+$D$7*BS36+$E$7*V36)</f>
        <v>0</v>
      </c>
      <c r="X36">
        <f>0.61365*exp(17.502*W36/(240.97+W36))</f>
        <v>0</v>
      </c>
      <c r="Y36">
        <f>(Z36/AA36*100)</f>
        <v>0</v>
      </c>
      <c r="Z36">
        <f>BJ36*(BO36+BP36)/1000</f>
        <v>0</v>
      </c>
      <c r="AA36">
        <f>0.61365*exp(17.502*BQ36/(240.97+BQ36))</f>
        <v>0</v>
      </c>
      <c r="AB36">
        <f>(X36-BJ36*(BO36+BP36)/1000)</f>
        <v>0</v>
      </c>
      <c r="AC36">
        <f>(-J36*44100)</f>
        <v>0</v>
      </c>
      <c r="AD36">
        <f>2*29.3*R36*0.92*(BQ36-W36)</f>
        <v>0</v>
      </c>
      <c r="AE36">
        <f>2*0.95*5.67E-8*(((BQ36+$B$7)+273)^4-(W36+273)^4)</f>
        <v>0</v>
      </c>
      <c r="AF36">
        <f>U36+AE36+AC36+AD36</f>
        <v>0</v>
      </c>
      <c r="AG36">
        <f>BN36*AU36*(BI36-BH36*(1000-AU36*BK36)/(1000-AU36*BJ36))/(100*BB36)</f>
        <v>0</v>
      </c>
      <c r="AH36">
        <f>1000*BN36*AU36*(BJ36-BK36)/(100*BB36*(1000-AU36*BJ36))</f>
        <v>0</v>
      </c>
      <c r="AI36">
        <f>(AJ36 - AK36 - BO36*1E3/(8.314*(BQ36+273.15)) * AM36/BN36 * AL36) * BN36/(100*BB36) * (1000 - BK36)/1000</f>
        <v>0</v>
      </c>
      <c r="AJ36">
        <v>143.369663870891</v>
      </c>
      <c r="AK36">
        <v>153.335727272727</v>
      </c>
      <c r="AL36">
        <v>-3.29334351663988</v>
      </c>
      <c r="AM36">
        <v>65.8875090245337</v>
      </c>
      <c r="AN36">
        <f>(AP36 - AO36 + BO36*1E3/(8.314*(BQ36+273.15)) * AR36/BN36 * AQ36) * BN36/(100*BB36) * 1000/(1000 - AP36)</f>
        <v>0</v>
      </c>
      <c r="AO36">
        <v>18.9263909097607</v>
      </c>
      <c r="AP36">
        <v>21.0394608391609</v>
      </c>
      <c r="AQ36">
        <v>-0.000102920909722346</v>
      </c>
      <c r="AR36">
        <v>78.9573288142496</v>
      </c>
      <c r="AS36">
        <v>19</v>
      </c>
      <c r="AT36">
        <v>4</v>
      </c>
      <c r="AU36">
        <f>IF(AS36*$H$13&gt;=AW36,1.0,(AW36/(AW36-AS36*$H$13)))</f>
        <v>0</v>
      </c>
      <c r="AV36">
        <f>(AU36-1)*100</f>
        <v>0</v>
      </c>
      <c r="AW36">
        <f>MAX(0,($B$13+$C$13*BV36)/(1+$D$13*BV36)*BO36/(BQ36+273)*$E$13)</f>
        <v>0</v>
      </c>
      <c r="AX36">
        <f>$B$11*BW36+$C$11*BX36+$F$11*CI36*(1-CL36)</f>
        <v>0</v>
      </c>
      <c r="AY36">
        <f>AX36*AZ36</f>
        <v>0</v>
      </c>
      <c r="AZ36">
        <f>($B$11*$D$9+$C$11*$D$9+$F$11*((CV36+CN36)/MAX(CV36+CN36+CW36, 0.1)*$I$9+CW36/MAX(CV36+CN36+CW36, 0.1)*$J$9))/($B$11+$C$11+$F$11)</f>
        <v>0</v>
      </c>
      <c r="BA36">
        <f>($B$11*$K$9+$C$11*$K$9+$F$11*((CV36+CN36)/MAX(CV36+CN36+CW36, 0.1)*$P$9+CW36/MAX(CV36+CN36+CW36, 0.1)*$Q$9))/($B$11+$C$11+$F$11)</f>
        <v>0</v>
      </c>
      <c r="BB36">
        <v>6</v>
      </c>
      <c r="BC36">
        <v>0.5</v>
      </c>
      <c r="BD36" t="s">
        <v>355</v>
      </c>
      <c r="BE36">
        <v>2</v>
      </c>
      <c r="BF36" t="b">
        <v>1</v>
      </c>
      <c r="BG36">
        <v>1657479360.65</v>
      </c>
      <c r="BH36">
        <v>157.6951</v>
      </c>
      <c r="BI36">
        <v>140.0885</v>
      </c>
      <c r="BJ36">
        <v>21.03065</v>
      </c>
      <c r="BK36">
        <v>18.9508</v>
      </c>
      <c r="BL36">
        <v>155.4157</v>
      </c>
      <c r="BM36">
        <v>20.75355</v>
      </c>
      <c r="BN36">
        <v>499.9833</v>
      </c>
      <c r="BO36">
        <v>73.3893</v>
      </c>
      <c r="BP36">
        <v>0.02610923</v>
      </c>
      <c r="BQ36">
        <v>24.65985</v>
      </c>
      <c r="BR36">
        <v>25.11694</v>
      </c>
      <c r="BS36">
        <v>999.9</v>
      </c>
      <c r="BT36">
        <v>0</v>
      </c>
      <c r="BU36">
        <v>0</v>
      </c>
      <c r="BV36">
        <v>10011.006</v>
      </c>
      <c r="BW36">
        <v>0</v>
      </c>
      <c r="BX36">
        <v>1982.407</v>
      </c>
      <c r="BY36">
        <v>17.60655</v>
      </c>
      <c r="BZ36">
        <v>161.0827</v>
      </c>
      <c r="CA36">
        <v>142.7943</v>
      </c>
      <c r="CB36">
        <v>2.079825</v>
      </c>
      <c r="CC36">
        <v>140.0885</v>
      </c>
      <c r="CD36">
        <v>18.9508</v>
      </c>
      <c r="CE36">
        <v>1.543425</v>
      </c>
      <c r="CF36">
        <v>1.390788</v>
      </c>
      <c r="CG36">
        <v>13.40527</v>
      </c>
      <c r="CH36">
        <v>11.81755</v>
      </c>
      <c r="CI36">
        <v>1999.992</v>
      </c>
      <c r="CJ36">
        <v>0.979994</v>
      </c>
      <c r="CK36">
        <v>0.0200055</v>
      </c>
      <c r="CL36">
        <v>0</v>
      </c>
      <c r="CM36">
        <v>2.55368</v>
      </c>
      <c r="CN36">
        <v>0</v>
      </c>
      <c r="CO36">
        <v>16419.75</v>
      </c>
      <c r="CP36">
        <v>16705.31</v>
      </c>
      <c r="CQ36">
        <v>44.937</v>
      </c>
      <c r="CR36">
        <v>47.0434</v>
      </c>
      <c r="CS36">
        <v>46.125</v>
      </c>
      <c r="CT36">
        <v>44.9433</v>
      </c>
      <c r="CU36">
        <v>44.0809</v>
      </c>
      <c r="CV36">
        <v>1959.982</v>
      </c>
      <c r="CW36">
        <v>40.01</v>
      </c>
      <c r="CX36">
        <v>0</v>
      </c>
      <c r="CY36">
        <v>1651546147.8</v>
      </c>
      <c r="CZ36">
        <v>0</v>
      </c>
      <c r="DA36">
        <v>0</v>
      </c>
      <c r="DB36" t="s">
        <v>356</v>
      </c>
      <c r="DC36">
        <v>1657298120.5</v>
      </c>
      <c r="DD36">
        <v>1657298120.5</v>
      </c>
      <c r="DE36">
        <v>0</v>
      </c>
      <c r="DF36">
        <v>1.391</v>
      </c>
      <c r="DG36">
        <v>0.035</v>
      </c>
      <c r="DH36">
        <v>2.39</v>
      </c>
      <c r="DI36">
        <v>0.104</v>
      </c>
      <c r="DJ36">
        <v>419</v>
      </c>
      <c r="DK36">
        <v>18</v>
      </c>
      <c r="DL36">
        <v>0.11</v>
      </c>
      <c r="DM36">
        <v>0.02</v>
      </c>
      <c r="DN36">
        <v>16.5620195121951</v>
      </c>
      <c r="DO36">
        <v>8.1918480836237</v>
      </c>
      <c r="DP36">
        <v>0.822188591569525</v>
      </c>
      <c r="DQ36">
        <v>0</v>
      </c>
      <c r="DR36">
        <v>2.12568536585366</v>
      </c>
      <c r="DS36">
        <v>-0.159978188153307</v>
      </c>
      <c r="DT36">
        <v>0.0265420222819847</v>
      </c>
      <c r="DU36">
        <v>0</v>
      </c>
      <c r="DV36">
        <v>0</v>
      </c>
      <c r="DW36">
        <v>2</v>
      </c>
      <c r="DX36" t="s">
        <v>357</v>
      </c>
      <c r="DY36">
        <v>2.82353</v>
      </c>
      <c r="DZ36">
        <v>2.64267</v>
      </c>
      <c r="EA36">
        <v>0.0299374</v>
      </c>
      <c r="EB36">
        <v>0.0270334</v>
      </c>
      <c r="EC36">
        <v>0.0755339</v>
      </c>
      <c r="ED36">
        <v>0.070356</v>
      </c>
      <c r="EE36">
        <v>26990.9</v>
      </c>
      <c r="EF36">
        <v>23648.7</v>
      </c>
      <c r="EG36">
        <v>24932</v>
      </c>
      <c r="EH36">
        <v>23692.6</v>
      </c>
      <c r="EI36">
        <v>39387</v>
      </c>
      <c r="EJ36">
        <v>36490.4</v>
      </c>
      <c r="EK36">
        <v>45120.9</v>
      </c>
      <c r="EL36">
        <v>42309.8</v>
      </c>
      <c r="EM36">
        <v>1.73155</v>
      </c>
      <c r="EN36">
        <v>2.0821</v>
      </c>
      <c r="EO36">
        <v>0.0716597</v>
      </c>
      <c r="EP36">
        <v>0</v>
      </c>
      <c r="EQ36">
        <v>23.948</v>
      </c>
      <c r="ER36">
        <v>999.9</v>
      </c>
      <c r="ES36">
        <v>41.271</v>
      </c>
      <c r="ET36">
        <v>34.15</v>
      </c>
      <c r="EU36">
        <v>30.2967</v>
      </c>
      <c r="EV36">
        <v>52.1601</v>
      </c>
      <c r="EW36">
        <v>28.6178</v>
      </c>
      <c r="EX36">
        <v>2</v>
      </c>
      <c r="EY36">
        <v>0.341928</v>
      </c>
      <c r="EZ36">
        <v>4.92015</v>
      </c>
      <c r="FA36">
        <v>20.1736</v>
      </c>
      <c r="FB36">
        <v>5.23331</v>
      </c>
      <c r="FC36">
        <v>11.992</v>
      </c>
      <c r="FD36">
        <v>4.95565</v>
      </c>
      <c r="FE36">
        <v>3.304</v>
      </c>
      <c r="FF36">
        <v>347.8</v>
      </c>
      <c r="FG36">
        <v>9999</v>
      </c>
      <c r="FH36">
        <v>9999</v>
      </c>
      <c r="FI36">
        <v>6213.6</v>
      </c>
      <c r="FJ36">
        <v>1.86815</v>
      </c>
      <c r="FK36">
        <v>1.86388</v>
      </c>
      <c r="FL36">
        <v>1.87145</v>
      </c>
      <c r="FM36">
        <v>1.86234</v>
      </c>
      <c r="FN36">
        <v>1.86176</v>
      </c>
      <c r="FO36">
        <v>1.86824</v>
      </c>
      <c r="FP36">
        <v>1.85836</v>
      </c>
      <c r="FQ36">
        <v>1.86465</v>
      </c>
      <c r="FR36">
        <v>5</v>
      </c>
      <c r="FS36">
        <v>0</v>
      </c>
      <c r="FT36">
        <v>0</v>
      </c>
      <c r="FU36">
        <v>0</v>
      </c>
      <c r="FV36" t="s">
        <v>358</v>
      </c>
      <c r="FW36" t="s">
        <v>359</v>
      </c>
      <c r="FX36" t="s">
        <v>360</v>
      </c>
      <c r="FY36" t="s">
        <v>360</v>
      </c>
      <c r="FZ36" t="s">
        <v>360</v>
      </c>
      <c r="GA36" t="s">
        <v>360</v>
      </c>
      <c r="GB36">
        <v>0</v>
      </c>
      <c r="GC36">
        <v>100</v>
      </c>
      <c r="GD36">
        <v>100</v>
      </c>
      <c r="GE36">
        <v>2.241</v>
      </c>
      <c r="GF36">
        <v>0.2775</v>
      </c>
      <c r="GG36">
        <v>1.58883679202709</v>
      </c>
      <c r="GH36">
        <v>0.00476717027532216</v>
      </c>
      <c r="GI36">
        <v>-2.21254457965117e-06</v>
      </c>
      <c r="GJ36">
        <v>8.4011376092462e-10</v>
      </c>
      <c r="GK36">
        <v>-0.0609447565822332</v>
      </c>
      <c r="GL36">
        <v>-0.00872906473258777</v>
      </c>
      <c r="GM36">
        <v>0.00143137740804298</v>
      </c>
      <c r="GN36">
        <v>-1.08861914993027e-05</v>
      </c>
      <c r="GO36">
        <v>12</v>
      </c>
      <c r="GP36">
        <v>2219</v>
      </c>
      <c r="GQ36">
        <v>4</v>
      </c>
      <c r="GR36">
        <v>38</v>
      </c>
      <c r="GS36">
        <v>3020.7</v>
      </c>
      <c r="GT36">
        <v>3020.7</v>
      </c>
      <c r="GU36">
        <v>0.489502</v>
      </c>
      <c r="GV36">
        <v>2.43652</v>
      </c>
      <c r="GW36">
        <v>1.99829</v>
      </c>
      <c r="GX36">
        <v>2.70386</v>
      </c>
      <c r="GY36">
        <v>2.09351</v>
      </c>
      <c r="GZ36">
        <v>2.40356</v>
      </c>
      <c r="HA36">
        <v>38.8951</v>
      </c>
      <c r="HB36">
        <v>13.9131</v>
      </c>
      <c r="HC36">
        <v>18</v>
      </c>
      <c r="HD36">
        <v>423.989</v>
      </c>
      <c r="HE36">
        <v>660.737</v>
      </c>
      <c r="HF36">
        <v>20.1843</v>
      </c>
      <c r="HG36">
        <v>31.8326</v>
      </c>
      <c r="HH36">
        <v>29.9998</v>
      </c>
      <c r="HI36">
        <v>31.7424</v>
      </c>
      <c r="HJ36">
        <v>31.7317</v>
      </c>
      <c r="HK36">
        <v>9.76855</v>
      </c>
      <c r="HL36">
        <v>45.9729</v>
      </c>
      <c r="HM36">
        <v>0</v>
      </c>
      <c r="HN36">
        <v>20.1415</v>
      </c>
      <c r="HO36">
        <v>97.0513</v>
      </c>
      <c r="HP36">
        <v>19.1241</v>
      </c>
      <c r="HQ36">
        <v>95.4599</v>
      </c>
      <c r="HR36">
        <v>99.4345</v>
      </c>
    </row>
    <row r="37" spans="1:226">
      <c r="A37">
        <v>21</v>
      </c>
      <c r="B37">
        <v>1657479369</v>
      </c>
      <c r="C37">
        <v>100</v>
      </c>
      <c r="D37" t="s">
        <v>400</v>
      </c>
      <c r="E37" t="s">
        <v>401</v>
      </c>
      <c r="F37">
        <v>5</v>
      </c>
      <c r="G37" t="s">
        <v>353</v>
      </c>
      <c r="H37" t="s">
        <v>354</v>
      </c>
      <c r="I37">
        <v>1657479366.25</v>
      </c>
      <c r="J37">
        <f>(K37)/1000</f>
        <v>0</v>
      </c>
      <c r="K37">
        <f>IF(BF37, AN37, AH37)</f>
        <v>0</v>
      </c>
      <c r="L37">
        <f>IF(BF37, AI37, AG37)</f>
        <v>0</v>
      </c>
      <c r="M37">
        <f>BH37 - IF(AU37&gt;1, L37*BB37*100.0/(AW37*BV37), 0)</f>
        <v>0</v>
      </c>
      <c r="N37">
        <f>((T37-J37/2)*M37-L37)/(T37+J37/2)</f>
        <v>0</v>
      </c>
      <c r="O37">
        <f>N37*(BO37+BP37)/1000.0</f>
        <v>0</v>
      </c>
      <c r="P37">
        <f>(BH37 - IF(AU37&gt;1, L37*BB37*100.0/(AW37*BV37), 0))*(BO37+BP37)/1000.0</f>
        <v>0</v>
      </c>
      <c r="Q37">
        <f>2.0/((1/S37-1/R37)+SIGN(S37)*SQRT((1/S37-1/R37)*(1/S37-1/R37) + 4*BC37/((BC37+1)*(BC37+1))*(2*1/S37*1/R37-1/R37*1/R37)))</f>
        <v>0</v>
      </c>
      <c r="R37">
        <f>IF(LEFT(BD37,1)&lt;&gt;"0",IF(LEFT(BD37,1)="1",3.0,BE37),$D$5+$E$5*(BV37*BO37/($K$5*1000))+$F$5*(BV37*BO37/($K$5*1000))*MAX(MIN(BB37,$J$5),$I$5)*MAX(MIN(BB37,$J$5),$I$5)+$G$5*MAX(MIN(BB37,$J$5),$I$5)*(BV37*BO37/($K$5*1000))+$H$5*(BV37*BO37/($K$5*1000))*(BV37*BO37/($K$5*1000)))</f>
        <v>0</v>
      </c>
      <c r="S37">
        <f>J37*(1000-(1000*0.61365*exp(17.502*W37/(240.97+W37))/(BO37+BP37)+BJ37)/2)/(1000*0.61365*exp(17.502*W37/(240.97+W37))/(BO37+BP37)-BJ37)</f>
        <v>0</v>
      </c>
      <c r="T37">
        <f>1/((BC37+1)/(Q37/1.6)+1/(R37/1.37)) + BC37/((BC37+1)/(Q37/1.6) + BC37/(R37/1.37))</f>
        <v>0</v>
      </c>
      <c r="U37">
        <f>(AX37*BA37)</f>
        <v>0</v>
      </c>
      <c r="V37">
        <f>(BQ37+(U37+2*0.95*5.67E-8*(((BQ37+$B$7)+273)^4-(BQ37+273)^4)-44100*J37)/(1.84*29.3*R37+8*0.95*5.67E-8*(BQ37+273)^3))</f>
        <v>0</v>
      </c>
      <c r="W37">
        <f>($C$7*BR37+$D$7*BS37+$E$7*V37)</f>
        <v>0</v>
      </c>
      <c r="X37">
        <f>0.61365*exp(17.502*W37/(240.97+W37))</f>
        <v>0</v>
      </c>
      <c r="Y37">
        <f>(Z37/AA37*100)</f>
        <v>0</v>
      </c>
      <c r="Z37">
        <f>BJ37*(BO37+BP37)/1000</f>
        <v>0</v>
      </c>
      <c r="AA37">
        <f>0.61365*exp(17.502*BQ37/(240.97+BQ37))</f>
        <v>0</v>
      </c>
      <c r="AB37">
        <f>(X37-BJ37*(BO37+BP37)/1000)</f>
        <v>0</v>
      </c>
      <c r="AC37">
        <f>(-J37*44100)</f>
        <v>0</v>
      </c>
      <c r="AD37">
        <f>2*29.3*R37*0.92*(BQ37-W37)</f>
        <v>0</v>
      </c>
      <c r="AE37">
        <f>2*0.95*5.67E-8*(((BQ37+$B$7)+273)^4-(W37+273)^4)</f>
        <v>0</v>
      </c>
      <c r="AF37">
        <f>U37+AE37+AC37+AD37</f>
        <v>0</v>
      </c>
      <c r="AG37">
        <f>BN37*AU37*(BI37-BH37*(1000-AU37*BK37)/(1000-AU37*BJ37))/(100*BB37)</f>
        <v>0</v>
      </c>
      <c r="AH37">
        <f>1000*BN37*AU37*(BJ37-BK37)/(100*BB37*(1000-AU37*BJ37))</f>
        <v>0</v>
      </c>
      <c r="AI37">
        <f>(AJ37 - AK37 - BO37*1E3/(8.314*(BQ37+273.15)) * AM37/BN37 * AL37) * BN37/(100*BB37) * (1000 - BK37)/1000</f>
        <v>0</v>
      </c>
      <c r="AJ37">
        <v>124.932103050323</v>
      </c>
      <c r="AK37">
        <v>135.386521212121</v>
      </c>
      <c r="AL37">
        <v>-3.27338900617197</v>
      </c>
      <c r="AM37">
        <v>65.8875090245337</v>
      </c>
      <c r="AN37">
        <f>(AP37 - AO37 + BO37*1E3/(8.314*(BQ37+273.15)) * AR37/BN37 * AQ37) * BN37/(100*BB37) * 1000/(1000 - AP37)</f>
        <v>0</v>
      </c>
      <c r="AO37">
        <v>18.9971825876756</v>
      </c>
      <c r="AP37">
        <v>21.0645286713287</v>
      </c>
      <c r="AQ37">
        <v>0.00509163831871362</v>
      </c>
      <c r="AR37">
        <v>78.9573288142496</v>
      </c>
      <c r="AS37">
        <v>19</v>
      </c>
      <c r="AT37">
        <v>4</v>
      </c>
      <c r="AU37">
        <f>IF(AS37*$H$13&gt;=AW37,1.0,(AW37/(AW37-AS37*$H$13)))</f>
        <v>0</v>
      </c>
      <c r="AV37">
        <f>(AU37-1)*100</f>
        <v>0</v>
      </c>
      <c r="AW37">
        <f>MAX(0,($B$13+$C$13*BV37)/(1+$D$13*BV37)*BO37/(BQ37+273)*$E$13)</f>
        <v>0</v>
      </c>
      <c r="AX37">
        <f>$B$11*BW37+$C$11*BX37+$F$11*CI37*(1-CL37)</f>
        <v>0</v>
      </c>
      <c r="AY37">
        <f>AX37*AZ37</f>
        <v>0</v>
      </c>
      <c r="AZ37">
        <f>($B$11*$D$9+$C$11*$D$9+$F$11*((CV37+CN37)/MAX(CV37+CN37+CW37, 0.1)*$I$9+CW37/MAX(CV37+CN37+CW37, 0.1)*$J$9))/($B$11+$C$11+$F$11)</f>
        <v>0</v>
      </c>
      <c r="BA37">
        <f>($B$11*$K$9+$C$11*$K$9+$F$11*((CV37+CN37)/MAX(CV37+CN37+CW37, 0.1)*$P$9+CW37/MAX(CV37+CN37+CW37, 0.1)*$Q$9))/($B$11+$C$11+$F$11)</f>
        <v>0</v>
      </c>
      <c r="BB37">
        <v>6</v>
      </c>
      <c r="BC37">
        <v>0.5</v>
      </c>
      <c r="BD37" t="s">
        <v>355</v>
      </c>
      <c r="BE37">
        <v>2</v>
      </c>
      <c r="BF37" t="b">
        <v>1</v>
      </c>
      <c r="BG37">
        <v>1657479366.25</v>
      </c>
      <c r="BH37">
        <v>139.7592</v>
      </c>
      <c r="BI37">
        <v>121.5762</v>
      </c>
      <c r="BJ37">
        <v>21.0548</v>
      </c>
      <c r="BK37">
        <v>19.00771</v>
      </c>
      <c r="BL37">
        <v>137.5541</v>
      </c>
      <c r="BM37">
        <v>20.77686</v>
      </c>
      <c r="BN37">
        <v>499.9732</v>
      </c>
      <c r="BO37">
        <v>73.38912</v>
      </c>
      <c r="BP37">
        <v>0.02620733</v>
      </c>
      <c r="BQ37">
        <v>24.66708</v>
      </c>
      <c r="BR37">
        <v>25.13346</v>
      </c>
      <c r="BS37">
        <v>999.9</v>
      </c>
      <c r="BT37">
        <v>0</v>
      </c>
      <c r="BU37">
        <v>0</v>
      </c>
      <c r="BV37">
        <v>9998.38</v>
      </c>
      <c r="BW37">
        <v>0</v>
      </c>
      <c r="BX37">
        <v>1817.142</v>
      </c>
      <c r="BY37">
        <v>18.18288</v>
      </c>
      <c r="BZ37">
        <v>142.7648</v>
      </c>
      <c r="CA37">
        <v>123.932</v>
      </c>
      <c r="CB37">
        <v>2.047111</v>
      </c>
      <c r="CC37">
        <v>121.5762</v>
      </c>
      <c r="CD37">
        <v>19.00771</v>
      </c>
      <c r="CE37">
        <v>1.545194</v>
      </c>
      <c r="CF37">
        <v>1.394959</v>
      </c>
      <c r="CG37">
        <v>13.42285</v>
      </c>
      <c r="CH37">
        <v>11.86294</v>
      </c>
      <c r="CI37">
        <v>1999.951</v>
      </c>
      <c r="CJ37">
        <v>0.979994</v>
      </c>
      <c r="CK37">
        <v>0.0200055</v>
      </c>
      <c r="CL37">
        <v>0</v>
      </c>
      <c r="CM37">
        <v>2.38994</v>
      </c>
      <c r="CN37">
        <v>0</v>
      </c>
      <c r="CO37">
        <v>16306.14</v>
      </c>
      <c r="CP37">
        <v>16704.97</v>
      </c>
      <c r="CQ37">
        <v>44.937</v>
      </c>
      <c r="CR37">
        <v>47.062</v>
      </c>
      <c r="CS37">
        <v>46.125</v>
      </c>
      <c r="CT37">
        <v>44.9811</v>
      </c>
      <c r="CU37">
        <v>44.125</v>
      </c>
      <c r="CV37">
        <v>1959.941</v>
      </c>
      <c r="CW37">
        <v>40.01</v>
      </c>
      <c r="CX37">
        <v>0</v>
      </c>
      <c r="CY37">
        <v>1651546153.2</v>
      </c>
      <c r="CZ37">
        <v>0</v>
      </c>
      <c r="DA37">
        <v>0</v>
      </c>
      <c r="DB37" t="s">
        <v>356</v>
      </c>
      <c r="DC37">
        <v>1657298120.5</v>
      </c>
      <c r="DD37">
        <v>1657298120.5</v>
      </c>
      <c r="DE37">
        <v>0</v>
      </c>
      <c r="DF37">
        <v>1.391</v>
      </c>
      <c r="DG37">
        <v>0.035</v>
      </c>
      <c r="DH37">
        <v>2.39</v>
      </c>
      <c r="DI37">
        <v>0.104</v>
      </c>
      <c r="DJ37">
        <v>419</v>
      </c>
      <c r="DK37">
        <v>18</v>
      </c>
      <c r="DL37">
        <v>0.11</v>
      </c>
      <c r="DM37">
        <v>0.02</v>
      </c>
      <c r="DN37">
        <v>17.3131219512195</v>
      </c>
      <c r="DO37">
        <v>6.86193240418117</v>
      </c>
      <c r="DP37">
        <v>0.692930407765418</v>
      </c>
      <c r="DQ37">
        <v>0</v>
      </c>
      <c r="DR37">
        <v>2.10117341463415</v>
      </c>
      <c r="DS37">
        <v>-0.409286550522649</v>
      </c>
      <c r="DT37">
        <v>0.0429127830525577</v>
      </c>
      <c r="DU37">
        <v>0</v>
      </c>
      <c r="DV37">
        <v>0</v>
      </c>
      <c r="DW37">
        <v>2</v>
      </c>
      <c r="DX37" t="s">
        <v>357</v>
      </c>
      <c r="DY37">
        <v>2.82371</v>
      </c>
      <c r="DZ37">
        <v>2.64275</v>
      </c>
      <c r="EA37">
        <v>0.0265517</v>
      </c>
      <c r="EB37">
        <v>0.0233771</v>
      </c>
      <c r="EC37">
        <v>0.0755958</v>
      </c>
      <c r="ED37">
        <v>0.0704355</v>
      </c>
      <c r="EE37">
        <v>27086.4</v>
      </c>
      <c r="EF37">
        <v>23738.4</v>
      </c>
      <c r="EG37">
        <v>24933.1</v>
      </c>
      <c r="EH37">
        <v>23693.4</v>
      </c>
      <c r="EI37">
        <v>39385.7</v>
      </c>
      <c r="EJ37">
        <v>36488.2</v>
      </c>
      <c r="EK37">
        <v>45122.5</v>
      </c>
      <c r="EL37">
        <v>42311</v>
      </c>
      <c r="EM37">
        <v>1.73132</v>
      </c>
      <c r="EN37">
        <v>2.08242</v>
      </c>
      <c r="EO37">
        <v>0.0704378</v>
      </c>
      <c r="EP37">
        <v>0</v>
      </c>
      <c r="EQ37">
        <v>23.9767</v>
      </c>
      <c r="ER37">
        <v>999.9</v>
      </c>
      <c r="ES37">
        <v>41.222</v>
      </c>
      <c r="ET37">
        <v>34.14</v>
      </c>
      <c r="EU37">
        <v>30.2468</v>
      </c>
      <c r="EV37">
        <v>52.4901</v>
      </c>
      <c r="EW37">
        <v>28.6859</v>
      </c>
      <c r="EX37">
        <v>2</v>
      </c>
      <c r="EY37">
        <v>0.341801</v>
      </c>
      <c r="EZ37">
        <v>5.1423</v>
      </c>
      <c r="FA37">
        <v>20.167</v>
      </c>
      <c r="FB37">
        <v>5.23286</v>
      </c>
      <c r="FC37">
        <v>11.992</v>
      </c>
      <c r="FD37">
        <v>4.9557</v>
      </c>
      <c r="FE37">
        <v>3.30398</v>
      </c>
      <c r="FF37">
        <v>347.8</v>
      </c>
      <c r="FG37">
        <v>9999</v>
      </c>
      <c r="FH37">
        <v>9999</v>
      </c>
      <c r="FI37">
        <v>6213.8</v>
      </c>
      <c r="FJ37">
        <v>1.86814</v>
      </c>
      <c r="FK37">
        <v>1.86386</v>
      </c>
      <c r="FL37">
        <v>1.87144</v>
      </c>
      <c r="FM37">
        <v>1.86234</v>
      </c>
      <c r="FN37">
        <v>1.86177</v>
      </c>
      <c r="FO37">
        <v>1.86822</v>
      </c>
      <c r="FP37">
        <v>1.85835</v>
      </c>
      <c r="FQ37">
        <v>1.86463</v>
      </c>
      <c r="FR37">
        <v>5</v>
      </c>
      <c r="FS37">
        <v>0</v>
      </c>
      <c r="FT37">
        <v>0</v>
      </c>
      <c r="FU37">
        <v>0</v>
      </c>
      <c r="FV37" t="s">
        <v>358</v>
      </c>
      <c r="FW37" t="s">
        <v>359</v>
      </c>
      <c r="FX37" t="s">
        <v>360</v>
      </c>
      <c r="FY37" t="s">
        <v>360</v>
      </c>
      <c r="FZ37" t="s">
        <v>360</v>
      </c>
      <c r="GA37" t="s">
        <v>360</v>
      </c>
      <c r="GB37">
        <v>0</v>
      </c>
      <c r="GC37">
        <v>100</v>
      </c>
      <c r="GD37">
        <v>100</v>
      </c>
      <c r="GE37">
        <v>2.167</v>
      </c>
      <c r="GF37">
        <v>0.2783</v>
      </c>
      <c r="GG37">
        <v>1.58883679202709</v>
      </c>
      <c r="GH37">
        <v>0.00476717027532216</v>
      </c>
      <c r="GI37">
        <v>-2.21254457965117e-06</v>
      </c>
      <c r="GJ37">
        <v>8.4011376092462e-10</v>
      </c>
      <c r="GK37">
        <v>-0.0609447565822332</v>
      </c>
      <c r="GL37">
        <v>-0.00872906473258777</v>
      </c>
      <c r="GM37">
        <v>0.00143137740804298</v>
      </c>
      <c r="GN37">
        <v>-1.08861914993027e-05</v>
      </c>
      <c r="GO37">
        <v>12</v>
      </c>
      <c r="GP37">
        <v>2219</v>
      </c>
      <c r="GQ37">
        <v>4</v>
      </c>
      <c r="GR37">
        <v>38</v>
      </c>
      <c r="GS37">
        <v>3020.8</v>
      </c>
      <c r="GT37">
        <v>3020.8</v>
      </c>
      <c r="GU37">
        <v>0.43457</v>
      </c>
      <c r="GV37">
        <v>2.43896</v>
      </c>
      <c r="GW37">
        <v>1.99829</v>
      </c>
      <c r="GX37">
        <v>2.70386</v>
      </c>
      <c r="GY37">
        <v>2.09351</v>
      </c>
      <c r="GZ37">
        <v>2.42432</v>
      </c>
      <c r="HA37">
        <v>38.8704</v>
      </c>
      <c r="HB37">
        <v>13.9044</v>
      </c>
      <c r="HC37">
        <v>18</v>
      </c>
      <c r="HD37">
        <v>423.797</v>
      </c>
      <c r="HE37">
        <v>660.897</v>
      </c>
      <c r="HF37">
        <v>20.0558</v>
      </c>
      <c r="HG37">
        <v>31.8144</v>
      </c>
      <c r="HH37">
        <v>30</v>
      </c>
      <c r="HI37">
        <v>31.7329</v>
      </c>
      <c r="HJ37">
        <v>31.7212</v>
      </c>
      <c r="HK37">
        <v>8.66144</v>
      </c>
      <c r="HL37">
        <v>45.6975</v>
      </c>
      <c r="HM37">
        <v>0</v>
      </c>
      <c r="HN37">
        <v>19.8859</v>
      </c>
      <c r="HO37">
        <v>83.5706</v>
      </c>
      <c r="HP37">
        <v>19.151</v>
      </c>
      <c r="HQ37">
        <v>95.4636</v>
      </c>
      <c r="HR37">
        <v>99.4375</v>
      </c>
    </row>
    <row r="38" spans="1:226">
      <c r="A38">
        <v>22</v>
      </c>
      <c r="B38">
        <v>1657479373.5</v>
      </c>
      <c r="C38">
        <v>104.5</v>
      </c>
      <c r="D38" t="s">
        <v>402</v>
      </c>
      <c r="E38" t="s">
        <v>403</v>
      </c>
      <c r="F38">
        <v>5</v>
      </c>
      <c r="G38" t="s">
        <v>353</v>
      </c>
      <c r="H38" t="s">
        <v>354</v>
      </c>
      <c r="I38">
        <v>1657479370.65</v>
      </c>
      <c r="J38">
        <f>(K38)/1000</f>
        <v>0</v>
      </c>
      <c r="K38">
        <f>IF(BF38, AN38, AH38)</f>
        <v>0</v>
      </c>
      <c r="L38">
        <f>IF(BF38, AI38, AG38)</f>
        <v>0</v>
      </c>
      <c r="M38">
        <f>BH38 - IF(AU38&gt;1, L38*BB38*100.0/(AW38*BV38), 0)</f>
        <v>0</v>
      </c>
      <c r="N38">
        <f>((T38-J38/2)*M38-L38)/(T38+J38/2)</f>
        <v>0</v>
      </c>
      <c r="O38">
        <f>N38*(BO38+BP38)/1000.0</f>
        <v>0</v>
      </c>
      <c r="P38">
        <f>(BH38 - IF(AU38&gt;1, L38*BB38*100.0/(AW38*BV38), 0))*(BO38+BP38)/1000.0</f>
        <v>0</v>
      </c>
      <c r="Q38">
        <f>2.0/((1/S38-1/R38)+SIGN(S38)*SQRT((1/S38-1/R38)*(1/S38-1/R38) + 4*BC38/((BC38+1)*(BC38+1))*(2*1/S38*1/R38-1/R38*1/R38)))</f>
        <v>0</v>
      </c>
      <c r="R38">
        <f>IF(LEFT(BD38,1)&lt;&gt;"0",IF(LEFT(BD38,1)="1",3.0,BE38),$D$5+$E$5*(BV38*BO38/($K$5*1000))+$F$5*(BV38*BO38/($K$5*1000))*MAX(MIN(BB38,$J$5),$I$5)*MAX(MIN(BB38,$J$5),$I$5)+$G$5*MAX(MIN(BB38,$J$5),$I$5)*(BV38*BO38/($K$5*1000))+$H$5*(BV38*BO38/($K$5*1000))*(BV38*BO38/($K$5*1000)))</f>
        <v>0</v>
      </c>
      <c r="S38">
        <f>J38*(1000-(1000*0.61365*exp(17.502*W38/(240.97+W38))/(BO38+BP38)+BJ38)/2)/(1000*0.61365*exp(17.502*W38/(240.97+W38))/(BO38+BP38)-BJ38)</f>
        <v>0</v>
      </c>
      <c r="T38">
        <f>1/((BC38+1)/(Q38/1.6)+1/(R38/1.37)) + BC38/((BC38+1)/(Q38/1.6) + BC38/(R38/1.37))</f>
        <v>0</v>
      </c>
      <c r="U38">
        <f>(AX38*BA38)</f>
        <v>0</v>
      </c>
      <c r="V38">
        <f>(BQ38+(U38+2*0.95*5.67E-8*(((BQ38+$B$7)+273)^4-(BQ38+273)^4)-44100*J38)/(1.84*29.3*R38+8*0.95*5.67E-8*(BQ38+273)^3))</f>
        <v>0</v>
      </c>
      <c r="W38">
        <f>($C$7*BR38+$D$7*BS38+$E$7*V38)</f>
        <v>0</v>
      </c>
      <c r="X38">
        <f>0.61365*exp(17.502*W38/(240.97+W38))</f>
        <v>0</v>
      </c>
      <c r="Y38">
        <f>(Z38/AA38*100)</f>
        <v>0</v>
      </c>
      <c r="Z38">
        <f>BJ38*(BO38+BP38)/1000</f>
        <v>0</v>
      </c>
      <c r="AA38">
        <f>0.61365*exp(17.502*BQ38/(240.97+BQ38))</f>
        <v>0</v>
      </c>
      <c r="AB38">
        <f>(X38-BJ38*(BO38+BP38)/1000)</f>
        <v>0</v>
      </c>
      <c r="AC38">
        <f>(-J38*44100)</f>
        <v>0</v>
      </c>
      <c r="AD38">
        <f>2*29.3*R38*0.92*(BQ38-W38)</f>
        <v>0</v>
      </c>
      <c r="AE38">
        <f>2*0.95*5.67E-8*(((BQ38+$B$7)+273)^4-(W38+273)^4)</f>
        <v>0</v>
      </c>
      <c r="AF38">
        <f>U38+AE38+AC38+AD38</f>
        <v>0</v>
      </c>
      <c r="AG38">
        <f>BN38*AU38*(BI38-BH38*(1000-AU38*BK38)/(1000-AU38*BJ38))/(100*BB38)</f>
        <v>0</v>
      </c>
      <c r="AH38">
        <f>1000*BN38*AU38*(BJ38-BK38)/(100*BB38*(1000-AU38*BJ38))</f>
        <v>0</v>
      </c>
      <c r="AI38">
        <f>(AJ38 - AK38 - BO38*1E3/(8.314*(BQ38+273.15)) * AM38/BN38 * AL38) * BN38/(100*BB38) * (1000 - BK38)/1000</f>
        <v>0</v>
      </c>
      <c r="AJ38">
        <v>109.438142988212</v>
      </c>
      <c r="AK38">
        <v>120.444096969697</v>
      </c>
      <c r="AL38">
        <v>-3.31918638808391</v>
      </c>
      <c r="AM38">
        <v>65.8875090245337</v>
      </c>
      <c r="AN38">
        <f>(AP38 - AO38 + BO38*1E3/(8.314*(BQ38+273.15)) * AR38/BN38 * AQ38) * BN38/(100*BB38) * 1000/(1000 - AP38)</f>
        <v>0</v>
      </c>
      <c r="AO38">
        <v>19.0190724823767</v>
      </c>
      <c r="AP38">
        <v>21.0813699300699</v>
      </c>
      <c r="AQ38">
        <v>0.00081495626664016</v>
      </c>
      <c r="AR38">
        <v>78.9573288142496</v>
      </c>
      <c r="AS38">
        <v>19</v>
      </c>
      <c r="AT38">
        <v>4</v>
      </c>
      <c r="AU38">
        <f>IF(AS38*$H$13&gt;=AW38,1.0,(AW38/(AW38-AS38*$H$13)))</f>
        <v>0</v>
      </c>
      <c r="AV38">
        <f>(AU38-1)*100</f>
        <v>0</v>
      </c>
      <c r="AW38">
        <f>MAX(0,($B$13+$C$13*BV38)/(1+$D$13*BV38)*BO38/(BQ38+273)*$E$13)</f>
        <v>0</v>
      </c>
      <c r="AX38">
        <f>$B$11*BW38+$C$11*BX38+$F$11*CI38*(1-CL38)</f>
        <v>0</v>
      </c>
      <c r="AY38">
        <f>AX38*AZ38</f>
        <v>0</v>
      </c>
      <c r="AZ38">
        <f>($B$11*$D$9+$C$11*$D$9+$F$11*((CV38+CN38)/MAX(CV38+CN38+CW38, 0.1)*$I$9+CW38/MAX(CV38+CN38+CW38, 0.1)*$J$9))/($B$11+$C$11+$F$11)</f>
        <v>0</v>
      </c>
      <c r="BA38">
        <f>($B$11*$K$9+$C$11*$K$9+$F$11*((CV38+CN38)/MAX(CV38+CN38+CW38, 0.1)*$P$9+CW38/MAX(CV38+CN38+CW38, 0.1)*$Q$9))/($B$11+$C$11+$F$11)</f>
        <v>0</v>
      </c>
      <c r="BB38">
        <v>6</v>
      </c>
      <c r="BC38">
        <v>0.5</v>
      </c>
      <c r="BD38" t="s">
        <v>355</v>
      </c>
      <c r="BE38">
        <v>2</v>
      </c>
      <c r="BF38" t="b">
        <v>1</v>
      </c>
      <c r="BG38">
        <v>1657479370.65</v>
      </c>
      <c r="BH38">
        <v>125.5404</v>
      </c>
      <c r="BI38">
        <v>106.7816</v>
      </c>
      <c r="BJ38">
        <v>21.07135</v>
      </c>
      <c r="BK38">
        <v>19.04169</v>
      </c>
      <c r="BL38">
        <v>123.3954</v>
      </c>
      <c r="BM38">
        <v>20.79281</v>
      </c>
      <c r="BN38">
        <v>499.9622</v>
      </c>
      <c r="BO38">
        <v>73.38902</v>
      </c>
      <c r="BP38">
        <v>0.02670479</v>
      </c>
      <c r="BQ38">
        <v>24.66722</v>
      </c>
      <c r="BR38">
        <v>25.13499</v>
      </c>
      <c r="BS38">
        <v>999.9</v>
      </c>
      <c r="BT38">
        <v>0</v>
      </c>
      <c r="BU38">
        <v>0</v>
      </c>
      <c r="BV38">
        <v>9977.688</v>
      </c>
      <c r="BW38">
        <v>0</v>
      </c>
      <c r="BX38">
        <v>1708.07</v>
      </c>
      <c r="BY38">
        <v>18.75884</v>
      </c>
      <c r="BZ38">
        <v>128.2424</v>
      </c>
      <c r="CA38">
        <v>108.8541</v>
      </c>
      <c r="CB38">
        <v>2.029665</v>
      </c>
      <c r="CC38">
        <v>106.7816</v>
      </c>
      <c r="CD38">
        <v>19.04169</v>
      </c>
      <c r="CE38">
        <v>1.546406</v>
      </c>
      <c r="CF38">
        <v>1.397452</v>
      </c>
      <c r="CG38">
        <v>13.43489</v>
      </c>
      <c r="CH38">
        <v>11.88998</v>
      </c>
      <c r="CI38">
        <v>2000.029</v>
      </c>
      <c r="CJ38">
        <v>0.9799948</v>
      </c>
      <c r="CK38">
        <v>0.02000488</v>
      </c>
      <c r="CL38">
        <v>0</v>
      </c>
      <c r="CM38">
        <v>2.47155</v>
      </c>
      <c r="CN38">
        <v>0</v>
      </c>
      <c r="CO38">
        <v>16243.81</v>
      </c>
      <c r="CP38">
        <v>16705.62</v>
      </c>
      <c r="CQ38">
        <v>44.937</v>
      </c>
      <c r="CR38">
        <v>47.0998</v>
      </c>
      <c r="CS38">
        <v>46.125</v>
      </c>
      <c r="CT38">
        <v>44.9748</v>
      </c>
      <c r="CU38">
        <v>44.125</v>
      </c>
      <c r="CV38">
        <v>1960.018</v>
      </c>
      <c r="CW38">
        <v>40.011</v>
      </c>
      <c r="CX38">
        <v>0</v>
      </c>
      <c r="CY38">
        <v>1651546158</v>
      </c>
      <c r="CZ38">
        <v>0</v>
      </c>
      <c r="DA38">
        <v>0</v>
      </c>
      <c r="DB38" t="s">
        <v>356</v>
      </c>
      <c r="DC38">
        <v>1657298120.5</v>
      </c>
      <c r="DD38">
        <v>1657298120.5</v>
      </c>
      <c r="DE38">
        <v>0</v>
      </c>
      <c r="DF38">
        <v>1.391</v>
      </c>
      <c r="DG38">
        <v>0.035</v>
      </c>
      <c r="DH38">
        <v>2.39</v>
      </c>
      <c r="DI38">
        <v>0.104</v>
      </c>
      <c r="DJ38">
        <v>419</v>
      </c>
      <c r="DK38">
        <v>18</v>
      </c>
      <c r="DL38">
        <v>0.11</v>
      </c>
      <c r="DM38">
        <v>0.02</v>
      </c>
      <c r="DN38">
        <v>17.7756536585366</v>
      </c>
      <c r="DO38">
        <v>7.22732404181186</v>
      </c>
      <c r="DP38">
        <v>0.72832692274078</v>
      </c>
      <c r="DQ38">
        <v>0</v>
      </c>
      <c r="DR38">
        <v>2.07921780487805</v>
      </c>
      <c r="DS38">
        <v>-0.431823135888504</v>
      </c>
      <c r="DT38">
        <v>0.0445959079667245</v>
      </c>
      <c r="DU38">
        <v>0</v>
      </c>
      <c r="DV38">
        <v>0</v>
      </c>
      <c r="DW38">
        <v>2</v>
      </c>
      <c r="DX38" t="s">
        <v>357</v>
      </c>
      <c r="DY38">
        <v>2.82385</v>
      </c>
      <c r="DZ38">
        <v>2.64331</v>
      </c>
      <c r="EA38">
        <v>0.0236902</v>
      </c>
      <c r="EB38">
        <v>0.0204119</v>
      </c>
      <c r="EC38">
        <v>0.0756454</v>
      </c>
      <c r="ED38">
        <v>0.0706147</v>
      </c>
      <c r="EE38">
        <v>27167.4</v>
      </c>
      <c r="EF38">
        <v>23810.8</v>
      </c>
      <c r="EG38">
        <v>24934.3</v>
      </c>
      <c r="EH38">
        <v>23693.8</v>
      </c>
      <c r="EI38">
        <v>39385.2</v>
      </c>
      <c r="EJ38">
        <v>36481.5</v>
      </c>
      <c r="EK38">
        <v>45124.4</v>
      </c>
      <c r="EL38">
        <v>42311.4</v>
      </c>
      <c r="EM38">
        <v>1.73172</v>
      </c>
      <c r="EN38">
        <v>2.0824</v>
      </c>
      <c r="EO38">
        <v>0.0696555</v>
      </c>
      <c r="EP38">
        <v>0</v>
      </c>
      <c r="EQ38">
        <v>24.0009</v>
      </c>
      <c r="ER38">
        <v>999.9</v>
      </c>
      <c r="ES38">
        <v>41.198</v>
      </c>
      <c r="ET38">
        <v>34.15</v>
      </c>
      <c r="EU38">
        <v>30.2445</v>
      </c>
      <c r="EV38">
        <v>52.5401</v>
      </c>
      <c r="EW38">
        <v>28.746</v>
      </c>
      <c r="EX38">
        <v>2</v>
      </c>
      <c r="EY38">
        <v>0.342292</v>
      </c>
      <c r="EZ38">
        <v>5.45393</v>
      </c>
      <c r="FA38">
        <v>20.1572</v>
      </c>
      <c r="FB38">
        <v>5.23361</v>
      </c>
      <c r="FC38">
        <v>11.992</v>
      </c>
      <c r="FD38">
        <v>4.95565</v>
      </c>
      <c r="FE38">
        <v>3.3039</v>
      </c>
      <c r="FF38">
        <v>347.8</v>
      </c>
      <c r="FG38">
        <v>9999</v>
      </c>
      <c r="FH38">
        <v>9999</v>
      </c>
      <c r="FI38">
        <v>6213.8</v>
      </c>
      <c r="FJ38">
        <v>1.86814</v>
      </c>
      <c r="FK38">
        <v>1.86386</v>
      </c>
      <c r="FL38">
        <v>1.87141</v>
      </c>
      <c r="FM38">
        <v>1.86234</v>
      </c>
      <c r="FN38">
        <v>1.86172</v>
      </c>
      <c r="FO38">
        <v>1.86819</v>
      </c>
      <c r="FP38">
        <v>1.85833</v>
      </c>
      <c r="FQ38">
        <v>1.86464</v>
      </c>
      <c r="FR38">
        <v>5</v>
      </c>
      <c r="FS38">
        <v>0</v>
      </c>
      <c r="FT38">
        <v>0</v>
      </c>
      <c r="FU38">
        <v>0</v>
      </c>
      <c r="FV38" t="s">
        <v>358</v>
      </c>
      <c r="FW38" t="s">
        <v>359</v>
      </c>
      <c r="FX38" t="s">
        <v>360</v>
      </c>
      <c r="FY38" t="s">
        <v>360</v>
      </c>
      <c r="FZ38" t="s">
        <v>360</v>
      </c>
      <c r="GA38" t="s">
        <v>360</v>
      </c>
      <c r="GB38">
        <v>0</v>
      </c>
      <c r="GC38">
        <v>100</v>
      </c>
      <c r="GD38">
        <v>100</v>
      </c>
      <c r="GE38">
        <v>2.106</v>
      </c>
      <c r="GF38">
        <v>0.279</v>
      </c>
      <c r="GG38">
        <v>1.58883679202709</v>
      </c>
      <c r="GH38">
        <v>0.00476717027532216</v>
      </c>
      <c r="GI38">
        <v>-2.21254457965117e-06</v>
      </c>
      <c r="GJ38">
        <v>8.4011376092462e-10</v>
      </c>
      <c r="GK38">
        <v>-0.0609447565822332</v>
      </c>
      <c r="GL38">
        <v>-0.00872906473258777</v>
      </c>
      <c r="GM38">
        <v>0.00143137740804298</v>
      </c>
      <c r="GN38">
        <v>-1.08861914993027e-05</v>
      </c>
      <c r="GO38">
        <v>12</v>
      </c>
      <c r="GP38">
        <v>2219</v>
      </c>
      <c r="GQ38">
        <v>4</v>
      </c>
      <c r="GR38">
        <v>38</v>
      </c>
      <c r="GS38">
        <v>3020.9</v>
      </c>
      <c r="GT38">
        <v>3020.9</v>
      </c>
      <c r="GU38">
        <v>0.388184</v>
      </c>
      <c r="GV38">
        <v>2.44507</v>
      </c>
      <c r="GW38">
        <v>1.99829</v>
      </c>
      <c r="GX38">
        <v>2.70386</v>
      </c>
      <c r="GY38">
        <v>2.09351</v>
      </c>
      <c r="GZ38">
        <v>2.41699</v>
      </c>
      <c r="HA38">
        <v>38.8704</v>
      </c>
      <c r="HB38">
        <v>13.8956</v>
      </c>
      <c r="HC38">
        <v>18</v>
      </c>
      <c r="HD38">
        <v>423.985</v>
      </c>
      <c r="HE38">
        <v>660.787</v>
      </c>
      <c r="HF38">
        <v>19.938</v>
      </c>
      <c r="HG38">
        <v>31.8013</v>
      </c>
      <c r="HH38">
        <v>30.0004</v>
      </c>
      <c r="HI38">
        <v>31.7263</v>
      </c>
      <c r="HJ38">
        <v>31.7132</v>
      </c>
      <c r="HK38">
        <v>7.81245</v>
      </c>
      <c r="HL38">
        <v>45.6975</v>
      </c>
      <c r="HM38">
        <v>0</v>
      </c>
      <c r="HN38">
        <v>19.8859</v>
      </c>
      <c r="HO38">
        <v>63.456</v>
      </c>
      <c r="HP38">
        <v>19.1475</v>
      </c>
      <c r="HQ38">
        <v>95.4679</v>
      </c>
      <c r="HR38">
        <v>99.4387</v>
      </c>
    </row>
    <row r="39" spans="1:226">
      <c r="A39">
        <v>23</v>
      </c>
      <c r="B39">
        <v>1657479471</v>
      </c>
      <c r="C39">
        <v>202</v>
      </c>
      <c r="D39" t="s">
        <v>404</v>
      </c>
      <c r="E39" t="s">
        <v>405</v>
      </c>
      <c r="F39">
        <v>5</v>
      </c>
      <c r="G39" t="s">
        <v>353</v>
      </c>
      <c r="H39" t="s">
        <v>354</v>
      </c>
      <c r="I39">
        <v>1657479468.25</v>
      </c>
      <c r="J39">
        <f>(K39)/1000</f>
        <v>0</v>
      </c>
      <c r="K39">
        <f>IF(BF39, AN39, AH39)</f>
        <v>0</v>
      </c>
      <c r="L39">
        <f>IF(BF39, AI39, AG39)</f>
        <v>0</v>
      </c>
      <c r="M39">
        <f>BH39 - IF(AU39&gt;1, L39*BB39*100.0/(AW39*BV39), 0)</f>
        <v>0</v>
      </c>
      <c r="N39">
        <f>((T39-J39/2)*M39-L39)/(T39+J39/2)</f>
        <v>0</v>
      </c>
      <c r="O39">
        <f>N39*(BO39+BP39)/1000.0</f>
        <v>0</v>
      </c>
      <c r="P39">
        <f>(BH39 - IF(AU39&gt;1, L39*BB39*100.0/(AW39*BV39), 0))*(BO39+BP39)/1000.0</f>
        <v>0</v>
      </c>
      <c r="Q39">
        <f>2.0/((1/S39-1/R39)+SIGN(S39)*SQRT((1/S39-1/R39)*(1/S39-1/R39) + 4*BC39/((BC39+1)*(BC39+1))*(2*1/S39*1/R39-1/R39*1/R39)))</f>
        <v>0</v>
      </c>
      <c r="R39">
        <f>IF(LEFT(BD39,1)&lt;&gt;"0",IF(LEFT(BD39,1)="1",3.0,BE39),$D$5+$E$5*(BV39*BO39/($K$5*1000))+$F$5*(BV39*BO39/($K$5*1000))*MAX(MIN(BB39,$J$5),$I$5)*MAX(MIN(BB39,$J$5),$I$5)+$G$5*MAX(MIN(BB39,$J$5),$I$5)*(BV39*BO39/($K$5*1000))+$H$5*(BV39*BO39/($K$5*1000))*(BV39*BO39/($K$5*1000)))</f>
        <v>0</v>
      </c>
      <c r="S39">
        <f>J39*(1000-(1000*0.61365*exp(17.502*W39/(240.97+W39))/(BO39+BP39)+BJ39)/2)/(1000*0.61365*exp(17.502*W39/(240.97+W39))/(BO39+BP39)-BJ39)</f>
        <v>0</v>
      </c>
      <c r="T39">
        <f>1/((BC39+1)/(Q39/1.6)+1/(R39/1.37)) + BC39/((BC39+1)/(Q39/1.6) + BC39/(R39/1.37))</f>
        <v>0</v>
      </c>
      <c r="U39">
        <f>(AX39*BA39)</f>
        <v>0</v>
      </c>
      <c r="V39">
        <f>(BQ39+(U39+2*0.95*5.67E-8*(((BQ39+$B$7)+273)^4-(BQ39+273)^4)-44100*J39)/(1.84*29.3*R39+8*0.95*5.67E-8*(BQ39+273)^3))</f>
        <v>0</v>
      </c>
      <c r="W39">
        <f>($C$7*BR39+$D$7*BS39+$E$7*V39)</f>
        <v>0</v>
      </c>
      <c r="X39">
        <f>0.61365*exp(17.502*W39/(240.97+W39))</f>
        <v>0</v>
      </c>
      <c r="Y39">
        <f>(Z39/AA39*100)</f>
        <v>0</v>
      </c>
      <c r="Z39">
        <f>BJ39*(BO39+BP39)/1000</f>
        <v>0</v>
      </c>
      <c r="AA39">
        <f>0.61365*exp(17.502*BQ39/(240.97+BQ39))</f>
        <v>0</v>
      </c>
      <c r="AB39">
        <f>(X39-BJ39*(BO39+BP39)/1000)</f>
        <v>0</v>
      </c>
      <c r="AC39">
        <f>(-J39*44100)</f>
        <v>0</v>
      </c>
      <c r="AD39">
        <f>2*29.3*R39*0.92*(BQ39-W39)</f>
        <v>0</v>
      </c>
      <c r="AE39">
        <f>2*0.95*5.67E-8*(((BQ39+$B$7)+273)^4-(W39+273)^4)</f>
        <v>0</v>
      </c>
      <c r="AF39">
        <f>U39+AE39+AC39+AD39</f>
        <v>0</v>
      </c>
      <c r="AG39">
        <f>BN39*AU39*(BI39-BH39*(1000-AU39*BK39)/(1000-AU39*BJ39))/(100*BB39)</f>
        <v>0</v>
      </c>
      <c r="AH39">
        <f>1000*BN39*AU39*(BJ39-BK39)/(100*BB39*(1000-AU39*BJ39))</f>
        <v>0</v>
      </c>
      <c r="AI39">
        <f>(AJ39 - AK39 - BO39*1E3/(8.314*(BQ39+273.15)) * AM39/BN39 * AL39) * BN39/(100*BB39) * (1000 - BK39)/1000</f>
        <v>0</v>
      </c>
      <c r="AJ39">
        <v>427.634506540885</v>
      </c>
      <c r="AK39">
        <v>415.163818181818</v>
      </c>
      <c r="AL39">
        <v>-0.0143498157806514</v>
      </c>
      <c r="AM39">
        <v>65.8875090245337</v>
      </c>
      <c r="AN39">
        <f>(AP39 - AO39 + BO39*1E3/(8.314*(BQ39+273.15)) * AR39/BN39 * AQ39) * BN39/(100*BB39) * 1000/(1000 - AP39)</f>
        <v>0</v>
      </c>
      <c r="AO39">
        <v>18.6896523287451</v>
      </c>
      <c r="AP39">
        <v>21.093279020979</v>
      </c>
      <c r="AQ39">
        <v>-0.00737416802864331</v>
      </c>
      <c r="AR39">
        <v>78.9573288142496</v>
      </c>
      <c r="AS39">
        <v>18</v>
      </c>
      <c r="AT39">
        <v>4</v>
      </c>
      <c r="AU39">
        <f>IF(AS39*$H$13&gt;=AW39,1.0,(AW39/(AW39-AS39*$H$13)))</f>
        <v>0</v>
      </c>
      <c r="AV39">
        <f>(AU39-1)*100</f>
        <v>0</v>
      </c>
      <c r="AW39">
        <f>MAX(0,($B$13+$C$13*BV39)/(1+$D$13*BV39)*BO39/(BQ39+273)*$E$13)</f>
        <v>0</v>
      </c>
      <c r="AX39">
        <f>$B$11*BW39+$C$11*BX39+$F$11*CI39*(1-CL39)</f>
        <v>0</v>
      </c>
      <c r="AY39">
        <f>AX39*AZ39</f>
        <v>0</v>
      </c>
      <c r="AZ39">
        <f>($B$11*$D$9+$C$11*$D$9+$F$11*((CV39+CN39)/MAX(CV39+CN39+CW39, 0.1)*$I$9+CW39/MAX(CV39+CN39+CW39, 0.1)*$J$9))/($B$11+$C$11+$F$11)</f>
        <v>0</v>
      </c>
      <c r="BA39">
        <f>($B$11*$K$9+$C$11*$K$9+$F$11*((CV39+CN39)/MAX(CV39+CN39+CW39, 0.1)*$P$9+CW39/MAX(CV39+CN39+CW39, 0.1)*$Q$9))/($B$11+$C$11+$F$11)</f>
        <v>0</v>
      </c>
      <c r="BB39">
        <v>6</v>
      </c>
      <c r="BC39">
        <v>0.5</v>
      </c>
      <c r="BD39" t="s">
        <v>355</v>
      </c>
      <c r="BE39">
        <v>2</v>
      </c>
      <c r="BF39" t="b">
        <v>1</v>
      </c>
      <c r="BG39">
        <v>1657479468.25</v>
      </c>
      <c r="BH39">
        <v>406.4482</v>
      </c>
      <c r="BI39">
        <v>419.6572</v>
      </c>
      <c r="BJ39">
        <v>21.11518</v>
      </c>
      <c r="BK39">
        <v>18.68289</v>
      </c>
      <c r="BL39">
        <v>403.2415</v>
      </c>
      <c r="BM39">
        <v>20.83509</v>
      </c>
      <c r="BN39">
        <v>499.9884</v>
      </c>
      <c r="BO39">
        <v>73.38793</v>
      </c>
      <c r="BP39">
        <v>0.02646121</v>
      </c>
      <c r="BQ39">
        <v>24.43956</v>
      </c>
      <c r="BR39">
        <v>25.03101</v>
      </c>
      <c r="BS39">
        <v>999.9</v>
      </c>
      <c r="BT39">
        <v>0</v>
      </c>
      <c r="BU39">
        <v>0</v>
      </c>
      <c r="BV39">
        <v>9975.751</v>
      </c>
      <c r="BW39">
        <v>0</v>
      </c>
      <c r="BX39">
        <v>2278.787</v>
      </c>
      <c r="BY39">
        <v>-13.20907</v>
      </c>
      <c r="BZ39">
        <v>415.2154</v>
      </c>
      <c r="CA39">
        <v>427.647</v>
      </c>
      <c r="CB39">
        <v>2.432267</v>
      </c>
      <c r="CC39">
        <v>419.6572</v>
      </c>
      <c r="CD39">
        <v>18.68289</v>
      </c>
      <c r="CE39">
        <v>1.549599</v>
      </c>
      <c r="CF39">
        <v>1.371098</v>
      </c>
      <c r="CG39">
        <v>13.46654</v>
      </c>
      <c r="CH39">
        <v>11.60173</v>
      </c>
      <c r="CI39">
        <v>1999.916</v>
      </c>
      <c r="CJ39">
        <v>0.9799986</v>
      </c>
      <c r="CK39">
        <v>0.02000176</v>
      </c>
      <c r="CL39">
        <v>0</v>
      </c>
      <c r="CM39">
        <v>2.74227</v>
      </c>
      <c r="CN39">
        <v>0</v>
      </c>
      <c r="CO39">
        <v>16587.26</v>
      </c>
      <c r="CP39">
        <v>16704.71</v>
      </c>
      <c r="CQ39">
        <v>45.312</v>
      </c>
      <c r="CR39">
        <v>47.8246</v>
      </c>
      <c r="CS39">
        <v>46.5</v>
      </c>
      <c r="CT39">
        <v>45.375</v>
      </c>
      <c r="CU39">
        <v>44.437</v>
      </c>
      <c r="CV39">
        <v>1959.916</v>
      </c>
      <c r="CW39">
        <v>40</v>
      </c>
      <c r="CX39">
        <v>0</v>
      </c>
      <c r="CY39">
        <v>1651546255.2</v>
      </c>
      <c r="CZ39">
        <v>0</v>
      </c>
      <c r="DA39">
        <v>0</v>
      </c>
      <c r="DB39" t="s">
        <v>356</v>
      </c>
      <c r="DC39">
        <v>1657298120.5</v>
      </c>
      <c r="DD39">
        <v>1657298120.5</v>
      </c>
      <c r="DE39">
        <v>0</v>
      </c>
      <c r="DF39">
        <v>1.391</v>
      </c>
      <c r="DG39">
        <v>0.035</v>
      </c>
      <c r="DH39">
        <v>2.39</v>
      </c>
      <c r="DI39">
        <v>0.104</v>
      </c>
      <c r="DJ39">
        <v>419</v>
      </c>
      <c r="DK39">
        <v>18</v>
      </c>
      <c r="DL39">
        <v>0.11</v>
      </c>
      <c r="DM39">
        <v>0.02</v>
      </c>
      <c r="DN39">
        <v>-13.1027925</v>
      </c>
      <c r="DO39">
        <v>-0.897144090056255</v>
      </c>
      <c r="DP39">
        <v>0.0934733020372663</v>
      </c>
      <c r="DQ39">
        <v>0</v>
      </c>
      <c r="DR39">
        <v>2.34527075</v>
      </c>
      <c r="DS39">
        <v>0.787368742964348</v>
      </c>
      <c r="DT39">
        <v>0.0781249807163976</v>
      </c>
      <c r="DU39">
        <v>0</v>
      </c>
      <c r="DV39">
        <v>0</v>
      </c>
      <c r="DW39">
        <v>2</v>
      </c>
      <c r="DX39" t="s">
        <v>357</v>
      </c>
      <c r="DY39">
        <v>2.82522</v>
      </c>
      <c r="DZ39">
        <v>2.64273</v>
      </c>
      <c r="EA39">
        <v>0.0715085</v>
      </c>
      <c r="EB39">
        <v>0.0736788</v>
      </c>
      <c r="EC39">
        <v>0.0756753</v>
      </c>
      <c r="ED39">
        <v>0.0695334</v>
      </c>
      <c r="EE39">
        <v>25850.3</v>
      </c>
      <c r="EF39">
        <v>22525.9</v>
      </c>
      <c r="EG39">
        <v>24946.1</v>
      </c>
      <c r="EH39">
        <v>23702.9</v>
      </c>
      <c r="EI39">
        <v>39400.5</v>
      </c>
      <c r="EJ39">
        <v>36538.4</v>
      </c>
      <c r="EK39">
        <v>45142</v>
      </c>
      <c r="EL39">
        <v>42326.5</v>
      </c>
      <c r="EM39">
        <v>1.7349</v>
      </c>
      <c r="EN39">
        <v>2.08402</v>
      </c>
      <c r="EO39">
        <v>0.0316575</v>
      </c>
      <c r="EP39">
        <v>0</v>
      </c>
      <c r="EQ39">
        <v>24.5253</v>
      </c>
      <c r="ER39">
        <v>999.9</v>
      </c>
      <c r="ES39">
        <v>40.63</v>
      </c>
      <c r="ET39">
        <v>34.251</v>
      </c>
      <c r="EU39">
        <v>29.9998</v>
      </c>
      <c r="EV39">
        <v>52.7302</v>
      </c>
      <c r="EW39">
        <v>28.7179</v>
      </c>
      <c r="EX39">
        <v>2</v>
      </c>
      <c r="EY39">
        <v>0.330038</v>
      </c>
      <c r="EZ39">
        <v>5.54662</v>
      </c>
      <c r="FA39">
        <v>20.1577</v>
      </c>
      <c r="FB39">
        <v>5.23376</v>
      </c>
      <c r="FC39">
        <v>11.992</v>
      </c>
      <c r="FD39">
        <v>4.9558</v>
      </c>
      <c r="FE39">
        <v>3.30398</v>
      </c>
      <c r="FF39">
        <v>347.8</v>
      </c>
      <c r="FG39">
        <v>9999</v>
      </c>
      <c r="FH39">
        <v>9999</v>
      </c>
      <c r="FI39">
        <v>6216.5</v>
      </c>
      <c r="FJ39">
        <v>1.86814</v>
      </c>
      <c r="FK39">
        <v>1.86386</v>
      </c>
      <c r="FL39">
        <v>1.87141</v>
      </c>
      <c r="FM39">
        <v>1.86234</v>
      </c>
      <c r="FN39">
        <v>1.86173</v>
      </c>
      <c r="FO39">
        <v>1.86819</v>
      </c>
      <c r="FP39">
        <v>1.85836</v>
      </c>
      <c r="FQ39">
        <v>1.86465</v>
      </c>
      <c r="FR39">
        <v>5</v>
      </c>
      <c r="FS39">
        <v>0</v>
      </c>
      <c r="FT39">
        <v>0</v>
      </c>
      <c r="FU39">
        <v>0</v>
      </c>
      <c r="FV39" t="s">
        <v>358</v>
      </c>
      <c r="FW39" t="s">
        <v>359</v>
      </c>
      <c r="FX39" t="s">
        <v>360</v>
      </c>
      <c r="FY39" t="s">
        <v>360</v>
      </c>
      <c r="FZ39" t="s">
        <v>360</v>
      </c>
      <c r="GA39" t="s">
        <v>360</v>
      </c>
      <c r="GB39">
        <v>0</v>
      </c>
      <c r="GC39">
        <v>100</v>
      </c>
      <c r="GD39">
        <v>100</v>
      </c>
      <c r="GE39">
        <v>3.206</v>
      </c>
      <c r="GF39">
        <v>0.2792</v>
      </c>
      <c r="GG39">
        <v>1.58883679202709</v>
      </c>
      <c r="GH39">
        <v>0.00476717027532216</v>
      </c>
      <c r="GI39">
        <v>-2.21254457965117e-06</v>
      </c>
      <c r="GJ39">
        <v>8.4011376092462e-10</v>
      </c>
      <c r="GK39">
        <v>-0.0609447565822332</v>
      </c>
      <c r="GL39">
        <v>-0.00872906473258777</v>
      </c>
      <c r="GM39">
        <v>0.00143137740804298</v>
      </c>
      <c r="GN39">
        <v>-1.08861914993027e-05</v>
      </c>
      <c r="GO39">
        <v>12</v>
      </c>
      <c r="GP39">
        <v>2219</v>
      </c>
      <c r="GQ39">
        <v>4</v>
      </c>
      <c r="GR39">
        <v>38</v>
      </c>
      <c r="GS39">
        <v>3022.5</v>
      </c>
      <c r="GT39">
        <v>3022.5</v>
      </c>
      <c r="GU39">
        <v>1.30371</v>
      </c>
      <c r="GV39">
        <v>2.3938</v>
      </c>
      <c r="GW39">
        <v>1.99829</v>
      </c>
      <c r="GX39">
        <v>2.70386</v>
      </c>
      <c r="GY39">
        <v>2.09351</v>
      </c>
      <c r="GZ39">
        <v>2.40967</v>
      </c>
      <c r="HA39">
        <v>38.8951</v>
      </c>
      <c r="HB39">
        <v>13.8606</v>
      </c>
      <c r="HC39">
        <v>18</v>
      </c>
      <c r="HD39">
        <v>425.232</v>
      </c>
      <c r="HE39">
        <v>660.977</v>
      </c>
      <c r="HF39">
        <v>19.6207</v>
      </c>
      <c r="HG39">
        <v>31.6488</v>
      </c>
      <c r="HH39">
        <v>30.0022</v>
      </c>
      <c r="HI39">
        <v>31.6363</v>
      </c>
      <c r="HJ39">
        <v>31.6065</v>
      </c>
      <c r="HK39">
        <v>26.1318</v>
      </c>
      <c r="HL39">
        <v>47.5099</v>
      </c>
      <c r="HM39">
        <v>0</v>
      </c>
      <c r="HN39">
        <v>19.5171</v>
      </c>
      <c r="HO39">
        <v>426.405</v>
      </c>
      <c r="HP39">
        <v>18.5624</v>
      </c>
      <c r="HQ39">
        <v>95.508</v>
      </c>
      <c r="HR39">
        <v>99.4751</v>
      </c>
    </row>
    <row r="40" spans="1:226">
      <c r="A40">
        <v>24</v>
      </c>
      <c r="B40">
        <v>1657479476</v>
      </c>
      <c r="C40">
        <v>207</v>
      </c>
      <c r="D40" t="s">
        <v>406</v>
      </c>
      <c r="E40" t="s">
        <v>407</v>
      </c>
      <c r="F40">
        <v>5</v>
      </c>
      <c r="G40" t="s">
        <v>353</v>
      </c>
      <c r="H40" t="s">
        <v>354</v>
      </c>
      <c r="I40">
        <v>1657479473.5</v>
      </c>
      <c r="J40">
        <f>(K40)/1000</f>
        <v>0</v>
      </c>
      <c r="K40">
        <f>IF(BF40, AN40, AH40)</f>
        <v>0</v>
      </c>
      <c r="L40">
        <f>IF(BF40, AI40, AG40)</f>
        <v>0</v>
      </c>
      <c r="M40">
        <f>BH40 - IF(AU40&gt;1, L40*BB40*100.0/(AW40*BV40), 0)</f>
        <v>0</v>
      </c>
      <c r="N40">
        <f>((T40-J40/2)*M40-L40)/(T40+J40/2)</f>
        <v>0</v>
      </c>
      <c r="O40">
        <f>N40*(BO40+BP40)/1000.0</f>
        <v>0</v>
      </c>
      <c r="P40">
        <f>(BH40 - IF(AU40&gt;1, L40*BB40*100.0/(AW40*BV40), 0))*(BO40+BP40)/1000.0</f>
        <v>0</v>
      </c>
      <c r="Q40">
        <f>2.0/((1/S40-1/R40)+SIGN(S40)*SQRT((1/S40-1/R40)*(1/S40-1/R40) + 4*BC40/((BC40+1)*(BC40+1))*(2*1/S40*1/R40-1/R40*1/R40)))</f>
        <v>0</v>
      </c>
      <c r="R40">
        <f>IF(LEFT(BD40,1)&lt;&gt;"0",IF(LEFT(BD40,1)="1",3.0,BE40),$D$5+$E$5*(BV40*BO40/($K$5*1000))+$F$5*(BV40*BO40/($K$5*1000))*MAX(MIN(BB40,$J$5),$I$5)*MAX(MIN(BB40,$J$5),$I$5)+$G$5*MAX(MIN(BB40,$J$5),$I$5)*(BV40*BO40/($K$5*1000))+$H$5*(BV40*BO40/($K$5*1000))*(BV40*BO40/($K$5*1000)))</f>
        <v>0</v>
      </c>
      <c r="S40">
        <f>J40*(1000-(1000*0.61365*exp(17.502*W40/(240.97+W40))/(BO40+BP40)+BJ40)/2)/(1000*0.61365*exp(17.502*W40/(240.97+W40))/(BO40+BP40)-BJ40)</f>
        <v>0</v>
      </c>
      <c r="T40">
        <f>1/((BC40+1)/(Q40/1.6)+1/(R40/1.37)) + BC40/((BC40+1)/(Q40/1.6) + BC40/(R40/1.37))</f>
        <v>0</v>
      </c>
      <c r="U40">
        <f>(AX40*BA40)</f>
        <v>0</v>
      </c>
      <c r="V40">
        <f>(BQ40+(U40+2*0.95*5.67E-8*(((BQ40+$B$7)+273)^4-(BQ40+273)^4)-44100*J40)/(1.84*29.3*R40+8*0.95*5.67E-8*(BQ40+273)^3))</f>
        <v>0</v>
      </c>
      <c r="W40">
        <f>($C$7*BR40+$D$7*BS40+$E$7*V40)</f>
        <v>0</v>
      </c>
      <c r="X40">
        <f>0.61365*exp(17.502*W40/(240.97+W40))</f>
        <v>0</v>
      </c>
      <c r="Y40">
        <f>(Z40/AA40*100)</f>
        <v>0</v>
      </c>
      <c r="Z40">
        <f>BJ40*(BO40+BP40)/1000</f>
        <v>0</v>
      </c>
      <c r="AA40">
        <f>0.61365*exp(17.502*BQ40/(240.97+BQ40))</f>
        <v>0</v>
      </c>
      <c r="AB40">
        <f>(X40-BJ40*(BO40+BP40)/1000)</f>
        <v>0</v>
      </c>
      <c r="AC40">
        <f>(-J40*44100)</f>
        <v>0</v>
      </c>
      <c r="AD40">
        <f>2*29.3*R40*0.92*(BQ40-W40)</f>
        <v>0</v>
      </c>
      <c r="AE40">
        <f>2*0.95*5.67E-8*(((BQ40+$B$7)+273)^4-(W40+273)^4)</f>
        <v>0</v>
      </c>
      <c r="AF40">
        <f>U40+AE40+AC40+AD40</f>
        <v>0</v>
      </c>
      <c r="AG40">
        <f>BN40*AU40*(BI40-BH40*(1000-AU40*BK40)/(1000-AU40*BJ40))/(100*BB40)</f>
        <v>0</v>
      </c>
      <c r="AH40">
        <f>1000*BN40*AU40*(BJ40-BK40)/(100*BB40*(1000-AU40*BJ40))</f>
        <v>0</v>
      </c>
      <c r="AI40">
        <f>(AJ40 - AK40 - BO40*1E3/(8.314*(BQ40+273.15)) * AM40/BN40 * AL40) * BN40/(100*BB40) * (1000 - BK40)/1000</f>
        <v>0</v>
      </c>
      <c r="AJ40">
        <v>427.778535651427</v>
      </c>
      <c r="AK40">
        <v>415.182054545455</v>
      </c>
      <c r="AL40">
        <v>-0.000584472857467731</v>
      </c>
      <c r="AM40">
        <v>65.8875090245337</v>
      </c>
      <c r="AN40">
        <f>(AP40 - AO40 + BO40*1E3/(8.314*(BQ40+273.15)) * AR40/BN40 * AQ40) * BN40/(100*BB40) * 1000/(1000 - AP40)</f>
        <v>0</v>
      </c>
      <c r="AO40">
        <v>18.6659125282207</v>
      </c>
      <c r="AP40">
        <v>21.0581531468532</v>
      </c>
      <c r="AQ40">
        <v>-0.00630972172317841</v>
      </c>
      <c r="AR40">
        <v>78.9573288142496</v>
      </c>
      <c r="AS40">
        <v>18</v>
      </c>
      <c r="AT40">
        <v>4</v>
      </c>
      <c r="AU40">
        <f>IF(AS40*$H$13&gt;=AW40,1.0,(AW40/(AW40-AS40*$H$13)))</f>
        <v>0</v>
      </c>
      <c r="AV40">
        <f>(AU40-1)*100</f>
        <v>0</v>
      </c>
      <c r="AW40">
        <f>MAX(0,($B$13+$C$13*BV40)/(1+$D$13*BV40)*BO40/(BQ40+273)*$E$13)</f>
        <v>0</v>
      </c>
      <c r="AX40">
        <f>$B$11*BW40+$C$11*BX40+$F$11*CI40*(1-CL40)</f>
        <v>0</v>
      </c>
      <c r="AY40">
        <f>AX40*AZ40</f>
        <v>0</v>
      </c>
      <c r="AZ40">
        <f>($B$11*$D$9+$C$11*$D$9+$F$11*((CV40+CN40)/MAX(CV40+CN40+CW40, 0.1)*$I$9+CW40/MAX(CV40+CN40+CW40, 0.1)*$J$9))/($B$11+$C$11+$F$11)</f>
        <v>0</v>
      </c>
      <c r="BA40">
        <f>($B$11*$K$9+$C$11*$K$9+$F$11*((CV40+CN40)/MAX(CV40+CN40+CW40, 0.1)*$P$9+CW40/MAX(CV40+CN40+CW40, 0.1)*$Q$9))/($B$11+$C$11+$F$11)</f>
        <v>0</v>
      </c>
      <c r="BB40">
        <v>6</v>
      </c>
      <c r="BC40">
        <v>0.5</v>
      </c>
      <c r="BD40" t="s">
        <v>355</v>
      </c>
      <c r="BE40">
        <v>2</v>
      </c>
      <c r="BF40" t="b">
        <v>1</v>
      </c>
      <c r="BG40">
        <v>1657479473.5</v>
      </c>
      <c r="BH40">
        <v>406.432111111111</v>
      </c>
      <c r="BI40">
        <v>420.358666666667</v>
      </c>
      <c r="BJ40">
        <v>21.0732444444444</v>
      </c>
      <c r="BK40">
        <v>18.649</v>
      </c>
      <c r="BL40">
        <v>403.225444444444</v>
      </c>
      <c r="BM40">
        <v>20.7946222222222</v>
      </c>
      <c r="BN40">
        <v>499.962777777778</v>
      </c>
      <c r="BO40">
        <v>73.3869111111111</v>
      </c>
      <c r="BP40">
        <v>0.0268151333333333</v>
      </c>
      <c r="BQ40">
        <v>24.4522555555556</v>
      </c>
      <c r="BR40">
        <v>25.0640111111111</v>
      </c>
      <c r="BS40">
        <v>999.9</v>
      </c>
      <c r="BT40">
        <v>0</v>
      </c>
      <c r="BU40">
        <v>0</v>
      </c>
      <c r="BV40">
        <v>9976.45777777778</v>
      </c>
      <c r="BW40">
        <v>0</v>
      </c>
      <c r="BX40">
        <v>2274.02666666667</v>
      </c>
      <c r="BY40">
        <v>-13.9267222222222</v>
      </c>
      <c r="BZ40">
        <v>415.181222222222</v>
      </c>
      <c r="CA40">
        <v>428.346888888889</v>
      </c>
      <c r="CB40">
        <v>2.42423555555556</v>
      </c>
      <c r="CC40">
        <v>420.358666666667</v>
      </c>
      <c r="CD40">
        <v>18.649</v>
      </c>
      <c r="CE40">
        <v>1.54649888888889</v>
      </c>
      <c r="CF40">
        <v>1.36859444444444</v>
      </c>
      <c r="CG40">
        <v>13.4358</v>
      </c>
      <c r="CH40">
        <v>11.5740444444444</v>
      </c>
      <c r="CI40">
        <v>1999.97</v>
      </c>
      <c r="CJ40">
        <v>0.979999</v>
      </c>
      <c r="CK40">
        <v>0.0200013333333333</v>
      </c>
      <c r="CL40">
        <v>0</v>
      </c>
      <c r="CM40">
        <v>2.51703333333333</v>
      </c>
      <c r="CN40">
        <v>0</v>
      </c>
      <c r="CO40">
        <v>16592.2888888889</v>
      </c>
      <c r="CP40">
        <v>16705.1666666667</v>
      </c>
      <c r="CQ40">
        <v>45.312</v>
      </c>
      <c r="CR40">
        <v>47.875</v>
      </c>
      <c r="CS40">
        <v>46.5</v>
      </c>
      <c r="CT40">
        <v>45.4025555555556</v>
      </c>
      <c r="CU40">
        <v>44.465</v>
      </c>
      <c r="CV40">
        <v>1959.96888888889</v>
      </c>
      <c r="CW40">
        <v>40.0011111111111</v>
      </c>
      <c r="CX40">
        <v>0</v>
      </c>
      <c r="CY40">
        <v>1651546260.6</v>
      </c>
      <c r="CZ40">
        <v>0</v>
      </c>
      <c r="DA40">
        <v>0</v>
      </c>
      <c r="DB40" t="s">
        <v>356</v>
      </c>
      <c r="DC40">
        <v>1657298120.5</v>
      </c>
      <c r="DD40">
        <v>1657298120.5</v>
      </c>
      <c r="DE40">
        <v>0</v>
      </c>
      <c r="DF40">
        <v>1.391</v>
      </c>
      <c r="DG40">
        <v>0.035</v>
      </c>
      <c r="DH40">
        <v>2.39</v>
      </c>
      <c r="DI40">
        <v>0.104</v>
      </c>
      <c r="DJ40">
        <v>419</v>
      </c>
      <c r="DK40">
        <v>18</v>
      </c>
      <c r="DL40">
        <v>0.11</v>
      </c>
      <c r="DM40">
        <v>0.02</v>
      </c>
      <c r="DN40">
        <v>-13.2081073170732</v>
      </c>
      <c r="DO40">
        <v>-1.73941254355404</v>
      </c>
      <c r="DP40">
        <v>0.240967146217522</v>
      </c>
      <c r="DQ40">
        <v>0</v>
      </c>
      <c r="DR40">
        <v>2.38669902439024</v>
      </c>
      <c r="DS40">
        <v>0.446613867595817</v>
      </c>
      <c r="DT40">
        <v>0.0494154421803292</v>
      </c>
      <c r="DU40">
        <v>0</v>
      </c>
      <c r="DV40">
        <v>0</v>
      </c>
      <c r="DW40">
        <v>2</v>
      </c>
      <c r="DX40" t="s">
        <v>357</v>
      </c>
      <c r="DY40">
        <v>2.82521</v>
      </c>
      <c r="DZ40">
        <v>2.64345</v>
      </c>
      <c r="EA40">
        <v>0.0715173</v>
      </c>
      <c r="EB40">
        <v>0.0740847</v>
      </c>
      <c r="EC40">
        <v>0.0755819</v>
      </c>
      <c r="ED40">
        <v>0.0694194</v>
      </c>
      <c r="EE40">
        <v>25849.3</v>
      </c>
      <c r="EF40">
        <v>22515.5</v>
      </c>
      <c r="EG40">
        <v>24945.4</v>
      </c>
      <c r="EH40">
        <v>23702.4</v>
      </c>
      <c r="EI40">
        <v>39403.5</v>
      </c>
      <c r="EJ40">
        <v>36542.2</v>
      </c>
      <c r="EK40">
        <v>45140.8</v>
      </c>
      <c r="EL40">
        <v>42325.6</v>
      </c>
      <c r="EM40">
        <v>1.73487</v>
      </c>
      <c r="EN40">
        <v>2.08378</v>
      </c>
      <c r="EO40">
        <v>0.0312589</v>
      </c>
      <c r="EP40">
        <v>0</v>
      </c>
      <c r="EQ40">
        <v>24.5641</v>
      </c>
      <c r="ER40">
        <v>999.9</v>
      </c>
      <c r="ES40">
        <v>40.606</v>
      </c>
      <c r="ET40">
        <v>34.271</v>
      </c>
      <c r="EU40">
        <v>30.0176</v>
      </c>
      <c r="EV40">
        <v>52.9202</v>
      </c>
      <c r="EW40">
        <v>28.8021</v>
      </c>
      <c r="EX40">
        <v>2</v>
      </c>
      <c r="EY40">
        <v>0.332772</v>
      </c>
      <c r="EZ40">
        <v>5.86702</v>
      </c>
      <c r="FA40">
        <v>20.1467</v>
      </c>
      <c r="FB40">
        <v>5.23391</v>
      </c>
      <c r="FC40">
        <v>11.992</v>
      </c>
      <c r="FD40">
        <v>4.9556</v>
      </c>
      <c r="FE40">
        <v>3.30395</v>
      </c>
      <c r="FF40">
        <v>347.8</v>
      </c>
      <c r="FG40">
        <v>9999</v>
      </c>
      <c r="FH40">
        <v>9999</v>
      </c>
      <c r="FI40">
        <v>6216.5</v>
      </c>
      <c r="FJ40">
        <v>1.86814</v>
      </c>
      <c r="FK40">
        <v>1.86386</v>
      </c>
      <c r="FL40">
        <v>1.87138</v>
      </c>
      <c r="FM40">
        <v>1.86234</v>
      </c>
      <c r="FN40">
        <v>1.86173</v>
      </c>
      <c r="FO40">
        <v>1.86816</v>
      </c>
      <c r="FP40">
        <v>1.85833</v>
      </c>
      <c r="FQ40">
        <v>1.86468</v>
      </c>
      <c r="FR40">
        <v>5</v>
      </c>
      <c r="FS40">
        <v>0</v>
      </c>
      <c r="FT40">
        <v>0</v>
      </c>
      <c r="FU40">
        <v>0</v>
      </c>
      <c r="FV40" t="s">
        <v>358</v>
      </c>
      <c r="FW40" t="s">
        <v>359</v>
      </c>
      <c r="FX40" t="s">
        <v>360</v>
      </c>
      <c r="FY40" t="s">
        <v>360</v>
      </c>
      <c r="FZ40" t="s">
        <v>360</v>
      </c>
      <c r="GA40" t="s">
        <v>360</v>
      </c>
      <c r="GB40">
        <v>0</v>
      </c>
      <c r="GC40">
        <v>100</v>
      </c>
      <c r="GD40">
        <v>100</v>
      </c>
      <c r="GE40">
        <v>3.206</v>
      </c>
      <c r="GF40">
        <v>0.2779</v>
      </c>
      <c r="GG40">
        <v>1.58883679202709</v>
      </c>
      <c r="GH40">
        <v>0.00476717027532216</v>
      </c>
      <c r="GI40">
        <v>-2.21254457965117e-06</v>
      </c>
      <c r="GJ40">
        <v>8.4011376092462e-10</v>
      </c>
      <c r="GK40">
        <v>-0.0609447565822332</v>
      </c>
      <c r="GL40">
        <v>-0.00872906473258777</v>
      </c>
      <c r="GM40">
        <v>0.00143137740804298</v>
      </c>
      <c r="GN40">
        <v>-1.08861914993027e-05</v>
      </c>
      <c r="GO40">
        <v>12</v>
      </c>
      <c r="GP40">
        <v>2219</v>
      </c>
      <c r="GQ40">
        <v>4</v>
      </c>
      <c r="GR40">
        <v>38</v>
      </c>
      <c r="GS40">
        <v>3022.6</v>
      </c>
      <c r="GT40">
        <v>3022.6</v>
      </c>
      <c r="GU40">
        <v>1.3269</v>
      </c>
      <c r="GV40">
        <v>2.39746</v>
      </c>
      <c r="GW40">
        <v>1.99829</v>
      </c>
      <c r="GX40">
        <v>2.70386</v>
      </c>
      <c r="GY40">
        <v>2.09351</v>
      </c>
      <c r="GZ40">
        <v>2.37793</v>
      </c>
      <c r="HA40">
        <v>38.8951</v>
      </c>
      <c r="HB40">
        <v>13.8518</v>
      </c>
      <c r="HC40">
        <v>18</v>
      </c>
      <c r="HD40">
        <v>425.232</v>
      </c>
      <c r="HE40">
        <v>660.765</v>
      </c>
      <c r="HF40">
        <v>19.5672</v>
      </c>
      <c r="HG40">
        <v>31.649</v>
      </c>
      <c r="HH40">
        <v>30.0024</v>
      </c>
      <c r="HI40">
        <v>31.6384</v>
      </c>
      <c r="HJ40">
        <v>31.6065</v>
      </c>
      <c r="HK40">
        <v>26.6493</v>
      </c>
      <c r="HL40">
        <v>47.5099</v>
      </c>
      <c r="HM40">
        <v>0</v>
      </c>
      <c r="HN40">
        <v>19.4656</v>
      </c>
      <c r="HO40">
        <v>439.88</v>
      </c>
      <c r="HP40">
        <v>18.5617</v>
      </c>
      <c r="HQ40">
        <v>95.5054</v>
      </c>
      <c r="HR40">
        <v>99.473</v>
      </c>
    </row>
    <row r="41" spans="1:226">
      <c r="A41">
        <v>25</v>
      </c>
      <c r="B41">
        <v>1657479481</v>
      </c>
      <c r="C41">
        <v>212</v>
      </c>
      <c r="D41" t="s">
        <v>408</v>
      </c>
      <c r="E41" t="s">
        <v>409</v>
      </c>
      <c r="F41">
        <v>5</v>
      </c>
      <c r="G41" t="s">
        <v>353</v>
      </c>
      <c r="H41" t="s">
        <v>354</v>
      </c>
      <c r="I41">
        <v>1657479478.2</v>
      </c>
      <c r="J41">
        <f>(K41)/1000</f>
        <v>0</v>
      </c>
      <c r="K41">
        <f>IF(BF41, AN41, AH41)</f>
        <v>0</v>
      </c>
      <c r="L41">
        <f>IF(BF41, AI41, AG41)</f>
        <v>0</v>
      </c>
      <c r="M41">
        <f>BH41 - IF(AU41&gt;1, L41*BB41*100.0/(AW41*BV41), 0)</f>
        <v>0</v>
      </c>
      <c r="N41">
        <f>((T41-J41/2)*M41-L41)/(T41+J41/2)</f>
        <v>0</v>
      </c>
      <c r="O41">
        <f>N41*(BO41+BP41)/1000.0</f>
        <v>0</v>
      </c>
      <c r="P41">
        <f>(BH41 - IF(AU41&gt;1, L41*BB41*100.0/(AW41*BV41), 0))*(BO41+BP41)/1000.0</f>
        <v>0</v>
      </c>
      <c r="Q41">
        <f>2.0/((1/S41-1/R41)+SIGN(S41)*SQRT((1/S41-1/R41)*(1/S41-1/R41) + 4*BC41/((BC41+1)*(BC41+1))*(2*1/S41*1/R41-1/R41*1/R41)))</f>
        <v>0</v>
      </c>
      <c r="R41">
        <f>IF(LEFT(BD41,1)&lt;&gt;"0",IF(LEFT(BD41,1)="1",3.0,BE41),$D$5+$E$5*(BV41*BO41/($K$5*1000))+$F$5*(BV41*BO41/($K$5*1000))*MAX(MIN(BB41,$J$5),$I$5)*MAX(MIN(BB41,$J$5),$I$5)+$G$5*MAX(MIN(BB41,$J$5),$I$5)*(BV41*BO41/($K$5*1000))+$H$5*(BV41*BO41/($K$5*1000))*(BV41*BO41/($K$5*1000)))</f>
        <v>0</v>
      </c>
      <c r="S41">
        <f>J41*(1000-(1000*0.61365*exp(17.502*W41/(240.97+W41))/(BO41+BP41)+BJ41)/2)/(1000*0.61365*exp(17.502*W41/(240.97+W41))/(BO41+BP41)-BJ41)</f>
        <v>0</v>
      </c>
      <c r="T41">
        <f>1/((BC41+1)/(Q41/1.6)+1/(R41/1.37)) + BC41/((BC41+1)/(Q41/1.6) + BC41/(R41/1.37))</f>
        <v>0</v>
      </c>
      <c r="U41">
        <f>(AX41*BA41)</f>
        <v>0</v>
      </c>
      <c r="V41">
        <f>(BQ41+(U41+2*0.95*5.67E-8*(((BQ41+$B$7)+273)^4-(BQ41+273)^4)-44100*J41)/(1.84*29.3*R41+8*0.95*5.67E-8*(BQ41+273)^3))</f>
        <v>0</v>
      </c>
      <c r="W41">
        <f>($C$7*BR41+$D$7*BS41+$E$7*V41)</f>
        <v>0</v>
      </c>
      <c r="X41">
        <f>0.61365*exp(17.502*W41/(240.97+W41))</f>
        <v>0</v>
      </c>
      <c r="Y41">
        <f>(Z41/AA41*100)</f>
        <v>0</v>
      </c>
      <c r="Z41">
        <f>BJ41*(BO41+BP41)/1000</f>
        <v>0</v>
      </c>
      <c r="AA41">
        <f>0.61365*exp(17.502*BQ41/(240.97+BQ41))</f>
        <v>0</v>
      </c>
      <c r="AB41">
        <f>(X41-BJ41*(BO41+BP41)/1000)</f>
        <v>0</v>
      </c>
      <c r="AC41">
        <f>(-J41*44100)</f>
        <v>0</v>
      </c>
      <c r="AD41">
        <f>2*29.3*R41*0.92*(BQ41-W41)</f>
        <v>0</v>
      </c>
      <c r="AE41">
        <f>2*0.95*5.67E-8*(((BQ41+$B$7)+273)^4-(W41+273)^4)</f>
        <v>0</v>
      </c>
      <c r="AF41">
        <f>U41+AE41+AC41+AD41</f>
        <v>0</v>
      </c>
      <c r="AG41">
        <f>BN41*AU41*(BI41-BH41*(1000-AU41*BK41)/(1000-AU41*BJ41))/(100*BB41)</f>
        <v>0</v>
      </c>
      <c r="AH41">
        <f>1000*BN41*AU41*(BJ41-BK41)/(100*BB41*(1000-AU41*BJ41))</f>
        <v>0</v>
      </c>
      <c r="AI41">
        <f>(AJ41 - AK41 - BO41*1E3/(8.314*(BQ41+273.15)) * AM41/BN41 * AL41) * BN41/(100*BB41) * (1000 - BK41)/1000</f>
        <v>0</v>
      </c>
      <c r="AJ41">
        <v>434.542105634615</v>
      </c>
      <c r="AK41">
        <v>418.450212121212</v>
      </c>
      <c r="AL41">
        <v>0.794454750929811</v>
      </c>
      <c r="AM41">
        <v>65.8875090245337</v>
      </c>
      <c r="AN41">
        <f>(AP41 - AO41 + BO41*1E3/(8.314*(BQ41+273.15)) * AR41/BN41 * AQ41) * BN41/(100*BB41) * 1000/(1000 - AP41)</f>
        <v>0</v>
      </c>
      <c r="AO41">
        <v>18.6297930262829</v>
      </c>
      <c r="AP41">
        <v>21.031679020979</v>
      </c>
      <c r="AQ41">
        <v>-0.00666207195025241</v>
      </c>
      <c r="AR41">
        <v>78.9573288142496</v>
      </c>
      <c r="AS41">
        <v>18</v>
      </c>
      <c r="AT41">
        <v>4</v>
      </c>
      <c r="AU41">
        <f>IF(AS41*$H$13&gt;=AW41,1.0,(AW41/(AW41-AS41*$H$13)))</f>
        <v>0</v>
      </c>
      <c r="AV41">
        <f>(AU41-1)*100</f>
        <v>0</v>
      </c>
      <c r="AW41">
        <f>MAX(0,($B$13+$C$13*BV41)/(1+$D$13*BV41)*BO41/(BQ41+273)*$E$13)</f>
        <v>0</v>
      </c>
      <c r="AX41">
        <f>$B$11*BW41+$C$11*BX41+$F$11*CI41*(1-CL41)</f>
        <v>0</v>
      </c>
      <c r="AY41">
        <f>AX41*AZ41</f>
        <v>0</v>
      </c>
      <c r="AZ41">
        <f>($B$11*$D$9+$C$11*$D$9+$F$11*((CV41+CN41)/MAX(CV41+CN41+CW41, 0.1)*$I$9+CW41/MAX(CV41+CN41+CW41, 0.1)*$J$9))/($B$11+$C$11+$F$11)</f>
        <v>0</v>
      </c>
      <c r="BA41">
        <f>($B$11*$K$9+$C$11*$K$9+$F$11*((CV41+CN41)/MAX(CV41+CN41+CW41, 0.1)*$P$9+CW41/MAX(CV41+CN41+CW41, 0.1)*$Q$9))/($B$11+$C$11+$F$11)</f>
        <v>0</v>
      </c>
      <c r="BB41">
        <v>6</v>
      </c>
      <c r="BC41">
        <v>0.5</v>
      </c>
      <c r="BD41" t="s">
        <v>355</v>
      </c>
      <c r="BE41">
        <v>2</v>
      </c>
      <c r="BF41" t="b">
        <v>1</v>
      </c>
      <c r="BG41">
        <v>1657479478.2</v>
      </c>
      <c r="BH41">
        <v>407.7427</v>
      </c>
      <c r="BI41">
        <v>427.1988</v>
      </c>
      <c r="BJ41">
        <v>21.04223</v>
      </c>
      <c r="BK41">
        <v>18.62861</v>
      </c>
      <c r="BL41">
        <v>404.5318</v>
      </c>
      <c r="BM41">
        <v>20.76473</v>
      </c>
      <c r="BN41">
        <v>499.9855</v>
      </c>
      <c r="BO41">
        <v>73.38732</v>
      </c>
      <c r="BP41">
        <v>0.02695079</v>
      </c>
      <c r="BQ41">
        <v>24.4574</v>
      </c>
      <c r="BR41">
        <v>25.08764</v>
      </c>
      <c r="BS41">
        <v>999.9</v>
      </c>
      <c r="BT41">
        <v>0</v>
      </c>
      <c r="BU41">
        <v>0</v>
      </c>
      <c r="BV41">
        <v>9984.314</v>
      </c>
      <c r="BW41">
        <v>0</v>
      </c>
      <c r="BX41">
        <v>2288.991</v>
      </c>
      <c r="BY41">
        <v>-19.45615</v>
      </c>
      <c r="BZ41">
        <v>416.5069</v>
      </c>
      <c r="CA41">
        <v>435.3081</v>
      </c>
      <c r="CB41">
        <v>2.413623</v>
      </c>
      <c r="CC41">
        <v>427.1988</v>
      </c>
      <c r="CD41">
        <v>18.62861</v>
      </c>
      <c r="CE41">
        <v>1.544231</v>
      </c>
      <c r="CF41">
        <v>1.367103</v>
      </c>
      <c r="CG41">
        <v>13.4133</v>
      </c>
      <c r="CH41">
        <v>11.5576</v>
      </c>
      <c r="CI41">
        <v>2000.052</v>
      </c>
      <c r="CJ41">
        <v>0.9800001</v>
      </c>
      <c r="CK41">
        <v>0.02000016</v>
      </c>
      <c r="CL41">
        <v>0</v>
      </c>
      <c r="CM41">
        <v>2.6009</v>
      </c>
      <c r="CN41">
        <v>0</v>
      </c>
      <c r="CO41">
        <v>16682.7</v>
      </c>
      <c r="CP41">
        <v>16705.86</v>
      </c>
      <c r="CQ41">
        <v>45.3687</v>
      </c>
      <c r="CR41">
        <v>47.8998</v>
      </c>
      <c r="CS41">
        <v>46.5558</v>
      </c>
      <c r="CT41">
        <v>45.437</v>
      </c>
      <c r="CU41">
        <v>44.5</v>
      </c>
      <c r="CV41">
        <v>1960.052</v>
      </c>
      <c r="CW41">
        <v>40</v>
      </c>
      <c r="CX41">
        <v>0</v>
      </c>
      <c r="CY41">
        <v>1651546265.4</v>
      </c>
      <c r="CZ41">
        <v>0</v>
      </c>
      <c r="DA41">
        <v>0</v>
      </c>
      <c r="DB41" t="s">
        <v>356</v>
      </c>
      <c r="DC41">
        <v>1657298120.5</v>
      </c>
      <c r="DD41">
        <v>1657298120.5</v>
      </c>
      <c r="DE41">
        <v>0</v>
      </c>
      <c r="DF41">
        <v>1.391</v>
      </c>
      <c r="DG41">
        <v>0.035</v>
      </c>
      <c r="DH41">
        <v>2.39</v>
      </c>
      <c r="DI41">
        <v>0.104</v>
      </c>
      <c r="DJ41">
        <v>419</v>
      </c>
      <c r="DK41">
        <v>18</v>
      </c>
      <c r="DL41">
        <v>0.11</v>
      </c>
      <c r="DM41">
        <v>0.02</v>
      </c>
      <c r="DN41">
        <v>-14.8972268292683</v>
      </c>
      <c r="DO41">
        <v>-23.0331637630662</v>
      </c>
      <c r="DP41">
        <v>2.86662821642979</v>
      </c>
      <c r="DQ41">
        <v>0</v>
      </c>
      <c r="DR41">
        <v>2.41466024390244</v>
      </c>
      <c r="DS41">
        <v>0.0768075261324054</v>
      </c>
      <c r="DT41">
        <v>0.0184571033966376</v>
      </c>
      <c r="DU41">
        <v>1</v>
      </c>
      <c r="DV41">
        <v>1</v>
      </c>
      <c r="DW41">
        <v>2</v>
      </c>
      <c r="DX41" t="s">
        <v>383</v>
      </c>
      <c r="DY41">
        <v>2.82523</v>
      </c>
      <c r="DZ41">
        <v>2.64304</v>
      </c>
      <c r="EA41">
        <v>0.0720257</v>
      </c>
      <c r="EB41">
        <v>0.0755582</v>
      </c>
      <c r="EC41">
        <v>0.0755178</v>
      </c>
      <c r="ED41">
        <v>0.06941</v>
      </c>
      <c r="EE41">
        <v>25834.2</v>
      </c>
      <c r="EF41">
        <v>22478.9</v>
      </c>
      <c r="EG41">
        <v>24944.5</v>
      </c>
      <c r="EH41">
        <v>23701.5</v>
      </c>
      <c r="EI41">
        <v>39404.5</v>
      </c>
      <c r="EJ41">
        <v>36541.4</v>
      </c>
      <c r="EK41">
        <v>45138.8</v>
      </c>
      <c r="EL41">
        <v>42324.3</v>
      </c>
      <c r="EM41">
        <v>1.73503</v>
      </c>
      <c r="EN41">
        <v>2.08375</v>
      </c>
      <c r="EO41">
        <v>0.0305995</v>
      </c>
      <c r="EP41">
        <v>0</v>
      </c>
      <c r="EQ41">
        <v>24.6003</v>
      </c>
      <c r="ER41">
        <v>999.9</v>
      </c>
      <c r="ES41">
        <v>40.606</v>
      </c>
      <c r="ET41">
        <v>34.291</v>
      </c>
      <c r="EU41">
        <v>30.0459</v>
      </c>
      <c r="EV41">
        <v>52.9902</v>
      </c>
      <c r="EW41">
        <v>28.75</v>
      </c>
      <c r="EX41">
        <v>2</v>
      </c>
      <c r="EY41">
        <v>0.334586</v>
      </c>
      <c r="EZ41">
        <v>6.11255</v>
      </c>
      <c r="FA41">
        <v>20.1375</v>
      </c>
      <c r="FB41">
        <v>5.23391</v>
      </c>
      <c r="FC41">
        <v>11.992</v>
      </c>
      <c r="FD41">
        <v>4.9558</v>
      </c>
      <c r="FE41">
        <v>3.30395</v>
      </c>
      <c r="FF41">
        <v>347.8</v>
      </c>
      <c r="FG41">
        <v>9999</v>
      </c>
      <c r="FH41">
        <v>9999</v>
      </c>
      <c r="FI41">
        <v>6216.8</v>
      </c>
      <c r="FJ41">
        <v>1.86813</v>
      </c>
      <c r="FK41">
        <v>1.86386</v>
      </c>
      <c r="FL41">
        <v>1.8714</v>
      </c>
      <c r="FM41">
        <v>1.86234</v>
      </c>
      <c r="FN41">
        <v>1.86172</v>
      </c>
      <c r="FO41">
        <v>1.86813</v>
      </c>
      <c r="FP41">
        <v>1.85833</v>
      </c>
      <c r="FQ41">
        <v>1.86466</v>
      </c>
      <c r="FR41">
        <v>5</v>
      </c>
      <c r="FS41">
        <v>0</v>
      </c>
      <c r="FT41">
        <v>0</v>
      </c>
      <c r="FU41">
        <v>0</v>
      </c>
      <c r="FV41" t="s">
        <v>358</v>
      </c>
      <c r="FW41" t="s">
        <v>359</v>
      </c>
      <c r="FX41" t="s">
        <v>360</v>
      </c>
      <c r="FY41" t="s">
        <v>360</v>
      </c>
      <c r="FZ41" t="s">
        <v>360</v>
      </c>
      <c r="GA41" t="s">
        <v>360</v>
      </c>
      <c r="GB41">
        <v>0</v>
      </c>
      <c r="GC41">
        <v>100</v>
      </c>
      <c r="GD41">
        <v>100</v>
      </c>
      <c r="GE41">
        <v>3.219</v>
      </c>
      <c r="GF41">
        <v>0.2771</v>
      </c>
      <c r="GG41">
        <v>1.58883679202709</v>
      </c>
      <c r="GH41">
        <v>0.00476717027532216</v>
      </c>
      <c r="GI41">
        <v>-2.21254457965117e-06</v>
      </c>
      <c r="GJ41">
        <v>8.4011376092462e-10</v>
      </c>
      <c r="GK41">
        <v>-0.0609447565822332</v>
      </c>
      <c r="GL41">
        <v>-0.00872906473258777</v>
      </c>
      <c r="GM41">
        <v>0.00143137740804298</v>
      </c>
      <c r="GN41">
        <v>-1.08861914993027e-05</v>
      </c>
      <c r="GO41">
        <v>12</v>
      </c>
      <c r="GP41">
        <v>2219</v>
      </c>
      <c r="GQ41">
        <v>4</v>
      </c>
      <c r="GR41">
        <v>38</v>
      </c>
      <c r="GS41">
        <v>3022.7</v>
      </c>
      <c r="GT41">
        <v>3022.7</v>
      </c>
      <c r="GU41">
        <v>1.35986</v>
      </c>
      <c r="GV41">
        <v>2.3938</v>
      </c>
      <c r="GW41">
        <v>1.99829</v>
      </c>
      <c r="GX41">
        <v>2.70386</v>
      </c>
      <c r="GY41">
        <v>2.09351</v>
      </c>
      <c r="GZ41">
        <v>2.39868</v>
      </c>
      <c r="HA41">
        <v>38.8951</v>
      </c>
      <c r="HB41">
        <v>13.8431</v>
      </c>
      <c r="HC41">
        <v>18</v>
      </c>
      <c r="HD41">
        <v>425.323</v>
      </c>
      <c r="HE41">
        <v>660.744</v>
      </c>
      <c r="HF41">
        <v>19.4938</v>
      </c>
      <c r="HG41">
        <v>31.6516</v>
      </c>
      <c r="HH41">
        <v>30.002</v>
      </c>
      <c r="HI41">
        <v>31.6391</v>
      </c>
      <c r="HJ41">
        <v>31.6065</v>
      </c>
      <c r="HK41">
        <v>27.3077</v>
      </c>
      <c r="HL41">
        <v>47.5099</v>
      </c>
      <c r="HM41">
        <v>0</v>
      </c>
      <c r="HN41">
        <v>19.386</v>
      </c>
      <c r="HO41">
        <v>460.04</v>
      </c>
      <c r="HP41">
        <v>18.5513</v>
      </c>
      <c r="HQ41">
        <v>95.5013</v>
      </c>
      <c r="HR41">
        <v>99.4697</v>
      </c>
    </row>
    <row r="42" spans="1:226">
      <c r="A42">
        <v>26</v>
      </c>
      <c r="B42">
        <v>1657479486</v>
      </c>
      <c r="C42">
        <v>217</v>
      </c>
      <c r="D42" t="s">
        <v>410</v>
      </c>
      <c r="E42" t="s">
        <v>411</v>
      </c>
      <c r="F42">
        <v>5</v>
      </c>
      <c r="G42" t="s">
        <v>353</v>
      </c>
      <c r="H42" t="s">
        <v>354</v>
      </c>
      <c r="I42">
        <v>1657479483.5</v>
      </c>
      <c r="J42">
        <f>(K42)/1000</f>
        <v>0</v>
      </c>
      <c r="K42">
        <f>IF(BF42, AN42, AH42)</f>
        <v>0</v>
      </c>
      <c r="L42">
        <f>IF(BF42, AI42, AG42)</f>
        <v>0</v>
      </c>
      <c r="M42">
        <f>BH42 - IF(AU42&gt;1, L42*BB42*100.0/(AW42*BV42), 0)</f>
        <v>0</v>
      </c>
      <c r="N42">
        <f>((T42-J42/2)*M42-L42)/(T42+J42/2)</f>
        <v>0</v>
      </c>
      <c r="O42">
        <f>N42*(BO42+BP42)/1000.0</f>
        <v>0</v>
      </c>
      <c r="P42">
        <f>(BH42 - IF(AU42&gt;1, L42*BB42*100.0/(AW42*BV42), 0))*(BO42+BP42)/1000.0</f>
        <v>0</v>
      </c>
      <c r="Q42">
        <f>2.0/((1/S42-1/R42)+SIGN(S42)*SQRT((1/S42-1/R42)*(1/S42-1/R42) + 4*BC42/((BC42+1)*(BC42+1))*(2*1/S42*1/R42-1/R42*1/R42)))</f>
        <v>0</v>
      </c>
      <c r="R42">
        <f>IF(LEFT(BD42,1)&lt;&gt;"0",IF(LEFT(BD42,1)="1",3.0,BE42),$D$5+$E$5*(BV42*BO42/($K$5*1000))+$F$5*(BV42*BO42/($K$5*1000))*MAX(MIN(BB42,$J$5),$I$5)*MAX(MIN(BB42,$J$5),$I$5)+$G$5*MAX(MIN(BB42,$J$5),$I$5)*(BV42*BO42/($K$5*1000))+$H$5*(BV42*BO42/($K$5*1000))*(BV42*BO42/($K$5*1000)))</f>
        <v>0</v>
      </c>
      <c r="S42">
        <f>J42*(1000-(1000*0.61365*exp(17.502*W42/(240.97+W42))/(BO42+BP42)+BJ42)/2)/(1000*0.61365*exp(17.502*W42/(240.97+W42))/(BO42+BP42)-BJ42)</f>
        <v>0</v>
      </c>
      <c r="T42">
        <f>1/((BC42+1)/(Q42/1.6)+1/(R42/1.37)) + BC42/((BC42+1)/(Q42/1.6) + BC42/(R42/1.37))</f>
        <v>0</v>
      </c>
      <c r="U42">
        <f>(AX42*BA42)</f>
        <v>0</v>
      </c>
      <c r="V42">
        <f>(BQ42+(U42+2*0.95*5.67E-8*(((BQ42+$B$7)+273)^4-(BQ42+273)^4)-44100*J42)/(1.84*29.3*R42+8*0.95*5.67E-8*(BQ42+273)^3))</f>
        <v>0</v>
      </c>
      <c r="W42">
        <f>($C$7*BR42+$D$7*BS42+$E$7*V42)</f>
        <v>0</v>
      </c>
      <c r="X42">
        <f>0.61365*exp(17.502*W42/(240.97+W42))</f>
        <v>0</v>
      </c>
      <c r="Y42">
        <f>(Z42/AA42*100)</f>
        <v>0</v>
      </c>
      <c r="Z42">
        <f>BJ42*(BO42+BP42)/1000</f>
        <v>0</v>
      </c>
      <c r="AA42">
        <f>0.61365*exp(17.502*BQ42/(240.97+BQ42))</f>
        <v>0</v>
      </c>
      <c r="AB42">
        <f>(X42-BJ42*(BO42+BP42)/1000)</f>
        <v>0</v>
      </c>
      <c r="AC42">
        <f>(-J42*44100)</f>
        <v>0</v>
      </c>
      <c r="AD42">
        <f>2*29.3*R42*0.92*(BQ42-W42)</f>
        <v>0</v>
      </c>
      <c r="AE42">
        <f>2*0.95*5.67E-8*(((BQ42+$B$7)+273)^4-(W42+273)^4)</f>
        <v>0</v>
      </c>
      <c r="AF42">
        <f>U42+AE42+AC42+AD42</f>
        <v>0</v>
      </c>
      <c r="AG42">
        <f>BN42*AU42*(BI42-BH42*(1000-AU42*BK42)/(1000-AU42*BJ42))/(100*BB42)</f>
        <v>0</v>
      </c>
      <c r="AH42">
        <f>1000*BN42*AU42*(BJ42-BK42)/(100*BB42*(1000-AU42*BJ42))</f>
        <v>0</v>
      </c>
      <c r="AI42">
        <f>(AJ42 - AK42 - BO42*1E3/(8.314*(BQ42+273.15)) * AM42/BN42 * AL42) * BN42/(100*BB42) * (1000 - BK42)/1000</f>
        <v>0</v>
      </c>
      <c r="AJ42">
        <v>447.620190426967</v>
      </c>
      <c r="AK42">
        <v>426.844303030303</v>
      </c>
      <c r="AL42">
        <v>1.78890096698195</v>
      </c>
      <c r="AM42">
        <v>65.8875090245337</v>
      </c>
      <c r="AN42">
        <f>(AP42 - AO42 + BO42*1E3/(8.314*(BQ42+273.15)) * AR42/BN42 * AQ42) * BN42/(100*BB42) * 1000/(1000 - AP42)</f>
        <v>0</v>
      </c>
      <c r="AO42">
        <v>18.6268486987708</v>
      </c>
      <c r="AP42">
        <v>21.0179363636364</v>
      </c>
      <c r="AQ42">
        <v>-0.000928627609994595</v>
      </c>
      <c r="AR42">
        <v>78.9573288142496</v>
      </c>
      <c r="AS42">
        <v>18</v>
      </c>
      <c r="AT42">
        <v>4</v>
      </c>
      <c r="AU42">
        <f>IF(AS42*$H$13&gt;=AW42,1.0,(AW42/(AW42-AS42*$H$13)))</f>
        <v>0</v>
      </c>
      <c r="AV42">
        <f>(AU42-1)*100</f>
        <v>0</v>
      </c>
      <c r="AW42">
        <f>MAX(0,($B$13+$C$13*BV42)/(1+$D$13*BV42)*BO42/(BQ42+273)*$E$13)</f>
        <v>0</v>
      </c>
      <c r="AX42">
        <f>$B$11*BW42+$C$11*BX42+$F$11*CI42*(1-CL42)</f>
        <v>0</v>
      </c>
      <c r="AY42">
        <f>AX42*AZ42</f>
        <v>0</v>
      </c>
      <c r="AZ42">
        <f>($B$11*$D$9+$C$11*$D$9+$F$11*((CV42+CN42)/MAX(CV42+CN42+CW42, 0.1)*$I$9+CW42/MAX(CV42+CN42+CW42, 0.1)*$J$9))/($B$11+$C$11+$F$11)</f>
        <v>0</v>
      </c>
      <c r="BA42">
        <f>($B$11*$K$9+$C$11*$K$9+$F$11*((CV42+CN42)/MAX(CV42+CN42+CW42, 0.1)*$P$9+CW42/MAX(CV42+CN42+CW42, 0.1)*$Q$9))/($B$11+$C$11+$F$11)</f>
        <v>0</v>
      </c>
      <c r="BB42">
        <v>6</v>
      </c>
      <c r="BC42">
        <v>0.5</v>
      </c>
      <c r="BD42" t="s">
        <v>355</v>
      </c>
      <c r="BE42">
        <v>2</v>
      </c>
      <c r="BF42" t="b">
        <v>1</v>
      </c>
      <c r="BG42">
        <v>1657479483.5</v>
      </c>
      <c r="BH42">
        <v>414.222111111111</v>
      </c>
      <c r="BI42">
        <v>440.929777777778</v>
      </c>
      <c r="BJ42">
        <v>21.0229666666667</v>
      </c>
      <c r="BK42">
        <v>18.6275888888889</v>
      </c>
      <c r="BL42">
        <v>410.989444444444</v>
      </c>
      <c r="BM42">
        <v>20.7461222222222</v>
      </c>
      <c r="BN42">
        <v>499.949444444444</v>
      </c>
      <c r="BO42">
        <v>73.3873666666667</v>
      </c>
      <c r="BP42">
        <v>0.0268615222222222</v>
      </c>
      <c r="BQ42">
        <v>24.4693333333333</v>
      </c>
      <c r="BR42">
        <v>25.0970777777778</v>
      </c>
      <c r="BS42">
        <v>999.9</v>
      </c>
      <c r="BT42">
        <v>0</v>
      </c>
      <c r="BU42">
        <v>0</v>
      </c>
      <c r="BV42">
        <v>9982.98555555556</v>
      </c>
      <c r="BW42">
        <v>0</v>
      </c>
      <c r="BX42">
        <v>2300.67111111111</v>
      </c>
      <c r="BY42">
        <v>-26.7077111111111</v>
      </c>
      <c r="BZ42">
        <v>423.117333333333</v>
      </c>
      <c r="CA42">
        <v>449.299111111111</v>
      </c>
      <c r="CB42">
        <v>2.39537</v>
      </c>
      <c r="CC42">
        <v>440.929777777778</v>
      </c>
      <c r="CD42">
        <v>18.6275888888889</v>
      </c>
      <c r="CE42">
        <v>1.54282</v>
      </c>
      <c r="CF42">
        <v>1.36703111111111</v>
      </c>
      <c r="CG42">
        <v>13.3992555555556</v>
      </c>
      <c r="CH42">
        <v>11.5567666666667</v>
      </c>
      <c r="CI42">
        <v>1999.92888888889</v>
      </c>
      <c r="CJ42">
        <v>0.979998666666667</v>
      </c>
      <c r="CK42">
        <v>0.0200016888888889</v>
      </c>
      <c r="CL42">
        <v>0</v>
      </c>
      <c r="CM42">
        <v>2.72308888888889</v>
      </c>
      <c r="CN42">
        <v>0</v>
      </c>
      <c r="CO42">
        <v>16677.0111111111</v>
      </c>
      <c r="CP42">
        <v>16704.8111111111</v>
      </c>
      <c r="CQ42">
        <v>45.375</v>
      </c>
      <c r="CR42">
        <v>47.965</v>
      </c>
      <c r="CS42">
        <v>46.562</v>
      </c>
      <c r="CT42">
        <v>45.479</v>
      </c>
      <c r="CU42">
        <v>44.5</v>
      </c>
      <c r="CV42">
        <v>1959.92777777778</v>
      </c>
      <c r="CW42">
        <v>40.0011111111111</v>
      </c>
      <c r="CX42">
        <v>0</v>
      </c>
      <c r="CY42">
        <v>1651546270.2</v>
      </c>
      <c r="CZ42">
        <v>0</v>
      </c>
      <c r="DA42">
        <v>0</v>
      </c>
      <c r="DB42" t="s">
        <v>356</v>
      </c>
      <c r="DC42">
        <v>1657298120.5</v>
      </c>
      <c r="DD42">
        <v>1657298120.5</v>
      </c>
      <c r="DE42">
        <v>0</v>
      </c>
      <c r="DF42">
        <v>1.391</v>
      </c>
      <c r="DG42">
        <v>0.035</v>
      </c>
      <c r="DH42">
        <v>2.39</v>
      </c>
      <c r="DI42">
        <v>0.104</v>
      </c>
      <c r="DJ42">
        <v>419</v>
      </c>
      <c r="DK42">
        <v>18</v>
      </c>
      <c r="DL42">
        <v>0.11</v>
      </c>
      <c r="DM42">
        <v>0.02</v>
      </c>
      <c r="DN42">
        <v>-17.3637</v>
      </c>
      <c r="DO42">
        <v>-46.5243512195122</v>
      </c>
      <c r="DP42">
        <v>5.01354994502094</v>
      </c>
      <c r="DQ42">
        <v>0</v>
      </c>
      <c r="DR42">
        <v>2.41752902439024</v>
      </c>
      <c r="DS42">
        <v>-0.106222996515679</v>
      </c>
      <c r="DT42">
        <v>0.0132331954743675</v>
      </c>
      <c r="DU42">
        <v>0</v>
      </c>
      <c r="DV42">
        <v>0</v>
      </c>
      <c r="DW42">
        <v>2</v>
      </c>
      <c r="DX42" t="s">
        <v>357</v>
      </c>
      <c r="DY42">
        <v>2.82506</v>
      </c>
      <c r="DZ42">
        <v>2.6435</v>
      </c>
      <c r="EA42">
        <v>0.0731997</v>
      </c>
      <c r="EB42">
        <v>0.0774796</v>
      </c>
      <c r="EC42">
        <v>0.0754855</v>
      </c>
      <c r="ED42">
        <v>0.0694148</v>
      </c>
      <c r="EE42">
        <v>25801.1</v>
      </c>
      <c r="EF42">
        <v>22431.5</v>
      </c>
      <c r="EG42">
        <v>24944.1</v>
      </c>
      <c r="EH42">
        <v>23700.8</v>
      </c>
      <c r="EI42">
        <v>39405.6</v>
      </c>
      <c r="EJ42">
        <v>36540.4</v>
      </c>
      <c r="EK42">
        <v>45138.5</v>
      </c>
      <c r="EL42">
        <v>42323.3</v>
      </c>
      <c r="EM42">
        <v>1.73503</v>
      </c>
      <c r="EN42">
        <v>2.08363</v>
      </c>
      <c r="EO42">
        <v>0.027366</v>
      </c>
      <c r="EP42">
        <v>0</v>
      </c>
      <c r="EQ42">
        <v>24.6385</v>
      </c>
      <c r="ER42">
        <v>999.9</v>
      </c>
      <c r="ES42">
        <v>40.581</v>
      </c>
      <c r="ET42">
        <v>34.281</v>
      </c>
      <c r="EU42">
        <v>30.0095</v>
      </c>
      <c r="EV42">
        <v>53.0002</v>
      </c>
      <c r="EW42">
        <v>28.8502</v>
      </c>
      <c r="EX42">
        <v>2</v>
      </c>
      <c r="EY42">
        <v>0.336593</v>
      </c>
      <c r="EZ42">
        <v>6.38355</v>
      </c>
      <c r="FA42">
        <v>20.1274</v>
      </c>
      <c r="FB42">
        <v>5.23436</v>
      </c>
      <c r="FC42">
        <v>11.992</v>
      </c>
      <c r="FD42">
        <v>4.9556</v>
      </c>
      <c r="FE42">
        <v>3.304</v>
      </c>
      <c r="FF42">
        <v>347.8</v>
      </c>
      <c r="FG42">
        <v>9999</v>
      </c>
      <c r="FH42">
        <v>9999</v>
      </c>
      <c r="FI42">
        <v>6216.8</v>
      </c>
      <c r="FJ42">
        <v>1.86813</v>
      </c>
      <c r="FK42">
        <v>1.86387</v>
      </c>
      <c r="FL42">
        <v>1.87138</v>
      </c>
      <c r="FM42">
        <v>1.86234</v>
      </c>
      <c r="FN42">
        <v>1.86174</v>
      </c>
      <c r="FO42">
        <v>1.86814</v>
      </c>
      <c r="FP42">
        <v>1.85828</v>
      </c>
      <c r="FQ42">
        <v>1.86464</v>
      </c>
      <c r="FR42">
        <v>5</v>
      </c>
      <c r="FS42">
        <v>0</v>
      </c>
      <c r="FT42">
        <v>0</v>
      </c>
      <c r="FU42">
        <v>0</v>
      </c>
      <c r="FV42" t="s">
        <v>358</v>
      </c>
      <c r="FW42" t="s">
        <v>359</v>
      </c>
      <c r="FX42" t="s">
        <v>360</v>
      </c>
      <c r="FY42" t="s">
        <v>360</v>
      </c>
      <c r="FZ42" t="s">
        <v>360</v>
      </c>
      <c r="GA42" t="s">
        <v>360</v>
      </c>
      <c r="GB42">
        <v>0</v>
      </c>
      <c r="GC42">
        <v>100</v>
      </c>
      <c r="GD42">
        <v>100</v>
      </c>
      <c r="GE42">
        <v>3.248</v>
      </c>
      <c r="GF42">
        <v>0.2766</v>
      </c>
      <c r="GG42">
        <v>1.58883679202709</v>
      </c>
      <c r="GH42">
        <v>0.00476717027532216</v>
      </c>
      <c r="GI42">
        <v>-2.21254457965117e-06</v>
      </c>
      <c r="GJ42">
        <v>8.4011376092462e-10</v>
      </c>
      <c r="GK42">
        <v>-0.0609447565822332</v>
      </c>
      <c r="GL42">
        <v>-0.00872906473258777</v>
      </c>
      <c r="GM42">
        <v>0.00143137740804298</v>
      </c>
      <c r="GN42">
        <v>-1.08861914993027e-05</v>
      </c>
      <c r="GO42">
        <v>12</v>
      </c>
      <c r="GP42">
        <v>2219</v>
      </c>
      <c r="GQ42">
        <v>4</v>
      </c>
      <c r="GR42">
        <v>38</v>
      </c>
      <c r="GS42">
        <v>3022.8</v>
      </c>
      <c r="GT42">
        <v>3022.8</v>
      </c>
      <c r="GU42">
        <v>1.39893</v>
      </c>
      <c r="GV42">
        <v>2.39502</v>
      </c>
      <c r="GW42">
        <v>1.99829</v>
      </c>
      <c r="GX42">
        <v>2.70386</v>
      </c>
      <c r="GY42">
        <v>2.09351</v>
      </c>
      <c r="GZ42">
        <v>2.40601</v>
      </c>
      <c r="HA42">
        <v>38.9198</v>
      </c>
      <c r="HB42">
        <v>13.8343</v>
      </c>
      <c r="HC42">
        <v>18</v>
      </c>
      <c r="HD42">
        <v>425.328</v>
      </c>
      <c r="HE42">
        <v>660.637</v>
      </c>
      <c r="HF42">
        <v>19.395</v>
      </c>
      <c r="HG42">
        <v>31.6539</v>
      </c>
      <c r="HH42">
        <v>30.0019</v>
      </c>
      <c r="HI42">
        <v>31.6398</v>
      </c>
      <c r="HJ42">
        <v>31.6065</v>
      </c>
      <c r="HK42">
        <v>28.1218</v>
      </c>
      <c r="HL42">
        <v>47.7834</v>
      </c>
      <c r="HM42">
        <v>0</v>
      </c>
      <c r="HN42">
        <v>19.2852</v>
      </c>
      <c r="HO42">
        <v>473.469</v>
      </c>
      <c r="HP42">
        <v>18.5403</v>
      </c>
      <c r="HQ42">
        <v>95.5004</v>
      </c>
      <c r="HR42">
        <v>99.4672</v>
      </c>
    </row>
    <row r="43" spans="1:226">
      <c r="A43">
        <v>27</v>
      </c>
      <c r="B43">
        <v>1657479491</v>
      </c>
      <c r="C43">
        <v>222</v>
      </c>
      <c r="D43" t="s">
        <v>412</v>
      </c>
      <c r="E43" t="s">
        <v>413</v>
      </c>
      <c r="F43">
        <v>5</v>
      </c>
      <c r="G43" t="s">
        <v>353</v>
      </c>
      <c r="H43" t="s">
        <v>354</v>
      </c>
      <c r="I43">
        <v>1657479488.2</v>
      </c>
      <c r="J43">
        <f>(K43)/1000</f>
        <v>0</v>
      </c>
      <c r="K43">
        <f>IF(BF43, AN43, AH43)</f>
        <v>0</v>
      </c>
      <c r="L43">
        <f>IF(BF43, AI43, AG43)</f>
        <v>0</v>
      </c>
      <c r="M43">
        <f>BH43 - IF(AU43&gt;1, L43*BB43*100.0/(AW43*BV43), 0)</f>
        <v>0</v>
      </c>
      <c r="N43">
        <f>((T43-J43/2)*M43-L43)/(T43+J43/2)</f>
        <v>0</v>
      </c>
      <c r="O43">
        <f>N43*(BO43+BP43)/1000.0</f>
        <v>0</v>
      </c>
      <c r="P43">
        <f>(BH43 - IF(AU43&gt;1, L43*BB43*100.0/(AW43*BV43), 0))*(BO43+BP43)/1000.0</f>
        <v>0</v>
      </c>
      <c r="Q43">
        <f>2.0/((1/S43-1/R43)+SIGN(S43)*SQRT((1/S43-1/R43)*(1/S43-1/R43) + 4*BC43/((BC43+1)*(BC43+1))*(2*1/S43*1/R43-1/R43*1/R43)))</f>
        <v>0</v>
      </c>
      <c r="R43">
        <f>IF(LEFT(BD43,1)&lt;&gt;"0",IF(LEFT(BD43,1)="1",3.0,BE43),$D$5+$E$5*(BV43*BO43/($K$5*1000))+$F$5*(BV43*BO43/($K$5*1000))*MAX(MIN(BB43,$J$5),$I$5)*MAX(MIN(BB43,$J$5),$I$5)+$G$5*MAX(MIN(BB43,$J$5),$I$5)*(BV43*BO43/($K$5*1000))+$H$5*(BV43*BO43/($K$5*1000))*(BV43*BO43/($K$5*1000)))</f>
        <v>0</v>
      </c>
      <c r="S43">
        <f>J43*(1000-(1000*0.61365*exp(17.502*W43/(240.97+W43))/(BO43+BP43)+BJ43)/2)/(1000*0.61365*exp(17.502*W43/(240.97+W43))/(BO43+BP43)-BJ43)</f>
        <v>0</v>
      </c>
      <c r="T43">
        <f>1/((BC43+1)/(Q43/1.6)+1/(R43/1.37)) + BC43/((BC43+1)/(Q43/1.6) + BC43/(R43/1.37))</f>
        <v>0</v>
      </c>
      <c r="U43">
        <f>(AX43*BA43)</f>
        <v>0</v>
      </c>
      <c r="V43">
        <f>(BQ43+(U43+2*0.95*5.67E-8*(((BQ43+$B$7)+273)^4-(BQ43+273)^4)-44100*J43)/(1.84*29.3*R43+8*0.95*5.67E-8*(BQ43+273)^3))</f>
        <v>0</v>
      </c>
      <c r="W43">
        <f>($C$7*BR43+$D$7*BS43+$E$7*V43)</f>
        <v>0</v>
      </c>
      <c r="X43">
        <f>0.61365*exp(17.502*W43/(240.97+W43))</f>
        <v>0</v>
      </c>
      <c r="Y43">
        <f>(Z43/AA43*100)</f>
        <v>0</v>
      </c>
      <c r="Z43">
        <f>BJ43*(BO43+BP43)/1000</f>
        <v>0</v>
      </c>
      <c r="AA43">
        <f>0.61365*exp(17.502*BQ43/(240.97+BQ43))</f>
        <v>0</v>
      </c>
      <c r="AB43">
        <f>(X43-BJ43*(BO43+BP43)/1000)</f>
        <v>0</v>
      </c>
      <c r="AC43">
        <f>(-J43*44100)</f>
        <v>0</v>
      </c>
      <c r="AD43">
        <f>2*29.3*R43*0.92*(BQ43-W43)</f>
        <v>0</v>
      </c>
      <c r="AE43">
        <f>2*0.95*5.67E-8*(((BQ43+$B$7)+273)^4-(W43+273)^4)</f>
        <v>0</v>
      </c>
      <c r="AF43">
        <f>U43+AE43+AC43+AD43</f>
        <v>0</v>
      </c>
      <c r="AG43">
        <f>BN43*AU43*(BI43-BH43*(1000-AU43*BK43)/(1000-AU43*BJ43))/(100*BB43)</f>
        <v>0</v>
      </c>
      <c r="AH43">
        <f>1000*BN43*AU43*(BJ43-BK43)/(100*BB43*(1000-AU43*BJ43))</f>
        <v>0</v>
      </c>
      <c r="AI43">
        <f>(AJ43 - AK43 - BO43*1E3/(8.314*(BQ43+273.15)) * AM43/BN43 * AL43) * BN43/(100*BB43) * (1000 - BK43)/1000</f>
        <v>0</v>
      </c>
      <c r="AJ43">
        <v>463.281801820633</v>
      </c>
      <c r="AK43">
        <v>439.144381818182</v>
      </c>
      <c r="AL43">
        <v>2.52089140767327</v>
      </c>
      <c r="AM43">
        <v>65.8875090245337</v>
      </c>
      <c r="AN43">
        <f>(AP43 - AO43 + BO43*1E3/(8.314*(BQ43+273.15)) * AR43/BN43 * AQ43) * BN43/(100*BB43) * 1000/(1000 - AP43)</f>
        <v>0</v>
      </c>
      <c r="AO43">
        <v>18.628038498939</v>
      </c>
      <c r="AP43">
        <v>21.0131454545455</v>
      </c>
      <c r="AQ43">
        <v>-0.000334915645054872</v>
      </c>
      <c r="AR43">
        <v>78.9573288142496</v>
      </c>
      <c r="AS43">
        <v>18</v>
      </c>
      <c r="AT43">
        <v>4</v>
      </c>
      <c r="AU43">
        <f>IF(AS43*$H$13&gt;=AW43,1.0,(AW43/(AW43-AS43*$H$13)))</f>
        <v>0</v>
      </c>
      <c r="AV43">
        <f>(AU43-1)*100</f>
        <v>0</v>
      </c>
      <c r="AW43">
        <f>MAX(0,($B$13+$C$13*BV43)/(1+$D$13*BV43)*BO43/(BQ43+273)*$E$13)</f>
        <v>0</v>
      </c>
      <c r="AX43">
        <f>$B$11*BW43+$C$11*BX43+$F$11*CI43*(1-CL43)</f>
        <v>0</v>
      </c>
      <c r="AY43">
        <f>AX43*AZ43</f>
        <v>0</v>
      </c>
      <c r="AZ43">
        <f>($B$11*$D$9+$C$11*$D$9+$F$11*((CV43+CN43)/MAX(CV43+CN43+CW43, 0.1)*$I$9+CW43/MAX(CV43+CN43+CW43, 0.1)*$J$9))/($B$11+$C$11+$F$11)</f>
        <v>0</v>
      </c>
      <c r="BA43">
        <f>($B$11*$K$9+$C$11*$K$9+$F$11*((CV43+CN43)/MAX(CV43+CN43+CW43, 0.1)*$P$9+CW43/MAX(CV43+CN43+CW43, 0.1)*$Q$9))/($B$11+$C$11+$F$11)</f>
        <v>0</v>
      </c>
      <c r="BB43">
        <v>6</v>
      </c>
      <c r="BC43">
        <v>0.5</v>
      </c>
      <c r="BD43" t="s">
        <v>355</v>
      </c>
      <c r="BE43">
        <v>2</v>
      </c>
      <c r="BF43" t="b">
        <v>1</v>
      </c>
      <c r="BG43">
        <v>1657479488.2</v>
      </c>
      <c r="BH43">
        <v>424.2211</v>
      </c>
      <c r="BI43">
        <v>455.4629</v>
      </c>
      <c r="BJ43">
        <v>21.01416</v>
      </c>
      <c r="BK43">
        <v>18.61593</v>
      </c>
      <c r="BL43">
        <v>420.9549</v>
      </c>
      <c r="BM43">
        <v>20.73766</v>
      </c>
      <c r="BN43">
        <v>499.9638</v>
      </c>
      <c r="BO43">
        <v>73.38742</v>
      </c>
      <c r="BP43">
        <v>0.02705903</v>
      </c>
      <c r="BQ43">
        <v>24.47569</v>
      </c>
      <c r="BR43">
        <v>25.0945</v>
      </c>
      <c r="BS43">
        <v>999.9</v>
      </c>
      <c r="BT43">
        <v>0</v>
      </c>
      <c r="BU43">
        <v>0</v>
      </c>
      <c r="BV43">
        <v>10009.808</v>
      </c>
      <c r="BW43">
        <v>0</v>
      </c>
      <c r="BX43">
        <v>2299.874</v>
      </c>
      <c r="BY43">
        <v>-31.24193</v>
      </c>
      <c r="BZ43">
        <v>433.3269</v>
      </c>
      <c r="CA43">
        <v>464.1026</v>
      </c>
      <c r="CB43">
        <v>2.398238</v>
      </c>
      <c r="CC43">
        <v>455.4629</v>
      </c>
      <c r="CD43">
        <v>18.61593</v>
      </c>
      <c r="CE43">
        <v>1.542176</v>
      </c>
      <c r="CF43">
        <v>1.366175</v>
      </c>
      <c r="CG43">
        <v>13.39286</v>
      </c>
      <c r="CH43">
        <v>11.54732</v>
      </c>
      <c r="CI43">
        <v>1999.963</v>
      </c>
      <c r="CJ43">
        <v>0.9799995</v>
      </c>
      <c r="CK43">
        <v>0.0200008</v>
      </c>
      <c r="CL43">
        <v>0</v>
      </c>
      <c r="CM43">
        <v>2.57463</v>
      </c>
      <c r="CN43">
        <v>0</v>
      </c>
      <c r="CO43">
        <v>16674.15</v>
      </c>
      <c r="CP43">
        <v>16705.09</v>
      </c>
      <c r="CQ43">
        <v>45.3998</v>
      </c>
      <c r="CR43">
        <v>48</v>
      </c>
      <c r="CS43">
        <v>46.6124</v>
      </c>
      <c r="CT43">
        <v>45.5</v>
      </c>
      <c r="CU43">
        <v>44.5248</v>
      </c>
      <c r="CV43">
        <v>1959.963</v>
      </c>
      <c r="CW43">
        <v>40</v>
      </c>
      <c r="CX43">
        <v>0</v>
      </c>
      <c r="CY43">
        <v>1651546275.6</v>
      </c>
      <c r="CZ43">
        <v>0</v>
      </c>
      <c r="DA43">
        <v>0</v>
      </c>
      <c r="DB43" t="s">
        <v>356</v>
      </c>
      <c r="DC43">
        <v>1657298120.5</v>
      </c>
      <c r="DD43">
        <v>1657298120.5</v>
      </c>
      <c r="DE43">
        <v>0</v>
      </c>
      <c r="DF43">
        <v>1.391</v>
      </c>
      <c r="DG43">
        <v>0.035</v>
      </c>
      <c r="DH43">
        <v>2.39</v>
      </c>
      <c r="DI43">
        <v>0.104</v>
      </c>
      <c r="DJ43">
        <v>419</v>
      </c>
      <c r="DK43">
        <v>18</v>
      </c>
      <c r="DL43">
        <v>0.11</v>
      </c>
      <c r="DM43">
        <v>0.02</v>
      </c>
      <c r="DN43">
        <v>-22.5313585365854</v>
      </c>
      <c r="DO43">
        <v>-69.2454083623693</v>
      </c>
      <c r="DP43">
        <v>6.87877757563872</v>
      </c>
      <c r="DQ43">
        <v>0</v>
      </c>
      <c r="DR43">
        <v>2.40807219512195</v>
      </c>
      <c r="DS43">
        <v>-0.100902020905919</v>
      </c>
      <c r="DT43">
        <v>0.0131036255478594</v>
      </c>
      <c r="DU43">
        <v>0</v>
      </c>
      <c r="DV43">
        <v>0</v>
      </c>
      <c r="DW43">
        <v>2</v>
      </c>
      <c r="DX43" t="s">
        <v>357</v>
      </c>
      <c r="DY43">
        <v>2.82515</v>
      </c>
      <c r="DZ43">
        <v>2.64363</v>
      </c>
      <c r="EA43">
        <v>0.0748398</v>
      </c>
      <c r="EB43">
        <v>0.0795482</v>
      </c>
      <c r="EC43">
        <v>0.0754755</v>
      </c>
      <c r="ED43">
        <v>0.069316</v>
      </c>
      <c r="EE43">
        <v>25754.5</v>
      </c>
      <c r="EF43">
        <v>22380.6</v>
      </c>
      <c r="EG43">
        <v>24943.2</v>
      </c>
      <c r="EH43">
        <v>23700.2</v>
      </c>
      <c r="EI43">
        <v>39405</v>
      </c>
      <c r="EJ43">
        <v>36543.4</v>
      </c>
      <c r="EK43">
        <v>45137.2</v>
      </c>
      <c r="EL43">
        <v>42322.2</v>
      </c>
      <c r="EM43">
        <v>1.73477</v>
      </c>
      <c r="EN43">
        <v>2.08367</v>
      </c>
      <c r="EO43">
        <v>0.0263974</v>
      </c>
      <c r="EP43">
        <v>0</v>
      </c>
      <c r="EQ43">
        <v>24.6736</v>
      </c>
      <c r="ER43">
        <v>999.9</v>
      </c>
      <c r="ES43">
        <v>40.557</v>
      </c>
      <c r="ET43">
        <v>34.291</v>
      </c>
      <c r="EU43">
        <v>30.012</v>
      </c>
      <c r="EV43">
        <v>52.7102</v>
      </c>
      <c r="EW43">
        <v>28.8061</v>
      </c>
      <c r="EX43">
        <v>2</v>
      </c>
      <c r="EY43">
        <v>0.338387</v>
      </c>
      <c r="EZ43">
        <v>6.55019</v>
      </c>
      <c r="FA43">
        <v>20.1214</v>
      </c>
      <c r="FB43">
        <v>5.23376</v>
      </c>
      <c r="FC43">
        <v>11.992</v>
      </c>
      <c r="FD43">
        <v>4.95585</v>
      </c>
      <c r="FE43">
        <v>3.30398</v>
      </c>
      <c r="FF43">
        <v>347.8</v>
      </c>
      <c r="FG43">
        <v>9999</v>
      </c>
      <c r="FH43">
        <v>9999</v>
      </c>
      <c r="FI43">
        <v>6217</v>
      </c>
      <c r="FJ43">
        <v>1.86813</v>
      </c>
      <c r="FK43">
        <v>1.86386</v>
      </c>
      <c r="FL43">
        <v>1.87138</v>
      </c>
      <c r="FM43">
        <v>1.86234</v>
      </c>
      <c r="FN43">
        <v>1.86172</v>
      </c>
      <c r="FO43">
        <v>1.86813</v>
      </c>
      <c r="FP43">
        <v>1.85828</v>
      </c>
      <c r="FQ43">
        <v>1.86462</v>
      </c>
      <c r="FR43">
        <v>5</v>
      </c>
      <c r="FS43">
        <v>0</v>
      </c>
      <c r="FT43">
        <v>0</v>
      </c>
      <c r="FU43">
        <v>0</v>
      </c>
      <c r="FV43" t="s">
        <v>358</v>
      </c>
      <c r="FW43" t="s">
        <v>359</v>
      </c>
      <c r="FX43" t="s">
        <v>360</v>
      </c>
      <c r="FY43" t="s">
        <v>360</v>
      </c>
      <c r="FZ43" t="s">
        <v>360</v>
      </c>
      <c r="GA43" t="s">
        <v>360</v>
      </c>
      <c r="GB43">
        <v>0</v>
      </c>
      <c r="GC43">
        <v>100</v>
      </c>
      <c r="GD43">
        <v>100</v>
      </c>
      <c r="GE43">
        <v>3.289</v>
      </c>
      <c r="GF43">
        <v>0.2764</v>
      </c>
      <c r="GG43">
        <v>1.58883679202709</v>
      </c>
      <c r="GH43">
        <v>0.00476717027532216</v>
      </c>
      <c r="GI43">
        <v>-2.21254457965117e-06</v>
      </c>
      <c r="GJ43">
        <v>8.4011376092462e-10</v>
      </c>
      <c r="GK43">
        <v>-0.0609447565822332</v>
      </c>
      <c r="GL43">
        <v>-0.00872906473258777</v>
      </c>
      <c r="GM43">
        <v>0.00143137740804298</v>
      </c>
      <c r="GN43">
        <v>-1.08861914993027e-05</v>
      </c>
      <c r="GO43">
        <v>12</v>
      </c>
      <c r="GP43">
        <v>2219</v>
      </c>
      <c r="GQ43">
        <v>4</v>
      </c>
      <c r="GR43">
        <v>38</v>
      </c>
      <c r="GS43">
        <v>3022.8</v>
      </c>
      <c r="GT43">
        <v>3022.8</v>
      </c>
      <c r="GU43">
        <v>1.43799</v>
      </c>
      <c r="GV43">
        <v>2.39258</v>
      </c>
      <c r="GW43">
        <v>1.99829</v>
      </c>
      <c r="GX43">
        <v>2.70386</v>
      </c>
      <c r="GY43">
        <v>2.09351</v>
      </c>
      <c r="GZ43">
        <v>2.41455</v>
      </c>
      <c r="HA43">
        <v>38.9198</v>
      </c>
      <c r="HB43">
        <v>13.8256</v>
      </c>
      <c r="HC43">
        <v>18</v>
      </c>
      <c r="HD43">
        <v>425.196</v>
      </c>
      <c r="HE43">
        <v>660.711</v>
      </c>
      <c r="HF43">
        <v>19.2883</v>
      </c>
      <c r="HG43">
        <v>31.6566</v>
      </c>
      <c r="HH43">
        <v>30.0017</v>
      </c>
      <c r="HI43">
        <v>31.6418</v>
      </c>
      <c r="HJ43">
        <v>31.6093</v>
      </c>
      <c r="HK43">
        <v>28.8874</v>
      </c>
      <c r="HL43">
        <v>47.7834</v>
      </c>
      <c r="HM43">
        <v>0</v>
      </c>
      <c r="HN43">
        <v>19.1938</v>
      </c>
      <c r="HO43">
        <v>493.667</v>
      </c>
      <c r="HP43">
        <v>18.5275</v>
      </c>
      <c r="HQ43">
        <v>95.4974</v>
      </c>
      <c r="HR43">
        <v>99.4646</v>
      </c>
    </row>
    <row r="44" spans="1:226">
      <c r="A44">
        <v>28</v>
      </c>
      <c r="B44">
        <v>1657479496</v>
      </c>
      <c r="C44">
        <v>227</v>
      </c>
      <c r="D44" t="s">
        <v>414</v>
      </c>
      <c r="E44" t="s">
        <v>415</v>
      </c>
      <c r="F44">
        <v>5</v>
      </c>
      <c r="G44" t="s">
        <v>353</v>
      </c>
      <c r="H44" t="s">
        <v>354</v>
      </c>
      <c r="I44">
        <v>1657479493.5</v>
      </c>
      <c r="J44">
        <f>(K44)/1000</f>
        <v>0</v>
      </c>
      <c r="K44">
        <f>IF(BF44, AN44, AH44)</f>
        <v>0</v>
      </c>
      <c r="L44">
        <f>IF(BF44, AI44, AG44)</f>
        <v>0</v>
      </c>
      <c r="M44">
        <f>BH44 - IF(AU44&gt;1, L44*BB44*100.0/(AW44*BV44), 0)</f>
        <v>0</v>
      </c>
      <c r="N44">
        <f>((T44-J44/2)*M44-L44)/(T44+J44/2)</f>
        <v>0</v>
      </c>
      <c r="O44">
        <f>N44*(BO44+BP44)/1000.0</f>
        <v>0</v>
      </c>
      <c r="P44">
        <f>(BH44 - IF(AU44&gt;1, L44*BB44*100.0/(AW44*BV44), 0))*(BO44+BP44)/1000.0</f>
        <v>0</v>
      </c>
      <c r="Q44">
        <f>2.0/((1/S44-1/R44)+SIGN(S44)*SQRT((1/S44-1/R44)*(1/S44-1/R44) + 4*BC44/((BC44+1)*(BC44+1))*(2*1/S44*1/R44-1/R44*1/R44)))</f>
        <v>0</v>
      </c>
      <c r="R44">
        <f>IF(LEFT(BD44,1)&lt;&gt;"0",IF(LEFT(BD44,1)="1",3.0,BE44),$D$5+$E$5*(BV44*BO44/($K$5*1000))+$F$5*(BV44*BO44/($K$5*1000))*MAX(MIN(BB44,$J$5),$I$5)*MAX(MIN(BB44,$J$5),$I$5)+$G$5*MAX(MIN(BB44,$J$5),$I$5)*(BV44*BO44/($K$5*1000))+$H$5*(BV44*BO44/($K$5*1000))*(BV44*BO44/($K$5*1000)))</f>
        <v>0</v>
      </c>
      <c r="S44">
        <f>J44*(1000-(1000*0.61365*exp(17.502*W44/(240.97+W44))/(BO44+BP44)+BJ44)/2)/(1000*0.61365*exp(17.502*W44/(240.97+W44))/(BO44+BP44)-BJ44)</f>
        <v>0</v>
      </c>
      <c r="T44">
        <f>1/((BC44+1)/(Q44/1.6)+1/(R44/1.37)) + BC44/((BC44+1)/(Q44/1.6) + BC44/(R44/1.37))</f>
        <v>0</v>
      </c>
      <c r="U44">
        <f>(AX44*BA44)</f>
        <v>0</v>
      </c>
      <c r="V44">
        <f>(BQ44+(U44+2*0.95*5.67E-8*(((BQ44+$B$7)+273)^4-(BQ44+273)^4)-44100*J44)/(1.84*29.3*R44+8*0.95*5.67E-8*(BQ44+273)^3))</f>
        <v>0</v>
      </c>
      <c r="W44">
        <f>($C$7*BR44+$D$7*BS44+$E$7*V44)</f>
        <v>0</v>
      </c>
      <c r="X44">
        <f>0.61365*exp(17.502*W44/(240.97+W44))</f>
        <v>0</v>
      </c>
      <c r="Y44">
        <f>(Z44/AA44*100)</f>
        <v>0</v>
      </c>
      <c r="Z44">
        <f>BJ44*(BO44+BP44)/1000</f>
        <v>0</v>
      </c>
      <c r="AA44">
        <f>0.61365*exp(17.502*BQ44/(240.97+BQ44))</f>
        <v>0</v>
      </c>
      <c r="AB44">
        <f>(X44-BJ44*(BO44+BP44)/1000)</f>
        <v>0</v>
      </c>
      <c r="AC44">
        <f>(-J44*44100)</f>
        <v>0</v>
      </c>
      <c r="AD44">
        <f>2*29.3*R44*0.92*(BQ44-W44)</f>
        <v>0</v>
      </c>
      <c r="AE44">
        <f>2*0.95*5.67E-8*(((BQ44+$B$7)+273)^4-(W44+273)^4)</f>
        <v>0</v>
      </c>
      <c r="AF44">
        <f>U44+AE44+AC44+AD44</f>
        <v>0</v>
      </c>
      <c r="AG44">
        <f>BN44*AU44*(BI44-BH44*(1000-AU44*BK44)/(1000-AU44*BJ44))/(100*BB44)</f>
        <v>0</v>
      </c>
      <c r="AH44">
        <f>1000*BN44*AU44*(BJ44-BK44)/(100*BB44*(1000-AU44*BJ44))</f>
        <v>0</v>
      </c>
      <c r="AI44">
        <f>(AJ44 - AK44 - BO44*1E3/(8.314*(BQ44+273.15)) * AM44/BN44 * AL44) * BN44/(100*BB44) * (1000 - BK44)/1000</f>
        <v>0</v>
      </c>
      <c r="AJ44">
        <v>479.889908190347</v>
      </c>
      <c r="AK44">
        <v>453.615333333333</v>
      </c>
      <c r="AL44">
        <v>2.9555161672006</v>
      </c>
      <c r="AM44">
        <v>65.8875090245337</v>
      </c>
      <c r="AN44">
        <f>(AP44 - AO44 + BO44*1E3/(8.314*(BQ44+273.15)) * AR44/BN44 * AQ44) * BN44/(100*BB44) * 1000/(1000 - AP44)</f>
        <v>0</v>
      </c>
      <c r="AO44">
        <v>18.59020534844</v>
      </c>
      <c r="AP44">
        <v>21.0095020979021</v>
      </c>
      <c r="AQ44">
        <v>5.34374727408765e-06</v>
      </c>
      <c r="AR44">
        <v>78.9573288142496</v>
      </c>
      <c r="AS44">
        <v>18</v>
      </c>
      <c r="AT44">
        <v>4</v>
      </c>
      <c r="AU44">
        <f>IF(AS44*$H$13&gt;=AW44,1.0,(AW44/(AW44-AS44*$H$13)))</f>
        <v>0</v>
      </c>
      <c r="AV44">
        <f>(AU44-1)*100</f>
        <v>0</v>
      </c>
      <c r="AW44">
        <f>MAX(0,($B$13+$C$13*BV44)/(1+$D$13*BV44)*BO44/(BQ44+273)*$E$13)</f>
        <v>0</v>
      </c>
      <c r="AX44">
        <f>$B$11*BW44+$C$11*BX44+$F$11*CI44*(1-CL44)</f>
        <v>0</v>
      </c>
      <c r="AY44">
        <f>AX44*AZ44</f>
        <v>0</v>
      </c>
      <c r="AZ44">
        <f>($B$11*$D$9+$C$11*$D$9+$F$11*((CV44+CN44)/MAX(CV44+CN44+CW44, 0.1)*$I$9+CW44/MAX(CV44+CN44+CW44, 0.1)*$J$9))/($B$11+$C$11+$F$11)</f>
        <v>0</v>
      </c>
      <c r="BA44">
        <f>($B$11*$K$9+$C$11*$K$9+$F$11*((CV44+CN44)/MAX(CV44+CN44+CW44, 0.1)*$P$9+CW44/MAX(CV44+CN44+CW44, 0.1)*$Q$9))/($B$11+$C$11+$F$11)</f>
        <v>0</v>
      </c>
      <c r="BB44">
        <v>6</v>
      </c>
      <c r="BC44">
        <v>0.5</v>
      </c>
      <c r="BD44" t="s">
        <v>355</v>
      </c>
      <c r="BE44">
        <v>2</v>
      </c>
      <c r="BF44" t="b">
        <v>1</v>
      </c>
      <c r="BG44">
        <v>1657479493.5</v>
      </c>
      <c r="BH44">
        <v>438.236333333333</v>
      </c>
      <c r="BI44">
        <v>472.779888888889</v>
      </c>
      <c r="BJ44">
        <v>21.0118111111111</v>
      </c>
      <c r="BK44">
        <v>18.5880111111111</v>
      </c>
      <c r="BL44">
        <v>434.923666666667</v>
      </c>
      <c r="BM44">
        <v>20.7353888888889</v>
      </c>
      <c r="BN44">
        <v>500.035333333333</v>
      </c>
      <c r="BO44">
        <v>73.3868111111111</v>
      </c>
      <c r="BP44">
        <v>0.0269025666666667</v>
      </c>
      <c r="BQ44">
        <v>24.4739333333333</v>
      </c>
      <c r="BR44">
        <v>25.1198</v>
      </c>
      <c r="BS44">
        <v>999.9</v>
      </c>
      <c r="BT44">
        <v>0</v>
      </c>
      <c r="BU44">
        <v>0</v>
      </c>
      <c r="BV44">
        <v>10016.7888888889</v>
      </c>
      <c r="BW44">
        <v>0</v>
      </c>
      <c r="BX44">
        <v>2299.60111111111</v>
      </c>
      <c r="BY44">
        <v>-34.5435222222222</v>
      </c>
      <c r="BZ44">
        <v>447.642222222222</v>
      </c>
      <c r="CA44">
        <v>481.734333333333</v>
      </c>
      <c r="CB44">
        <v>2.42381111111111</v>
      </c>
      <c r="CC44">
        <v>472.779888888889</v>
      </c>
      <c r="CD44">
        <v>18.5880111111111</v>
      </c>
      <c r="CE44">
        <v>1.54198888888889</v>
      </c>
      <c r="CF44">
        <v>1.36411444444444</v>
      </c>
      <c r="CG44">
        <v>13.3909888888889</v>
      </c>
      <c r="CH44">
        <v>11.5245</v>
      </c>
      <c r="CI44">
        <v>1999.93</v>
      </c>
      <c r="CJ44">
        <v>0.979999333333333</v>
      </c>
      <c r="CK44">
        <v>0.0200009777777778</v>
      </c>
      <c r="CL44">
        <v>0</v>
      </c>
      <c r="CM44">
        <v>2.58991111111111</v>
      </c>
      <c r="CN44">
        <v>0</v>
      </c>
      <c r="CO44">
        <v>16671.1444444444</v>
      </c>
      <c r="CP44">
        <v>16704.8222222222</v>
      </c>
      <c r="CQ44">
        <v>45.437</v>
      </c>
      <c r="CR44">
        <v>48.0551111111111</v>
      </c>
      <c r="CS44">
        <v>46.625</v>
      </c>
      <c r="CT44">
        <v>45.5551111111111</v>
      </c>
      <c r="CU44">
        <v>44.562</v>
      </c>
      <c r="CV44">
        <v>1959.93</v>
      </c>
      <c r="CW44">
        <v>40</v>
      </c>
      <c r="CX44">
        <v>0</v>
      </c>
      <c r="CY44">
        <v>1651546280.4</v>
      </c>
      <c r="CZ44">
        <v>0</v>
      </c>
      <c r="DA44">
        <v>0</v>
      </c>
      <c r="DB44" t="s">
        <v>356</v>
      </c>
      <c r="DC44">
        <v>1657298120.5</v>
      </c>
      <c r="DD44">
        <v>1657298120.5</v>
      </c>
      <c r="DE44">
        <v>0</v>
      </c>
      <c r="DF44">
        <v>1.391</v>
      </c>
      <c r="DG44">
        <v>0.035</v>
      </c>
      <c r="DH44">
        <v>2.39</v>
      </c>
      <c r="DI44">
        <v>0.104</v>
      </c>
      <c r="DJ44">
        <v>419</v>
      </c>
      <c r="DK44">
        <v>18</v>
      </c>
      <c r="DL44">
        <v>0.11</v>
      </c>
      <c r="DM44">
        <v>0.02</v>
      </c>
      <c r="DN44">
        <v>-26.5932658536585</v>
      </c>
      <c r="DO44">
        <v>-64.134712891986</v>
      </c>
      <c r="DP44">
        <v>6.41478881262208</v>
      </c>
      <c r="DQ44">
        <v>0</v>
      </c>
      <c r="DR44">
        <v>2.40841585365854</v>
      </c>
      <c r="DS44">
        <v>-0.00408522648083504</v>
      </c>
      <c r="DT44">
        <v>0.0134062217037027</v>
      </c>
      <c r="DU44">
        <v>1</v>
      </c>
      <c r="DV44">
        <v>1</v>
      </c>
      <c r="DW44">
        <v>2</v>
      </c>
      <c r="DX44" t="s">
        <v>383</v>
      </c>
      <c r="DY44">
        <v>2.82528</v>
      </c>
      <c r="DZ44">
        <v>2.64347</v>
      </c>
      <c r="EA44">
        <v>0.0767341</v>
      </c>
      <c r="EB44">
        <v>0.0816505</v>
      </c>
      <c r="EC44">
        <v>0.0754687</v>
      </c>
      <c r="ED44">
        <v>0.0692979</v>
      </c>
      <c r="EE44">
        <v>25701.3</v>
      </c>
      <c r="EF44">
        <v>22329.1</v>
      </c>
      <c r="EG44">
        <v>24942.8</v>
      </c>
      <c r="EH44">
        <v>23699.8</v>
      </c>
      <c r="EI44">
        <v>39404.6</v>
      </c>
      <c r="EJ44">
        <v>36543.8</v>
      </c>
      <c r="EK44">
        <v>45136.3</v>
      </c>
      <c r="EL44">
        <v>42321.8</v>
      </c>
      <c r="EM44">
        <v>1.73487</v>
      </c>
      <c r="EN44">
        <v>2.0836</v>
      </c>
      <c r="EO44">
        <v>0.0251569</v>
      </c>
      <c r="EP44">
        <v>0</v>
      </c>
      <c r="EQ44">
        <v>24.7102</v>
      </c>
      <c r="ER44">
        <v>999.9</v>
      </c>
      <c r="ES44">
        <v>40.532</v>
      </c>
      <c r="ET44">
        <v>34.291</v>
      </c>
      <c r="EU44">
        <v>29.9916</v>
      </c>
      <c r="EV44">
        <v>52.7502</v>
      </c>
      <c r="EW44">
        <v>28.766</v>
      </c>
      <c r="EX44">
        <v>2</v>
      </c>
      <c r="EY44">
        <v>0.339962</v>
      </c>
      <c r="EZ44">
        <v>6.77462</v>
      </c>
      <c r="FA44">
        <v>20.1128</v>
      </c>
      <c r="FB44">
        <v>5.23436</v>
      </c>
      <c r="FC44">
        <v>11.992</v>
      </c>
      <c r="FD44">
        <v>4.95595</v>
      </c>
      <c r="FE44">
        <v>3.304</v>
      </c>
      <c r="FF44">
        <v>347.8</v>
      </c>
      <c r="FG44">
        <v>9999</v>
      </c>
      <c r="FH44">
        <v>9999</v>
      </c>
      <c r="FI44">
        <v>6217</v>
      </c>
      <c r="FJ44">
        <v>1.86813</v>
      </c>
      <c r="FK44">
        <v>1.86386</v>
      </c>
      <c r="FL44">
        <v>1.87135</v>
      </c>
      <c r="FM44">
        <v>1.86234</v>
      </c>
      <c r="FN44">
        <v>1.86172</v>
      </c>
      <c r="FO44">
        <v>1.86815</v>
      </c>
      <c r="FP44">
        <v>1.85825</v>
      </c>
      <c r="FQ44">
        <v>1.86462</v>
      </c>
      <c r="FR44">
        <v>5</v>
      </c>
      <c r="FS44">
        <v>0</v>
      </c>
      <c r="FT44">
        <v>0</v>
      </c>
      <c r="FU44">
        <v>0</v>
      </c>
      <c r="FV44" t="s">
        <v>358</v>
      </c>
      <c r="FW44" t="s">
        <v>359</v>
      </c>
      <c r="FX44" t="s">
        <v>360</v>
      </c>
      <c r="FY44" t="s">
        <v>360</v>
      </c>
      <c r="FZ44" t="s">
        <v>360</v>
      </c>
      <c r="GA44" t="s">
        <v>360</v>
      </c>
      <c r="GB44">
        <v>0</v>
      </c>
      <c r="GC44">
        <v>100</v>
      </c>
      <c r="GD44">
        <v>100</v>
      </c>
      <c r="GE44">
        <v>3.337</v>
      </c>
      <c r="GF44">
        <v>0.2763</v>
      </c>
      <c r="GG44">
        <v>1.58883679202709</v>
      </c>
      <c r="GH44">
        <v>0.00476717027532216</v>
      </c>
      <c r="GI44">
        <v>-2.21254457965117e-06</v>
      </c>
      <c r="GJ44">
        <v>8.4011376092462e-10</v>
      </c>
      <c r="GK44">
        <v>-0.0609447565822332</v>
      </c>
      <c r="GL44">
        <v>-0.00872906473258777</v>
      </c>
      <c r="GM44">
        <v>0.00143137740804298</v>
      </c>
      <c r="GN44">
        <v>-1.08861914993027e-05</v>
      </c>
      <c r="GO44">
        <v>12</v>
      </c>
      <c r="GP44">
        <v>2219</v>
      </c>
      <c r="GQ44">
        <v>4</v>
      </c>
      <c r="GR44">
        <v>38</v>
      </c>
      <c r="GS44">
        <v>3022.9</v>
      </c>
      <c r="GT44">
        <v>3022.9</v>
      </c>
      <c r="GU44">
        <v>1.47949</v>
      </c>
      <c r="GV44">
        <v>2.39014</v>
      </c>
      <c r="GW44">
        <v>1.99829</v>
      </c>
      <c r="GX44">
        <v>2.70386</v>
      </c>
      <c r="GY44">
        <v>2.09351</v>
      </c>
      <c r="GZ44">
        <v>2.42432</v>
      </c>
      <c r="HA44">
        <v>38.9198</v>
      </c>
      <c r="HB44">
        <v>13.8256</v>
      </c>
      <c r="HC44">
        <v>18</v>
      </c>
      <c r="HD44">
        <v>425.272</v>
      </c>
      <c r="HE44">
        <v>660.661</v>
      </c>
      <c r="HF44">
        <v>19.1851</v>
      </c>
      <c r="HG44">
        <v>31.6608</v>
      </c>
      <c r="HH44">
        <v>30.0016</v>
      </c>
      <c r="HI44">
        <v>31.6446</v>
      </c>
      <c r="HJ44">
        <v>31.6106</v>
      </c>
      <c r="HK44">
        <v>29.7373</v>
      </c>
      <c r="HL44">
        <v>47.7834</v>
      </c>
      <c r="HM44">
        <v>0</v>
      </c>
      <c r="HN44">
        <v>19.0816</v>
      </c>
      <c r="HO44">
        <v>507.068</v>
      </c>
      <c r="HP44">
        <v>18.5156</v>
      </c>
      <c r="HQ44">
        <v>95.4957</v>
      </c>
      <c r="HR44">
        <v>99.4633</v>
      </c>
    </row>
    <row r="45" spans="1:226">
      <c r="A45">
        <v>29</v>
      </c>
      <c r="B45">
        <v>1657479501</v>
      </c>
      <c r="C45">
        <v>232</v>
      </c>
      <c r="D45" t="s">
        <v>416</v>
      </c>
      <c r="E45" t="s">
        <v>417</v>
      </c>
      <c r="F45">
        <v>5</v>
      </c>
      <c r="G45" t="s">
        <v>353</v>
      </c>
      <c r="H45" t="s">
        <v>354</v>
      </c>
      <c r="I45">
        <v>1657479498.2</v>
      </c>
      <c r="J45">
        <f>(K45)/1000</f>
        <v>0</v>
      </c>
      <c r="K45">
        <f>IF(BF45, AN45, AH45)</f>
        <v>0</v>
      </c>
      <c r="L45">
        <f>IF(BF45, AI45, AG45)</f>
        <v>0</v>
      </c>
      <c r="M45">
        <f>BH45 - IF(AU45&gt;1, L45*BB45*100.0/(AW45*BV45), 0)</f>
        <v>0</v>
      </c>
      <c r="N45">
        <f>((T45-J45/2)*M45-L45)/(T45+J45/2)</f>
        <v>0</v>
      </c>
      <c r="O45">
        <f>N45*(BO45+BP45)/1000.0</f>
        <v>0</v>
      </c>
      <c r="P45">
        <f>(BH45 - IF(AU45&gt;1, L45*BB45*100.0/(AW45*BV45), 0))*(BO45+BP45)/1000.0</f>
        <v>0</v>
      </c>
      <c r="Q45">
        <f>2.0/((1/S45-1/R45)+SIGN(S45)*SQRT((1/S45-1/R45)*(1/S45-1/R45) + 4*BC45/((BC45+1)*(BC45+1))*(2*1/S45*1/R45-1/R45*1/R45)))</f>
        <v>0</v>
      </c>
      <c r="R45">
        <f>IF(LEFT(BD45,1)&lt;&gt;"0",IF(LEFT(BD45,1)="1",3.0,BE45),$D$5+$E$5*(BV45*BO45/($K$5*1000))+$F$5*(BV45*BO45/($K$5*1000))*MAX(MIN(BB45,$J$5),$I$5)*MAX(MIN(BB45,$J$5),$I$5)+$G$5*MAX(MIN(BB45,$J$5),$I$5)*(BV45*BO45/($K$5*1000))+$H$5*(BV45*BO45/($K$5*1000))*(BV45*BO45/($K$5*1000)))</f>
        <v>0</v>
      </c>
      <c r="S45">
        <f>J45*(1000-(1000*0.61365*exp(17.502*W45/(240.97+W45))/(BO45+BP45)+BJ45)/2)/(1000*0.61365*exp(17.502*W45/(240.97+W45))/(BO45+BP45)-BJ45)</f>
        <v>0</v>
      </c>
      <c r="T45">
        <f>1/((BC45+1)/(Q45/1.6)+1/(R45/1.37)) + BC45/((BC45+1)/(Q45/1.6) + BC45/(R45/1.37))</f>
        <v>0</v>
      </c>
      <c r="U45">
        <f>(AX45*BA45)</f>
        <v>0</v>
      </c>
      <c r="V45">
        <f>(BQ45+(U45+2*0.95*5.67E-8*(((BQ45+$B$7)+273)^4-(BQ45+273)^4)-44100*J45)/(1.84*29.3*R45+8*0.95*5.67E-8*(BQ45+273)^3))</f>
        <v>0</v>
      </c>
      <c r="W45">
        <f>($C$7*BR45+$D$7*BS45+$E$7*V45)</f>
        <v>0</v>
      </c>
      <c r="X45">
        <f>0.61365*exp(17.502*W45/(240.97+W45))</f>
        <v>0</v>
      </c>
      <c r="Y45">
        <f>(Z45/AA45*100)</f>
        <v>0</v>
      </c>
      <c r="Z45">
        <f>BJ45*(BO45+BP45)/1000</f>
        <v>0</v>
      </c>
      <c r="AA45">
        <f>0.61365*exp(17.502*BQ45/(240.97+BQ45))</f>
        <v>0</v>
      </c>
      <c r="AB45">
        <f>(X45-BJ45*(BO45+BP45)/1000)</f>
        <v>0</v>
      </c>
      <c r="AC45">
        <f>(-J45*44100)</f>
        <v>0</v>
      </c>
      <c r="AD45">
        <f>2*29.3*R45*0.92*(BQ45-W45)</f>
        <v>0</v>
      </c>
      <c r="AE45">
        <f>2*0.95*5.67E-8*(((BQ45+$B$7)+273)^4-(W45+273)^4)</f>
        <v>0</v>
      </c>
      <c r="AF45">
        <f>U45+AE45+AC45+AD45</f>
        <v>0</v>
      </c>
      <c r="AG45">
        <f>BN45*AU45*(BI45-BH45*(1000-AU45*BK45)/(1000-AU45*BJ45))/(100*BB45)</f>
        <v>0</v>
      </c>
      <c r="AH45">
        <f>1000*BN45*AU45*(BJ45-BK45)/(100*BB45*(1000-AU45*BJ45))</f>
        <v>0</v>
      </c>
      <c r="AI45">
        <f>(AJ45 - AK45 - BO45*1E3/(8.314*(BQ45+273.15)) * AM45/BN45 * AL45) * BN45/(100*BB45) * (1000 - BK45)/1000</f>
        <v>0</v>
      </c>
      <c r="AJ45">
        <v>496.903043958994</v>
      </c>
      <c r="AK45">
        <v>469.136636363636</v>
      </c>
      <c r="AL45">
        <v>3.1180414227048</v>
      </c>
      <c r="AM45">
        <v>65.8875090245337</v>
      </c>
      <c r="AN45">
        <f>(AP45 - AO45 + BO45*1E3/(8.314*(BQ45+273.15)) * AR45/BN45 * AQ45) * BN45/(100*BB45) * 1000/(1000 - AP45)</f>
        <v>0</v>
      </c>
      <c r="AO45">
        <v>18.5851882560064</v>
      </c>
      <c r="AP45">
        <v>21.0065433566434</v>
      </c>
      <c r="AQ45">
        <v>-9.01990172216663e-05</v>
      </c>
      <c r="AR45">
        <v>78.9573288142496</v>
      </c>
      <c r="AS45">
        <v>18</v>
      </c>
      <c r="AT45">
        <v>4</v>
      </c>
      <c r="AU45">
        <f>IF(AS45*$H$13&gt;=AW45,1.0,(AW45/(AW45-AS45*$H$13)))</f>
        <v>0</v>
      </c>
      <c r="AV45">
        <f>(AU45-1)*100</f>
        <v>0</v>
      </c>
      <c r="AW45">
        <f>MAX(0,($B$13+$C$13*BV45)/(1+$D$13*BV45)*BO45/(BQ45+273)*$E$13)</f>
        <v>0</v>
      </c>
      <c r="AX45">
        <f>$B$11*BW45+$C$11*BX45+$F$11*CI45*(1-CL45)</f>
        <v>0</v>
      </c>
      <c r="AY45">
        <f>AX45*AZ45</f>
        <v>0</v>
      </c>
      <c r="AZ45">
        <f>($B$11*$D$9+$C$11*$D$9+$F$11*((CV45+CN45)/MAX(CV45+CN45+CW45, 0.1)*$I$9+CW45/MAX(CV45+CN45+CW45, 0.1)*$J$9))/($B$11+$C$11+$F$11)</f>
        <v>0</v>
      </c>
      <c r="BA45">
        <f>($B$11*$K$9+$C$11*$K$9+$F$11*((CV45+CN45)/MAX(CV45+CN45+CW45, 0.1)*$P$9+CW45/MAX(CV45+CN45+CW45, 0.1)*$Q$9))/($B$11+$C$11+$F$11)</f>
        <v>0</v>
      </c>
      <c r="BB45">
        <v>6</v>
      </c>
      <c r="BC45">
        <v>0.5</v>
      </c>
      <c r="BD45" t="s">
        <v>355</v>
      </c>
      <c r="BE45">
        <v>2</v>
      </c>
      <c r="BF45" t="b">
        <v>1</v>
      </c>
      <c r="BG45">
        <v>1657479498.2</v>
      </c>
      <c r="BH45">
        <v>452.2576</v>
      </c>
      <c r="BI45">
        <v>488.489</v>
      </c>
      <c r="BJ45">
        <v>21.00793</v>
      </c>
      <c r="BK45">
        <v>18.58553</v>
      </c>
      <c r="BL45">
        <v>448.8986</v>
      </c>
      <c r="BM45">
        <v>20.73165</v>
      </c>
      <c r="BN45">
        <v>500.0342</v>
      </c>
      <c r="BO45">
        <v>73.38716</v>
      </c>
      <c r="BP45">
        <v>0.02696694</v>
      </c>
      <c r="BQ45">
        <v>24.47702</v>
      </c>
      <c r="BR45">
        <v>25.12598</v>
      </c>
      <c r="BS45">
        <v>999.9</v>
      </c>
      <c r="BT45">
        <v>0</v>
      </c>
      <c r="BU45">
        <v>0</v>
      </c>
      <c r="BV45">
        <v>9995.259</v>
      </c>
      <c r="BW45">
        <v>0</v>
      </c>
      <c r="BX45">
        <v>2298.977</v>
      </c>
      <c r="BY45">
        <v>-36.23117</v>
      </c>
      <c r="BZ45">
        <v>461.9622</v>
      </c>
      <c r="CA45">
        <v>497.7396</v>
      </c>
      <c r="CB45">
        <v>2.422385</v>
      </c>
      <c r="CC45">
        <v>488.489</v>
      </c>
      <c r="CD45">
        <v>18.58553</v>
      </c>
      <c r="CE45">
        <v>1.541712</v>
      </c>
      <c r="CF45">
        <v>1.363942</v>
      </c>
      <c r="CG45">
        <v>13.38825</v>
      </c>
      <c r="CH45">
        <v>11.52256</v>
      </c>
      <c r="CI45">
        <v>1999.991</v>
      </c>
      <c r="CJ45">
        <v>0.9800001</v>
      </c>
      <c r="CK45">
        <v>0.02000016</v>
      </c>
      <c r="CL45">
        <v>0</v>
      </c>
      <c r="CM45">
        <v>2.65159</v>
      </c>
      <c r="CN45">
        <v>0</v>
      </c>
      <c r="CO45">
        <v>16670.86</v>
      </c>
      <c r="CP45">
        <v>16705.32</v>
      </c>
      <c r="CQ45">
        <v>45.437</v>
      </c>
      <c r="CR45">
        <v>48.0998</v>
      </c>
      <c r="CS45">
        <v>46.6374</v>
      </c>
      <c r="CT45">
        <v>45.562</v>
      </c>
      <c r="CU45">
        <v>44.562</v>
      </c>
      <c r="CV45">
        <v>1959.991</v>
      </c>
      <c r="CW45">
        <v>40</v>
      </c>
      <c r="CX45">
        <v>0</v>
      </c>
      <c r="CY45">
        <v>1651546285.8</v>
      </c>
      <c r="CZ45">
        <v>0</v>
      </c>
      <c r="DA45">
        <v>0</v>
      </c>
      <c r="DB45" t="s">
        <v>356</v>
      </c>
      <c r="DC45">
        <v>1657298120.5</v>
      </c>
      <c r="DD45">
        <v>1657298120.5</v>
      </c>
      <c r="DE45">
        <v>0</v>
      </c>
      <c r="DF45">
        <v>1.391</v>
      </c>
      <c r="DG45">
        <v>0.035</v>
      </c>
      <c r="DH45">
        <v>2.39</v>
      </c>
      <c r="DI45">
        <v>0.104</v>
      </c>
      <c r="DJ45">
        <v>419</v>
      </c>
      <c r="DK45">
        <v>18</v>
      </c>
      <c r="DL45">
        <v>0.11</v>
      </c>
      <c r="DM45">
        <v>0.02</v>
      </c>
      <c r="DN45">
        <v>-31.8594853658537</v>
      </c>
      <c r="DO45">
        <v>-40.438881533101</v>
      </c>
      <c r="DP45">
        <v>4.10753978016519</v>
      </c>
      <c r="DQ45">
        <v>0</v>
      </c>
      <c r="DR45">
        <v>2.40989463414634</v>
      </c>
      <c r="DS45">
        <v>0.115272125435544</v>
      </c>
      <c r="DT45">
        <v>0.0140296793589494</v>
      </c>
      <c r="DU45">
        <v>0</v>
      </c>
      <c r="DV45">
        <v>0</v>
      </c>
      <c r="DW45">
        <v>2</v>
      </c>
      <c r="DX45" t="s">
        <v>357</v>
      </c>
      <c r="DY45">
        <v>2.82521</v>
      </c>
      <c r="DZ45">
        <v>2.64339</v>
      </c>
      <c r="EA45">
        <v>0.0787107</v>
      </c>
      <c r="EB45">
        <v>0.0837466</v>
      </c>
      <c r="EC45">
        <v>0.0754622</v>
      </c>
      <c r="ED45">
        <v>0.0692969</v>
      </c>
      <c r="EE45">
        <v>25646.2</v>
      </c>
      <c r="EF45">
        <v>22278</v>
      </c>
      <c r="EG45">
        <v>24942.7</v>
      </c>
      <c r="EH45">
        <v>23699.7</v>
      </c>
      <c r="EI45">
        <v>39404.5</v>
      </c>
      <c r="EJ45">
        <v>36543.5</v>
      </c>
      <c r="EK45">
        <v>45135.9</v>
      </c>
      <c r="EL45">
        <v>42321.3</v>
      </c>
      <c r="EM45">
        <v>1.7347</v>
      </c>
      <c r="EN45">
        <v>2.08353</v>
      </c>
      <c r="EO45">
        <v>0.0232197</v>
      </c>
      <c r="EP45">
        <v>0</v>
      </c>
      <c r="EQ45">
        <v>24.7471</v>
      </c>
      <c r="ER45">
        <v>999.9</v>
      </c>
      <c r="ES45">
        <v>40.508</v>
      </c>
      <c r="ET45">
        <v>34.291</v>
      </c>
      <c r="EU45">
        <v>29.9715</v>
      </c>
      <c r="EV45">
        <v>52.8202</v>
      </c>
      <c r="EW45">
        <v>28.73</v>
      </c>
      <c r="EX45">
        <v>2</v>
      </c>
      <c r="EY45">
        <v>0.341397</v>
      </c>
      <c r="EZ45">
        <v>6.98541</v>
      </c>
      <c r="FA45">
        <v>20.1044</v>
      </c>
      <c r="FB45">
        <v>5.23421</v>
      </c>
      <c r="FC45">
        <v>11.992</v>
      </c>
      <c r="FD45">
        <v>4.95575</v>
      </c>
      <c r="FE45">
        <v>3.304</v>
      </c>
      <c r="FF45">
        <v>347.8</v>
      </c>
      <c r="FG45">
        <v>9999</v>
      </c>
      <c r="FH45">
        <v>9999</v>
      </c>
      <c r="FI45">
        <v>6217.3</v>
      </c>
      <c r="FJ45">
        <v>1.86813</v>
      </c>
      <c r="FK45">
        <v>1.86386</v>
      </c>
      <c r="FL45">
        <v>1.87135</v>
      </c>
      <c r="FM45">
        <v>1.86234</v>
      </c>
      <c r="FN45">
        <v>1.86172</v>
      </c>
      <c r="FO45">
        <v>1.86814</v>
      </c>
      <c r="FP45">
        <v>1.85827</v>
      </c>
      <c r="FQ45">
        <v>1.86462</v>
      </c>
      <c r="FR45">
        <v>5</v>
      </c>
      <c r="FS45">
        <v>0</v>
      </c>
      <c r="FT45">
        <v>0</v>
      </c>
      <c r="FU45">
        <v>0</v>
      </c>
      <c r="FV45" t="s">
        <v>358</v>
      </c>
      <c r="FW45" t="s">
        <v>359</v>
      </c>
      <c r="FX45" t="s">
        <v>360</v>
      </c>
      <c r="FY45" t="s">
        <v>360</v>
      </c>
      <c r="FZ45" t="s">
        <v>360</v>
      </c>
      <c r="GA45" t="s">
        <v>360</v>
      </c>
      <c r="GB45">
        <v>0</v>
      </c>
      <c r="GC45">
        <v>100</v>
      </c>
      <c r="GD45">
        <v>100</v>
      </c>
      <c r="GE45">
        <v>3.387</v>
      </c>
      <c r="GF45">
        <v>0.2763</v>
      </c>
      <c r="GG45">
        <v>1.58883679202709</v>
      </c>
      <c r="GH45">
        <v>0.00476717027532216</v>
      </c>
      <c r="GI45">
        <v>-2.21254457965117e-06</v>
      </c>
      <c r="GJ45">
        <v>8.4011376092462e-10</v>
      </c>
      <c r="GK45">
        <v>-0.0609447565822332</v>
      </c>
      <c r="GL45">
        <v>-0.00872906473258777</v>
      </c>
      <c r="GM45">
        <v>0.00143137740804298</v>
      </c>
      <c r="GN45">
        <v>-1.08861914993027e-05</v>
      </c>
      <c r="GO45">
        <v>12</v>
      </c>
      <c r="GP45">
        <v>2219</v>
      </c>
      <c r="GQ45">
        <v>4</v>
      </c>
      <c r="GR45">
        <v>38</v>
      </c>
      <c r="GS45">
        <v>3023</v>
      </c>
      <c r="GT45">
        <v>3023</v>
      </c>
      <c r="GU45">
        <v>1.52222</v>
      </c>
      <c r="GV45">
        <v>2.3938</v>
      </c>
      <c r="GW45">
        <v>1.99829</v>
      </c>
      <c r="GX45">
        <v>2.70386</v>
      </c>
      <c r="GY45">
        <v>2.09351</v>
      </c>
      <c r="GZ45">
        <v>2.41333</v>
      </c>
      <c r="HA45">
        <v>38.9445</v>
      </c>
      <c r="HB45">
        <v>13.8081</v>
      </c>
      <c r="HC45">
        <v>18</v>
      </c>
      <c r="HD45">
        <v>425.189</v>
      </c>
      <c r="HE45">
        <v>660.614</v>
      </c>
      <c r="HF45">
        <v>19.0736</v>
      </c>
      <c r="HG45">
        <v>31.6652</v>
      </c>
      <c r="HH45">
        <v>30.0015</v>
      </c>
      <c r="HI45">
        <v>31.6473</v>
      </c>
      <c r="HJ45">
        <v>31.612</v>
      </c>
      <c r="HK45">
        <v>30.5085</v>
      </c>
      <c r="HL45">
        <v>47.7834</v>
      </c>
      <c r="HM45">
        <v>0</v>
      </c>
      <c r="HN45">
        <v>18.9569</v>
      </c>
      <c r="HO45">
        <v>527.204</v>
      </c>
      <c r="HP45">
        <v>18.4983</v>
      </c>
      <c r="HQ45">
        <v>95.495</v>
      </c>
      <c r="HR45">
        <v>99.4626</v>
      </c>
    </row>
    <row r="46" spans="1:226">
      <c r="A46">
        <v>30</v>
      </c>
      <c r="B46">
        <v>1657479506</v>
      </c>
      <c r="C46">
        <v>237</v>
      </c>
      <c r="D46" t="s">
        <v>418</v>
      </c>
      <c r="E46" t="s">
        <v>419</v>
      </c>
      <c r="F46">
        <v>5</v>
      </c>
      <c r="G46" t="s">
        <v>353</v>
      </c>
      <c r="H46" t="s">
        <v>354</v>
      </c>
      <c r="I46">
        <v>1657479503.5</v>
      </c>
      <c r="J46">
        <f>(K46)/1000</f>
        <v>0</v>
      </c>
      <c r="K46">
        <f>IF(BF46, AN46, AH46)</f>
        <v>0</v>
      </c>
      <c r="L46">
        <f>IF(BF46, AI46, AG46)</f>
        <v>0</v>
      </c>
      <c r="M46">
        <f>BH46 - IF(AU46&gt;1, L46*BB46*100.0/(AW46*BV46), 0)</f>
        <v>0</v>
      </c>
      <c r="N46">
        <f>((T46-J46/2)*M46-L46)/(T46+J46/2)</f>
        <v>0</v>
      </c>
      <c r="O46">
        <f>N46*(BO46+BP46)/1000.0</f>
        <v>0</v>
      </c>
      <c r="P46">
        <f>(BH46 - IF(AU46&gt;1, L46*BB46*100.0/(AW46*BV46), 0))*(BO46+BP46)/1000.0</f>
        <v>0</v>
      </c>
      <c r="Q46">
        <f>2.0/((1/S46-1/R46)+SIGN(S46)*SQRT((1/S46-1/R46)*(1/S46-1/R46) + 4*BC46/((BC46+1)*(BC46+1))*(2*1/S46*1/R46-1/R46*1/R46)))</f>
        <v>0</v>
      </c>
      <c r="R46">
        <f>IF(LEFT(BD46,1)&lt;&gt;"0",IF(LEFT(BD46,1)="1",3.0,BE46),$D$5+$E$5*(BV46*BO46/($K$5*1000))+$F$5*(BV46*BO46/($K$5*1000))*MAX(MIN(BB46,$J$5),$I$5)*MAX(MIN(BB46,$J$5),$I$5)+$G$5*MAX(MIN(BB46,$J$5),$I$5)*(BV46*BO46/($K$5*1000))+$H$5*(BV46*BO46/($K$5*1000))*(BV46*BO46/($K$5*1000)))</f>
        <v>0</v>
      </c>
      <c r="S46">
        <f>J46*(1000-(1000*0.61365*exp(17.502*W46/(240.97+W46))/(BO46+BP46)+BJ46)/2)/(1000*0.61365*exp(17.502*W46/(240.97+W46))/(BO46+BP46)-BJ46)</f>
        <v>0</v>
      </c>
      <c r="T46">
        <f>1/((BC46+1)/(Q46/1.6)+1/(R46/1.37)) + BC46/((BC46+1)/(Q46/1.6) + BC46/(R46/1.37))</f>
        <v>0</v>
      </c>
      <c r="U46">
        <f>(AX46*BA46)</f>
        <v>0</v>
      </c>
      <c r="V46">
        <f>(BQ46+(U46+2*0.95*5.67E-8*(((BQ46+$B$7)+273)^4-(BQ46+273)^4)-44100*J46)/(1.84*29.3*R46+8*0.95*5.67E-8*(BQ46+273)^3))</f>
        <v>0</v>
      </c>
      <c r="W46">
        <f>($C$7*BR46+$D$7*BS46+$E$7*V46)</f>
        <v>0</v>
      </c>
      <c r="X46">
        <f>0.61365*exp(17.502*W46/(240.97+W46))</f>
        <v>0</v>
      </c>
      <c r="Y46">
        <f>(Z46/AA46*100)</f>
        <v>0</v>
      </c>
      <c r="Z46">
        <f>BJ46*(BO46+BP46)/1000</f>
        <v>0</v>
      </c>
      <c r="AA46">
        <f>0.61365*exp(17.502*BQ46/(240.97+BQ46))</f>
        <v>0</v>
      </c>
      <c r="AB46">
        <f>(X46-BJ46*(BO46+BP46)/1000)</f>
        <v>0</v>
      </c>
      <c r="AC46">
        <f>(-J46*44100)</f>
        <v>0</v>
      </c>
      <c r="AD46">
        <f>2*29.3*R46*0.92*(BQ46-W46)</f>
        <v>0</v>
      </c>
      <c r="AE46">
        <f>2*0.95*5.67E-8*(((BQ46+$B$7)+273)^4-(W46+273)^4)</f>
        <v>0</v>
      </c>
      <c r="AF46">
        <f>U46+AE46+AC46+AD46</f>
        <v>0</v>
      </c>
      <c r="AG46">
        <f>BN46*AU46*(BI46-BH46*(1000-AU46*BK46)/(1000-AU46*BJ46))/(100*BB46)</f>
        <v>0</v>
      </c>
      <c r="AH46">
        <f>1000*BN46*AU46*(BJ46-BK46)/(100*BB46*(1000-AU46*BJ46))</f>
        <v>0</v>
      </c>
      <c r="AI46">
        <f>(AJ46 - AK46 - BO46*1E3/(8.314*(BQ46+273.15)) * AM46/BN46 * AL46) * BN46/(100*BB46) * (1000 - BK46)/1000</f>
        <v>0</v>
      </c>
      <c r="AJ46">
        <v>513.965327345506</v>
      </c>
      <c r="AK46">
        <v>485.187945454545</v>
      </c>
      <c r="AL46">
        <v>3.21841396135141</v>
      </c>
      <c r="AM46">
        <v>65.8875090245337</v>
      </c>
      <c r="AN46">
        <f>(AP46 - AO46 + BO46*1E3/(8.314*(BQ46+273.15)) * AR46/BN46 * AQ46) * BN46/(100*BB46) * 1000/(1000 - AP46)</f>
        <v>0</v>
      </c>
      <c r="AO46">
        <v>18.5854658372065</v>
      </c>
      <c r="AP46">
        <v>21.0137965034965</v>
      </c>
      <c r="AQ46">
        <v>0.000159415671053417</v>
      </c>
      <c r="AR46">
        <v>78.9573288142496</v>
      </c>
      <c r="AS46">
        <v>18</v>
      </c>
      <c r="AT46">
        <v>4</v>
      </c>
      <c r="AU46">
        <f>IF(AS46*$H$13&gt;=AW46,1.0,(AW46/(AW46-AS46*$H$13)))</f>
        <v>0</v>
      </c>
      <c r="AV46">
        <f>(AU46-1)*100</f>
        <v>0</v>
      </c>
      <c r="AW46">
        <f>MAX(0,($B$13+$C$13*BV46)/(1+$D$13*BV46)*BO46/(BQ46+273)*$E$13)</f>
        <v>0</v>
      </c>
      <c r="AX46">
        <f>$B$11*BW46+$C$11*BX46+$F$11*CI46*(1-CL46)</f>
        <v>0</v>
      </c>
      <c r="AY46">
        <f>AX46*AZ46</f>
        <v>0</v>
      </c>
      <c r="AZ46">
        <f>($B$11*$D$9+$C$11*$D$9+$F$11*((CV46+CN46)/MAX(CV46+CN46+CW46, 0.1)*$I$9+CW46/MAX(CV46+CN46+CW46, 0.1)*$J$9))/($B$11+$C$11+$F$11)</f>
        <v>0</v>
      </c>
      <c r="BA46">
        <f>($B$11*$K$9+$C$11*$K$9+$F$11*((CV46+CN46)/MAX(CV46+CN46+CW46, 0.1)*$P$9+CW46/MAX(CV46+CN46+CW46, 0.1)*$Q$9))/($B$11+$C$11+$F$11)</f>
        <v>0</v>
      </c>
      <c r="BB46">
        <v>6</v>
      </c>
      <c r="BC46">
        <v>0.5</v>
      </c>
      <c r="BD46" t="s">
        <v>355</v>
      </c>
      <c r="BE46">
        <v>2</v>
      </c>
      <c r="BF46" t="b">
        <v>1</v>
      </c>
      <c r="BG46">
        <v>1657479503.5</v>
      </c>
      <c r="BH46">
        <v>468.666</v>
      </c>
      <c r="BI46">
        <v>506.257333333333</v>
      </c>
      <c r="BJ46">
        <v>21.012</v>
      </c>
      <c r="BK46">
        <v>18.585</v>
      </c>
      <c r="BL46">
        <v>465.253444444444</v>
      </c>
      <c r="BM46">
        <v>20.7355666666667</v>
      </c>
      <c r="BN46">
        <v>499.963111111111</v>
      </c>
      <c r="BO46">
        <v>73.3869444444445</v>
      </c>
      <c r="BP46">
        <v>0.0269870666666667</v>
      </c>
      <c r="BQ46">
        <v>24.4778888888889</v>
      </c>
      <c r="BR46">
        <v>25.1325666666667</v>
      </c>
      <c r="BS46">
        <v>999.9</v>
      </c>
      <c r="BT46">
        <v>0</v>
      </c>
      <c r="BU46">
        <v>0</v>
      </c>
      <c r="BV46">
        <v>9993.26444444444</v>
      </c>
      <c r="BW46">
        <v>0</v>
      </c>
      <c r="BX46">
        <v>2297.80333333333</v>
      </c>
      <c r="BY46">
        <v>-37.5913444444444</v>
      </c>
      <c r="BZ46">
        <v>478.725</v>
      </c>
      <c r="CA46">
        <v>515.844333333333</v>
      </c>
      <c r="CB46">
        <v>2.42701</v>
      </c>
      <c r="CC46">
        <v>506.257333333333</v>
      </c>
      <c r="CD46">
        <v>18.585</v>
      </c>
      <c r="CE46">
        <v>1.54200666666667</v>
      </c>
      <c r="CF46">
        <v>1.36389666666667</v>
      </c>
      <c r="CG46">
        <v>13.3911777777778</v>
      </c>
      <c r="CH46">
        <v>11.5220666666667</v>
      </c>
      <c r="CI46">
        <v>1999.99333333333</v>
      </c>
      <c r="CJ46">
        <v>0.979999666666667</v>
      </c>
      <c r="CK46">
        <v>0.0200006222222222</v>
      </c>
      <c r="CL46">
        <v>0</v>
      </c>
      <c r="CM46">
        <v>2.6888</v>
      </c>
      <c r="CN46">
        <v>0</v>
      </c>
      <c r="CO46">
        <v>16673.5777777778</v>
      </c>
      <c r="CP46">
        <v>16705.3222222222</v>
      </c>
      <c r="CQ46">
        <v>45.486</v>
      </c>
      <c r="CR46">
        <v>48.125</v>
      </c>
      <c r="CS46">
        <v>46.687</v>
      </c>
      <c r="CT46">
        <v>45.618</v>
      </c>
      <c r="CU46">
        <v>44.597</v>
      </c>
      <c r="CV46">
        <v>1959.99111111111</v>
      </c>
      <c r="CW46">
        <v>40.0022222222222</v>
      </c>
      <c r="CX46">
        <v>0</v>
      </c>
      <c r="CY46">
        <v>1651546290.6</v>
      </c>
      <c r="CZ46">
        <v>0</v>
      </c>
      <c r="DA46">
        <v>0</v>
      </c>
      <c r="DB46" t="s">
        <v>356</v>
      </c>
      <c r="DC46">
        <v>1657298120.5</v>
      </c>
      <c r="DD46">
        <v>1657298120.5</v>
      </c>
      <c r="DE46">
        <v>0</v>
      </c>
      <c r="DF46">
        <v>1.391</v>
      </c>
      <c r="DG46">
        <v>0.035</v>
      </c>
      <c r="DH46">
        <v>2.39</v>
      </c>
      <c r="DI46">
        <v>0.104</v>
      </c>
      <c r="DJ46">
        <v>419</v>
      </c>
      <c r="DK46">
        <v>18</v>
      </c>
      <c r="DL46">
        <v>0.11</v>
      </c>
      <c r="DM46">
        <v>0.02</v>
      </c>
      <c r="DN46">
        <v>-34.2546682926829</v>
      </c>
      <c r="DO46">
        <v>-27.8751240418118</v>
      </c>
      <c r="DP46">
        <v>2.82841577466265</v>
      </c>
      <c r="DQ46">
        <v>0</v>
      </c>
      <c r="DR46">
        <v>2.41510292682927</v>
      </c>
      <c r="DS46">
        <v>0.11613491289199</v>
      </c>
      <c r="DT46">
        <v>0.0139193277178389</v>
      </c>
      <c r="DU46">
        <v>0</v>
      </c>
      <c r="DV46">
        <v>0</v>
      </c>
      <c r="DW46">
        <v>2</v>
      </c>
      <c r="DX46" t="s">
        <v>357</v>
      </c>
      <c r="DY46">
        <v>2.82513</v>
      </c>
      <c r="DZ46">
        <v>2.64352</v>
      </c>
      <c r="EA46">
        <v>0.0807269</v>
      </c>
      <c r="EB46">
        <v>0.0858164</v>
      </c>
      <c r="EC46">
        <v>0.0754794</v>
      </c>
      <c r="ED46">
        <v>0.06927</v>
      </c>
      <c r="EE46">
        <v>25589.5</v>
      </c>
      <c r="EF46">
        <v>22227.5</v>
      </c>
      <c r="EG46">
        <v>24942.1</v>
      </c>
      <c r="EH46">
        <v>23699.5</v>
      </c>
      <c r="EI46">
        <v>39403.1</v>
      </c>
      <c r="EJ46">
        <v>36544.3</v>
      </c>
      <c r="EK46">
        <v>45135.1</v>
      </c>
      <c r="EL46">
        <v>42321</v>
      </c>
      <c r="EM46">
        <v>1.73463</v>
      </c>
      <c r="EN46">
        <v>2.0832</v>
      </c>
      <c r="EO46">
        <v>0.0214241</v>
      </c>
      <c r="EP46">
        <v>0</v>
      </c>
      <c r="EQ46">
        <v>24.7831</v>
      </c>
      <c r="ER46">
        <v>999.9</v>
      </c>
      <c r="ES46">
        <v>40.508</v>
      </c>
      <c r="ET46">
        <v>34.311</v>
      </c>
      <c r="EU46">
        <v>30.0085</v>
      </c>
      <c r="EV46">
        <v>52.8602</v>
      </c>
      <c r="EW46">
        <v>28.7941</v>
      </c>
      <c r="EX46">
        <v>2</v>
      </c>
      <c r="EY46">
        <v>0.343232</v>
      </c>
      <c r="EZ46">
        <v>7.27875</v>
      </c>
      <c r="FA46">
        <v>20.0928</v>
      </c>
      <c r="FB46">
        <v>5.23391</v>
      </c>
      <c r="FC46">
        <v>11.992</v>
      </c>
      <c r="FD46">
        <v>4.9557</v>
      </c>
      <c r="FE46">
        <v>3.3039</v>
      </c>
      <c r="FF46">
        <v>347.8</v>
      </c>
      <c r="FG46">
        <v>9999</v>
      </c>
      <c r="FH46">
        <v>9999</v>
      </c>
      <c r="FI46">
        <v>6217.3</v>
      </c>
      <c r="FJ46">
        <v>1.86813</v>
      </c>
      <c r="FK46">
        <v>1.86386</v>
      </c>
      <c r="FL46">
        <v>1.87134</v>
      </c>
      <c r="FM46">
        <v>1.86233</v>
      </c>
      <c r="FN46">
        <v>1.86172</v>
      </c>
      <c r="FO46">
        <v>1.86815</v>
      </c>
      <c r="FP46">
        <v>1.85824</v>
      </c>
      <c r="FQ46">
        <v>1.86462</v>
      </c>
      <c r="FR46">
        <v>5</v>
      </c>
      <c r="FS46">
        <v>0</v>
      </c>
      <c r="FT46">
        <v>0</v>
      </c>
      <c r="FU46">
        <v>0</v>
      </c>
      <c r="FV46" t="s">
        <v>358</v>
      </c>
      <c r="FW46" t="s">
        <v>359</v>
      </c>
      <c r="FX46" t="s">
        <v>360</v>
      </c>
      <c r="FY46" t="s">
        <v>360</v>
      </c>
      <c r="FZ46" t="s">
        <v>360</v>
      </c>
      <c r="GA46" t="s">
        <v>360</v>
      </c>
      <c r="GB46">
        <v>0</v>
      </c>
      <c r="GC46">
        <v>100</v>
      </c>
      <c r="GD46">
        <v>100</v>
      </c>
      <c r="GE46">
        <v>3.438</v>
      </c>
      <c r="GF46">
        <v>0.2766</v>
      </c>
      <c r="GG46">
        <v>1.58883679202709</v>
      </c>
      <c r="GH46">
        <v>0.00476717027532216</v>
      </c>
      <c r="GI46">
        <v>-2.21254457965117e-06</v>
      </c>
      <c r="GJ46">
        <v>8.4011376092462e-10</v>
      </c>
      <c r="GK46">
        <v>-0.0609447565822332</v>
      </c>
      <c r="GL46">
        <v>-0.00872906473258777</v>
      </c>
      <c r="GM46">
        <v>0.00143137740804298</v>
      </c>
      <c r="GN46">
        <v>-1.08861914993027e-05</v>
      </c>
      <c r="GO46">
        <v>12</v>
      </c>
      <c r="GP46">
        <v>2219</v>
      </c>
      <c r="GQ46">
        <v>4</v>
      </c>
      <c r="GR46">
        <v>38</v>
      </c>
      <c r="GS46">
        <v>3023.1</v>
      </c>
      <c r="GT46">
        <v>3023.1</v>
      </c>
      <c r="GU46">
        <v>1.56128</v>
      </c>
      <c r="GV46">
        <v>2.39014</v>
      </c>
      <c r="GW46">
        <v>1.99829</v>
      </c>
      <c r="GX46">
        <v>2.70386</v>
      </c>
      <c r="GY46">
        <v>2.09351</v>
      </c>
      <c r="GZ46">
        <v>2.42554</v>
      </c>
      <c r="HA46">
        <v>38.9445</v>
      </c>
      <c r="HB46">
        <v>13.7993</v>
      </c>
      <c r="HC46">
        <v>18</v>
      </c>
      <c r="HD46">
        <v>425.164</v>
      </c>
      <c r="HE46">
        <v>660.375</v>
      </c>
      <c r="HF46">
        <v>18.9483</v>
      </c>
      <c r="HG46">
        <v>31.6708</v>
      </c>
      <c r="HH46">
        <v>30.0017</v>
      </c>
      <c r="HI46">
        <v>31.6501</v>
      </c>
      <c r="HJ46">
        <v>31.6154</v>
      </c>
      <c r="HK46">
        <v>31.3529</v>
      </c>
      <c r="HL46">
        <v>48.072</v>
      </c>
      <c r="HM46">
        <v>0</v>
      </c>
      <c r="HN46">
        <v>18.8268</v>
      </c>
      <c r="HO46">
        <v>540.606</v>
      </c>
      <c r="HP46">
        <v>18.4885</v>
      </c>
      <c r="HQ46">
        <v>95.4931</v>
      </c>
      <c r="HR46">
        <v>99.4617</v>
      </c>
    </row>
    <row r="47" spans="1:226">
      <c r="A47">
        <v>31</v>
      </c>
      <c r="B47">
        <v>1657479511</v>
      </c>
      <c r="C47">
        <v>242</v>
      </c>
      <c r="D47" t="s">
        <v>420</v>
      </c>
      <c r="E47" t="s">
        <v>421</v>
      </c>
      <c r="F47">
        <v>5</v>
      </c>
      <c r="G47" t="s">
        <v>353</v>
      </c>
      <c r="H47" t="s">
        <v>354</v>
      </c>
      <c r="I47">
        <v>1657479508.2</v>
      </c>
      <c r="J47">
        <f>(K47)/1000</f>
        <v>0</v>
      </c>
      <c r="K47">
        <f>IF(BF47, AN47, AH47)</f>
        <v>0</v>
      </c>
      <c r="L47">
        <f>IF(BF47, AI47, AG47)</f>
        <v>0</v>
      </c>
      <c r="M47">
        <f>BH47 - IF(AU47&gt;1, L47*BB47*100.0/(AW47*BV47), 0)</f>
        <v>0</v>
      </c>
      <c r="N47">
        <f>((T47-J47/2)*M47-L47)/(T47+J47/2)</f>
        <v>0</v>
      </c>
      <c r="O47">
        <f>N47*(BO47+BP47)/1000.0</f>
        <v>0</v>
      </c>
      <c r="P47">
        <f>(BH47 - IF(AU47&gt;1, L47*BB47*100.0/(AW47*BV47), 0))*(BO47+BP47)/1000.0</f>
        <v>0</v>
      </c>
      <c r="Q47">
        <f>2.0/((1/S47-1/R47)+SIGN(S47)*SQRT((1/S47-1/R47)*(1/S47-1/R47) + 4*BC47/((BC47+1)*(BC47+1))*(2*1/S47*1/R47-1/R47*1/R47)))</f>
        <v>0</v>
      </c>
      <c r="R47">
        <f>IF(LEFT(BD47,1)&lt;&gt;"0",IF(LEFT(BD47,1)="1",3.0,BE47),$D$5+$E$5*(BV47*BO47/($K$5*1000))+$F$5*(BV47*BO47/($K$5*1000))*MAX(MIN(BB47,$J$5),$I$5)*MAX(MIN(BB47,$J$5),$I$5)+$G$5*MAX(MIN(BB47,$J$5),$I$5)*(BV47*BO47/($K$5*1000))+$H$5*(BV47*BO47/($K$5*1000))*(BV47*BO47/($K$5*1000)))</f>
        <v>0</v>
      </c>
      <c r="S47">
        <f>J47*(1000-(1000*0.61365*exp(17.502*W47/(240.97+W47))/(BO47+BP47)+BJ47)/2)/(1000*0.61365*exp(17.502*W47/(240.97+W47))/(BO47+BP47)-BJ47)</f>
        <v>0</v>
      </c>
      <c r="T47">
        <f>1/((BC47+1)/(Q47/1.6)+1/(R47/1.37)) + BC47/((BC47+1)/(Q47/1.6) + BC47/(R47/1.37))</f>
        <v>0</v>
      </c>
      <c r="U47">
        <f>(AX47*BA47)</f>
        <v>0</v>
      </c>
      <c r="V47">
        <f>(BQ47+(U47+2*0.95*5.67E-8*(((BQ47+$B$7)+273)^4-(BQ47+273)^4)-44100*J47)/(1.84*29.3*R47+8*0.95*5.67E-8*(BQ47+273)^3))</f>
        <v>0</v>
      </c>
      <c r="W47">
        <f>($C$7*BR47+$D$7*BS47+$E$7*V47)</f>
        <v>0</v>
      </c>
      <c r="X47">
        <f>0.61365*exp(17.502*W47/(240.97+W47))</f>
        <v>0</v>
      </c>
      <c r="Y47">
        <f>(Z47/AA47*100)</f>
        <v>0</v>
      </c>
      <c r="Z47">
        <f>BJ47*(BO47+BP47)/1000</f>
        <v>0</v>
      </c>
      <c r="AA47">
        <f>0.61365*exp(17.502*BQ47/(240.97+BQ47))</f>
        <v>0</v>
      </c>
      <c r="AB47">
        <f>(X47-BJ47*(BO47+BP47)/1000)</f>
        <v>0</v>
      </c>
      <c r="AC47">
        <f>(-J47*44100)</f>
        <v>0</v>
      </c>
      <c r="AD47">
        <f>2*29.3*R47*0.92*(BQ47-W47)</f>
        <v>0</v>
      </c>
      <c r="AE47">
        <f>2*0.95*5.67E-8*(((BQ47+$B$7)+273)^4-(W47+273)^4)</f>
        <v>0</v>
      </c>
      <c r="AF47">
        <f>U47+AE47+AC47+AD47</f>
        <v>0</v>
      </c>
      <c r="AG47">
        <f>BN47*AU47*(BI47-BH47*(1000-AU47*BK47)/(1000-AU47*BJ47))/(100*BB47)</f>
        <v>0</v>
      </c>
      <c r="AH47">
        <f>1000*BN47*AU47*(BJ47-BK47)/(100*BB47*(1000-AU47*BJ47))</f>
        <v>0</v>
      </c>
      <c r="AI47">
        <f>(AJ47 - AK47 - BO47*1E3/(8.314*(BQ47+273.15)) * AM47/BN47 * AL47) * BN47/(100*BB47) * (1000 - BK47)/1000</f>
        <v>0</v>
      </c>
      <c r="AJ47">
        <v>531.194579123654</v>
      </c>
      <c r="AK47">
        <v>501.480503030303</v>
      </c>
      <c r="AL47">
        <v>3.25851516076342</v>
      </c>
      <c r="AM47">
        <v>65.8875090245337</v>
      </c>
      <c r="AN47">
        <f>(AP47 - AO47 + BO47*1E3/(8.314*(BQ47+273.15)) * AR47/BN47 * AQ47) * BN47/(100*BB47) * 1000/(1000 - AP47)</f>
        <v>0</v>
      </c>
      <c r="AO47">
        <v>18.5615130060872</v>
      </c>
      <c r="AP47">
        <v>21.0099104895105</v>
      </c>
      <c r="AQ47">
        <v>0.000106025064215602</v>
      </c>
      <c r="AR47">
        <v>78.9573288142496</v>
      </c>
      <c r="AS47">
        <v>18</v>
      </c>
      <c r="AT47">
        <v>4</v>
      </c>
      <c r="AU47">
        <f>IF(AS47*$H$13&gt;=AW47,1.0,(AW47/(AW47-AS47*$H$13)))</f>
        <v>0</v>
      </c>
      <c r="AV47">
        <f>(AU47-1)*100</f>
        <v>0</v>
      </c>
      <c r="AW47">
        <f>MAX(0,($B$13+$C$13*BV47)/(1+$D$13*BV47)*BO47/(BQ47+273)*$E$13)</f>
        <v>0</v>
      </c>
      <c r="AX47">
        <f>$B$11*BW47+$C$11*BX47+$F$11*CI47*(1-CL47)</f>
        <v>0</v>
      </c>
      <c r="AY47">
        <f>AX47*AZ47</f>
        <v>0</v>
      </c>
      <c r="AZ47">
        <f>($B$11*$D$9+$C$11*$D$9+$F$11*((CV47+CN47)/MAX(CV47+CN47+CW47, 0.1)*$I$9+CW47/MAX(CV47+CN47+CW47, 0.1)*$J$9))/($B$11+$C$11+$F$11)</f>
        <v>0</v>
      </c>
      <c r="BA47">
        <f>($B$11*$K$9+$C$11*$K$9+$F$11*((CV47+CN47)/MAX(CV47+CN47+CW47, 0.1)*$P$9+CW47/MAX(CV47+CN47+CW47, 0.1)*$Q$9))/($B$11+$C$11+$F$11)</f>
        <v>0</v>
      </c>
      <c r="BB47">
        <v>6</v>
      </c>
      <c r="BC47">
        <v>0.5</v>
      </c>
      <c r="BD47" t="s">
        <v>355</v>
      </c>
      <c r="BE47">
        <v>2</v>
      </c>
      <c r="BF47" t="b">
        <v>1</v>
      </c>
      <c r="BG47">
        <v>1657479508.2</v>
      </c>
      <c r="BH47">
        <v>483.6314</v>
      </c>
      <c r="BI47">
        <v>522.163</v>
      </c>
      <c r="BJ47">
        <v>21.01437</v>
      </c>
      <c r="BK47">
        <v>18.53624</v>
      </c>
      <c r="BL47">
        <v>480.1707</v>
      </c>
      <c r="BM47">
        <v>20.73782</v>
      </c>
      <c r="BN47">
        <v>500.0473</v>
      </c>
      <c r="BO47">
        <v>73.38744</v>
      </c>
      <c r="BP47">
        <v>0.02699383</v>
      </c>
      <c r="BQ47">
        <v>24.47084</v>
      </c>
      <c r="BR47">
        <v>25.13401</v>
      </c>
      <c r="BS47">
        <v>999.9</v>
      </c>
      <c r="BT47">
        <v>0</v>
      </c>
      <c r="BU47">
        <v>0</v>
      </c>
      <c r="BV47">
        <v>9994.563</v>
      </c>
      <c r="BW47">
        <v>0</v>
      </c>
      <c r="BX47">
        <v>2297.802</v>
      </c>
      <c r="BY47">
        <v>-38.53164</v>
      </c>
      <c r="BZ47">
        <v>494.0127</v>
      </c>
      <c r="CA47">
        <v>532.0245</v>
      </c>
      <c r="CB47">
        <v>2.478117</v>
      </c>
      <c r="CC47">
        <v>522.163</v>
      </c>
      <c r="CD47">
        <v>18.53624</v>
      </c>
      <c r="CE47">
        <v>1.54219</v>
      </c>
      <c r="CF47">
        <v>1.360329</v>
      </c>
      <c r="CG47">
        <v>13.39299</v>
      </c>
      <c r="CH47">
        <v>11.48246</v>
      </c>
      <c r="CI47">
        <v>1999.961</v>
      </c>
      <c r="CJ47">
        <v>0.9800001</v>
      </c>
      <c r="CK47">
        <v>0.02000016</v>
      </c>
      <c r="CL47">
        <v>0</v>
      </c>
      <c r="CM47">
        <v>2.59353</v>
      </c>
      <c r="CN47">
        <v>0</v>
      </c>
      <c r="CO47">
        <v>16672.48</v>
      </c>
      <c r="CP47">
        <v>16705.11</v>
      </c>
      <c r="CQ47">
        <v>45.5</v>
      </c>
      <c r="CR47">
        <v>48.1808</v>
      </c>
      <c r="CS47">
        <v>46.687</v>
      </c>
      <c r="CT47">
        <v>45.625</v>
      </c>
      <c r="CU47">
        <v>44.6187</v>
      </c>
      <c r="CV47">
        <v>1959.961</v>
      </c>
      <c r="CW47">
        <v>40</v>
      </c>
      <c r="CX47">
        <v>0</v>
      </c>
      <c r="CY47">
        <v>1651546295.4</v>
      </c>
      <c r="CZ47">
        <v>0</v>
      </c>
      <c r="DA47">
        <v>0</v>
      </c>
      <c r="DB47" t="s">
        <v>356</v>
      </c>
      <c r="DC47">
        <v>1657298120.5</v>
      </c>
      <c r="DD47">
        <v>1657298120.5</v>
      </c>
      <c r="DE47">
        <v>0</v>
      </c>
      <c r="DF47">
        <v>1.391</v>
      </c>
      <c r="DG47">
        <v>0.035</v>
      </c>
      <c r="DH47">
        <v>2.39</v>
      </c>
      <c r="DI47">
        <v>0.104</v>
      </c>
      <c r="DJ47">
        <v>419</v>
      </c>
      <c r="DK47">
        <v>18</v>
      </c>
      <c r="DL47">
        <v>0.11</v>
      </c>
      <c r="DM47">
        <v>0.02</v>
      </c>
      <c r="DN47">
        <v>-36.5965536585366</v>
      </c>
      <c r="DO47">
        <v>-16.8710675958188</v>
      </c>
      <c r="DP47">
        <v>1.68928527130632</v>
      </c>
      <c r="DQ47">
        <v>0</v>
      </c>
      <c r="DR47">
        <v>2.43735658536585</v>
      </c>
      <c r="DS47">
        <v>0.20113087108014</v>
      </c>
      <c r="DT47">
        <v>0.0262034582161709</v>
      </c>
      <c r="DU47">
        <v>0</v>
      </c>
      <c r="DV47">
        <v>0</v>
      </c>
      <c r="DW47">
        <v>2</v>
      </c>
      <c r="DX47" t="s">
        <v>357</v>
      </c>
      <c r="DY47">
        <v>2.82507</v>
      </c>
      <c r="DZ47">
        <v>2.64343</v>
      </c>
      <c r="EA47">
        <v>0.0827356</v>
      </c>
      <c r="EB47">
        <v>0.0878501</v>
      </c>
      <c r="EC47">
        <v>0.0754613</v>
      </c>
      <c r="ED47">
        <v>0.0690799</v>
      </c>
      <c r="EE47">
        <v>25533.2</v>
      </c>
      <c r="EF47">
        <v>22177.7</v>
      </c>
      <c r="EG47">
        <v>24941.8</v>
      </c>
      <c r="EH47">
        <v>23699.2</v>
      </c>
      <c r="EI47">
        <v>39403.5</v>
      </c>
      <c r="EJ47">
        <v>36551.6</v>
      </c>
      <c r="EK47">
        <v>45134.6</v>
      </c>
      <c r="EL47">
        <v>42320.7</v>
      </c>
      <c r="EM47">
        <v>1.73455</v>
      </c>
      <c r="EN47">
        <v>2.08337</v>
      </c>
      <c r="EO47">
        <v>0.0186004</v>
      </c>
      <c r="EP47">
        <v>0</v>
      </c>
      <c r="EQ47">
        <v>24.818</v>
      </c>
      <c r="ER47">
        <v>999.9</v>
      </c>
      <c r="ES47">
        <v>40.483</v>
      </c>
      <c r="ET47">
        <v>34.342</v>
      </c>
      <c r="EU47">
        <v>30.0389</v>
      </c>
      <c r="EV47">
        <v>52.8102</v>
      </c>
      <c r="EW47">
        <v>28.738</v>
      </c>
      <c r="EX47">
        <v>2</v>
      </c>
      <c r="EY47">
        <v>0.345036</v>
      </c>
      <c r="EZ47">
        <v>7.53188</v>
      </c>
      <c r="FA47">
        <v>20.0819</v>
      </c>
      <c r="FB47">
        <v>5.23451</v>
      </c>
      <c r="FC47">
        <v>11.992</v>
      </c>
      <c r="FD47">
        <v>4.95605</v>
      </c>
      <c r="FE47">
        <v>3.30398</v>
      </c>
      <c r="FF47">
        <v>347.8</v>
      </c>
      <c r="FG47">
        <v>9999</v>
      </c>
      <c r="FH47">
        <v>9999</v>
      </c>
      <c r="FI47">
        <v>6217.6</v>
      </c>
      <c r="FJ47">
        <v>1.86813</v>
      </c>
      <c r="FK47">
        <v>1.86386</v>
      </c>
      <c r="FL47">
        <v>1.87134</v>
      </c>
      <c r="FM47">
        <v>1.86232</v>
      </c>
      <c r="FN47">
        <v>1.86172</v>
      </c>
      <c r="FO47">
        <v>1.86813</v>
      </c>
      <c r="FP47">
        <v>1.85824</v>
      </c>
      <c r="FQ47">
        <v>1.86462</v>
      </c>
      <c r="FR47">
        <v>5</v>
      </c>
      <c r="FS47">
        <v>0</v>
      </c>
      <c r="FT47">
        <v>0</v>
      </c>
      <c r="FU47">
        <v>0</v>
      </c>
      <c r="FV47" t="s">
        <v>358</v>
      </c>
      <c r="FW47" t="s">
        <v>359</v>
      </c>
      <c r="FX47" t="s">
        <v>360</v>
      </c>
      <c r="FY47" t="s">
        <v>360</v>
      </c>
      <c r="FZ47" t="s">
        <v>360</v>
      </c>
      <c r="GA47" t="s">
        <v>360</v>
      </c>
      <c r="GB47">
        <v>0</v>
      </c>
      <c r="GC47">
        <v>100</v>
      </c>
      <c r="GD47">
        <v>100</v>
      </c>
      <c r="GE47">
        <v>3.489</v>
      </c>
      <c r="GF47">
        <v>0.2763</v>
      </c>
      <c r="GG47">
        <v>1.58883679202709</v>
      </c>
      <c r="GH47">
        <v>0.00476717027532216</v>
      </c>
      <c r="GI47">
        <v>-2.21254457965117e-06</v>
      </c>
      <c r="GJ47">
        <v>8.4011376092462e-10</v>
      </c>
      <c r="GK47">
        <v>-0.0609447565822332</v>
      </c>
      <c r="GL47">
        <v>-0.00872906473258777</v>
      </c>
      <c r="GM47">
        <v>0.00143137740804298</v>
      </c>
      <c r="GN47">
        <v>-1.08861914993027e-05</v>
      </c>
      <c r="GO47">
        <v>12</v>
      </c>
      <c r="GP47">
        <v>2219</v>
      </c>
      <c r="GQ47">
        <v>4</v>
      </c>
      <c r="GR47">
        <v>38</v>
      </c>
      <c r="GS47">
        <v>3023.2</v>
      </c>
      <c r="GT47">
        <v>3023.2</v>
      </c>
      <c r="GU47">
        <v>1.60034</v>
      </c>
      <c r="GV47">
        <v>2.38892</v>
      </c>
      <c r="GW47">
        <v>1.99829</v>
      </c>
      <c r="GX47">
        <v>2.70264</v>
      </c>
      <c r="GY47">
        <v>2.09351</v>
      </c>
      <c r="GZ47">
        <v>2.41211</v>
      </c>
      <c r="HA47">
        <v>38.9445</v>
      </c>
      <c r="HB47">
        <v>13.7818</v>
      </c>
      <c r="HC47">
        <v>18</v>
      </c>
      <c r="HD47">
        <v>425.138</v>
      </c>
      <c r="HE47">
        <v>660.555</v>
      </c>
      <c r="HF47">
        <v>18.8145</v>
      </c>
      <c r="HG47">
        <v>31.6764</v>
      </c>
      <c r="HH47">
        <v>30.0017</v>
      </c>
      <c r="HI47">
        <v>31.6529</v>
      </c>
      <c r="HJ47">
        <v>31.6182</v>
      </c>
      <c r="HK47">
        <v>32.1215</v>
      </c>
      <c r="HL47">
        <v>48.072</v>
      </c>
      <c r="HM47">
        <v>0</v>
      </c>
      <c r="HN47">
        <v>18.691</v>
      </c>
      <c r="HO47">
        <v>554.067</v>
      </c>
      <c r="HP47">
        <v>18.4811</v>
      </c>
      <c r="HQ47">
        <v>95.4919</v>
      </c>
      <c r="HR47">
        <v>99.4609</v>
      </c>
    </row>
    <row r="48" spans="1:226">
      <c r="A48">
        <v>32</v>
      </c>
      <c r="B48">
        <v>1657479516</v>
      </c>
      <c r="C48">
        <v>247</v>
      </c>
      <c r="D48" t="s">
        <v>422</v>
      </c>
      <c r="E48" t="s">
        <v>423</v>
      </c>
      <c r="F48">
        <v>5</v>
      </c>
      <c r="G48" t="s">
        <v>353</v>
      </c>
      <c r="H48" t="s">
        <v>354</v>
      </c>
      <c r="I48">
        <v>1657479513.5</v>
      </c>
      <c r="J48">
        <f>(K48)/1000</f>
        <v>0</v>
      </c>
      <c r="K48">
        <f>IF(BF48, AN48, AH48)</f>
        <v>0</v>
      </c>
      <c r="L48">
        <f>IF(BF48, AI48, AG48)</f>
        <v>0</v>
      </c>
      <c r="M48">
        <f>BH48 - IF(AU48&gt;1, L48*BB48*100.0/(AW48*BV48), 0)</f>
        <v>0</v>
      </c>
      <c r="N48">
        <f>((T48-J48/2)*M48-L48)/(T48+J48/2)</f>
        <v>0</v>
      </c>
      <c r="O48">
        <f>N48*(BO48+BP48)/1000.0</f>
        <v>0</v>
      </c>
      <c r="P48">
        <f>(BH48 - IF(AU48&gt;1, L48*BB48*100.0/(AW48*BV48), 0))*(BO48+BP48)/1000.0</f>
        <v>0</v>
      </c>
      <c r="Q48">
        <f>2.0/((1/S48-1/R48)+SIGN(S48)*SQRT((1/S48-1/R48)*(1/S48-1/R48) + 4*BC48/((BC48+1)*(BC48+1))*(2*1/S48*1/R48-1/R48*1/R48)))</f>
        <v>0</v>
      </c>
      <c r="R48">
        <f>IF(LEFT(BD48,1)&lt;&gt;"0",IF(LEFT(BD48,1)="1",3.0,BE48),$D$5+$E$5*(BV48*BO48/($K$5*1000))+$F$5*(BV48*BO48/($K$5*1000))*MAX(MIN(BB48,$J$5),$I$5)*MAX(MIN(BB48,$J$5),$I$5)+$G$5*MAX(MIN(BB48,$J$5),$I$5)*(BV48*BO48/($K$5*1000))+$H$5*(BV48*BO48/($K$5*1000))*(BV48*BO48/($K$5*1000)))</f>
        <v>0</v>
      </c>
      <c r="S48">
        <f>J48*(1000-(1000*0.61365*exp(17.502*W48/(240.97+W48))/(BO48+BP48)+BJ48)/2)/(1000*0.61365*exp(17.502*W48/(240.97+W48))/(BO48+BP48)-BJ48)</f>
        <v>0</v>
      </c>
      <c r="T48">
        <f>1/((BC48+1)/(Q48/1.6)+1/(R48/1.37)) + BC48/((BC48+1)/(Q48/1.6) + BC48/(R48/1.37))</f>
        <v>0</v>
      </c>
      <c r="U48">
        <f>(AX48*BA48)</f>
        <v>0</v>
      </c>
      <c r="V48">
        <f>(BQ48+(U48+2*0.95*5.67E-8*(((BQ48+$B$7)+273)^4-(BQ48+273)^4)-44100*J48)/(1.84*29.3*R48+8*0.95*5.67E-8*(BQ48+273)^3))</f>
        <v>0</v>
      </c>
      <c r="W48">
        <f>($C$7*BR48+$D$7*BS48+$E$7*V48)</f>
        <v>0</v>
      </c>
      <c r="X48">
        <f>0.61365*exp(17.502*W48/(240.97+W48))</f>
        <v>0</v>
      </c>
      <c r="Y48">
        <f>(Z48/AA48*100)</f>
        <v>0</v>
      </c>
      <c r="Z48">
        <f>BJ48*(BO48+BP48)/1000</f>
        <v>0</v>
      </c>
      <c r="AA48">
        <f>0.61365*exp(17.502*BQ48/(240.97+BQ48))</f>
        <v>0</v>
      </c>
      <c r="AB48">
        <f>(X48-BJ48*(BO48+BP48)/1000)</f>
        <v>0</v>
      </c>
      <c r="AC48">
        <f>(-J48*44100)</f>
        <v>0</v>
      </c>
      <c r="AD48">
        <f>2*29.3*R48*0.92*(BQ48-W48)</f>
        <v>0</v>
      </c>
      <c r="AE48">
        <f>2*0.95*5.67E-8*(((BQ48+$B$7)+273)^4-(W48+273)^4)</f>
        <v>0</v>
      </c>
      <c r="AF48">
        <f>U48+AE48+AC48+AD48</f>
        <v>0</v>
      </c>
      <c r="AG48">
        <f>BN48*AU48*(BI48-BH48*(1000-AU48*BK48)/(1000-AU48*BJ48))/(100*BB48)</f>
        <v>0</v>
      </c>
      <c r="AH48">
        <f>1000*BN48*AU48*(BJ48-BK48)/(100*BB48*(1000-AU48*BJ48))</f>
        <v>0</v>
      </c>
      <c r="AI48">
        <f>(AJ48 - AK48 - BO48*1E3/(8.314*(BQ48+273.15)) * AM48/BN48 * AL48) * BN48/(100*BB48) * (1000 - BK48)/1000</f>
        <v>0</v>
      </c>
      <c r="AJ48">
        <v>548.443092467037</v>
      </c>
      <c r="AK48">
        <v>517.839963636364</v>
      </c>
      <c r="AL48">
        <v>3.28488694014963</v>
      </c>
      <c r="AM48">
        <v>65.8875090245337</v>
      </c>
      <c r="AN48">
        <f>(AP48 - AO48 + BO48*1E3/(8.314*(BQ48+273.15)) * AR48/BN48 * AQ48) * BN48/(100*BB48) * 1000/(1000 - AP48)</f>
        <v>0</v>
      </c>
      <c r="AO48">
        <v>18.5038475336348</v>
      </c>
      <c r="AP48">
        <v>21.0009293706294</v>
      </c>
      <c r="AQ48">
        <v>-0.000168450756366463</v>
      </c>
      <c r="AR48">
        <v>78.9573288142496</v>
      </c>
      <c r="AS48">
        <v>18</v>
      </c>
      <c r="AT48">
        <v>4</v>
      </c>
      <c r="AU48">
        <f>IF(AS48*$H$13&gt;=AW48,1.0,(AW48/(AW48-AS48*$H$13)))</f>
        <v>0</v>
      </c>
      <c r="AV48">
        <f>(AU48-1)*100</f>
        <v>0</v>
      </c>
      <c r="AW48">
        <f>MAX(0,($B$13+$C$13*BV48)/(1+$D$13*BV48)*BO48/(BQ48+273)*$E$13)</f>
        <v>0</v>
      </c>
      <c r="AX48">
        <f>$B$11*BW48+$C$11*BX48+$F$11*CI48*(1-CL48)</f>
        <v>0</v>
      </c>
      <c r="AY48">
        <f>AX48*AZ48</f>
        <v>0</v>
      </c>
      <c r="AZ48">
        <f>($B$11*$D$9+$C$11*$D$9+$F$11*((CV48+CN48)/MAX(CV48+CN48+CW48, 0.1)*$I$9+CW48/MAX(CV48+CN48+CW48, 0.1)*$J$9))/($B$11+$C$11+$F$11)</f>
        <v>0</v>
      </c>
      <c r="BA48">
        <f>($B$11*$K$9+$C$11*$K$9+$F$11*((CV48+CN48)/MAX(CV48+CN48+CW48, 0.1)*$P$9+CW48/MAX(CV48+CN48+CW48, 0.1)*$Q$9))/($B$11+$C$11+$F$11)</f>
        <v>0</v>
      </c>
      <c r="BB48">
        <v>6</v>
      </c>
      <c r="BC48">
        <v>0.5</v>
      </c>
      <c r="BD48" t="s">
        <v>355</v>
      </c>
      <c r="BE48">
        <v>2</v>
      </c>
      <c r="BF48" t="b">
        <v>1</v>
      </c>
      <c r="BG48">
        <v>1657479513.5</v>
      </c>
      <c r="BH48">
        <v>500.518333333333</v>
      </c>
      <c r="BI48">
        <v>540.092222222222</v>
      </c>
      <c r="BJ48">
        <v>21.0026444444444</v>
      </c>
      <c r="BK48">
        <v>18.5024777777778</v>
      </c>
      <c r="BL48">
        <v>497.003666666667</v>
      </c>
      <c r="BM48">
        <v>20.7265444444444</v>
      </c>
      <c r="BN48">
        <v>499.958111111111</v>
      </c>
      <c r="BO48">
        <v>73.3881</v>
      </c>
      <c r="BP48">
        <v>0.0274100888888889</v>
      </c>
      <c r="BQ48">
        <v>24.4602333333333</v>
      </c>
      <c r="BR48">
        <v>25.1295777777778</v>
      </c>
      <c r="BS48">
        <v>999.9</v>
      </c>
      <c r="BT48">
        <v>0</v>
      </c>
      <c r="BU48">
        <v>0</v>
      </c>
      <c r="BV48">
        <v>9982.64111111111</v>
      </c>
      <c r="BW48">
        <v>0</v>
      </c>
      <c r="BX48">
        <v>2298.40777777778</v>
      </c>
      <c r="BY48">
        <v>-39.5735666666667</v>
      </c>
      <c r="BZ48">
        <v>511.256222222222</v>
      </c>
      <c r="CA48">
        <v>550.273444444444</v>
      </c>
      <c r="CB48">
        <v>2.50017555555556</v>
      </c>
      <c r="CC48">
        <v>540.092222222222</v>
      </c>
      <c r="CD48">
        <v>18.5024777777778</v>
      </c>
      <c r="CE48">
        <v>1.54134555555556</v>
      </c>
      <c r="CF48">
        <v>1.35786222222222</v>
      </c>
      <c r="CG48">
        <v>13.3845777777778</v>
      </c>
      <c r="CH48">
        <v>11.4550555555556</v>
      </c>
      <c r="CI48">
        <v>2000.03444444444</v>
      </c>
      <c r="CJ48">
        <v>0.980001</v>
      </c>
      <c r="CK48">
        <v>0.0199992</v>
      </c>
      <c r="CL48">
        <v>0</v>
      </c>
      <c r="CM48">
        <v>2.56805555555556</v>
      </c>
      <c r="CN48">
        <v>0</v>
      </c>
      <c r="CO48">
        <v>16678.1666666667</v>
      </c>
      <c r="CP48">
        <v>16705.7222222222</v>
      </c>
      <c r="CQ48">
        <v>45.5</v>
      </c>
      <c r="CR48">
        <v>48.243</v>
      </c>
      <c r="CS48">
        <v>46.743</v>
      </c>
      <c r="CT48">
        <v>45.6801111111111</v>
      </c>
      <c r="CU48">
        <v>44.6525555555556</v>
      </c>
      <c r="CV48">
        <v>1960.03444444444</v>
      </c>
      <c r="CW48">
        <v>40</v>
      </c>
      <c r="CX48">
        <v>0</v>
      </c>
      <c r="CY48">
        <v>1651546300.2</v>
      </c>
      <c r="CZ48">
        <v>0</v>
      </c>
      <c r="DA48">
        <v>0</v>
      </c>
      <c r="DB48" t="s">
        <v>356</v>
      </c>
      <c r="DC48">
        <v>1657298120.5</v>
      </c>
      <c r="DD48">
        <v>1657298120.5</v>
      </c>
      <c r="DE48">
        <v>0</v>
      </c>
      <c r="DF48">
        <v>1.391</v>
      </c>
      <c r="DG48">
        <v>0.035</v>
      </c>
      <c r="DH48">
        <v>2.39</v>
      </c>
      <c r="DI48">
        <v>0.104</v>
      </c>
      <c r="DJ48">
        <v>419</v>
      </c>
      <c r="DK48">
        <v>18</v>
      </c>
      <c r="DL48">
        <v>0.11</v>
      </c>
      <c r="DM48">
        <v>0.02</v>
      </c>
      <c r="DN48">
        <v>-37.6712268292683</v>
      </c>
      <c r="DO48">
        <v>-13.7623965156794</v>
      </c>
      <c r="DP48">
        <v>1.36483539095458</v>
      </c>
      <c r="DQ48">
        <v>0</v>
      </c>
      <c r="DR48">
        <v>2.45264536585366</v>
      </c>
      <c r="DS48">
        <v>0.314113797909408</v>
      </c>
      <c r="DT48">
        <v>0.034564200787602</v>
      </c>
      <c r="DU48">
        <v>0</v>
      </c>
      <c r="DV48">
        <v>0</v>
      </c>
      <c r="DW48">
        <v>2</v>
      </c>
      <c r="DX48" t="s">
        <v>357</v>
      </c>
      <c r="DY48">
        <v>2.82501</v>
      </c>
      <c r="DZ48">
        <v>2.64384</v>
      </c>
      <c r="EA48">
        <v>0.0847224</v>
      </c>
      <c r="EB48">
        <v>0.0898458</v>
      </c>
      <c r="EC48">
        <v>0.0754407</v>
      </c>
      <c r="ED48">
        <v>0.0690718</v>
      </c>
      <c r="EE48">
        <v>25477.5</v>
      </c>
      <c r="EF48">
        <v>22128.6</v>
      </c>
      <c r="EG48">
        <v>24941.5</v>
      </c>
      <c r="EH48">
        <v>23698.7</v>
      </c>
      <c r="EI48">
        <v>39403.9</v>
      </c>
      <c r="EJ48">
        <v>36551.1</v>
      </c>
      <c r="EK48">
        <v>45134</v>
      </c>
      <c r="EL48">
        <v>42319.8</v>
      </c>
      <c r="EM48">
        <v>1.73425</v>
      </c>
      <c r="EN48">
        <v>2.08325</v>
      </c>
      <c r="EO48">
        <v>0.017263</v>
      </c>
      <c r="EP48">
        <v>0</v>
      </c>
      <c r="EQ48">
        <v>24.851</v>
      </c>
      <c r="ER48">
        <v>999.9</v>
      </c>
      <c r="ES48">
        <v>40.453</v>
      </c>
      <c r="ET48">
        <v>34.322</v>
      </c>
      <c r="EU48">
        <v>29.9851</v>
      </c>
      <c r="EV48">
        <v>52.8802</v>
      </c>
      <c r="EW48">
        <v>28.754</v>
      </c>
      <c r="EX48">
        <v>2</v>
      </c>
      <c r="EY48">
        <v>0.346822</v>
      </c>
      <c r="EZ48">
        <v>7.74735</v>
      </c>
      <c r="FA48">
        <v>20.0725</v>
      </c>
      <c r="FB48">
        <v>5.23511</v>
      </c>
      <c r="FC48">
        <v>11.9921</v>
      </c>
      <c r="FD48">
        <v>4.956</v>
      </c>
      <c r="FE48">
        <v>3.304</v>
      </c>
      <c r="FF48">
        <v>347.8</v>
      </c>
      <c r="FG48">
        <v>9999</v>
      </c>
      <c r="FH48">
        <v>9999</v>
      </c>
      <c r="FI48">
        <v>6217.6</v>
      </c>
      <c r="FJ48">
        <v>1.86812</v>
      </c>
      <c r="FK48">
        <v>1.86386</v>
      </c>
      <c r="FL48">
        <v>1.87134</v>
      </c>
      <c r="FM48">
        <v>1.86231</v>
      </c>
      <c r="FN48">
        <v>1.86172</v>
      </c>
      <c r="FO48">
        <v>1.86813</v>
      </c>
      <c r="FP48">
        <v>1.85824</v>
      </c>
      <c r="FQ48">
        <v>1.86461</v>
      </c>
      <c r="FR48">
        <v>5</v>
      </c>
      <c r="FS48">
        <v>0</v>
      </c>
      <c r="FT48">
        <v>0</v>
      </c>
      <c r="FU48">
        <v>0</v>
      </c>
      <c r="FV48" t="s">
        <v>358</v>
      </c>
      <c r="FW48" t="s">
        <v>359</v>
      </c>
      <c r="FX48" t="s">
        <v>360</v>
      </c>
      <c r="FY48" t="s">
        <v>360</v>
      </c>
      <c r="FZ48" t="s">
        <v>360</v>
      </c>
      <c r="GA48" t="s">
        <v>360</v>
      </c>
      <c r="GB48">
        <v>0</v>
      </c>
      <c r="GC48">
        <v>100</v>
      </c>
      <c r="GD48">
        <v>100</v>
      </c>
      <c r="GE48">
        <v>3.54</v>
      </c>
      <c r="GF48">
        <v>0.276</v>
      </c>
      <c r="GG48">
        <v>1.58883679202709</v>
      </c>
      <c r="GH48">
        <v>0.00476717027532216</v>
      </c>
      <c r="GI48">
        <v>-2.21254457965117e-06</v>
      </c>
      <c r="GJ48">
        <v>8.4011376092462e-10</v>
      </c>
      <c r="GK48">
        <v>-0.0609447565822332</v>
      </c>
      <c r="GL48">
        <v>-0.00872906473258777</v>
      </c>
      <c r="GM48">
        <v>0.00143137740804298</v>
      </c>
      <c r="GN48">
        <v>-1.08861914993027e-05</v>
      </c>
      <c r="GO48">
        <v>12</v>
      </c>
      <c r="GP48">
        <v>2219</v>
      </c>
      <c r="GQ48">
        <v>4</v>
      </c>
      <c r="GR48">
        <v>38</v>
      </c>
      <c r="GS48">
        <v>3023.3</v>
      </c>
      <c r="GT48">
        <v>3023.3</v>
      </c>
      <c r="GU48">
        <v>1.63574</v>
      </c>
      <c r="GV48">
        <v>2.39014</v>
      </c>
      <c r="GW48">
        <v>1.99829</v>
      </c>
      <c r="GX48">
        <v>2.70386</v>
      </c>
      <c r="GY48">
        <v>2.09351</v>
      </c>
      <c r="GZ48">
        <v>2.38647</v>
      </c>
      <c r="HA48">
        <v>38.9445</v>
      </c>
      <c r="HB48">
        <v>13.773</v>
      </c>
      <c r="HC48">
        <v>18</v>
      </c>
      <c r="HD48">
        <v>424.987</v>
      </c>
      <c r="HE48">
        <v>660.487</v>
      </c>
      <c r="HF48">
        <v>18.6762</v>
      </c>
      <c r="HG48">
        <v>31.6826</v>
      </c>
      <c r="HH48">
        <v>30.0017</v>
      </c>
      <c r="HI48">
        <v>31.6564</v>
      </c>
      <c r="HJ48">
        <v>31.6216</v>
      </c>
      <c r="HK48">
        <v>32.9109</v>
      </c>
      <c r="HL48">
        <v>48.072</v>
      </c>
      <c r="HM48">
        <v>0</v>
      </c>
      <c r="HN48">
        <v>18.5639</v>
      </c>
      <c r="HO48">
        <v>574.357</v>
      </c>
      <c r="HP48">
        <v>18.4707</v>
      </c>
      <c r="HQ48">
        <v>95.4906</v>
      </c>
      <c r="HR48">
        <v>99.4586</v>
      </c>
    </row>
    <row r="49" spans="1:226">
      <c r="A49">
        <v>33</v>
      </c>
      <c r="B49">
        <v>1657479521</v>
      </c>
      <c r="C49">
        <v>252</v>
      </c>
      <c r="D49" t="s">
        <v>424</v>
      </c>
      <c r="E49" t="s">
        <v>425</v>
      </c>
      <c r="F49">
        <v>5</v>
      </c>
      <c r="G49" t="s">
        <v>353</v>
      </c>
      <c r="H49" t="s">
        <v>354</v>
      </c>
      <c r="I49">
        <v>1657479518.2</v>
      </c>
      <c r="J49">
        <f>(K49)/1000</f>
        <v>0</v>
      </c>
      <c r="K49">
        <f>IF(BF49, AN49, AH49)</f>
        <v>0</v>
      </c>
      <c r="L49">
        <f>IF(BF49, AI49, AG49)</f>
        <v>0</v>
      </c>
      <c r="M49">
        <f>BH49 - IF(AU49&gt;1, L49*BB49*100.0/(AW49*BV49), 0)</f>
        <v>0</v>
      </c>
      <c r="N49">
        <f>((T49-J49/2)*M49-L49)/(T49+J49/2)</f>
        <v>0</v>
      </c>
      <c r="O49">
        <f>N49*(BO49+BP49)/1000.0</f>
        <v>0</v>
      </c>
      <c r="P49">
        <f>(BH49 - IF(AU49&gt;1, L49*BB49*100.0/(AW49*BV49), 0))*(BO49+BP49)/1000.0</f>
        <v>0</v>
      </c>
      <c r="Q49">
        <f>2.0/((1/S49-1/R49)+SIGN(S49)*SQRT((1/S49-1/R49)*(1/S49-1/R49) + 4*BC49/((BC49+1)*(BC49+1))*(2*1/S49*1/R49-1/R49*1/R49)))</f>
        <v>0</v>
      </c>
      <c r="R49">
        <f>IF(LEFT(BD49,1)&lt;&gt;"0",IF(LEFT(BD49,1)="1",3.0,BE49),$D$5+$E$5*(BV49*BO49/($K$5*1000))+$F$5*(BV49*BO49/($K$5*1000))*MAX(MIN(BB49,$J$5),$I$5)*MAX(MIN(BB49,$J$5),$I$5)+$G$5*MAX(MIN(BB49,$J$5),$I$5)*(BV49*BO49/($K$5*1000))+$H$5*(BV49*BO49/($K$5*1000))*(BV49*BO49/($K$5*1000)))</f>
        <v>0</v>
      </c>
      <c r="S49">
        <f>J49*(1000-(1000*0.61365*exp(17.502*W49/(240.97+W49))/(BO49+BP49)+BJ49)/2)/(1000*0.61365*exp(17.502*W49/(240.97+W49))/(BO49+BP49)-BJ49)</f>
        <v>0</v>
      </c>
      <c r="T49">
        <f>1/((BC49+1)/(Q49/1.6)+1/(R49/1.37)) + BC49/((BC49+1)/(Q49/1.6) + BC49/(R49/1.37))</f>
        <v>0</v>
      </c>
      <c r="U49">
        <f>(AX49*BA49)</f>
        <v>0</v>
      </c>
      <c r="V49">
        <f>(BQ49+(U49+2*0.95*5.67E-8*(((BQ49+$B$7)+273)^4-(BQ49+273)^4)-44100*J49)/(1.84*29.3*R49+8*0.95*5.67E-8*(BQ49+273)^3))</f>
        <v>0</v>
      </c>
      <c r="W49">
        <f>($C$7*BR49+$D$7*BS49+$E$7*V49)</f>
        <v>0</v>
      </c>
      <c r="X49">
        <f>0.61365*exp(17.502*W49/(240.97+W49))</f>
        <v>0</v>
      </c>
      <c r="Y49">
        <f>(Z49/AA49*100)</f>
        <v>0</v>
      </c>
      <c r="Z49">
        <f>BJ49*(BO49+BP49)/1000</f>
        <v>0</v>
      </c>
      <c r="AA49">
        <f>0.61365*exp(17.502*BQ49/(240.97+BQ49))</f>
        <v>0</v>
      </c>
      <c r="AB49">
        <f>(X49-BJ49*(BO49+BP49)/1000)</f>
        <v>0</v>
      </c>
      <c r="AC49">
        <f>(-J49*44100)</f>
        <v>0</v>
      </c>
      <c r="AD49">
        <f>2*29.3*R49*0.92*(BQ49-W49)</f>
        <v>0</v>
      </c>
      <c r="AE49">
        <f>2*0.95*5.67E-8*(((BQ49+$B$7)+273)^4-(W49+273)^4)</f>
        <v>0</v>
      </c>
      <c r="AF49">
        <f>U49+AE49+AC49+AD49</f>
        <v>0</v>
      </c>
      <c r="AG49">
        <f>BN49*AU49*(BI49-BH49*(1000-AU49*BK49)/(1000-AU49*BJ49))/(100*BB49)</f>
        <v>0</v>
      </c>
      <c r="AH49">
        <f>1000*BN49*AU49*(BJ49-BK49)/(100*BB49*(1000-AU49*BJ49))</f>
        <v>0</v>
      </c>
      <c r="AI49">
        <f>(AJ49 - AK49 - BO49*1E3/(8.314*(BQ49+273.15)) * AM49/BN49 * AL49) * BN49/(100*BB49) * (1000 - BK49)/1000</f>
        <v>0</v>
      </c>
      <c r="AJ49">
        <v>565.063137855221</v>
      </c>
      <c r="AK49">
        <v>533.948424242424</v>
      </c>
      <c r="AL49">
        <v>3.20295049490168</v>
      </c>
      <c r="AM49">
        <v>65.8875090245337</v>
      </c>
      <c r="AN49">
        <f>(AP49 - AO49 + BO49*1E3/(8.314*(BQ49+273.15)) * AR49/BN49 * AQ49) * BN49/(100*BB49) * 1000/(1000 - AP49)</f>
        <v>0</v>
      </c>
      <c r="AO49">
        <v>18.5026116183458</v>
      </c>
      <c r="AP49">
        <v>21.004327972028</v>
      </c>
      <c r="AQ49">
        <v>6.50112167102725e-06</v>
      </c>
      <c r="AR49">
        <v>78.9573288142496</v>
      </c>
      <c r="AS49">
        <v>18</v>
      </c>
      <c r="AT49">
        <v>4</v>
      </c>
      <c r="AU49">
        <f>IF(AS49*$H$13&gt;=AW49,1.0,(AW49/(AW49-AS49*$H$13)))</f>
        <v>0</v>
      </c>
      <c r="AV49">
        <f>(AU49-1)*100</f>
        <v>0</v>
      </c>
      <c r="AW49">
        <f>MAX(0,($B$13+$C$13*BV49)/(1+$D$13*BV49)*BO49/(BQ49+273)*$E$13)</f>
        <v>0</v>
      </c>
      <c r="AX49">
        <f>$B$11*BW49+$C$11*BX49+$F$11*CI49*(1-CL49)</f>
        <v>0</v>
      </c>
      <c r="AY49">
        <f>AX49*AZ49</f>
        <v>0</v>
      </c>
      <c r="AZ49">
        <f>($B$11*$D$9+$C$11*$D$9+$F$11*((CV49+CN49)/MAX(CV49+CN49+CW49, 0.1)*$I$9+CW49/MAX(CV49+CN49+CW49, 0.1)*$J$9))/($B$11+$C$11+$F$11)</f>
        <v>0</v>
      </c>
      <c r="BA49">
        <f>($B$11*$K$9+$C$11*$K$9+$F$11*((CV49+CN49)/MAX(CV49+CN49+CW49, 0.1)*$P$9+CW49/MAX(CV49+CN49+CW49, 0.1)*$Q$9))/($B$11+$C$11+$F$11)</f>
        <v>0</v>
      </c>
      <c r="BB49">
        <v>6</v>
      </c>
      <c r="BC49">
        <v>0.5</v>
      </c>
      <c r="BD49" t="s">
        <v>355</v>
      </c>
      <c r="BE49">
        <v>2</v>
      </c>
      <c r="BF49" t="b">
        <v>1</v>
      </c>
      <c r="BG49">
        <v>1657479518.2</v>
      </c>
      <c r="BH49">
        <v>515.5325</v>
      </c>
      <c r="BI49">
        <v>555.4935</v>
      </c>
      <c r="BJ49">
        <v>21.00195</v>
      </c>
      <c r="BK49">
        <v>18.50232</v>
      </c>
      <c r="BL49">
        <v>511.9703</v>
      </c>
      <c r="BM49">
        <v>20.72589</v>
      </c>
      <c r="BN49">
        <v>500.0469</v>
      </c>
      <c r="BO49">
        <v>73.38659</v>
      </c>
      <c r="BP49">
        <v>0.02717655</v>
      </c>
      <c r="BQ49">
        <v>24.45012</v>
      </c>
      <c r="BR49">
        <v>25.13561</v>
      </c>
      <c r="BS49">
        <v>999.9</v>
      </c>
      <c r="BT49">
        <v>0</v>
      </c>
      <c r="BU49">
        <v>0</v>
      </c>
      <c r="BV49">
        <v>9995.432</v>
      </c>
      <c r="BW49">
        <v>0</v>
      </c>
      <c r="BX49">
        <v>2299.233</v>
      </c>
      <c r="BY49">
        <v>-39.96092</v>
      </c>
      <c r="BZ49">
        <v>526.592</v>
      </c>
      <c r="CA49">
        <v>565.9651</v>
      </c>
      <c r="CB49">
        <v>2.499643</v>
      </c>
      <c r="CC49">
        <v>555.4935</v>
      </c>
      <c r="CD49">
        <v>18.50232</v>
      </c>
      <c r="CE49">
        <v>1.541265</v>
      </c>
      <c r="CF49">
        <v>1.357823</v>
      </c>
      <c r="CG49">
        <v>13.38376</v>
      </c>
      <c r="CH49">
        <v>11.45464</v>
      </c>
      <c r="CI49">
        <v>1999.918</v>
      </c>
      <c r="CJ49">
        <v>0.9800001</v>
      </c>
      <c r="CK49">
        <v>0.02000016</v>
      </c>
      <c r="CL49">
        <v>0</v>
      </c>
      <c r="CM49">
        <v>2.60913</v>
      </c>
      <c r="CN49">
        <v>0</v>
      </c>
      <c r="CO49">
        <v>16685.16</v>
      </c>
      <c r="CP49">
        <v>16704.72</v>
      </c>
      <c r="CQ49">
        <v>45.5496</v>
      </c>
      <c r="CR49">
        <v>48.2624</v>
      </c>
      <c r="CS49">
        <v>46.75</v>
      </c>
      <c r="CT49">
        <v>45.6996</v>
      </c>
      <c r="CU49">
        <v>44.687</v>
      </c>
      <c r="CV49">
        <v>1959.918</v>
      </c>
      <c r="CW49">
        <v>40</v>
      </c>
      <c r="CX49">
        <v>0</v>
      </c>
      <c r="CY49">
        <v>1651546305.6</v>
      </c>
      <c r="CZ49">
        <v>0</v>
      </c>
      <c r="DA49">
        <v>0</v>
      </c>
      <c r="DB49" t="s">
        <v>356</v>
      </c>
      <c r="DC49">
        <v>1657298120.5</v>
      </c>
      <c r="DD49">
        <v>1657298120.5</v>
      </c>
      <c r="DE49">
        <v>0</v>
      </c>
      <c r="DF49">
        <v>1.391</v>
      </c>
      <c r="DG49">
        <v>0.035</v>
      </c>
      <c r="DH49">
        <v>2.39</v>
      </c>
      <c r="DI49">
        <v>0.104</v>
      </c>
      <c r="DJ49">
        <v>419</v>
      </c>
      <c r="DK49">
        <v>18</v>
      </c>
      <c r="DL49">
        <v>0.11</v>
      </c>
      <c r="DM49">
        <v>0.02</v>
      </c>
      <c r="DN49">
        <v>-38.6680731707317</v>
      </c>
      <c r="DO49">
        <v>-10.4247595818816</v>
      </c>
      <c r="DP49">
        <v>1.04400273432601</v>
      </c>
      <c r="DQ49">
        <v>0</v>
      </c>
      <c r="DR49">
        <v>2.47109707317073</v>
      </c>
      <c r="DS49">
        <v>0.309147177700352</v>
      </c>
      <c r="DT49">
        <v>0.0341987696429595</v>
      </c>
      <c r="DU49">
        <v>0</v>
      </c>
      <c r="DV49">
        <v>0</v>
      </c>
      <c r="DW49">
        <v>2</v>
      </c>
      <c r="DX49" t="s">
        <v>357</v>
      </c>
      <c r="DY49">
        <v>2.82498</v>
      </c>
      <c r="DZ49">
        <v>2.64346</v>
      </c>
      <c r="EA49">
        <v>0.0866386</v>
      </c>
      <c r="EB49">
        <v>0.0917758</v>
      </c>
      <c r="EC49">
        <v>0.0754549</v>
      </c>
      <c r="ED49">
        <v>0.0690715</v>
      </c>
      <c r="EE49">
        <v>25423.7</v>
      </c>
      <c r="EF49">
        <v>22081.2</v>
      </c>
      <c r="EG49">
        <v>24941</v>
      </c>
      <c r="EH49">
        <v>23698.2</v>
      </c>
      <c r="EI49">
        <v>39402.6</v>
      </c>
      <c r="EJ49">
        <v>36550.3</v>
      </c>
      <c r="EK49">
        <v>45133.2</v>
      </c>
      <c r="EL49">
        <v>42318.8</v>
      </c>
      <c r="EM49">
        <v>1.73435</v>
      </c>
      <c r="EN49">
        <v>2.08293</v>
      </c>
      <c r="EO49">
        <v>0.0152886</v>
      </c>
      <c r="EP49">
        <v>0</v>
      </c>
      <c r="EQ49">
        <v>24.8828</v>
      </c>
      <c r="ER49">
        <v>999.9</v>
      </c>
      <c r="ES49">
        <v>40.453</v>
      </c>
      <c r="ET49">
        <v>34.342</v>
      </c>
      <c r="EU49">
        <v>30.0182</v>
      </c>
      <c r="EV49">
        <v>53.0702</v>
      </c>
      <c r="EW49">
        <v>28.734</v>
      </c>
      <c r="EX49">
        <v>2</v>
      </c>
      <c r="EY49">
        <v>0.348382</v>
      </c>
      <c r="EZ49">
        <v>7.95308</v>
      </c>
      <c r="FA49">
        <v>20.0638</v>
      </c>
      <c r="FB49">
        <v>5.23541</v>
      </c>
      <c r="FC49">
        <v>11.992</v>
      </c>
      <c r="FD49">
        <v>4.9559</v>
      </c>
      <c r="FE49">
        <v>3.30395</v>
      </c>
      <c r="FF49">
        <v>347.8</v>
      </c>
      <c r="FG49">
        <v>9999</v>
      </c>
      <c r="FH49">
        <v>9999</v>
      </c>
      <c r="FI49">
        <v>6217.6</v>
      </c>
      <c r="FJ49">
        <v>1.86812</v>
      </c>
      <c r="FK49">
        <v>1.86385</v>
      </c>
      <c r="FL49">
        <v>1.87133</v>
      </c>
      <c r="FM49">
        <v>1.86228</v>
      </c>
      <c r="FN49">
        <v>1.86171</v>
      </c>
      <c r="FO49">
        <v>1.86813</v>
      </c>
      <c r="FP49">
        <v>1.85822</v>
      </c>
      <c r="FQ49">
        <v>1.86461</v>
      </c>
      <c r="FR49">
        <v>5</v>
      </c>
      <c r="FS49">
        <v>0</v>
      </c>
      <c r="FT49">
        <v>0</v>
      </c>
      <c r="FU49">
        <v>0</v>
      </c>
      <c r="FV49" t="s">
        <v>358</v>
      </c>
      <c r="FW49" t="s">
        <v>359</v>
      </c>
      <c r="FX49" t="s">
        <v>360</v>
      </c>
      <c r="FY49" t="s">
        <v>360</v>
      </c>
      <c r="FZ49" t="s">
        <v>360</v>
      </c>
      <c r="GA49" t="s">
        <v>360</v>
      </c>
      <c r="GB49">
        <v>0</v>
      </c>
      <c r="GC49">
        <v>100</v>
      </c>
      <c r="GD49">
        <v>100</v>
      </c>
      <c r="GE49">
        <v>3.59</v>
      </c>
      <c r="GF49">
        <v>0.2763</v>
      </c>
      <c r="GG49">
        <v>1.58883679202709</v>
      </c>
      <c r="GH49">
        <v>0.00476717027532216</v>
      </c>
      <c r="GI49">
        <v>-2.21254457965117e-06</v>
      </c>
      <c r="GJ49">
        <v>8.4011376092462e-10</v>
      </c>
      <c r="GK49">
        <v>-0.0609447565822332</v>
      </c>
      <c r="GL49">
        <v>-0.00872906473258777</v>
      </c>
      <c r="GM49">
        <v>0.00143137740804298</v>
      </c>
      <c r="GN49">
        <v>-1.08861914993027e-05</v>
      </c>
      <c r="GO49">
        <v>12</v>
      </c>
      <c r="GP49">
        <v>2219</v>
      </c>
      <c r="GQ49">
        <v>4</v>
      </c>
      <c r="GR49">
        <v>38</v>
      </c>
      <c r="GS49">
        <v>3023.3</v>
      </c>
      <c r="GT49">
        <v>3023.3</v>
      </c>
      <c r="GU49">
        <v>1.67725</v>
      </c>
      <c r="GV49">
        <v>2.38892</v>
      </c>
      <c r="GW49">
        <v>1.99829</v>
      </c>
      <c r="GX49">
        <v>2.70386</v>
      </c>
      <c r="GY49">
        <v>2.09351</v>
      </c>
      <c r="GZ49">
        <v>2.41821</v>
      </c>
      <c r="HA49">
        <v>38.9693</v>
      </c>
      <c r="HB49">
        <v>13.7643</v>
      </c>
      <c r="HC49">
        <v>18</v>
      </c>
      <c r="HD49">
        <v>425.072</v>
      </c>
      <c r="HE49">
        <v>660.249</v>
      </c>
      <c r="HF49">
        <v>18.544</v>
      </c>
      <c r="HG49">
        <v>31.6896</v>
      </c>
      <c r="HH49">
        <v>30.0015</v>
      </c>
      <c r="HI49">
        <v>31.6605</v>
      </c>
      <c r="HJ49">
        <v>31.6251</v>
      </c>
      <c r="HK49">
        <v>33.6712</v>
      </c>
      <c r="HL49">
        <v>48.072</v>
      </c>
      <c r="HM49">
        <v>0</v>
      </c>
      <c r="HN49">
        <v>18.4294</v>
      </c>
      <c r="HO49">
        <v>587.843</v>
      </c>
      <c r="HP49">
        <v>18.4465</v>
      </c>
      <c r="HQ49">
        <v>95.489</v>
      </c>
      <c r="HR49">
        <v>99.4565</v>
      </c>
    </row>
    <row r="50" spans="1:226">
      <c r="A50">
        <v>34</v>
      </c>
      <c r="B50">
        <v>1657479526</v>
      </c>
      <c r="C50">
        <v>257</v>
      </c>
      <c r="D50" t="s">
        <v>426</v>
      </c>
      <c r="E50" t="s">
        <v>427</v>
      </c>
      <c r="F50">
        <v>5</v>
      </c>
      <c r="G50" t="s">
        <v>353</v>
      </c>
      <c r="H50" t="s">
        <v>354</v>
      </c>
      <c r="I50">
        <v>1657479523.5</v>
      </c>
      <c r="J50">
        <f>(K50)/1000</f>
        <v>0</v>
      </c>
      <c r="K50">
        <f>IF(BF50, AN50, AH50)</f>
        <v>0</v>
      </c>
      <c r="L50">
        <f>IF(BF50, AI50, AG50)</f>
        <v>0</v>
      </c>
      <c r="M50">
        <f>BH50 - IF(AU50&gt;1, L50*BB50*100.0/(AW50*BV50), 0)</f>
        <v>0</v>
      </c>
      <c r="N50">
        <f>((T50-J50/2)*M50-L50)/(T50+J50/2)</f>
        <v>0</v>
      </c>
      <c r="O50">
        <f>N50*(BO50+BP50)/1000.0</f>
        <v>0</v>
      </c>
      <c r="P50">
        <f>(BH50 - IF(AU50&gt;1, L50*BB50*100.0/(AW50*BV50), 0))*(BO50+BP50)/1000.0</f>
        <v>0</v>
      </c>
      <c r="Q50">
        <f>2.0/((1/S50-1/R50)+SIGN(S50)*SQRT((1/S50-1/R50)*(1/S50-1/R50) + 4*BC50/((BC50+1)*(BC50+1))*(2*1/S50*1/R50-1/R50*1/R50)))</f>
        <v>0</v>
      </c>
      <c r="R50">
        <f>IF(LEFT(BD50,1)&lt;&gt;"0",IF(LEFT(BD50,1)="1",3.0,BE50),$D$5+$E$5*(BV50*BO50/($K$5*1000))+$F$5*(BV50*BO50/($K$5*1000))*MAX(MIN(BB50,$J$5),$I$5)*MAX(MIN(BB50,$J$5),$I$5)+$G$5*MAX(MIN(BB50,$J$5),$I$5)*(BV50*BO50/($K$5*1000))+$H$5*(BV50*BO50/($K$5*1000))*(BV50*BO50/($K$5*1000)))</f>
        <v>0</v>
      </c>
      <c r="S50">
        <f>J50*(1000-(1000*0.61365*exp(17.502*W50/(240.97+W50))/(BO50+BP50)+BJ50)/2)/(1000*0.61365*exp(17.502*W50/(240.97+W50))/(BO50+BP50)-BJ50)</f>
        <v>0</v>
      </c>
      <c r="T50">
        <f>1/((BC50+1)/(Q50/1.6)+1/(R50/1.37)) + BC50/((BC50+1)/(Q50/1.6) + BC50/(R50/1.37))</f>
        <v>0</v>
      </c>
      <c r="U50">
        <f>(AX50*BA50)</f>
        <v>0</v>
      </c>
      <c r="V50">
        <f>(BQ50+(U50+2*0.95*5.67E-8*(((BQ50+$B$7)+273)^4-(BQ50+273)^4)-44100*J50)/(1.84*29.3*R50+8*0.95*5.67E-8*(BQ50+273)^3))</f>
        <v>0</v>
      </c>
      <c r="W50">
        <f>($C$7*BR50+$D$7*BS50+$E$7*V50)</f>
        <v>0</v>
      </c>
      <c r="X50">
        <f>0.61365*exp(17.502*W50/(240.97+W50))</f>
        <v>0</v>
      </c>
      <c r="Y50">
        <f>(Z50/AA50*100)</f>
        <v>0</v>
      </c>
      <c r="Z50">
        <f>BJ50*(BO50+BP50)/1000</f>
        <v>0</v>
      </c>
      <c r="AA50">
        <f>0.61365*exp(17.502*BQ50/(240.97+BQ50))</f>
        <v>0</v>
      </c>
      <c r="AB50">
        <f>(X50-BJ50*(BO50+BP50)/1000)</f>
        <v>0</v>
      </c>
      <c r="AC50">
        <f>(-J50*44100)</f>
        <v>0</v>
      </c>
      <c r="AD50">
        <f>2*29.3*R50*0.92*(BQ50-W50)</f>
        <v>0</v>
      </c>
      <c r="AE50">
        <f>2*0.95*5.67E-8*(((BQ50+$B$7)+273)^4-(W50+273)^4)</f>
        <v>0</v>
      </c>
      <c r="AF50">
        <f>U50+AE50+AC50+AD50</f>
        <v>0</v>
      </c>
      <c r="AG50">
        <f>BN50*AU50*(BI50-BH50*(1000-AU50*BK50)/(1000-AU50*BJ50))/(100*BB50)</f>
        <v>0</v>
      </c>
      <c r="AH50">
        <f>1000*BN50*AU50*(BJ50-BK50)/(100*BB50*(1000-AU50*BJ50))</f>
        <v>0</v>
      </c>
      <c r="AI50">
        <f>(AJ50 - AK50 - BO50*1E3/(8.314*(BQ50+273.15)) * AM50/BN50 * AL50) * BN50/(100*BB50) * (1000 - BK50)/1000</f>
        <v>0</v>
      </c>
      <c r="AJ50">
        <v>582.218203801071</v>
      </c>
      <c r="AK50">
        <v>550.135345454545</v>
      </c>
      <c r="AL50">
        <v>3.24033755850794</v>
      </c>
      <c r="AM50">
        <v>65.8875090245337</v>
      </c>
      <c r="AN50">
        <f>(AP50 - AO50 + BO50*1E3/(8.314*(BQ50+273.15)) * AR50/BN50 * AQ50) * BN50/(100*BB50) * 1000/(1000 - AP50)</f>
        <v>0</v>
      </c>
      <c r="AO50">
        <v>18.5025523593799</v>
      </c>
      <c r="AP50">
        <v>21.0138055944056</v>
      </c>
      <c r="AQ50">
        <v>8.16323348348319e-05</v>
      </c>
      <c r="AR50">
        <v>78.9573288142496</v>
      </c>
      <c r="AS50">
        <v>18</v>
      </c>
      <c r="AT50">
        <v>4</v>
      </c>
      <c r="AU50">
        <f>IF(AS50*$H$13&gt;=AW50,1.0,(AW50/(AW50-AS50*$H$13)))</f>
        <v>0</v>
      </c>
      <c r="AV50">
        <f>(AU50-1)*100</f>
        <v>0</v>
      </c>
      <c r="AW50">
        <f>MAX(0,($B$13+$C$13*BV50)/(1+$D$13*BV50)*BO50/(BQ50+273)*$E$13)</f>
        <v>0</v>
      </c>
      <c r="AX50">
        <f>$B$11*BW50+$C$11*BX50+$F$11*CI50*(1-CL50)</f>
        <v>0</v>
      </c>
      <c r="AY50">
        <f>AX50*AZ50</f>
        <v>0</v>
      </c>
      <c r="AZ50">
        <f>($B$11*$D$9+$C$11*$D$9+$F$11*((CV50+CN50)/MAX(CV50+CN50+CW50, 0.1)*$I$9+CW50/MAX(CV50+CN50+CW50, 0.1)*$J$9))/($B$11+$C$11+$F$11)</f>
        <v>0</v>
      </c>
      <c r="BA50">
        <f>($B$11*$K$9+$C$11*$K$9+$F$11*((CV50+CN50)/MAX(CV50+CN50+CW50, 0.1)*$P$9+CW50/MAX(CV50+CN50+CW50, 0.1)*$Q$9))/($B$11+$C$11+$F$11)</f>
        <v>0</v>
      </c>
      <c r="BB50">
        <v>6</v>
      </c>
      <c r="BC50">
        <v>0.5</v>
      </c>
      <c r="BD50" t="s">
        <v>355</v>
      </c>
      <c r="BE50">
        <v>2</v>
      </c>
      <c r="BF50" t="b">
        <v>1</v>
      </c>
      <c r="BG50">
        <v>1657479523.5</v>
      </c>
      <c r="BH50">
        <v>532.237888888889</v>
      </c>
      <c r="BI50">
        <v>573.128555555556</v>
      </c>
      <c r="BJ50">
        <v>21.0102777777778</v>
      </c>
      <c r="BK50">
        <v>18.5033333333333</v>
      </c>
      <c r="BL50">
        <v>528.623111111111</v>
      </c>
      <c r="BM50">
        <v>20.7339111111111</v>
      </c>
      <c r="BN50">
        <v>499.995222222222</v>
      </c>
      <c r="BO50">
        <v>73.3868555555556</v>
      </c>
      <c r="BP50">
        <v>0.0271298555555556</v>
      </c>
      <c r="BQ50">
        <v>24.4390666666667</v>
      </c>
      <c r="BR50">
        <v>25.1197888888889</v>
      </c>
      <c r="BS50">
        <v>999.9</v>
      </c>
      <c r="BT50">
        <v>0</v>
      </c>
      <c r="BU50">
        <v>0</v>
      </c>
      <c r="BV50">
        <v>9969.30555555555</v>
      </c>
      <c r="BW50">
        <v>0</v>
      </c>
      <c r="BX50">
        <v>2300.28333333333</v>
      </c>
      <c r="BY50">
        <v>-40.8906888888889</v>
      </c>
      <c r="BZ50">
        <v>543.660222222222</v>
      </c>
      <c r="CA50">
        <v>583.933111111111</v>
      </c>
      <c r="CB50">
        <v>2.50696</v>
      </c>
      <c r="CC50">
        <v>573.128555555556</v>
      </c>
      <c r="CD50">
        <v>18.5033333333333</v>
      </c>
      <c r="CE50">
        <v>1.54187888888889</v>
      </c>
      <c r="CF50">
        <v>1.3579</v>
      </c>
      <c r="CG50">
        <v>13.3898888888889</v>
      </c>
      <c r="CH50">
        <v>11.4554666666667</v>
      </c>
      <c r="CI50">
        <v>1999.98888888889</v>
      </c>
      <c r="CJ50">
        <v>0.980001</v>
      </c>
      <c r="CK50">
        <v>0.0199992</v>
      </c>
      <c r="CL50">
        <v>0</v>
      </c>
      <c r="CM50">
        <v>2.73626666666667</v>
      </c>
      <c r="CN50">
        <v>0</v>
      </c>
      <c r="CO50">
        <v>16698.2</v>
      </c>
      <c r="CP50">
        <v>16705.3</v>
      </c>
      <c r="CQ50">
        <v>45.562</v>
      </c>
      <c r="CR50">
        <v>48.312</v>
      </c>
      <c r="CS50">
        <v>46.7913333333333</v>
      </c>
      <c r="CT50">
        <v>45.75</v>
      </c>
      <c r="CU50">
        <v>44.687</v>
      </c>
      <c r="CV50">
        <v>1959.98888888889</v>
      </c>
      <c r="CW50">
        <v>40</v>
      </c>
      <c r="CX50">
        <v>0</v>
      </c>
      <c r="CY50">
        <v>1651546310.4</v>
      </c>
      <c r="CZ50">
        <v>0</v>
      </c>
      <c r="DA50">
        <v>0</v>
      </c>
      <c r="DB50" t="s">
        <v>356</v>
      </c>
      <c r="DC50">
        <v>1657298120.5</v>
      </c>
      <c r="DD50">
        <v>1657298120.5</v>
      </c>
      <c r="DE50">
        <v>0</v>
      </c>
      <c r="DF50">
        <v>1.391</v>
      </c>
      <c r="DG50">
        <v>0.035</v>
      </c>
      <c r="DH50">
        <v>2.39</v>
      </c>
      <c r="DI50">
        <v>0.104</v>
      </c>
      <c r="DJ50">
        <v>419</v>
      </c>
      <c r="DK50">
        <v>18</v>
      </c>
      <c r="DL50">
        <v>0.11</v>
      </c>
      <c r="DM50">
        <v>0.02</v>
      </c>
      <c r="DN50">
        <v>-39.5316341463415</v>
      </c>
      <c r="DO50">
        <v>-9.23276864111505</v>
      </c>
      <c r="DP50">
        <v>0.92285301147325</v>
      </c>
      <c r="DQ50">
        <v>0</v>
      </c>
      <c r="DR50">
        <v>2.49087731707317</v>
      </c>
      <c r="DS50">
        <v>0.168921114982577</v>
      </c>
      <c r="DT50">
        <v>0.022860922246765</v>
      </c>
      <c r="DU50">
        <v>0</v>
      </c>
      <c r="DV50">
        <v>0</v>
      </c>
      <c r="DW50">
        <v>2</v>
      </c>
      <c r="DX50" t="s">
        <v>357</v>
      </c>
      <c r="DY50">
        <v>2.82464</v>
      </c>
      <c r="DZ50">
        <v>2.64353</v>
      </c>
      <c r="EA50">
        <v>0.0885367</v>
      </c>
      <c r="EB50">
        <v>0.0936543</v>
      </c>
      <c r="EC50">
        <v>0.0754783</v>
      </c>
      <c r="ED50">
        <v>0.069074</v>
      </c>
      <c r="EE50">
        <v>25370.3</v>
      </c>
      <c r="EF50">
        <v>22035.4</v>
      </c>
      <c r="EG50">
        <v>24940.5</v>
      </c>
      <c r="EH50">
        <v>23698</v>
      </c>
      <c r="EI50">
        <v>39400.9</v>
      </c>
      <c r="EJ50">
        <v>36549.5</v>
      </c>
      <c r="EK50">
        <v>45132.3</v>
      </c>
      <c r="EL50">
        <v>42318</v>
      </c>
      <c r="EM50">
        <v>1.7342</v>
      </c>
      <c r="EN50">
        <v>2.083</v>
      </c>
      <c r="EO50">
        <v>0.0123419</v>
      </c>
      <c r="EP50">
        <v>0</v>
      </c>
      <c r="EQ50">
        <v>24.9137</v>
      </c>
      <c r="ER50">
        <v>999.9</v>
      </c>
      <c r="ES50">
        <v>40.429</v>
      </c>
      <c r="ET50">
        <v>34.352</v>
      </c>
      <c r="EU50">
        <v>30.0165</v>
      </c>
      <c r="EV50">
        <v>53.1702</v>
      </c>
      <c r="EW50">
        <v>28.7981</v>
      </c>
      <c r="EX50">
        <v>2</v>
      </c>
      <c r="EY50">
        <v>0.349959</v>
      </c>
      <c r="EZ50">
        <v>8.16932</v>
      </c>
      <c r="FA50">
        <v>20.054</v>
      </c>
      <c r="FB50">
        <v>5.23541</v>
      </c>
      <c r="FC50">
        <v>11.992</v>
      </c>
      <c r="FD50">
        <v>4.9561</v>
      </c>
      <c r="FE50">
        <v>3.304</v>
      </c>
      <c r="FF50">
        <v>347.8</v>
      </c>
      <c r="FG50">
        <v>9999</v>
      </c>
      <c r="FH50">
        <v>9999</v>
      </c>
      <c r="FI50">
        <v>6217.9</v>
      </c>
      <c r="FJ50">
        <v>1.86812</v>
      </c>
      <c r="FK50">
        <v>1.86384</v>
      </c>
      <c r="FL50">
        <v>1.87134</v>
      </c>
      <c r="FM50">
        <v>1.86226</v>
      </c>
      <c r="FN50">
        <v>1.86171</v>
      </c>
      <c r="FO50">
        <v>1.86813</v>
      </c>
      <c r="FP50">
        <v>1.85822</v>
      </c>
      <c r="FQ50">
        <v>1.86459</v>
      </c>
      <c r="FR50">
        <v>5</v>
      </c>
      <c r="FS50">
        <v>0</v>
      </c>
      <c r="FT50">
        <v>0</v>
      </c>
      <c r="FU50">
        <v>0</v>
      </c>
      <c r="FV50" t="s">
        <v>358</v>
      </c>
      <c r="FW50" t="s">
        <v>359</v>
      </c>
      <c r="FX50" t="s">
        <v>360</v>
      </c>
      <c r="FY50" t="s">
        <v>360</v>
      </c>
      <c r="FZ50" t="s">
        <v>360</v>
      </c>
      <c r="GA50" t="s">
        <v>360</v>
      </c>
      <c r="GB50">
        <v>0</v>
      </c>
      <c r="GC50">
        <v>100</v>
      </c>
      <c r="GD50">
        <v>100</v>
      </c>
      <c r="GE50">
        <v>3.64</v>
      </c>
      <c r="GF50">
        <v>0.2766</v>
      </c>
      <c r="GG50">
        <v>1.58883679202709</v>
      </c>
      <c r="GH50">
        <v>0.00476717027532216</v>
      </c>
      <c r="GI50">
        <v>-2.21254457965117e-06</v>
      </c>
      <c r="GJ50">
        <v>8.4011376092462e-10</v>
      </c>
      <c r="GK50">
        <v>-0.0609447565822332</v>
      </c>
      <c r="GL50">
        <v>-0.00872906473258777</v>
      </c>
      <c r="GM50">
        <v>0.00143137740804298</v>
      </c>
      <c r="GN50">
        <v>-1.08861914993027e-05</v>
      </c>
      <c r="GO50">
        <v>12</v>
      </c>
      <c r="GP50">
        <v>2219</v>
      </c>
      <c r="GQ50">
        <v>4</v>
      </c>
      <c r="GR50">
        <v>38</v>
      </c>
      <c r="GS50">
        <v>3023.4</v>
      </c>
      <c r="GT50">
        <v>3023.4</v>
      </c>
      <c r="GU50">
        <v>1.71387</v>
      </c>
      <c r="GV50">
        <v>2.38159</v>
      </c>
      <c r="GW50">
        <v>1.99829</v>
      </c>
      <c r="GX50">
        <v>2.70386</v>
      </c>
      <c r="GY50">
        <v>2.09351</v>
      </c>
      <c r="GZ50">
        <v>2.35962</v>
      </c>
      <c r="HA50">
        <v>38.9693</v>
      </c>
      <c r="HB50">
        <v>13.7468</v>
      </c>
      <c r="HC50">
        <v>18</v>
      </c>
      <c r="HD50">
        <v>425.017</v>
      </c>
      <c r="HE50">
        <v>660.367</v>
      </c>
      <c r="HF50">
        <v>18.4118</v>
      </c>
      <c r="HG50">
        <v>31.6974</v>
      </c>
      <c r="HH50">
        <v>30.0016</v>
      </c>
      <c r="HI50">
        <v>31.6654</v>
      </c>
      <c r="HJ50">
        <v>31.6299</v>
      </c>
      <c r="HK50">
        <v>34.4468</v>
      </c>
      <c r="HL50">
        <v>48.072</v>
      </c>
      <c r="HM50">
        <v>0</v>
      </c>
      <c r="HN50">
        <v>18.3015</v>
      </c>
      <c r="HO50">
        <v>607.983</v>
      </c>
      <c r="HP50">
        <v>18.427</v>
      </c>
      <c r="HQ50">
        <v>95.4871</v>
      </c>
      <c r="HR50">
        <v>99.455</v>
      </c>
    </row>
    <row r="51" spans="1:226">
      <c r="A51">
        <v>35</v>
      </c>
      <c r="B51">
        <v>1657479531</v>
      </c>
      <c r="C51">
        <v>262</v>
      </c>
      <c r="D51" t="s">
        <v>428</v>
      </c>
      <c r="E51" t="s">
        <v>429</v>
      </c>
      <c r="F51">
        <v>5</v>
      </c>
      <c r="G51" t="s">
        <v>353</v>
      </c>
      <c r="H51" t="s">
        <v>354</v>
      </c>
      <c r="I51">
        <v>1657479528.2</v>
      </c>
      <c r="J51">
        <f>(K51)/1000</f>
        <v>0</v>
      </c>
      <c r="K51">
        <f>IF(BF51, AN51, AH51)</f>
        <v>0</v>
      </c>
      <c r="L51">
        <f>IF(BF51, AI51, AG51)</f>
        <v>0</v>
      </c>
      <c r="M51">
        <f>BH51 - IF(AU51&gt;1, L51*BB51*100.0/(AW51*BV51), 0)</f>
        <v>0</v>
      </c>
      <c r="N51">
        <f>((T51-J51/2)*M51-L51)/(T51+J51/2)</f>
        <v>0</v>
      </c>
      <c r="O51">
        <f>N51*(BO51+BP51)/1000.0</f>
        <v>0</v>
      </c>
      <c r="P51">
        <f>(BH51 - IF(AU51&gt;1, L51*BB51*100.0/(AW51*BV51), 0))*(BO51+BP51)/1000.0</f>
        <v>0</v>
      </c>
      <c r="Q51">
        <f>2.0/((1/S51-1/R51)+SIGN(S51)*SQRT((1/S51-1/R51)*(1/S51-1/R51) + 4*BC51/((BC51+1)*(BC51+1))*(2*1/S51*1/R51-1/R51*1/R51)))</f>
        <v>0</v>
      </c>
      <c r="R51">
        <f>IF(LEFT(BD51,1)&lt;&gt;"0",IF(LEFT(BD51,1)="1",3.0,BE51),$D$5+$E$5*(BV51*BO51/($K$5*1000))+$F$5*(BV51*BO51/($K$5*1000))*MAX(MIN(BB51,$J$5),$I$5)*MAX(MIN(BB51,$J$5),$I$5)+$G$5*MAX(MIN(BB51,$J$5),$I$5)*(BV51*BO51/($K$5*1000))+$H$5*(BV51*BO51/($K$5*1000))*(BV51*BO51/($K$5*1000)))</f>
        <v>0</v>
      </c>
      <c r="S51">
        <f>J51*(1000-(1000*0.61365*exp(17.502*W51/(240.97+W51))/(BO51+BP51)+BJ51)/2)/(1000*0.61365*exp(17.502*W51/(240.97+W51))/(BO51+BP51)-BJ51)</f>
        <v>0</v>
      </c>
      <c r="T51">
        <f>1/((BC51+1)/(Q51/1.6)+1/(R51/1.37)) + BC51/((BC51+1)/(Q51/1.6) + BC51/(R51/1.37))</f>
        <v>0</v>
      </c>
      <c r="U51">
        <f>(AX51*BA51)</f>
        <v>0</v>
      </c>
      <c r="V51">
        <f>(BQ51+(U51+2*0.95*5.67E-8*(((BQ51+$B$7)+273)^4-(BQ51+273)^4)-44100*J51)/(1.84*29.3*R51+8*0.95*5.67E-8*(BQ51+273)^3))</f>
        <v>0</v>
      </c>
      <c r="W51">
        <f>($C$7*BR51+$D$7*BS51+$E$7*V51)</f>
        <v>0</v>
      </c>
      <c r="X51">
        <f>0.61365*exp(17.502*W51/(240.97+W51))</f>
        <v>0</v>
      </c>
      <c r="Y51">
        <f>(Z51/AA51*100)</f>
        <v>0</v>
      </c>
      <c r="Z51">
        <f>BJ51*(BO51+BP51)/1000</f>
        <v>0</v>
      </c>
      <c r="AA51">
        <f>0.61365*exp(17.502*BQ51/(240.97+BQ51))</f>
        <v>0</v>
      </c>
      <c r="AB51">
        <f>(X51-BJ51*(BO51+BP51)/1000)</f>
        <v>0</v>
      </c>
      <c r="AC51">
        <f>(-J51*44100)</f>
        <v>0</v>
      </c>
      <c r="AD51">
        <f>2*29.3*R51*0.92*(BQ51-W51)</f>
        <v>0</v>
      </c>
      <c r="AE51">
        <f>2*0.95*5.67E-8*(((BQ51+$B$7)+273)^4-(W51+273)^4)</f>
        <v>0</v>
      </c>
      <c r="AF51">
        <f>U51+AE51+AC51+AD51</f>
        <v>0</v>
      </c>
      <c r="AG51">
        <f>BN51*AU51*(BI51-BH51*(1000-AU51*BK51)/(1000-AU51*BJ51))/(100*BB51)</f>
        <v>0</v>
      </c>
      <c r="AH51">
        <f>1000*BN51*AU51*(BJ51-BK51)/(100*BB51*(1000-AU51*BJ51))</f>
        <v>0</v>
      </c>
      <c r="AI51">
        <f>(AJ51 - AK51 - BO51*1E3/(8.314*(BQ51+273.15)) * AM51/BN51 * AL51) * BN51/(100*BB51) * (1000 - BK51)/1000</f>
        <v>0</v>
      </c>
      <c r="AJ51">
        <v>598.758571725434</v>
      </c>
      <c r="AK51">
        <v>566.210751515152</v>
      </c>
      <c r="AL51">
        <v>3.22335896403524</v>
      </c>
      <c r="AM51">
        <v>65.8875090245337</v>
      </c>
      <c r="AN51">
        <f>(AP51 - AO51 + BO51*1E3/(8.314*(BQ51+273.15)) * AR51/BN51 * AQ51) * BN51/(100*BB51) * 1000/(1000 - AP51)</f>
        <v>0</v>
      </c>
      <c r="AO51">
        <v>18.5041587409987</v>
      </c>
      <c r="AP51">
        <v>21.0317118881119</v>
      </c>
      <c r="AQ51">
        <v>0.000149377463624671</v>
      </c>
      <c r="AR51">
        <v>78.9573288142496</v>
      </c>
      <c r="AS51">
        <v>19</v>
      </c>
      <c r="AT51">
        <v>4</v>
      </c>
      <c r="AU51">
        <f>IF(AS51*$H$13&gt;=AW51,1.0,(AW51/(AW51-AS51*$H$13)))</f>
        <v>0</v>
      </c>
      <c r="AV51">
        <f>(AU51-1)*100</f>
        <v>0</v>
      </c>
      <c r="AW51">
        <f>MAX(0,($B$13+$C$13*BV51)/(1+$D$13*BV51)*BO51/(BQ51+273)*$E$13)</f>
        <v>0</v>
      </c>
      <c r="AX51">
        <f>$B$11*BW51+$C$11*BX51+$F$11*CI51*(1-CL51)</f>
        <v>0</v>
      </c>
      <c r="AY51">
        <f>AX51*AZ51</f>
        <v>0</v>
      </c>
      <c r="AZ51">
        <f>($B$11*$D$9+$C$11*$D$9+$F$11*((CV51+CN51)/MAX(CV51+CN51+CW51, 0.1)*$I$9+CW51/MAX(CV51+CN51+CW51, 0.1)*$J$9))/($B$11+$C$11+$F$11)</f>
        <v>0</v>
      </c>
      <c r="BA51">
        <f>($B$11*$K$9+$C$11*$K$9+$F$11*((CV51+CN51)/MAX(CV51+CN51+CW51, 0.1)*$P$9+CW51/MAX(CV51+CN51+CW51, 0.1)*$Q$9))/($B$11+$C$11+$F$11)</f>
        <v>0</v>
      </c>
      <c r="BB51">
        <v>6</v>
      </c>
      <c r="BC51">
        <v>0.5</v>
      </c>
      <c r="BD51" t="s">
        <v>355</v>
      </c>
      <c r="BE51">
        <v>2</v>
      </c>
      <c r="BF51" t="b">
        <v>1</v>
      </c>
      <c r="BG51">
        <v>1657479528.2</v>
      </c>
      <c r="BH51">
        <v>547.0261</v>
      </c>
      <c r="BI51">
        <v>588.5021</v>
      </c>
      <c r="BJ51">
        <v>21.0239</v>
      </c>
      <c r="BK51">
        <v>18.50413</v>
      </c>
      <c r="BL51">
        <v>543.3655</v>
      </c>
      <c r="BM51">
        <v>20.74703</v>
      </c>
      <c r="BN51">
        <v>499.9444</v>
      </c>
      <c r="BO51">
        <v>73.38705</v>
      </c>
      <c r="BP51">
        <v>0.02704943</v>
      </c>
      <c r="BQ51">
        <v>24.42096</v>
      </c>
      <c r="BR51">
        <v>25.09862</v>
      </c>
      <c r="BS51">
        <v>999.9</v>
      </c>
      <c r="BT51">
        <v>0</v>
      </c>
      <c r="BU51">
        <v>0</v>
      </c>
      <c r="BV51">
        <v>10015.69</v>
      </c>
      <c r="BW51">
        <v>0</v>
      </c>
      <c r="BX51">
        <v>2300.089</v>
      </c>
      <c r="BY51">
        <v>-41.47597</v>
      </c>
      <c r="BZ51">
        <v>558.7738</v>
      </c>
      <c r="CA51">
        <v>599.597</v>
      </c>
      <c r="CB51">
        <v>2.519763</v>
      </c>
      <c r="CC51">
        <v>588.5021</v>
      </c>
      <c r="CD51">
        <v>18.50413</v>
      </c>
      <c r="CE51">
        <v>1.542881</v>
      </c>
      <c r="CF51">
        <v>1.357962</v>
      </c>
      <c r="CG51">
        <v>13.39987</v>
      </c>
      <c r="CH51">
        <v>11.4562</v>
      </c>
      <c r="CI51">
        <v>1999.973</v>
      </c>
      <c r="CJ51">
        <v>0.980001</v>
      </c>
      <c r="CK51">
        <v>0.0199992</v>
      </c>
      <c r="CL51">
        <v>0</v>
      </c>
      <c r="CM51">
        <v>2.62799</v>
      </c>
      <c r="CN51">
        <v>0</v>
      </c>
      <c r="CO51">
        <v>16708.62</v>
      </c>
      <c r="CP51">
        <v>16705.19</v>
      </c>
      <c r="CQ51">
        <v>45.5998</v>
      </c>
      <c r="CR51">
        <v>48.3687</v>
      </c>
      <c r="CS51">
        <v>46.812</v>
      </c>
      <c r="CT51">
        <v>45.75</v>
      </c>
      <c r="CU51">
        <v>44.7437</v>
      </c>
      <c r="CV51">
        <v>1959.973</v>
      </c>
      <c r="CW51">
        <v>40</v>
      </c>
      <c r="CX51">
        <v>0</v>
      </c>
      <c r="CY51">
        <v>1651546315.2</v>
      </c>
      <c r="CZ51">
        <v>0</v>
      </c>
      <c r="DA51">
        <v>0</v>
      </c>
      <c r="DB51" t="s">
        <v>356</v>
      </c>
      <c r="DC51">
        <v>1657298120.5</v>
      </c>
      <c r="DD51">
        <v>1657298120.5</v>
      </c>
      <c r="DE51">
        <v>0</v>
      </c>
      <c r="DF51">
        <v>1.391</v>
      </c>
      <c r="DG51">
        <v>0.035</v>
      </c>
      <c r="DH51">
        <v>2.39</v>
      </c>
      <c r="DI51">
        <v>0.104</v>
      </c>
      <c r="DJ51">
        <v>419</v>
      </c>
      <c r="DK51">
        <v>18</v>
      </c>
      <c r="DL51">
        <v>0.11</v>
      </c>
      <c r="DM51">
        <v>0.02</v>
      </c>
      <c r="DN51">
        <v>-40.2688048780488</v>
      </c>
      <c r="DO51">
        <v>-8.19115400696857</v>
      </c>
      <c r="DP51">
        <v>0.821515884961756</v>
      </c>
      <c r="DQ51">
        <v>0</v>
      </c>
      <c r="DR51">
        <v>2.50548</v>
      </c>
      <c r="DS51">
        <v>0.058491428571433</v>
      </c>
      <c r="DT51">
        <v>0.00724335321889375</v>
      </c>
      <c r="DU51">
        <v>1</v>
      </c>
      <c r="DV51">
        <v>1</v>
      </c>
      <c r="DW51">
        <v>2</v>
      </c>
      <c r="DX51" t="s">
        <v>383</v>
      </c>
      <c r="DY51">
        <v>2.82481</v>
      </c>
      <c r="DZ51">
        <v>2.64366</v>
      </c>
      <c r="EA51">
        <v>0.0904055</v>
      </c>
      <c r="EB51">
        <v>0.0955719</v>
      </c>
      <c r="EC51">
        <v>0.0755245</v>
      </c>
      <c r="ED51">
        <v>0.0690773</v>
      </c>
      <c r="EE51">
        <v>25317.6</v>
      </c>
      <c r="EF51">
        <v>21988.2</v>
      </c>
      <c r="EG51">
        <v>24939.9</v>
      </c>
      <c r="EH51">
        <v>23697.5</v>
      </c>
      <c r="EI51">
        <v>39398.2</v>
      </c>
      <c r="EJ51">
        <v>36548.6</v>
      </c>
      <c r="EK51">
        <v>45131.4</v>
      </c>
      <c r="EL51">
        <v>42317.1</v>
      </c>
      <c r="EM51">
        <v>1.734</v>
      </c>
      <c r="EN51">
        <v>2.08285</v>
      </c>
      <c r="EO51">
        <v>0.00815839</v>
      </c>
      <c r="EP51">
        <v>0</v>
      </c>
      <c r="EQ51">
        <v>24.9426</v>
      </c>
      <c r="ER51">
        <v>999.9</v>
      </c>
      <c r="ES51">
        <v>40.404</v>
      </c>
      <c r="ET51">
        <v>34.352</v>
      </c>
      <c r="EU51">
        <v>29.9977</v>
      </c>
      <c r="EV51">
        <v>53.0302</v>
      </c>
      <c r="EW51">
        <v>28.8061</v>
      </c>
      <c r="EX51">
        <v>2</v>
      </c>
      <c r="EY51">
        <v>0.351585</v>
      </c>
      <c r="EZ51">
        <v>8.31526</v>
      </c>
      <c r="FA51">
        <v>20.0475</v>
      </c>
      <c r="FB51">
        <v>5.23571</v>
      </c>
      <c r="FC51">
        <v>11.9923</v>
      </c>
      <c r="FD51">
        <v>4.95605</v>
      </c>
      <c r="FE51">
        <v>3.30395</v>
      </c>
      <c r="FF51">
        <v>347.8</v>
      </c>
      <c r="FG51">
        <v>9999</v>
      </c>
      <c r="FH51">
        <v>9999</v>
      </c>
      <c r="FI51">
        <v>6217.9</v>
      </c>
      <c r="FJ51">
        <v>1.8681</v>
      </c>
      <c r="FK51">
        <v>1.86383</v>
      </c>
      <c r="FL51">
        <v>1.87134</v>
      </c>
      <c r="FM51">
        <v>1.86223</v>
      </c>
      <c r="FN51">
        <v>1.86172</v>
      </c>
      <c r="FO51">
        <v>1.86813</v>
      </c>
      <c r="FP51">
        <v>1.85822</v>
      </c>
      <c r="FQ51">
        <v>1.86461</v>
      </c>
      <c r="FR51">
        <v>5</v>
      </c>
      <c r="FS51">
        <v>0</v>
      </c>
      <c r="FT51">
        <v>0</v>
      </c>
      <c r="FU51">
        <v>0</v>
      </c>
      <c r="FV51" t="s">
        <v>358</v>
      </c>
      <c r="FW51" t="s">
        <v>359</v>
      </c>
      <c r="FX51" t="s">
        <v>360</v>
      </c>
      <c r="FY51" t="s">
        <v>360</v>
      </c>
      <c r="FZ51" t="s">
        <v>360</v>
      </c>
      <c r="GA51" t="s">
        <v>360</v>
      </c>
      <c r="GB51">
        <v>0</v>
      </c>
      <c r="GC51">
        <v>100</v>
      </c>
      <c r="GD51">
        <v>100</v>
      </c>
      <c r="GE51">
        <v>3.687</v>
      </c>
      <c r="GF51">
        <v>0.2772</v>
      </c>
      <c r="GG51">
        <v>1.58883679202709</v>
      </c>
      <c r="GH51">
        <v>0.00476717027532216</v>
      </c>
      <c r="GI51">
        <v>-2.21254457965117e-06</v>
      </c>
      <c r="GJ51">
        <v>8.4011376092462e-10</v>
      </c>
      <c r="GK51">
        <v>-0.0609447565822332</v>
      </c>
      <c r="GL51">
        <v>-0.00872906473258777</v>
      </c>
      <c r="GM51">
        <v>0.00143137740804298</v>
      </c>
      <c r="GN51">
        <v>-1.08861914993027e-05</v>
      </c>
      <c r="GO51">
        <v>12</v>
      </c>
      <c r="GP51">
        <v>2219</v>
      </c>
      <c r="GQ51">
        <v>4</v>
      </c>
      <c r="GR51">
        <v>38</v>
      </c>
      <c r="GS51">
        <v>3023.5</v>
      </c>
      <c r="GT51">
        <v>3023.5</v>
      </c>
      <c r="GU51">
        <v>1.75415</v>
      </c>
      <c r="GV51">
        <v>2.38159</v>
      </c>
      <c r="GW51">
        <v>1.99829</v>
      </c>
      <c r="GX51">
        <v>2.70386</v>
      </c>
      <c r="GY51">
        <v>2.09473</v>
      </c>
      <c r="GZ51">
        <v>2.39136</v>
      </c>
      <c r="HA51">
        <v>38.994</v>
      </c>
      <c r="HB51">
        <v>13.738</v>
      </c>
      <c r="HC51">
        <v>18</v>
      </c>
      <c r="HD51">
        <v>424.933</v>
      </c>
      <c r="HE51">
        <v>660.292</v>
      </c>
      <c r="HF51">
        <v>18.2826</v>
      </c>
      <c r="HG51">
        <v>31.7058</v>
      </c>
      <c r="HH51">
        <v>30.0015</v>
      </c>
      <c r="HI51">
        <v>31.6702</v>
      </c>
      <c r="HJ51">
        <v>31.6347</v>
      </c>
      <c r="HK51">
        <v>35.2034</v>
      </c>
      <c r="HL51">
        <v>48.3619</v>
      </c>
      <c r="HM51">
        <v>0</v>
      </c>
      <c r="HN51">
        <v>18.1934</v>
      </c>
      <c r="HO51">
        <v>621.471</v>
      </c>
      <c r="HP51">
        <v>18.3867</v>
      </c>
      <c r="HQ51">
        <v>95.4849</v>
      </c>
      <c r="HR51">
        <v>99.4528</v>
      </c>
    </row>
    <row r="52" spans="1:226">
      <c r="A52">
        <v>36</v>
      </c>
      <c r="B52">
        <v>1657479535.5</v>
      </c>
      <c r="C52">
        <v>266.5</v>
      </c>
      <c r="D52" t="s">
        <v>430</v>
      </c>
      <c r="E52" t="s">
        <v>431</v>
      </c>
      <c r="F52">
        <v>5</v>
      </c>
      <c r="G52" t="s">
        <v>353</v>
      </c>
      <c r="H52" t="s">
        <v>354</v>
      </c>
      <c r="I52">
        <v>1657479532.65</v>
      </c>
      <c r="J52">
        <f>(K52)/1000</f>
        <v>0</v>
      </c>
      <c r="K52">
        <f>IF(BF52, AN52, AH52)</f>
        <v>0</v>
      </c>
      <c r="L52">
        <f>IF(BF52, AI52, AG52)</f>
        <v>0</v>
      </c>
      <c r="M52">
        <f>BH52 - IF(AU52&gt;1, L52*BB52*100.0/(AW52*BV52), 0)</f>
        <v>0</v>
      </c>
      <c r="N52">
        <f>((T52-J52/2)*M52-L52)/(T52+J52/2)</f>
        <v>0</v>
      </c>
      <c r="O52">
        <f>N52*(BO52+BP52)/1000.0</f>
        <v>0</v>
      </c>
      <c r="P52">
        <f>(BH52 - IF(AU52&gt;1, L52*BB52*100.0/(AW52*BV52), 0))*(BO52+BP52)/1000.0</f>
        <v>0</v>
      </c>
      <c r="Q52">
        <f>2.0/((1/S52-1/R52)+SIGN(S52)*SQRT((1/S52-1/R52)*(1/S52-1/R52) + 4*BC52/((BC52+1)*(BC52+1))*(2*1/S52*1/R52-1/R52*1/R52)))</f>
        <v>0</v>
      </c>
      <c r="R52">
        <f>IF(LEFT(BD52,1)&lt;&gt;"0",IF(LEFT(BD52,1)="1",3.0,BE52),$D$5+$E$5*(BV52*BO52/($K$5*1000))+$F$5*(BV52*BO52/($K$5*1000))*MAX(MIN(BB52,$J$5),$I$5)*MAX(MIN(BB52,$J$5),$I$5)+$G$5*MAX(MIN(BB52,$J$5),$I$5)*(BV52*BO52/($K$5*1000))+$H$5*(BV52*BO52/($K$5*1000))*(BV52*BO52/($K$5*1000)))</f>
        <v>0</v>
      </c>
      <c r="S52">
        <f>J52*(1000-(1000*0.61365*exp(17.502*W52/(240.97+W52))/(BO52+BP52)+BJ52)/2)/(1000*0.61365*exp(17.502*W52/(240.97+W52))/(BO52+BP52)-BJ52)</f>
        <v>0</v>
      </c>
      <c r="T52">
        <f>1/((BC52+1)/(Q52/1.6)+1/(R52/1.37)) + BC52/((BC52+1)/(Q52/1.6) + BC52/(R52/1.37))</f>
        <v>0</v>
      </c>
      <c r="U52">
        <f>(AX52*BA52)</f>
        <v>0</v>
      </c>
      <c r="V52">
        <f>(BQ52+(U52+2*0.95*5.67E-8*(((BQ52+$B$7)+273)^4-(BQ52+273)^4)-44100*J52)/(1.84*29.3*R52+8*0.95*5.67E-8*(BQ52+273)^3))</f>
        <v>0</v>
      </c>
      <c r="W52">
        <f>($C$7*BR52+$D$7*BS52+$E$7*V52)</f>
        <v>0</v>
      </c>
      <c r="X52">
        <f>0.61365*exp(17.502*W52/(240.97+W52))</f>
        <v>0</v>
      </c>
      <c r="Y52">
        <f>(Z52/AA52*100)</f>
        <v>0</v>
      </c>
      <c r="Z52">
        <f>BJ52*(BO52+BP52)/1000</f>
        <v>0</v>
      </c>
      <c r="AA52">
        <f>0.61365*exp(17.502*BQ52/(240.97+BQ52))</f>
        <v>0</v>
      </c>
      <c r="AB52">
        <f>(X52-BJ52*(BO52+BP52)/1000)</f>
        <v>0</v>
      </c>
      <c r="AC52">
        <f>(-J52*44100)</f>
        <v>0</v>
      </c>
      <c r="AD52">
        <f>2*29.3*R52*0.92*(BQ52-W52)</f>
        <v>0</v>
      </c>
      <c r="AE52">
        <f>2*0.95*5.67E-8*(((BQ52+$B$7)+273)^4-(W52+273)^4)</f>
        <v>0</v>
      </c>
      <c r="AF52">
        <f>U52+AE52+AC52+AD52</f>
        <v>0</v>
      </c>
      <c r="AG52">
        <f>BN52*AU52*(BI52-BH52*(1000-AU52*BK52)/(1000-AU52*BJ52))/(100*BB52)</f>
        <v>0</v>
      </c>
      <c r="AH52">
        <f>1000*BN52*AU52*(BJ52-BK52)/(100*BB52*(1000-AU52*BJ52))</f>
        <v>0</v>
      </c>
      <c r="AI52">
        <f>(AJ52 - AK52 - BO52*1E3/(8.314*(BQ52+273.15)) * AM52/BN52 * AL52) * BN52/(100*BB52) * (1000 - BK52)/1000</f>
        <v>0</v>
      </c>
      <c r="AJ52">
        <v>614.242833575732</v>
      </c>
      <c r="AK52">
        <v>580.786866666666</v>
      </c>
      <c r="AL52">
        <v>3.24932149624326</v>
      </c>
      <c r="AM52">
        <v>65.8875090245337</v>
      </c>
      <c r="AN52">
        <f>(AP52 - AO52 + BO52*1E3/(8.314*(BQ52+273.15)) * AR52/BN52 * AQ52) * BN52/(100*BB52) * 1000/(1000 - AP52)</f>
        <v>0</v>
      </c>
      <c r="AO52">
        <v>18.5049560420577</v>
      </c>
      <c r="AP52">
        <v>21.0484076923077</v>
      </c>
      <c r="AQ52">
        <v>0.000147601375823667</v>
      </c>
      <c r="AR52">
        <v>78.9573288142496</v>
      </c>
      <c r="AS52">
        <v>18</v>
      </c>
      <c r="AT52">
        <v>4</v>
      </c>
      <c r="AU52">
        <f>IF(AS52*$H$13&gt;=AW52,1.0,(AW52/(AW52-AS52*$H$13)))</f>
        <v>0</v>
      </c>
      <c r="AV52">
        <f>(AU52-1)*100</f>
        <v>0</v>
      </c>
      <c r="AW52">
        <f>MAX(0,($B$13+$C$13*BV52)/(1+$D$13*BV52)*BO52/(BQ52+273)*$E$13)</f>
        <v>0</v>
      </c>
      <c r="AX52">
        <f>$B$11*BW52+$C$11*BX52+$F$11*CI52*(1-CL52)</f>
        <v>0</v>
      </c>
      <c r="AY52">
        <f>AX52*AZ52</f>
        <v>0</v>
      </c>
      <c r="AZ52">
        <f>($B$11*$D$9+$C$11*$D$9+$F$11*((CV52+CN52)/MAX(CV52+CN52+CW52, 0.1)*$I$9+CW52/MAX(CV52+CN52+CW52, 0.1)*$J$9))/($B$11+$C$11+$F$11)</f>
        <v>0</v>
      </c>
      <c r="BA52">
        <f>($B$11*$K$9+$C$11*$K$9+$F$11*((CV52+CN52)/MAX(CV52+CN52+CW52, 0.1)*$P$9+CW52/MAX(CV52+CN52+CW52, 0.1)*$Q$9))/($B$11+$C$11+$F$11)</f>
        <v>0</v>
      </c>
      <c r="BB52">
        <v>6</v>
      </c>
      <c r="BC52">
        <v>0.5</v>
      </c>
      <c r="BD52" t="s">
        <v>355</v>
      </c>
      <c r="BE52">
        <v>2</v>
      </c>
      <c r="BF52" t="b">
        <v>1</v>
      </c>
      <c r="BG52">
        <v>1657479532.65</v>
      </c>
      <c r="BH52">
        <v>561.116</v>
      </c>
      <c r="BI52">
        <v>603.4251</v>
      </c>
      <c r="BJ52">
        <v>21.03986</v>
      </c>
      <c r="BK52">
        <v>18.49746</v>
      </c>
      <c r="BL52">
        <v>557.412</v>
      </c>
      <c r="BM52">
        <v>20.76243</v>
      </c>
      <c r="BN52">
        <v>499.9975</v>
      </c>
      <c r="BO52">
        <v>73.38939</v>
      </c>
      <c r="BP52">
        <v>0.02700885</v>
      </c>
      <c r="BQ52">
        <v>24.39886</v>
      </c>
      <c r="BR52">
        <v>25.07674</v>
      </c>
      <c r="BS52">
        <v>999.9</v>
      </c>
      <c r="BT52">
        <v>0</v>
      </c>
      <c r="BU52">
        <v>0</v>
      </c>
      <c r="BV52">
        <v>10024.58</v>
      </c>
      <c r="BW52">
        <v>0</v>
      </c>
      <c r="BX52">
        <v>2301.089</v>
      </c>
      <c r="BY52">
        <v>-42.30915</v>
      </c>
      <c r="BZ52">
        <v>573.1756</v>
      </c>
      <c r="CA52">
        <v>614.7973</v>
      </c>
      <c r="CB52">
        <v>2.54238</v>
      </c>
      <c r="CC52">
        <v>603.4251</v>
      </c>
      <c r="CD52">
        <v>18.49746</v>
      </c>
      <c r="CE52">
        <v>1.544101</v>
      </c>
      <c r="CF52">
        <v>1.357519</v>
      </c>
      <c r="CG52">
        <v>13.41201</v>
      </c>
      <c r="CH52">
        <v>11.45125</v>
      </c>
      <c r="CI52">
        <v>1999.987</v>
      </c>
      <c r="CJ52">
        <v>0.9800013</v>
      </c>
      <c r="CK52">
        <v>0.01999889</v>
      </c>
      <c r="CL52">
        <v>0</v>
      </c>
      <c r="CM52">
        <v>2.6297</v>
      </c>
      <c r="CN52">
        <v>0</v>
      </c>
      <c r="CO52">
        <v>16729.23</v>
      </c>
      <c r="CP52">
        <v>16705.3</v>
      </c>
      <c r="CQ52">
        <v>45.625</v>
      </c>
      <c r="CR52">
        <v>48.3998</v>
      </c>
      <c r="CS52">
        <v>46.8183</v>
      </c>
      <c r="CT52">
        <v>45.7996</v>
      </c>
      <c r="CU52">
        <v>44.75</v>
      </c>
      <c r="CV52">
        <v>1959.987</v>
      </c>
      <c r="CW52">
        <v>40</v>
      </c>
      <c r="CX52">
        <v>0</v>
      </c>
      <c r="CY52">
        <v>1651546320.6</v>
      </c>
      <c r="CZ52">
        <v>0</v>
      </c>
      <c r="DA52">
        <v>0</v>
      </c>
      <c r="DB52" t="s">
        <v>356</v>
      </c>
      <c r="DC52">
        <v>1657298120.5</v>
      </c>
      <c r="DD52">
        <v>1657298120.5</v>
      </c>
      <c r="DE52">
        <v>0</v>
      </c>
      <c r="DF52">
        <v>1.391</v>
      </c>
      <c r="DG52">
        <v>0.035</v>
      </c>
      <c r="DH52">
        <v>2.39</v>
      </c>
      <c r="DI52">
        <v>0.104</v>
      </c>
      <c r="DJ52">
        <v>419</v>
      </c>
      <c r="DK52">
        <v>18</v>
      </c>
      <c r="DL52">
        <v>0.11</v>
      </c>
      <c r="DM52">
        <v>0.02</v>
      </c>
      <c r="DN52">
        <v>-41.0060682926829</v>
      </c>
      <c r="DO52">
        <v>-9.14646480836243</v>
      </c>
      <c r="DP52">
        <v>0.915497099524924</v>
      </c>
      <c r="DQ52">
        <v>0</v>
      </c>
      <c r="DR52">
        <v>2.51447609756098</v>
      </c>
      <c r="DS52">
        <v>0.15356132404181</v>
      </c>
      <c r="DT52">
        <v>0.0163548524727408</v>
      </c>
      <c r="DU52">
        <v>0</v>
      </c>
      <c r="DV52">
        <v>0</v>
      </c>
      <c r="DW52">
        <v>2</v>
      </c>
      <c r="DX52" t="s">
        <v>357</v>
      </c>
      <c r="DY52">
        <v>2.8247</v>
      </c>
      <c r="DZ52">
        <v>2.64398</v>
      </c>
      <c r="EA52">
        <v>0.0920762</v>
      </c>
      <c r="EB52">
        <v>0.0972322</v>
      </c>
      <c r="EC52">
        <v>0.0755652</v>
      </c>
      <c r="ED52">
        <v>0.0690035</v>
      </c>
      <c r="EE52">
        <v>25270.6</v>
      </c>
      <c r="EF52">
        <v>21947.8</v>
      </c>
      <c r="EG52">
        <v>24939.4</v>
      </c>
      <c r="EH52">
        <v>23697.5</v>
      </c>
      <c r="EI52">
        <v>39395.6</v>
      </c>
      <c r="EJ52">
        <v>36551.8</v>
      </c>
      <c r="EK52">
        <v>45130.4</v>
      </c>
      <c r="EL52">
        <v>42317.4</v>
      </c>
      <c r="EM52">
        <v>1.73425</v>
      </c>
      <c r="EN52">
        <v>2.0829</v>
      </c>
      <c r="EO52">
        <v>0.00665337</v>
      </c>
      <c r="EP52">
        <v>0</v>
      </c>
      <c r="EQ52">
        <v>24.9662</v>
      </c>
      <c r="ER52">
        <v>999.9</v>
      </c>
      <c r="ES52">
        <v>40.404</v>
      </c>
      <c r="ET52">
        <v>34.362</v>
      </c>
      <c r="EU52">
        <v>30.0167</v>
      </c>
      <c r="EV52">
        <v>53.0202</v>
      </c>
      <c r="EW52">
        <v>28.8662</v>
      </c>
      <c r="EX52">
        <v>2</v>
      </c>
      <c r="EY52">
        <v>0.352741</v>
      </c>
      <c r="EZ52">
        <v>8.35416</v>
      </c>
      <c r="FA52">
        <v>20.0466</v>
      </c>
      <c r="FB52">
        <v>5.23631</v>
      </c>
      <c r="FC52">
        <v>11.992</v>
      </c>
      <c r="FD52">
        <v>4.95645</v>
      </c>
      <c r="FE52">
        <v>3.30395</v>
      </c>
      <c r="FF52">
        <v>347.8</v>
      </c>
      <c r="FG52">
        <v>9999</v>
      </c>
      <c r="FH52">
        <v>9999</v>
      </c>
      <c r="FI52">
        <v>6218.1</v>
      </c>
      <c r="FJ52">
        <v>1.86811</v>
      </c>
      <c r="FK52">
        <v>1.86381</v>
      </c>
      <c r="FL52">
        <v>1.87134</v>
      </c>
      <c r="FM52">
        <v>1.86224</v>
      </c>
      <c r="FN52">
        <v>1.86171</v>
      </c>
      <c r="FO52">
        <v>1.86813</v>
      </c>
      <c r="FP52">
        <v>1.85822</v>
      </c>
      <c r="FQ52">
        <v>1.8646</v>
      </c>
      <c r="FR52">
        <v>5</v>
      </c>
      <c r="FS52">
        <v>0</v>
      </c>
      <c r="FT52">
        <v>0</v>
      </c>
      <c r="FU52">
        <v>0</v>
      </c>
      <c r="FV52" t="s">
        <v>358</v>
      </c>
      <c r="FW52" t="s">
        <v>359</v>
      </c>
      <c r="FX52" t="s">
        <v>360</v>
      </c>
      <c r="FY52" t="s">
        <v>360</v>
      </c>
      <c r="FZ52" t="s">
        <v>360</v>
      </c>
      <c r="GA52" t="s">
        <v>360</v>
      </c>
      <c r="GB52">
        <v>0</v>
      </c>
      <c r="GC52">
        <v>100</v>
      </c>
      <c r="GD52">
        <v>100</v>
      </c>
      <c r="GE52">
        <v>3.732</v>
      </c>
      <c r="GF52">
        <v>0.2778</v>
      </c>
      <c r="GG52">
        <v>1.58883679202709</v>
      </c>
      <c r="GH52">
        <v>0.00476717027532216</v>
      </c>
      <c r="GI52">
        <v>-2.21254457965117e-06</v>
      </c>
      <c r="GJ52">
        <v>8.4011376092462e-10</v>
      </c>
      <c r="GK52">
        <v>-0.0609447565822332</v>
      </c>
      <c r="GL52">
        <v>-0.00872906473258777</v>
      </c>
      <c r="GM52">
        <v>0.00143137740804298</v>
      </c>
      <c r="GN52">
        <v>-1.08861914993027e-05</v>
      </c>
      <c r="GO52">
        <v>12</v>
      </c>
      <c r="GP52">
        <v>2219</v>
      </c>
      <c r="GQ52">
        <v>4</v>
      </c>
      <c r="GR52">
        <v>38</v>
      </c>
      <c r="GS52">
        <v>3023.6</v>
      </c>
      <c r="GT52">
        <v>3023.6</v>
      </c>
      <c r="GU52">
        <v>1.79077</v>
      </c>
      <c r="GV52">
        <v>2.37915</v>
      </c>
      <c r="GW52">
        <v>1.99829</v>
      </c>
      <c r="GX52">
        <v>2.70386</v>
      </c>
      <c r="GY52">
        <v>2.09351</v>
      </c>
      <c r="GZ52">
        <v>2.38525</v>
      </c>
      <c r="HA52">
        <v>39.0188</v>
      </c>
      <c r="HB52">
        <v>13.738</v>
      </c>
      <c r="HC52">
        <v>18</v>
      </c>
      <c r="HD52">
        <v>425.103</v>
      </c>
      <c r="HE52">
        <v>660.386</v>
      </c>
      <c r="HF52">
        <v>18.1857</v>
      </c>
      <c r="HG52">
        <v>31.7134</v>
      </c>
      <c r="HH52">
        <v>30.0014</v>
      </c>
      <c r="HI52">
        <v>31.6741</v>
      </c>
      <c r="HJ52">
        <v>31.6393</v>
      </c>
      <c r="HK52">
        <v>35.8671</v>
      </c>
      <c r="HL52">
        <v>48.3619</v>
      </c>
      <c r="HM52">
        <v>0</v>
      </c>
      <c r="HN52">
        <v>18.1151</v>
      </c>
      <c r="HO52">
        <v>641.601</v>
      </c>
      <c r="HP52">
        <v>18.3578</v>
      </c>
      <c r="HQ52">
        <v>95.483</v>
      </c>
      <c r="HR52">
        <v>99.4532</v>
      </c>
    </row>
    <row r="53" spans="1:226">
      <c r="A53">
        <v>37</v>
      </c>
      <c r="B53">
        <v>1657479541</v>
      </c>
      <c r="C53">
        <v>272</v>
      </c>
      <c r="D53" t="s">
        <v>432</v>
      </c>
      <c r="E53" t="s">
        <v>433</v>
      </c>
      <c r="F53">
        <v>5</v>
      </c>
      <c r="G53" t="s">
        <v>353</v>
      </c>
      <c r="H53" t="s">
        <v>354</v>
      </c>
      <c r="I53">
        <v>1657479538.25</v>
      </c>
      <c r="J53">
        <f>(K53)/1000</f>
        <v>0</v>
      </c>
      <c r="K53">
        <f>IF(BF53, AN53, AH53)</f>
        <v>0</v>
      </c>
      <c r="L53">
        <f>IF(BF53, AI53, AG53)</f>
        <v>0</v>
      </c>
      <c r="M53">
        <f>BH53 - IF(AU53&gt;1, L53*BB53*100.0/(AW53*BV53), 0)</f>
        <v>0</v>
      </c>
      <c r="N53">
        <f>((T53-J53/2)*M53-L53)/(T53+J53/2)</f>
        <v>0</v>
      </c>
      <c r="O53">
        <f>N53*(BO53+BP53)/1000.0</f>
        <v>0</v>
      </c>
      <c r="P53">
        <f>(BH53 - IF(AU53&gt;1, L53*BB53*100.0/(AW53*BV53), 0))*(BO53+BP53)/1000.0</f>
        <v>0</v>
      </c>
      <c r="Q53">
        <f>2.0/((1/S53-1/R53)+SIGN(S53)*SQRT((1/S53-1/R53)*(1/S53-1/R53) + 4*BC53/((BC53+1)*(BC53+1))*(2*1/S53*1/R53-1/R53*1/R53)))</f>
        <v>0</v>
      </c>
      <c r="R53">
        <f>IF(LEFT(BD53,1)&lt;&gt;"0",IF(LEFT(BD53,1)="1",3.0,BE53),$D$5+$E$5*(BV53*BO53/($K$5*1000))+$F$5*(BV53*BO53/($K$5*1000))*MAX(MIN(BB53,$J$5),$I$5)*MAX(MIN(BB53,$J$5),$I$5)+$G$5*MAX(MIN(BB53,$J$5),$I$5)*(BV53*BO53/($K$5*1000))+$H$5*(BV53*BO53/($K$5*1000))*(BV53*BO53/($K$5*1000)))</f>
        <v>0</v>
      </c>
      <c r="S53">
        <f>J53*(1000-(1000*0.61365*exp(17.502*W53/(240.97+W53))/(BO53+BP53)+BJ53)/2)/(1000*0.61365*exp(17.502*W53/(240.97+W53))/(BO53+BP53)-BJ53)</f>
        <v>0</v>
      </c>
      <c r="T53">
        <f>1/((BC53+1)/(Q53/1.6)+1/(R53/1.37)) + BC53/((BC53+1)/(Q53/1.6) + BC53/(R53/1.37))</f>
        <v>0</v>
      </c>
      <c r="U53">
        <f>(AX53*BA53)</f>
        <v>0</v>
      </c>
      <c r="V53">
        <f>(BQ53+(U53+2*0.95*5.67E-8*(((BQ53+$B$7)+273)^4-(BQ53+273)^4)-44100*J53)/(1.84*29.3*R53+8*0.95*5.67E-8*(BQ53+273)^3))</f>
        <v>0</v>
      </c>
      <c r="W53">
        <f>($C$7*BR53+$D$7*BS53+$E$7*V53)</f>
        <v>0</v>
      </c>
      <c r="X53">
        <f>0.61365*exp(17.502*W53/(240.97+W53))</f>
        <v>0</v>
      </c>
      <c r="Y53">
        <f>(Z53/AA53*100)</f>
        <v>0</v>
      </c>
      <c r="Z53">
        <f>BJ53*(BO53+BP53)/1000</f>
        <v>0</v>
      </c>
      <c r="AA53">
        <f>0.61365*exp(17.502*BQ53/(240.97+BQ53))</f>
        <v>0</v>
      </c>
      <c r="AB53">
        <f>(X53-BJ53*(BO53+BP53)/1000)</f>
        <v>0</v>
      </c>
      <c r="AC53">
        <f>(-J53*44100)</f>
        <v>0</v>
      </c>
      <c r="AD53">
        <f>2*29.3*R53*0.92*(BQ53-W53)</f>
        <v>0</v>
      </c>
      <c r="AE53">
        <f>2*0.95*5.67E-8*(((BQ53+$B$7)+273)^4-(W53+273)^4)</f>
        <v>0</v>
      </c>
      <c r="AF53">
        <f>U53+AE53+AC53+AD53</f>
        <v>0</v>
      </c>
      <c r="AG53">
        <f>BN53*AU53*(BI53-BH53*(1000-AU53*BK53)/(1000-AU53*BJ53))/(100*BB53)</f>
        <v>0</v>
      </c>
      <c r="AH53">
        <f>1000*BN53*AU53*(BJ53-BK53)/(100*BB53*(1000-AU53*BJ53))</f>
        <v>0</v>
      </c>
      <c r="AI53">
        <f>(AJ53 - AK53 - BO53*1E3/(8.314*(BQ53+273.15)) * AM53/BN53 * AL53) * BN53/(100*BB53) * (1000 - BK53)/1000</f>
        <v>0</v>
      </c>
      <c r="AJ53">
        <v>632.666877719378</v>
      </c>
      <c r="AK53">
        <v>598.456939393939</v>
      </c>
      <c r="AL53">
        <v>3.2247670882976</v>
      </c>
      <c r="AM53">
        <v>65.8875090245337</v>
      </c>
      <c r="AN53">
        <f>(AP53 - AO53 + BO53*1E3/(8.314*(BQ53+273.15)) * AR53/BN53 * AQ53) * BN53/(100*BB53) * 1000/(1000 - AP53)</f>
        <v>0</v>
      </c>
      <c r="AO53">
        <v>18.4687109299001</v>
      </c>
      <c r="AP53">
        <v>21.0662461538462</v>
      </c>
      <c r="AQ53">
        <v>0.000150001058635754</v>
      </c>
      <c r="AR53">
        <v>78.9573288142496</v>
      </c>
      <c r="AS53">
        <v>18</v>
      </c>
      <c r="AT53">
        <v>4</v>
      </c>
      <c r="AU53">
        <f>IF(AS53*$H$13&gt;=AW53,1.0,(AW53/(AW53-AS53*$H$13)))</f>
        <v>0</v>
      </c>
      <c r="AV53">
        <f>(AU53-1)*100</f>
        <v>0</v>
      </c>
      <c r="AW53">
        <f>MAX(0,($B$13+$C$13*BV53)/(1+$D$13*BV53)*BO53/(BQ53+273)*$E$13)</f>
        <v>0</v>
      </c>
      <c r="AX53">
        <f>$B$11*BW53+$C$11*BX53+$F$11*CI53*(1-CL53)</f>
        <v>0</v>
      </c>
      <c r="AY53">
        <f>AX53*AZ53</f>
        <v>0</v>
      </c>
      <c r="AZ53">
        <f>($B$11*$D$9+$C$11*$D$9+$F$11*((CV53+CN53)/MAX(CV53+CN53+CW53, 0.1)*$I$9+CW53/MAX(CV53+CN53+CW53, 0.1)*$J$9))/($B$11+$C$11+$F$11)</f>
        <v>0</v>
      </c>
      <c r="BA53">
        <f>($B$11*$K$9+$C$11*$K$9+$F$11*((CV53+CN53)/MAX(CV53+CN53+CW53, 0.1)*$P$9+CW53/MAX(CV53+CN53+CW53, 0.1)*$Q$9))/($B$11+$C$11+$F$11)</f>
        <v>0</v>
      </c>
      <c r="BB53">
        <v>6</v>
      </c>
      <c r="BC53">
        <v>0.5</v>
      </c>
      <c r="BD53" t="s">
        <v>355</v>
      </c>
      <c r="BE53">
        <v>2</v>
      </c>
      <c r="BF53" t="b">
        <v>1</v>
      </c>
      <c r="BG53">
        <v>1657479538.25</v>
      </c>
      <c r="BH53">
        <v>578.7387</v>
      </c>
      <c r="BI53">
        <v>622.0454</v>
      </c>
      <c r="BJ53">
        <v>21.06014</v>
      </c>
      <c r="BK53">
        <v>18.46133</v>
      </c>
      <c r="BL53">
        <v>574.9807</v>
      </c>
      <c r="BM53">
        <v>20.78201</v>
      </c>
      <c r="BN53">
        <v>499.9625</v>
      </c>
      <c r="BO53">
        <v>73.38817</v>
      </c>
      <c r="BP53">
        <v>0.02708961</v>
      </c>
      <c r="BQ53">
        <v>24.37251</v>
      </c>
      <c r="BR53">
        <v>25.05097</v>
      </c>
      <c r="BS53">
        <v>999.9</v>
      </c>
      <c r="BT53">
        <v>0</v>
      </c>
      <c r="BU53">
        <v>0</v>
      </c>
      <c r="BV53">
        <v>10034.08</v>
      </c>
      <c r="BW53">
        <v>0</v>
      </c>
      <c r="BX53">
        <v>2302.406</v>
      </c>
      <c r="BY53">
        <v>-43.30667</v>
      </c>
      <c r="BZ53">
        <v>591.1895</v>
      </c>
      <c r="CA53">
        <v>633.7452</v>
      </c>
      <c r="CB53">
        <v>2.598825</v>
      </c>
      <c r="CC53">
        <v>622.0454</v>
      </c>
      <c r="CD53">
        <v>18.46133</v>
      </c>
      <c r="CE53">
        <v>1.545564</v>
      </c>
      <c r="CF53">
        <v>1.354844</v>
      </c>
      <c r="CG53">
        <v>13.42654</v>
      </c>
      <c r="CH53">
        <v>11.42144</v>
      </c>
      <c r="CI53">
        <v>1999.972</v>
      </c>
      <c r="CJ53">
        <v>0.9800013</v>
      </c>
      <c r="CK53">
        <v>0.01999889</v>
      </c>
      <c r="CL53">
        <v>0</v>
      </c>
      <c r="CM53">
        <v>2.706</v>
      </c>
      <c r="CN53">
        <v>0</v>
      </c>
      <c r="CO53">
        <v>16750.34</v>
      </c>
      <c r="CP53">
        <v>16705.18</v>
      </c>
      <c r="CQ53">
        <v>45.625</v>
      </c>
      <c r="CR53">
        <v>48.437</v>
      </c>
      <c r="CS53">
        <v>46.875</v>
      </c>
      <c r="CT53">
        <v>45.8246</v>
      </c>
      <c r="CU53">
        <v>44.7624</v>
      </c>
      <c r="CV53">
        <v>1959.972</v>
      </c>
      <c r="CW53">
        <v>40</v>
      </c>
      <c r="CX53">
        <v>0</v>
      </c>
      <c r="CY53">
        <v>1651546325.4</v>
      </c>
      <c r="CZ53">
        <v>0</v>
      </c>
      <c r="DA53">
        <v>0</v>
      </c>
      <c r="DB53" t="s">
        <v>356</v>
      </c>
      <c r="DC53">
        <v>1657298120.5</v>
      </c>
      <c r="DD53">
        <v>1657298120.5</v>
      </c>
      <c r="DE53">
        <v>0</v>
      </c>
      <c r="DF53">
        <v>1.391</v>
      </c>
      <c r="DG53">
        <v>0.035</v>
      </c>
      <c r="DH53">
        <v>2.39</v>
      </c>
      <c r="DI53">
        <v>0.104</v>
      </c>
      <c r="DJ53">
        <v>419</v>
      </c>
      <c r="DK53">
        <v>18</v>
      </c>
      <c r="DL53">
        <v>0.11</v>
      </c>
      <c r="DM53">
        <v>0.02</v>
      </c>
      <c r="DN53">
        <v>-41.7871975609756</v>
      </c>
      <c r="DO53">
        <v>-9.59538397212552</v>
      </c>
      <c r="DP53">
        <v>0.958407795096309</v>
      </c>
      <c r="DQ53">
        <v>0</v>
      </c>
      <c r="DR53">
        <v>2.53613341463415</v>
      </c>
      <c r="DS53">
        <v>0.315227874564455</v>
      </c>
      <c r="DT53">
        <v>0.0329129313759031</v>
      </c>
      <c r="DU53">
        <v>0</v>
      </c>
      <c r="DV53">
        <v>0</v>
      </c>
      <c r="DW53">
        <v>2</v>
      </c>
      <c r="DX53" t="s">
        <v>357</v>
      </c>
      <c r="DY53">
        <v>2.82491</v>
      </c>
      <c r="DZ53">
        <v>2.64383</v>
      </c>
      <c r="EA53">
        <v>0.0940733</v>
      </c>
      <c r="EB53">
        <v>0.0993287</v>
      </c>
      <c r="EC53">
        <v>0.0756049</v>
      </c>
      <c r="ED53">
        <v>0.0688602</v>
      </c>
      <c r="EE53">
        <v>25214.7</v>
      </c>
      <c r="EF53">
        <v>21896.3</v>
      </c>
      <c r="EG53">
        <v>24939.2</v>
      </c>
      <c r="EH53">
        <v>23697</v>
      </c>
      <c r="EI53">
        <v>39393.7</v>
      </c>
      <c r="EJ53">
        <v>36556.7</v>
      </c>
      <c r="EK53">
        <v>45130.1</v>
      </c>
      <c r="EL53">
        <v>42316.5</v>
      </c>
      <c r="EM53">
        <v>1.7342</v>
      </c>
      <c r="EN53">
        <v>2.0823</v>
      </c>
      <c r="EO53">
        <v>0.00243261</v>
      </c>
      <c r="EP53">
        <v>0</v>
      </c>
      <c r="EQ53">
        <v>24.9967</v>
      </c>
      <c r="ER53">
        <v>999.9</v>
      </c>
      <c r="ES53">
        <v>40.38</v>
      </c>
      <c r="ET53">
        <v>34.382</v>
      </c>
      <c r="EU53">
        <v>30.03</v>
      </c>
      <c r="EV53">
        <v>52.9602</v>
      </c>
      <c r="EW53">
        <v>28.8021</v>
      </c>
      <c r="EX53">
        <v>2</v>
      </c>
      <c r="EY53">
        <v>0.353814</v>
      </c>
      <c r="EZ53">
        <v>8.36165</v>
      </c>
      <c r="FA53">
        <v>20.0469</v>
      </c>
      <c r="FB53">
        <v>5.23616</v>
      </c>
      <c r="FC53">
        <v>11.9921</v>
      </c>
      <c r="FD53">
        <v>4.9563</v>
      </c>
      <c r="FE53">
        <v>3.304</v>
      </c>
      <c r="FF53">
        <v>347.8</v>
      </c>
      <c r="FG53">
        <v>9999</v>
      </c>
      <c r="FH53">
        <v>9999</v>
      </c>
      <c r="FI53">
        <v>6218.1</v>
      </c>
      <c r="FJ53">
        <v>1.86813</v>
      </c>
      <c r="FK53">
        <v>1.86379</v>
      </c>
      <c r="FL53">
        <v>1.87134</v>
      </c>
      <c r="FM53">
        <v>1.86226</v>
      </c>
      <c r="FN53">
        <v>1.8617</v>
      </c>
      <c r="FO53">
        <v>1.86813</v>
      </c>
      <c r="FP53">
        <v>1.85822</v>
      </c>
      <c r="FQ53">
        <v>1.86462</v>
      </c>
      <c r="FR53">
        <v>5</v>
      </c>
      <c r="FS53">
        <v>0</v>
      </c>
      <c r="FT53">
        <v>0</v>
      </c>
      <c r="FU53">
        <v>0</v>
      </c>
      <c r="FV53" t="s">
        <v>358</v>
      </c>
      <c r="FW53" t="s">
        <v>359</v>
      </c>
      <c r="FX53" t="s">
        <v>360</v>
      </c>
      <c r="FY53" t="s">
        <v>360</v>
      </c>
      <c r="FZ53" t="s">
        <v>360</v>
      </c>
      <c r="GA53" t="s">
        <v>360</v>
      </c>
      <c r="GB53">
        <v>0</v>
      </c>
      <c r="GC53">
        <v>100</v>
      </c>
      <c r="GD53">
        <v>100</v>
      </c>
      <c r="GE53">
        <v>3.784</v>
      </c>
      <c r="GF53">
        <v>0.2784</v>
      </c>
      <c r="GG53">
        <v>1.58883679202709</v>
      </c>
      <c r="GH53">
        <v>0.00476717027532216</v>
      </c>
      <c r="GI53">
        <v>-2.21254457965117e-06</v>
      </c>
      <c r="GJ53">
        <v>8.4011376092462e-10</v>
      </c>
      <c r="GK53">
        <v>-0.0609447565822332</v>
      </c>
      <c r="GL53">
        <v>-0.00872906473258777</v>
      </c>
      <c r="GM53">
        <v>0.00143137740804298</v>
      </c>
      <c r="GN53">
        <v>-1.08861914993027e-05</v>
      </c>
      <c r="GO53">
        <v>12</v>
      </c>
      <c r="GP53">
        <v>2219</v>
      </c>
      <c r="GQ53">
        <v>4</v>
      </c>
      <c r="GR53">
        <v>38</v>
      </c>
      <c r="GS53">
        <v>3023.7</v>
      </c>
      <c r="GT53">
        <v>3023.7</v>
      </c>
      <c r="GU53">
        <v>1.83105</v>
      </c>
      <c r="GV53">
        <v>2.37549</v>
      </c>
      <c r="GW53">
        <v>1.99829</v>
      </c>
      <c r="GX53">
        <v>2.70386</v>
      </c>
      <c r="GY53">
        <v>2.09351</v>
      </c>
      <c r="GZ53">
        <v>2.3877</v>
      </c>
      <c r="HA53">
        <v>39.0188</v>
      </c>
      <c r="HB53">
        <v>13.7468</v>
      </c>
      <c r="HC53">
        <v>18</v>
      </c>
      <c r="HD53">
        <v>425.12</v>
      </c>
      <c r="HE53">
        <v>659.953</v>
      </c>
      <c r="HF53">
        <v>18.0892</v>
      </c>
      <c r="HG53">
        <v>31.7249</v>
      </c>
      <c r="HH53">
        <v>30.0011</v>
      </c>
      <c r="HI53">
        <v>31.681</v>
      </c>
      <c r="HJ53">
        <v>31.6462</v>
      </c>
      <c r="HK53">
        <v>36.7402</v>
      </c>
      <c r="HL53">
        <v>48.6502</v>
      </c>
      <c r="HM53">
        <v>0</v>
      </c>
      <c r="HN53">
        <v>18.0532</v>
      </c>
      <c r="HO53">
        <v>655.044</v>
      </c>
      <c r="HP53">
        <v>18.3138</v>
      </c>
      <c r="HQ53">
        <v>95.4822</v>
      </c>
      <c r="HR53">
        <v>99.4512</v>
      </c>
    </row>
    <row r="54" spans="1:226">
      <c r="A54">
        <v>38</v>
      </c>
      <c r="B54">
        <v>1657479545.5</v>
      </c>
      <c r="C54">
        <v>276.5</v>
      </c>
      <c r="D54" t="s">
        <v>434</v>
      </c>
      <c r="E54" t="s">
        <v>435</v>
      </c>
      <c r="F54">
        <v>5</v>
      </c>
      <c r="G54" t="s">
        <v>353</v>
      </c>
      <c r="H54" t="s">
        <v>354</v>
      </c>
      <c r="I54">
        <v>1657479542.65</v>
      </c>
      <c r="J54">
        <f>(K54)/1000</f>
        <v>0</v>
      </c>
      <c r="K54">
        <f>IF(BF54, AN54, AH54)</f>
        <v>0</v>
      </c>
      <c r="L54">
        <f>IF(BF54, AI54, AG54)</f>
        <v>0</v>
      </c>
      <c r="M54">
        <f>BH54 - IF(AU54&gt;1, L54*BB54*100.0/(AW54*BV54), 0)</f>
        <v>0</v>
      </c>
      <c r="N54">
        <f>((T54-J54/2)*M54-L54)/(T54+J54/2)</f>
        <v>0</v>
      </c>
      <c r="O54">
        <f>N54*(BO54+BP54)/1000.0</f>
        <v>0</v>
      </c>
      <c r="P54">
        <f>(BH54 - IF(AU54&gt;1, L54*BB54*100.0/(AW54*BV54), 0))*(BO54+BP54)/1000.0</f>
        <v>0</v>
      </c>
      <c r="Q54">
        <f>2.0/((1/S54-1/R54)+SIGN(S54)*SQRT((1/S54-1/R54)*(1/S54-1/R54) + 4*BC54/((BC54+1)*(BC54+1))*(2*1/S54*1/R54-1/R54*1/R54)))</f>
        <v>0</v>
      </c>
      <c r="R54">
        <f>IF(LEFT(BD54,1)&lt;&gt;"0",IF(LEFT(BD54,1)="1",3.0,BE54),$D$5+$E$5*(BV54*BO54/($K$5*1000))+$F$5*(BV54*BO54/($K$5*1000))*MAX(MIN(BB54,$J$5),$I$5)*MAX(MIN(BB54,$J$5),$I$5)+$G$5*MAX(MIN(BB54,$J$5),$I$5)*(BV54*BO54/($K$5*1000))+$H$5*(BV54*BO54/($K$5*1000))*(BV54*BO54/($K$5*1000)))</f>
        <v>0</v>
      </c>
      <c r="S54">
        <f>J54*(1000-(1000*0.61365*exp(17.502*W54/(240.97+W54))/(BO54+BP54)+BJ54)/2)/(1000*0.61365*exp(17.502*W54/(240.97+W54))/(BO54+BP54)-BJ54)</f>
        <v>0</v>
      </c>
      <c r="T54">
        <f>1/((BC54+1)/(Q54/1.6)+1/(R54/1.37)) + BC54/((BC54+1)/(Q54/1.6) + BC54/(R54/1.37))</f>
        <v>0</v>
      </c>
      <c r="U54">
        <f>(AX54*BA54)</f>
        <v>0</v>
      </c>
      <c r="V54">
        <f>(BQ54+(U54+2*0.95*5.67E-8*(((BQ54+$B$7)+273)^4-(BQ54+273)^4)-44100*J54)/(1.84*29.3*R54+8*0.95*5.67E-8*(BQ54+273)^3))</f>
        <v>0</v>
      </c>
      <c r="W54">
        <f>($C$7*BR54+$D$7*BS54+$E$7*V54)</f>
        <v>0</v>
      </c>
      <c r="X54">
        <f>0.61365*exp(17.502*W54/(240.97+W54))</f>
        <v>0</v>
      </c>
      <c r="Y54">
        <f>(Z54/AA54*100)</f>
        <v>0</v>
      </c>
      <c r="Z54">
        <f>BJ54*(BO54+BP54)/1000</f>
        <v>0</v>
      </c>
      <c r="AA54">
        <f>0.61365*exp(17.502*BQ54/(240.97+BQ54))</f>
        <v>0</v>
      </c>
      <c r="AB54">
        <f>(X54-BJ54*(BO54+BP54)/1000)</f>
        <v>0</v>
      </c>
      <c r="AC54">
        <f>(-J54*44100)</f>
        <v>0</v>
      </c>
      <c r="AD54">
        <f>2*29.3*R54*0.92*(BQ54-W54)</f>
        <v>0</v>
      </c>
      <c r="AE54">
        <f>2*0.95*5.67E-8*(((BQ54+$B$7)+273)^4-(W54+273)^4)</f>
        <v>0</v>
      </c>
      <c r="AF54">
        <f>U54+AE54+AC54+AD54</f>
        <v>0</v>
      </c>
      <c r="AG54">
        <f>BN54*AU54*(BI54-BH54*(1000-AU54*BK54)/(1000-AU54*BJ54))/(100*BB54)</f>
        <v>0</v>
      </c>
      <c r="AH54">
        <f>1000*BN54*AU54*(BJ54-BK54)/(100*BB54*(1000-AU54*BJ54))</f>
        <v>0</v>
      </c>
      <c r="AI54">
        <f>(AJ54 - AK54 - BO54*1E3/(8.314*(BQ54+273.15)) * AM54/BN54 * AL54) * BN54/(100*BB54) * (1000 - BK54)/1000</f>
        <v>0</v>
      </c>
      <c r="AJ54">
        <v>648.807743891119</v>
      </c>
      <c r="AK54">
        <v>613.336284848485</v>
      </c>
      <c r="AL54">
        <v>3.30754195142218</v>
      </c>
      <c r="AM54">
        <v>65.8875090245337</v>
      </c>
      <c r="AN54">
        <f>(AP54 - AO54 + BO54*1E3/(8.314*(BQ54+273.15)) * AR54/BN54 * AQ54) * BN54/(100*BB54) * 1000/(1000 - AP54)</f>
        <v>0</v>
      </c>
      <c r="AO54">
        <v>18.4182551906312</v>
      </c>
      <c r="AP54">
        <v>21.0639153846154</v>
      </c>
      <c r="AQ54">
        <v>1.14873118675231e-05</v>
      </c>
      <c r="AR54">
        <v>78.9573288142496</v>
      </c>
      <c r="AS54">
        <v>19</v>
      </c>
      <c r="AT54">
        <v>4</v>
      </c>
      <c r="AU54">
        <f>IF(AS54*$H$13&gt;=AW54,1.0,(AW54/(AW54-AS54*$H$13)))</f>
        <v>0</v>
      </c>
      <c r="AV54">
        <f>(AU54-1)*100</f>
        <v>0</v>
      </c>
      <c r="AW54">
        <f>MAX(0,($B$13+$C$13*BV54)/(1+$D$13*BV54)*BO54/(BQ54+273)*$E$13)</f>
        <v>0</v>
      </c>
      <c r="AX54">
        <f>$B$11*BW54+$C$11*BX54+$F$11*CI54*(1-CL54)</f>
        <v>0</v>
      </c>
      <c r="AY54">
        <f>AX54*AZ54</f>
        <v>0</v>
      </c>
      <c r="AZ54">
        <f>($B$11*$D$9+$C$11*$D$9+$F$11*((CV54+CN54)/MAX(CV54+CN54+CW54, 0.1)*$I$9+CW54/MAX(CV54+CN54+CW54, 0.1)*$J$9))/($B$11+$C$11+$F$11)</f>
        <v>0</v>
      </c>
      <c r="BA54">
        <f>($B$11*$K$9+$C$11*$K$9+$F$11*((CV54+CN54)/MAX(CV54+CN54+CW54, 0.1)*$P$9+CW54/MAX(CV54+CN54+CW54, 0.1)*$Q$9))/($B$11+$C$11+$F$11)</f>
        <v>0</v>
      </c>
      <c r="BB54">
        <v>6</v>
      </c>
      <c r="BC54">
        <v>0.5</v>
      </c>
      <c r="BD54" t="s">
        <v>355</v>
      </c>
      <c r="BE54">
        <v>2</v>
      </c>
      <c r="BF54" t="b">
        <v>1</v>
      </c>
      <c r="BG54">
        <v>1657479542.65</v>
      </c>
      <c r="BH54">
        <v>592.806</v>
      </c>
      <c r="BI54">
        <v>637.332</v>
      </c>
      <c r="BJ54">
        <v>21.06552</v>
      </c>
      <c r="BK54">
        <v>18.39977</v>
      </c>
      <c r="BL54">
        <v>589.005</v>
      </c>
      <c r="BM54">
        <v>20.78718</v>
      </c>
      <c r="BN54">
        <v>500.0593</v>
      </c>
      <c r="BO54">
        <v>73.38798</v>
      </c>
      <c r="BP54">
        <v>0.02711862</v>
      </c>
      <c r="BQ54">
        <v>24.35385</v>
      </c>
      <c r="BR54">
        <v>25.03139</v>
      </c>
      <c r="BS54">
        <v>999.9</v>
      </c>
      <c r="BT54">
        <v>0</v>
      </c>
      <c r="BU54">
        <v>0</v>
      </c>
      <c r="BV54">
        <v>10019.81</v>
      </c>
      <c r="BW54">
        <v>0</v>
      </c>
      <c r="BX54">
        <v>2303.096</v>
      </c>
      <c r="BY54">
        <v>-44.52616</v>
      </c>
      <c r="BZ54">
        <v>605.5622</v>
      </c>
      <c r="CA54">
        <v>649.2786</v>
      </c>
      <c r="CB54">
        <v>2.665754</v>
      </c>
      <c r="CC54">
        <v>637.332</v>
      </c>
      <c r="CD54">
        <v>18.39977</v>
      </c>
      <c r="CE54">
        <v>1.545955</v>
      </c>
      <c r="CF54">
        <v>1.350321</v>
      </c>
      <c r="CG54">
        <v>13.43043</v>
      </c>
      <c r="CH54">
        <v>11.37094</v>
      </c>
      <c r="CI54">
        <v>2000.046</v>
      </c>
      <c r="CJ54">
        <v>0.9800019</v>
      </c>
      <c r="CK54">
        <v>0.01999827</v>
      </c>
      <c r="CL54">
        <v>0</v>
      </c>
      <c r="CM54">
        <v>2.56406</v>
      </c>
      <c r="CN54">
        <v>0</v>
      </c>
      <c r="CO54">
        <v>16772.97</v>
      </c>
      <c r="CP54">
        <v>16705.82</v>
      </c>
      <c r="CQ54">
        <v>45.656</v>
      </c>
      <c r="CR54">
        <v>48.4811</v>
      </c>
      <c r="CS54">
        <v>46.8936</v>
      </c>
      <c r="CT54">
        <v>45.875</v>
      </c>
      <c r="CU54">
        <v>44.7996</v>
      </c>
      <c r="CV54">
        <v>1960.046</v>
      </c>
      <c r="CW54">
        <v>40</v>
      </c>
      <c r="CX54">
        <v>0</v>
      </c>
      <c r="CY54">
        <v>1651546330.2</v>
      </c>
      <c r="CZ54">
        <v>0</v>
      </c>
      <c r="DA54">
        <v>0</v>
      </c>
      <c r="DB54" t="s">
        <v>356</v>
      </c>
      <c r="DC54">
        <v>1657298120.5</v>
      </c>
      <c r="DD54">
        <v>1657298120.5</v>
      </c>
      <c r="DE54">
        <v>0</v>
      </c>
      <c r="DF54">
        <v>1.391</v>
      </c>
      <c r="DG54">
        <v>0.035</v>
      </c>
      <c r="DH54">
        <v>2.39</v>
      </c>
      <c r="DI54">
        <v>0.104</v>
      </c>
      <c r="DJ54">
        <v>419</v>
      </c>
      <c r="DK54">
        <v>18</v>
      </c>
      <c r="DL54">
        <v>0.11</v>
      </c>
      <c r="DM54">
        <v>0.02</v>
      </c>
      <c r="DN54">
        <v>-42.7186487804878</v>
      </c>
      <c r="DO54">
        <v>-12.3049839721255</v>
      </c>
      <c r="DP54">
        <v>1.2293834262914</v>
      </c>
      <c r="DQ54">
        <v>0</v>
      </c>
      <c r="DR54">
        <v>2.57441073170732</v>
      </c>
      <c r="DS54">
        <v>0.563971149825787</v>
      </c>
      <c r="DT54">
        <v>0.0576758824936024</v>
      </c>
      <c r="DU54">
        <v>0</v>
      </c>
      <c r="DV54">
        <v>0</v>
      </c>
      <c r="DW54">
        <v>2</v>
      </c>
      <c r="DX54" t="s">
        <v>357</v>
      </c>
      <c r="DY54">
        <v>2.82457</v>
      </c>
      <c r="DZ54">
        <v>2.64353</v>
      </c>
      <c r="EA54">
        <v>0.0957296</v>
      </c>
      <c r="EB54">
        <v>0.100977</v>
      </c>
      <c r="EC54">
        <v>0.0755934</v>
      </c>
      <c r="ED54">
        <v>0.0687365</v>
      </c>
      <c r="EE54">
        <v>25168</v>
      </c>
      <c r="EF54">
        <v>21856.1</v>
      </c>
      <c r="EG54">
        <v>24938.6</v>
      </c>
      <c r="EH54">
        <v>23696.9</v>
      </c>
      <c r="EI54">
        <v>39393.6</v>
      </c>
      <c r="EJ54">
        <v>36561.3</v>
      </c>
      <c r="EK54">
        <v>45129.4</v>
      </c>
      <c r="EL54">
        <v>42316.1</v>
      </c>
      <c r="EM54">
        <v>1.73365</v>
      </c>
      <c r="EN54">
        <v>2.08275</v>
      </c>
      <c r="EO54">
        <v>0.000536442</v>
      </c>
      <c r="EP54">
        <v>0</v>
      </c>
      <c r="EQ54">
        <v>25.0188</v>
      </c>
      <c r="ER54">
        <v>999.9</v>
      </c>
      <c r="ES54">
        <v>40.38</v>
      </c>
      <c r="ET54">
        <v>34.392</v>
      </c>
      <c r="EU54">
        <v>30.0477</v>
      </c>
      <c r="EV54">
        <v>52.7402</v>
      </c>
      <c r="EW54">
        <v>28.758</v>
      </c>
      <c r="EX54">
        <v>2</v>
      </c>
      <c r="EY54">
        <v>0.354522</v>
      </c>
      <c r="EZ54">
        <v>8.3093</v>
      </c>
      <c r="FA54">
        <v>20.0498</v>
      </c>
      <c r="FB54">
        <v>5.23616</v>
      </c>
      <c r="FC54">
        <v>11.9921</v>
      </c>
      <c r="FD54">
        <v>4.95615</v>
      </c>
      <c r="FE54">
        <v>3.30395</v>
      </c>
      <c r="FF54">
        <v>347.8</v>
      </c>
      <c r="FG54">
        <v>9999</v>
      </c>
      <c r="FH54">
        <v>9999</v>
      </c>
      <c r="FI54">
        <v>6218.4</v>
      </c>
      <c r="FJ54">
        <v>1.8681</v>
      </c>
      <c r="FK54">
        <v>1.86382</v>
      </c>
      <c r="FL54">
        <v>1.87134</v>
      </c>
      <c r="FM54">
        <v>1.86226</v>
      </c>
      <c r="FN54">
        <v>1.86171</v>
      </c>
      <c r="FO54">
        <v>1.86813</v>
      </c>
      <c r="FP54">
        <v>1.85822</v>
      </c>
      <c r="FQ54">
        <v>1.86461</v>
      </c>
      <c r="FR54">
        <v>5</v>
      </c>
      <c r="FS54">
        <v>0</v>
      </c>
      <c r="FT54">
        <v>0</v>
      </c>
      <c r="FU54">
        <v>0</v>
      </c>
      <c r="FV54" t="s">
        <v>358</v>
      </c>
      <c r="FW54" t="s">
        <v>359</v>
      </c>
      <c r="FX54" t="s">
        <v>360</v>
      </c>
      <c r="FY54" t="s">
        <v>360</v>
      </c>
      <c r="FZ54" t="s">
        <v>360</v>
      </c>
      <c r="GA54" t="s">
        <v>360</v>
      </c>
      <c r="GB54">
        <v>0</v>
      </c>
      <c r="GC54">
        <v>100</v>
      </c>
      <c r="GD54">
        <v>100</v>
      </c>
      <c r="GE54">
        <v>3.829</v>
      </c>
      <c r="GF54">
        <v>0.2782</v>
      </c>
      <c r="GG54">
        <v>1.58883679202709</v>
      </c>
      <c r="GH54">
        <v>0.00476717027532216</v>
      </c>
      <c r="GI54">
        <v>-2.21254457965117e-06</v>
      </c>
      <c r="GJ54">
        <v>8.4011376092462e-10</v>
      </c>
      <c r="GK54">
        <v>-0.0609447565822332</v>
      </c>
      <c r="GL54">
        <v>-0.00872906473258777</v>
      </c>
      <c r="GM54">
        <v>0.00143137740804298</v>
      </c>
      <c r="GN54">
        <v>-1.08861914993027e-05</v>
      </c>
      <c r="GO54">
        <v>12</v>
      </c>
      <c r="GP54">
        <v>2219</v>
      </c>
      <c r="GQ54">
        <v>4</v>
      </c>
      <c r="GR54">
        <v>38</v>
      </c>
      <c r="GS54">
        <v>3023.8</v>
      </c>
      <c r="GT54">
        <v>3023.8</v>
      </c>
      <c r="GU54">
        <v>1.86646</v>
      </c>
      <c r="GV54">
        <v>2.37671</v>
      </c>
      <c r="GW54">
        <v>1.99829</v>
      </c>
      <c r="GX54">
        <v>2.70386</v>
      </c>
      <c r="GY54">
        <v>2.09351</v>
      </c>
      <c r="GZ54">
        <v>2.40723</v>
      </c>
      <c r="HA54">
        <v>39.0436</v>
      </c>
      <c r="HB54">
        <v>13.7468</v>
      </c>
      <c r="HC54">
        <v>18</v>
      </c>
      <c r="HD54">
        <v>424.837</v>
      </c>
      <c r="HE54">
        <v>660.39</v>
      </c>
      <c r="HF54">
        <v>18.0331</v>
      </c>
      <c r="HG54">
        <v>31.7343</v>
      </c>
      <c r="HH54">
        <v>30.0009</v>
      </c>
      <c r="HI54">
        <v>31.6865</v>
      </c>
      <c r="HJ54">
        <v>31.6511</v>
      </c>
      <c r="HK54">
        <v>37.3917</v>
      </c>
      <c r="HL54">
        <v>48.944</v>
      </c>
      <c r="HM54">
        <v>0</v>
      </c>
      <c r="HN54">
        <v>18.0196</v>
      </c>
      <c r="HO54">
        <v>675.272</v>
      </c>
      <c r="HP54">
        <v>18.2047</v>
      </c>
      <c r="HQ54">
        <v>95.4805</v>
      </c>
      <c r="HR54">
        <v>99.4504</v>
      </c>
    </row>
    <row r="55" spans="1:226">
      <c r="A55">
        <v>39</v>
      </c>
      <c r="B55">
        <v>1657479551</v>
      </c>
      <c r="C55">
        <v>282</v>
      </c>
      <c r="D55" t="s">
        <v>436</v>
      </c>
      <c r="E55" t="s">
        <v>437</v>
      </c>
      <c r="F55">
        <v>5</v>
      </c>
      <c r="G55" t="s">
        <v>353</v>
      </c>
      <c r="H55" t="s">
        <v>354</v>
      </c>
      <c r="I55">
        <v>1657479548.25</v>
      </c>
      <c r="J55">
        <f>(K55)/1000</f>
        <v>0</v>
      </c>
      <c r="K55">
        <f>IF(BF55, AN55, AH55)</f>
        <v>0</v>
      </c>
      <c r="L55">
        <f>IF(BF55, AI55, AG55)</f>
        <v>0</v>
      </c>
      <c r="M55">
        <f>BH55 - IF(AU55&gt;1, L55*BB55*100.0/(AW55*BV55), 0)</f>
        <v>0</v>
      </c>
      <c r="N55">
        <f>((T55-J55/2)*M55-L55)/(T55+J55/2)</f>
        <v>0</v>
      </c>
      <c r="O55">
        <f>N55*(BO55+BP55)/1000.0</f>
        <v>0</v>
      </c>
      <c r="P55">
        <f>(BH55 - IF(AU55&gt;1, L55*BB55*100.0/(AW55*BV55), 0))*(BO55+BP55)/1000.0</f>
        <v>0</v>
      </c>
      <c r="Q55">
        <f>2.0/((1/S55-1/R55)+SIGN(S55)*SQRT((1/S55-1/R55)*(1/S55-1/R55) + 4*BC55/((BC55+1)*(BC55+1))*(2*1/S55*1/R55-1/R55*1/R55)))</f>
        <v>0</v>
      </c>
      <c r="R55">
        <f>IF(LEFT(BD55,1)&lt;&gt;"0",IF(LEFT(BD55,1)="1",3.0,BE55),$D$5+$E$5*(BV55*BO55/($K$5*1000))+$F$5*(BV55*BO55/($K$5*1000))*MAX(MIN(BB55,$J$5),$I$5)*MAX(MIN(BB55,$J$5),$I$5)+$G$5*MAX(MIN(BB55,$J$5),$I$5)*(BV55*BO55/($K$5*1000))+$H$5*(BV55*BO55/($K$5*1000))*(BV55*BO55/($K$5*1000)))</f>
        <v>0</v>
      </c>
      <c r="S55">
        <f>J55*(1000-(1000*0.61365*exp(17.502*W55/(240.97+W55))/(BO55+BP55)+BJ55)/2)/(1000*0.61365*exp(17.502*W55/(240.97+W55))/(BO55+BP55)-BJ55)</f>
        <v>0</v>
      </c>
      <c r="T55">
        <f>1/((BC55+1)/(Q55/1.6)+1/(R55/1.37)) + BC55/((BC55+1)/(Q55/1.6) + BC55/(R55/1.37))</f>
        <v>0</v>
      </c>
      <c r="U55">
        <f>(AX55*BA55)</f>
        <v>0</v>
      </c>
      <c r="V55">
        <f>(BQ55+(U55+2*0.95*5.67E-8*(((BQ55+$B$7)+273)^4-(BQ55+273)^4)-44100*J55)/(1.84*29.3*R55+8*0.95*5.67E-8*(BQ55+273)^3))</f>
        <v>0</v>
      </c>
      <c r="W55">
        <f>($C$7*BR55+$D$7*BS55+$E$7*V55)</f>
        <v>0</v>
      </c>
      <c r="X55">
        <f>0.61365*exp(17.502*W55/(240.97+W55))</f>
        <v>0</v>
      </c>
      <c r="Y55">
        <f>(Z55/AA55*100)</f>
        <v>0</v>
      </c>
      <c r="Z55">
        <f>BJ55*(BO55+BP55)/1000</f>
        <v>0</v>
      </c>
      <c r="AA55">
        <f>0.61365*exp(17.502*BQ55/(240.97+BQ55))</f>
        <v>0</v>
      </c>
      <c r="AB55">
        <f>(X55-BJ55*(BO55+BP55)/1000)</f>
        <v>0</v>
      </c>
      <c r="AC55">
        <f>(-J55*44100)</f>
        <v>0</v>
      </c>
      <c r="AD55">
        <f>2*29.3*R55*0.92*(BQ55-W55)</f>
        <v>0</v>
      </c>
      <c r="AE55">
        <f>2*0.95*5.67E-8*(((BQ55+$B$7)+273)^4-(W55+273)^4)</f>
        <v>0</v>
      </c>
      <c r="AF55">
        <f>U55+AE55+AC55+AD55</f>
        <v>0</v>
      </c>
      <c r="AG55">
        <f>BN55*AU55*(BI55-BH55*(1000-AU55*BK55)/(1000-AU55*BJ55))/(100*BB55)</f>
        <v>0</v>
      </c>
      <c r="AH55">
        <f>1000*BN55*AU55*(BJ55-BK55)/(100*BB55*(1000-AU55*BJ55))</f>
        <v>0</v>
      </c>
      <c r="AI55">
        <f>(AJ55 - AK55 - BO55*1E3/(8.314*(BQ55+273.15)) * AM55/BN55 * AL55) * BN55/(100*BB55) * (1000 - BK55)/1000</f>
        <v>0</v>
      </c>
      <c r="AJ55">
        <v>667.304695928851</v>
      </c>
      <c r="AK55">
        <v>631.396781818182</v>
      </c>
      <c r="AL55">
        <v>3.29272922463703</v>
      </c>
      <c r="AM55">
        <v>65.8875090245337</v>
      </c>
      <c r="AN55">
        <f>(AP55 - AO55 + BO55*1E3/(8.314*(BQ55+273.15)) * AR55/BN55 * AQ55) * BN55/(100*BB55) * 1000/(1000 - AP55)</f>
        <v>0</v>
      </c>
      <c r="AO55">
        <v>18.3782837889171</v>
      </c>
      <c r="AP55">
        <v>21.0694405594406</v>
      </c>
      <c r="AQ55">
        <v>4.63857783361534e-05</v>
      </c>
      <c r="AR55">
        <v>78.9573288142496</v>
      </c>
      <c r="AS55">
        <v>18</v>
      </c>
      <c r="AT55">
        <v>4</v>
      </c>
      <c r="AU55">
        <f>IF(AS55*$H$13&gt;=AW55,1.0,(AW55/(AW55-AS55*$H$13)))</f>
        <v>0</v>
      </c>
      <c r="AV55">
        <f>(AU55-1)*100</f>
        <v>0</v>
      </c>
      <c r="AW55">
        <f>MAX(0,($B$13+$C$13*BV55)/(1+$D$13*BV55)*BO55/(BQ55+273)*$E$13)</f>
        <v>0</v>
      </c>
      <c r="AX55">
        <f>$B$11*BW55+$C$11*BX55+$F$11*CI55*(1-CL55)</f>
        <v>0</v>
      </c>
      <c r="AY55">
        <f>AX55*AZ55</f>
        <v>0</v>
      </c>
      <c r="AZ55">
        <f>($B$11*$D$9+$C$11*$D$9+$F$11*((CV55+CN55)/MAX(CV55+CN55+CW55, 0.1)*$I$9+CW55/MAX(CV55+CN55+CW55, 0.1)*$J$9))/($B$11+$C$11+$F$11)</f>
        <v>0</v>
      </c>
      <c r="BA55">
        <f>($B$11*$K$9+$C$11*$K$9+$F$11*((CV55+CN55)/MAX(CV55+CN55+CW55, 0.1)*$P$9+CW55/MAX(CV55+CN55+CW55, 0.1)*$Q$9))/($B$11+$C$11+$F$11)</f>
        <v>0</v>
      </c>
      <c r="BB55">
        <v>6</v>
      </c>
      <c r="BC55">
        <v>0.5</v>
      </c>
      <c r="BD55" t="s">
        <v>355</v>
      </c>
      <c r="BE55">
        <v>2</v>
      </c>
      <c r="BF55" t="b">
        <v>1</v>
      </c>
      <c r="BG55">
        <v>1657479548.25</v>
      </c>
      <c r="BH55">
        <v>610.8322</v>
      </c>
      <c r="BI55">
        <v>656.0935</v>
      </c>
      <c r="BJ55">
        <v>21.06609</v>
      </c>
      <c r="BK55">
        <v>18.36363</v>
      </c>
      <c r="BL55">
        <v>606.9774</v>
      </c>
      <c r="BM55">
        <v>20.78776</v>
      </c>
      <c r="BN55">
        <v>500.0133</v>
      </c>
      <c r="BO55">
        <v>73.38892</v>
      </c>
      <c r="BP55">
        <v>0.02712127</v>
      </c>
      <c r="BQ55">
        <v>24.32721</v>
      </c>
      <c r="BR55">
        <v>25.02248</v>
      </c>
      <c r="BS55">
        <v>999.9</v>
      </c>
      <c r="BT55">
        <v>0</v>
      </c>
      <c r="BU55">
        <v>0</v>
      </c>
      <c r="BV55">
        <v>9989.063</v>
      </c>
      <c r="BW55">
        <v>0</v>
      </c>
      <c r="BX55">
        <v>2303.668</v>
      </c>
      <c r="BY55">
        <v>-45.26107</v>
      </c>
      <c r="BZ55">
        <v>623.9772</v>
      </c>
      <c r="CA55">
        <v>668.3669</v>
      </c>
      <c r="CB55">
        <v>2.70247</v>
      </c>
      <c r="CC55">
        <v>656.0935</v>
      </c>
      <c r="CD55">
        <v>18.36363</v>
      </c>
      <c r="CE55">
        <v>1.546018</v>
      </c>
      <c r="CF55">
        <v>1.347687</v>
      </c>
      <c r="CG55">
        <v>13.43104</v>
      </c>
      <c r="CH55">
        <v>11.34147</v>
      </c>
      <c r="CI55">
        <v>2000.005</v>
      </c>
      <c r="CJ55">
        <v>0.9800019</v>
      </c>
      <c r="CK55">
        <v>0.01999827</v>
      </c>
      <c r="CL55">
        <v>0</v>
      </c>
      <c r="CM55">
        <v>2.56386</v>
      </c>
      <c r="CN55">
        <v>0</v>
      </c>
      <c r="CO55">
        <v>16807.45</v>
      </c>
      <c r="CP55">
        <v>16705.49</v>
      </c>
      <c r="CQ55">
        <v>45.687</v>
      </c>
      <c r="CR55">
        <v>48.531</v>
      </c>
      <c r="CS55">
        <v>46.937</v>
      </c>
      <c r="CT55">
        <v>45.8998</v>
      </c>
      <c r="CU55">
        <v>44.812</v>
      </c>
      <c r="CV55">
        <v>1960.005</v>
      </c>
      <c r="CW55">
        <v>40</v>
      </c>
      <c r="CX55">
        <v>0</v>
      </c>
      <c r="CY55">
        <v>1651546335.6</v>
      </c>
      <c r="CZ55">
        <v>0</v>
      </c>
      <c r="DA55">
        <v>0</v>
      </c>
      <c r="DB55" t="s">
        <v>356</v>
      </c>
      <c r="DC55">
        <v>1657298120.5</v>
      </c>
      <c r="DD55">
        <v>1657298120.5</v>
      </c>
      <c r="DE55">
        <v>0</v>
      </c>
      <c r="DF55">
        <v>1.391</v>
      </c>
      <c r="DG55">
        <v>0.035</v>
      </c>
      <c r="DH55">
        <v>2.39</v>
      </c>
      <c r="DI55">
        <v>0.104</v>
      </c>
      <c r="DJ55">
        <v>419</v>
      </c>
      <c r="DK55">
        <v>18</v>
      </c>
      <c r="DL55">
        <v>0.11</v>
      </c>
      <c r="DM55">
        <v>0.02</v>
      </c>
      <c r="DN55">
        <v>-43.8490780487805</v>
      </c>
      <c r="DO55">
        <v>-11.8309233449477</v>
      </c>
      <c r="DP55">
        <v>1.18749265743808</v>
      </c>
      <c r="DQ55">
        <v>0</v>
      </c>
      <c r="DR55">
        <v>2.62794195121951</v>
      </c>
      <c r="DS55">
        <v>0.642954146341464</v>
      </c>
      <c r="DT55">
        <v>0.06430934705114</v>
      </c>
      <c r="DU55">
        <v>0</v>
      </c>
      <c r="DV55">
        <v>0</v>
      </c>
      <c r="DW55">
        <v>2</v>
      </c>
      <c r="DX55" t="s">
        <v>357</v>
      </c>
      <c r="DY55">
        <v>2.82434</v>
      </c>
      <c r="DZ55">
        <v>2.64384</v>
      </c>
      <c r="EA55">
        <v>0.097714</v>
      </c>
      <c r="EB55">
        <v>0.103033</v>
      </c>
      <c r="EC55">
        <v>0.0756102</v>
      </c>
      <c r="ED55">
        <v>0.0685666</v>
      </c>
      <c r="EE55">
        <v>25112.1</v>
      </c>
      <c r="EF55">
        <v>21805.7</v>
      </c>
      <c r="EG55">
        <v>24938</v>
      </c>
      <c r="EH55">
        <v>23696.5</v>
      </c>
      <c r="EI55">
        <v>39391.9</v>
      </c>
      <c r="EJ55">
        <v>36567.4</v>
      </c>
      <c r="EK55">
        <v>45128.3</v>
      </c>
      <c r="EL55">
        <v>42315.4</v>
      </c>
      <c r="EM55">
        <v>1.73375</v>
      </c>
      <c r="EN55">
        <v>2.0823</v>
      </c>
      <c r="EO55">
        <v>-0.0019595</v>
      </c>
      <c r="EP55">
        <v>0</v>
      </c>
      <c r="EQ55">
        <v>25.0446</v>
      </c>
      <c r="ER55">
        <v>999.9</v>
      </c>
      <c r="ES55">
        <v>40.355</v>
      </c>
      <c r="ET55">
        <v>34.392</v>
      </c>
      <c r="EU55">
        <v>30.0279</v>
      </c>
      <c r="EV55">
        <v>52.7402</v>
      </c>
      <c r="EW55">
        <v>28.8061</v>
      </c>
      <c r="EX55">
        <v>2</v>
      </c>
      <c r="EY55">
        <v>0.355005</v>
      </c>
      <c r="EZ55">
        <v>8.23314</v>
      </c>
      <c r="FA55">
        <v>20.0539</v>
      </c>
      <c r="FB55">
        <v>5.23496</v>
      </c>
      <c r="FC55">
        <v>11.9921</v>
      </c>
      <c r="FD55">
        <v>4.95625</v>
      </c>
      <c r="FE55">
        <v>3.304</v>
      </c>
      <c r="FF55">
        <v>347.8</v>
      </c>
      <c r="FG55">
        <v>9999</v>
      </c>
      <c r="FH55">
        <v>9999</v>
      </c>
      <c r="FI55">
        <v>6218.4</v>
      </c>
      <c r="FJ55">
        <v>1.8681</v>
      </c>
      <c r="FK55">
        <v>1.86377</v>
      </c>
      <c r="FL55">
        <v>1.87134</v>
      </c>
      <c r="FM55">
        <v>1.8623</v>
      </c>
      <c r="FN55">
        <v>1.86172</v>
      </c>
      <c r="FO55">
        <v>1.86813</v>
      </c>
      <c r="FP55">
        <v>1.85822</v>
      </c>
      <c r="FQ55">
        <v>1.86462</v>
      </c>
      <c r="FR55">
        <v>5</v>
      </c>
      <c r="FS55">
        <v>0</v>
      </c>
      <c r="FT55">
        <v>0</v>
      </c>
      <c r="FU55">
        <v>0</v>
      </c>
      <c r="FV55" t="s">
        <v>358</v>
      </c>
      <c r="FW55" t="s">
        <v>359</v>
      </c>
      <c r="FX55" t="s">
        <v>360</v>
      </c>
      <c r="FY55" t="s">
        <v>360</v>
      </c>
      <c r="FZ55" t="s">
        <v>360</v>
      </c>
      <c r="GA55" t="s">
        <v>360</v>
      </c>
      <c r="GB55">
        <v>0</v>
      </c>
      <c r="GC55">
        <v>100</v>
      </c>
      <c r="GD55">
        <v>100</v>
      </c>
      <c r="GE55">
        <v>3.882</v>
      </c>
      <c r="GF55">
        <v>0.2784</v>
      </c>
      <c r="GG55">
        <v>1.58883679202709</v>
      </c>
      <c r="GH55">
        <v>0.00476717027532216</v>
      </c>
      <c r="GI55">
        <v>-2.21254457965117e-06</v>
      </c>
      <c r="GJ55">
        <v>8.4011376092462e-10</v>
      </c>
      <c r="GK55">
        <v>-0.0609447565822332</v>
      </c>
      <c r="GL55">
        <v>-0.00872906473258777</v>
      </c>
      <c r="GM55">
        <v>0.00143137740804298</v>
      </c>
      <c r="GN55">
        <v>-1.08861914993027e-05</v>
      </c>
      <c r="GO55">
        <v>12</v>
      </c>
      <c r="GP55">
        <v>2219</v>
      </c>
      <c r="GQ55">
        <v>4</v>
      </c>
      <c r="GR55">
        <v>38</v>
      </c>
      <c r="GS55">
        <v>3023.8</v>
      </c>
      <c r="GT55">
        <v>3023.8</v>
      </c>
      <c r="GU55">
        <v>1.90674</v>
      </c>
      <c r="GV55">
        <v>2.37793</v>
      </c>
      <c r="GW55">
        <v>1.99829</v>
      </c>
      <c r="GX55">
        <v>2.70386</v>
      </c>
      <c r="GY55">
        <v>2.09351</v>
      </c>
      <c r="GZ55">
        <v>2.42065</v>
      </c>
      <c r="HA55">
        <v>39.0436</v>
      </c>
      <c r="HB55">
        <v>13.7555</v>
      </c>
      <c r="HC55">
        <v>18</v>
      </c>
      <c r="HD55">
        <v>424.937</v>
      </c>
      <c r="HE55">
        <v>660.092</v>
      </c>
      <c r="HF55">
        <v>17.9947</v>
      </c>
      <c r="HG55">
        <v>31.7465</v>
      </c>
      <c r="HH55">
        <v>30.0006</v>
      </c>
      <c r="HI55">
        <v>31.6929</v>
      </c>
      <c r="HJ55">
        <v>31.6587</v>
      </c>
      <c r="HK55">
        <v>38.2475</v>
      </c>
      <c r="HL55">
        <v>49.2442</v>
      </c>
      <c r="HM55">
        <v>0</v>
      </c>
      <c r="HN55">
        <v>17.9938</v>
      </c>
      <c r="HO55">
        <v>688.717</v>
      </c>
      <c r="HP55">
        <v>18.1191</v>
      </c>
      <c r="HQ55">
        <v>95.4781</v>
      </c>
      <c r="HR55">
        <v>99.4488</v>
      </c>
    </row>
    <row r="56" spans="1:226">
      <c r="A56">
        <v>40</v>
      </c>
      <c r="B56">
        <v>1657479555.5</v>
      </c>
      <c r="C56">
        <v>286.5</v>
      </c>
      <c r="D56" t="s">
        <v>438</v>
      </c>
      <c r="E56" t="s">
        <v>439</v>
      </c>
      <c r="F56">
        <v>5</v>
      </c>
      <c r="G56" t="s">
        <v>353</v>
      </c>
      <c r="H56" t="s">
        <v>354</v>
      </c>
      <c r="I56">
        <v>1657479552.65</v>
      </c>
      <c r="J56">
        <f>(K56)/1000</f>
        <v>0</v>
      </c>
      <c r="K56">
        <f>IF(BF56, AN56, AH56)</f>
        <v>0</v>
      </c>
      <c r="L56">
        <f>IF(BF56, AI56, AG56)</f>
        <v>0</v>
      </c>
      <c r="M56">
        <f>BH56 - IF(AU56&gt;1, L56*BB56*100.0/(AW56*BV56), 0)</f>
        <v>0</v>
      </c>
      <c r="N56">
        <f>((T56-J56/2)*M56-L56)/(T56+J56/2)</f>
        <v>0</v>
      </c>
      <c r="O56">
        <f>N56*(BO56+BP56)/1000.0</f>
        <v>0</v>
      </c>
      <c r="P56">
        <f>(BH56 - IF(AU56&gt;1, L56*BB56*100.0/(AW56*BV56), 0))*(BO56+BP56)/1000.0</f>
        <v>0</v>
      </c>
      <c r="Q56">
        <f>2.0/((1/S56-1/R56)+SIGN(S56)*SQRT((1/S56-1/R56)*(1/S56-1/R56) + 4*BC56/((BC56+1)*(BC56+1))*(2*1/S56*1/R56-1/R56*1/R56)))</f>
        <v>0</v>
      </c>
      <c r="R56">
        <f>IF(LEFT(BD56,1)&lt;&gt;"0",IF(LEFT(BD56,1)="1",3.0,BE56),$D$5+$E$5*(BV56*BO56/($K$5*1000))+$F$5*(BV56*BO56/($K$5*1000))*MAX(MIN(BB56,$J$5),$I$5)*MAX(MIN(BB56,$J$5),$I$5)+$G$5*MAX(MIN(BB56,$J$5),$I$5)*(BV56*BO56/($K$5*1000))+$H$5*(BV56*BO56/($K$5*1000))*(BV56*BO56/($K$5*1000)))</f>
        <v>0</v>
      </c>
      <c r="S56">
        <f>J56*(1000-(1000*0.61365*exp(17.502*W56/(240.97+W56))/(BO56+BP56)+BJ56)/2)/(1000*0.61365*exp(17.502*W56/(240.97+W56))/(BO56+BP56)-BJ56)</f>
        <v>0</v>
      </c>
      <c r="T56">
        <f>1/((BC56+1)/(Q56/1.6)+1/(R56/1.37)) + BC56/((BC56+1)/(Q56/1.6) + BC56/(R56/1.37))</f>
        <v>0</v>
      </c>
      <c r="U56">
        <f>(AX56*BA56)</f>
        <v>0</v>
      </c>
      <c r="V56">
        <f>(BQ56+(U56+2*0.95*5.67E-8*(((BQ56+$B$7)+273)^4-(BQ56+273)^4)-44100*J56)/(1.84*29.3*R56+8*0.95*5.67E-8*(BQ56+273)^3))</f>
        <v>0</v>
      </c>
      <c r="W56">
        <f>($C$7*BR56+$D$7*BS56+$E$7*V56)</f>
        <v>0</v>
      </c>
      <c r="X56">
        <f>0.61365*exp(17.502*W56/(240.97+W56))</f>
        <v>0</v>
      </c>
      <c r="Y56">
        <f>(Z56/AA56*100)</f>
        <v>0</v>
      </c>
      <c r="Z56">
        <f>BJ56*(BO56+BP56)/1000</f>
        <v>0</v>
      </c>
      <c r="AA56">
        <f>0.61365*exp(17.502*BQ56/(240.97+BQ56))</f>
        <v>0</v>
      </c>
      <c r="AB56">
        <f>(X56-BJ56*(BO56+BP56)/1000)</f>
        <v>0</v>
      </c>
      <c r="AC56">
        <f>(-J56*44100)</f>
        <v>0</v>
      </c>
      <c r="AD56">
        <f>2*29.3*R56*0.92*(BQ56-W56)</f>
        <v>0</v>
      </c>
      <c r="AE56">
        <f>2*0.95*5.67E-8*(((BQ56+$B$7)+273)^4-(W56+273)^4)</f>
        <v>0</v>
      </c>
      <c r="AF56">
        <f>U56+AE56+AC56+AD56</f>
        <v>0</v>
      </c>
      <c r="AG56">
        <f>BN56*AU56*(BI56-BH56*(1000-AU56*BK56)/(1000-AU56*BJ56))/(100*BB56)</f>
        <v>0</v>
      </c>
      <c r="AH56">
        <f>1000*BN56*AU56*(BJ56-BK56)/(100*BB56*(1000-AU56*BJ56))</f>
        <v>0</v>
      </c>
      <c r="AI56">
        <f>(AJ56 - AK56 - BO56*1E3/(8.314*(BQ56+273.15)) * AM56/BN56 * AL56) * BN56/(100*BB56) * (1000 - BK56)/1000</f>
        <v>0</v>
      </c>
      <c r="AJ56">
        <v>683.270223333061</v>
      </c>
      <c r="AK56">
        <v>646.248787878788</v>
      </c>
      <c r="AL56">
        <v>3.3133114806763</v>
      </c>
      <c r="AM56">
        <v>65.8875090245337</v>
      </c>
      <c r="AN56">
        <f>(AP56 - AO56 + BO56*1E3/(8.314*(BQ56+273.15)) * AR56/BN56 * AQ56) * BN56/(100*BB56) * 1000/(1000 - AP56)</f>
        <v>0</v>
      </c>
      <c r="AO56">
        <v>18.3080830587962</v>
      </c>
      <c r="AP56">
        <v>21.0616678321678</v>
      </c>
      <c r="AQ56">
        <v>-1.43866820681137e-05</v>
      </c>
      <c r="AR56">
        <v>78.9573288142496</v>
      </c>
      <c r="AS56">
        <v>18</v>
      </c>
      <c r="AT56">
        <v>4</v>
      </c>
      <c r="AU56">
        <f>IF(AS56*$H$13&gt;=AW56,1.0,(AW56/(AW56-AS56*$H$13)))</f>
        <v>0</v>
      </c>
      <c r="AV56">
        <f>(AU56-1)*100</f>
        <v>0</v>
      </c>
      <c r="AW56">
        <f>MAX(0,($B$13+$C$13*BV56)/(1+$D$13*BV56)*BO56/(BQ56+273)*$E$13)</f>
        <v>0</v>
      </c>
      <c r="AX56">
        <f>$B$11*BW56+$C$11*BX56+$F$11*CI56*(1-CL56)</f>
        <v>0</v>
      </c>
      <c r="AY56">
        <f>AX56*AZ56</f>
        <v>0</v>
      </c>
      <c r="AZ56">
        <f>($B$11*$D$9+$C$11*$D$9+$F$11*((CV56+CN56)/MAX(CV56+CN56+CW56, 0.1)*$I$9+CW56/MAX(CV56+CN56+CW56, 0.1)*$J$9))/($B$11+$C$11+$F$11)</f>
        <v>0</v>
      </c>
      <c r="BA56">
        <f>($B$11*$K$9+$C$11*$K$9+$F$11*((CV56+CN56)/MAX(CV56+CN56+CW56, 0.1)*$P$9+CW56/MAX(CV56+CN56+CW56, 0.1)*$Q$9))/($B$11+$C$11+$F$11)</f>
        <v>0</v>
      </c>
      <c r="BB56">
        <v>6</v>
      </c>
      <c r="BC56">
        <v>0.5</v>
      </c>
      <c r="BD56" t="s">
        <v>355</v>
      </c>
      <c r="BE56">
        <v>2</v>
      </c>
      <c r="BF56" t="b">
        <v>1</v>
      </c>
      <c r="BG56">
        <v>1657479552.65</v>
      </c>
      <c r="BH56">
        <v>625.0224</v>
      </c>
      <c r="BI56">
        <v>671.2578</v>
      </c>
      <c r="BJ56">
        <v>21.06615</v>
      </c>
      <c r="BK56">
        <v>18.27995</v>
      </c>
      <c r="BL56">
        <v>621.1249</v>
      </c>
      <c r="BM56">
        <v>20.78781</v>
      </c>
      <c r="BN56">
        <v>500.0035</v>
      </c>
      <c r="BO56">
        <v>73.38849</v>
      </c>
      <c r="BP56">
        <v>0.02746913</v>
      </c>
      <c r="BQ56">
        <v>24.30556</v>
      </c>
      <c r="BR56">
        <v>25.00559</v>
      </c>
      <c r="BS56">
        <v>999.9</v>
      </c>
      <c r="BT56">
        <v>0</v>
      </c>
      <c r="BU56">
        <v>0</v>
      </c>
      <c r="BV56">
        <v>9992.565</v>
      </c>
      <c r="BW56">
        <v>0</v>
      </c>
      <c r="BX56">
        <v>2304.128</v>
      </c>
      <c r="BY56">
        <v>-46.23543</v>
      </c>
      <c r="BZ56">
        <v>638.4726</v>
      </c>
      <c r="CA56">
        <v>683.7567</v>
      </c>
      <c r="CB56">
        <v>2.786203</v>
      </c>
      <c r="CC56">
        <v>671.2578</v>
      </c>
      <c r="CD56">
        <v>18.27995</v>
      </c>
      <c r="CE56">
        <v>1.546014</v>
      </c>
      <c r="CF56">
        <v>1.341538</v>
      </c>
      <c r="CG56">
        <v>13.43098</v>
      </c>
      <c r="CH56">
        <v>11.27244</v>
      </c>
      <c r="CI56">
        <v>1999.967</v>
      </c>
      <c r="CJ56">
        <v>0.9800016</v>
      </c>
      <c r="CK56">
        <v>0.01999858</v>
      </c>
      <c r="CL56">
        <v>0</v>
      </c>
      <c r="CM56">
        <v>2.65637</v>
      </c>
      <c r="CN56">
        <v>0</v>
      </c>
      <c r="CO56">
        <v>16844.62</v>
      </c>
      <c r="CP56">
        <v>16705.16</v>
      </c>
      <c r="CQ56">
        <v>45.6996</v>
      </c>
      <c r="CR56">
        <v>48.5809</v>
      </c>
      <c r="CS56">
        <v>46.937</v>
      </c>
      <c r="CT56">
        <v>45.937</v>
      </c>
      <c r="CU56">
        <v>44.8435</v>
      </c>
      <c r="CV56">
        <v>1959.967</v>
      </c>
      <c r="CW56">
        <v>40</v>
      </c>
      <c r="CX56">
        <v>0</v>
      </c>
      <c r="CY56">
        <v>1651546339.8</v>
      </c>
      <c r="CZ56">
        <v>0</v>
      </c>
      <c r="DA56">
        <v>0</v>
      </c>
      <c r="DB56" t="s">
        <v>356</v>
      </c>
      <c r="DC56">
        <v>1657298120.5</v>
      </c>
      <c r="DD56">
        <v>1657298120.5</v>
      </c>
      <c r="DE56">
        <v>0</v>
      </c>
      <c r="DF56">
        <v>1.391</v>
      </c>
      <c r="DG56">
        <v>0.035</v>
      </c>
      <c r="DH56">
        <v>2.39</v>
      </c>
      <c r="DI56">
        <v>0.104</v>
      </c>
      <c r="DJ56">
        <v>419</v>
      </c>
      <c r="DK56">
        <v>18</v>
      </c>
      <c r="DL56">
        <v>0.11</v>
      </c>
      <c r="DM56">
        <v>0.02</v>
      </c>
      <c r="DN56">
        <v>-44.59509</v>
      </c>
      <c r="DO56">
        <v>-12.3925013133207</v>
      </c>
      <c r="DP56">
        <v>1.21339067467984</v>
      </c>
      <c r="DQ56">
        <v>0</v>
      </c>
      <c r="DR56">
        <v>2.67380875</v>
      </c>
      <c r="DS56">
        <v>0.718259099437145</v>
      </c>
      <c r="DT56">
        <v>0.070588269145358</v>
      </c>
      <c r="DU56">
        <v>0</v>
      </c>
      <c r="DV56">
        <v>0</v>
      </c>
      <c r="DW56">
        <v>2</v>
      </c>
      <c r="DX56" t="s">
        <v>357</v>
      </c>
      <c r="DY56">
        <v>2.82435</v>
      </c>
      <c r="DZ56">
        <v>2.64394</v>
      </c>
      <c r="EA56">
        <v>0.0993269</v>
      </c>
      <c r="EB56">
        <v>0.104602</v>
      </c>
      <c r="EC56">
        <v>0.0755869</v>
      </c>
      <c r="ED56">
        <v>0.0683369</v>
      </c>
      <c r="EE56">
        <v>25066.7</v>
      </c>
      <c r="EF56">
        <v>21766.9</v>
      </c>
      <c r="EG56">
        <v>24937.6</v>
      </c>
      <c r="EH56">
        <v>23695.9</v>
      </c>
      <c r="EI56">
        <v>39392.5</v>
      </c>
      <c r="EJ56">
        <v>36575.3</v>
      </c>
      <c r="EK56">
        <v>45127.7</v>
      </c>
      <c r="EL56">
        <v>42314.1</v>
      </c>
      <c r="EM56">
        <v>1.73398</v>
      </c>
      <c r="EN56">
        <v>2.08207</v>
      </c>
      <c r="EO56">
        <v>-0.00488013</v>
      </c>
      <c r="EP56">
        <v>0</v>
      </c>
      <c r="EQ56">
        <v>25.0661</v>
      </c>
      <c r="ER56">
        <v>999.9</v>
      </c>
      <c r="ES56">
        <v>40.355</v>
      </c>
      <c r="ET56">
        <v>34.402</v>
      </c>
      <c r="EU56">
        <v>30.044</v>
      </c>
      <c r="EV56">
        <v>52.9402</v>
      </c>
      <c r="EW56">
        <v>28.7981</v>
      </c>
      <c r="EX56">
        <v>2</v>
      </c>
      <c r="EY56">
        <v>0.355668</v>
      </c>
      <c r="EZ56">
        <v>8.17122</v>
      </c>
      <c r="FA56">
        <v>20.0571</v>
      </c>
      <c r="FB56">
        <v>5.23481</v>
      </c>
      <c r="FC56">
        <v>11.9923</v>
      </c>
      <c r="FD56">
        <v>4.956</v>
      </c>
      <c r="FE56">
        <v>3.30393</v>
      </c>
      <c r="FF56">
        <v>347.8</v>
      </c>
      <c r="FG56">
        <v>9999</v>
      </c>
      <c r="FH56">
        <v>9999</v>
      </c>
      <c r="FI56">
        <v>6218.7</v>
      </c>
      <c r="FJ56">
        <v>1.8681</v>
      </c>
      <c r="FK56">
        <v>1.86379</v>
      </c>
      <c r="FL56">
        <v>1.87134</v>
      </c>
      <c r="FM56">
        <v>1.86231</v>
      </c>
      <c r="FN56">
        <v>1.86171</v>
      </c>
      <c r="FO56">
        <v>1.86813</v>
      </c>
      <c r="FP56">
        <v>1.85822</v>
      </c>
      <c r="FQ56">
        <v>1.86462</v>
      </c>
      <c r="FR56">
        <v>5</v>
      </c>
      <c r="FS56">
        <v>0</v>
      </c>
      <c r="FT56">
        <v>0</v>
      </c>
      <c r="FU56">
        <v>0</v>
      </c>
      <c r="FV56" t="s">
        <v>358</v>
      </c>
      <c r="FW56" t="s">
        <v>359</v>
      </c>
      <c r="FX56" t="s">
        <v>360</v>
      </c>
      <c r="FY56" t="s">
        <v>360</v>
      </c>
      <c r="FZ56" t="s">
        <v>360</v>
      </c>
      <c r="GA56" t="s">
        <v>360</v>
      </c>
      <c r="GB56">
        <v>0</v>
      </c>
      <c r="GC56">
        <v>100</v>
      </c>
      <c r="GD56">
        <v>100</v>
      </c>
      <c r="GE56">
        <v>3.925</v>
      </c>
      <c r="GF56">
        <v>0.2781</v>
      </c>
      <c r="GG56">
        <v>1.58883679202709</v>
      </c>
      <c r="GH56">
        <v>0.00476717027532216</v>
      </c>
      <c r="GI56">
        <v>-2.21254457965117e-06</v>
      </c>
      <c r="GJ56">
        <v>8.4011376092462e-10</v>
      </c>
      <c r="GK56">
        <v>-0.0609447565822332</v>
      </c>
      <c r="GL56">
        <v>-0.00872906473258777</v>
      </c>
      <c r="GM56">
        <v>0.00143137740804298</v>
      </c>
      <c r="GN56">
        <v>-1.08861914993027e-05</v>
      </c>
      <c r="GO56">
        <v>12</v>
      </c>
      <c r="GP56">
        <v>2219</v>
      </c>
      <c r="GQ56">
        <v>4</v>
      </c>
      <c r="GR56">
        <v>38</v>
      </c>
      <c r="GS56">
        <v>3023.9</v>
      </c>
      <c r="GT56">
        <v>3023.9</v>
      </c>
      <c r="GU56">
        <v>1.94214</v>
      </c>
      <c r="GV56">
        <v>2.37793</v>
      </c>
      <c r="GW56">
        <v>1.99829</v>
      </c>
      <c r="GX56">
        <v>2.70386</v>
      </c>
      <c r="GY56">
        <v>2.09351</v>
      </c>
      <c r="GZ56">
        <v>2.40356</v>
      </c>
      <c r="HA56">
        <v>39.0683</v>
      </c>
      <c r="HB56">
        <v>13.7643</v>
      </c>
      <c r="HC56">
        <v>18</v>
      </c>
      <c r="HD56">
        <v>425.109</v>
      </c>
      <c r="HE56">
        <v>659.974</v>
      </c>
      <c r="HF56">
        <v>17.9756</v>
      </c>
      <c r="HG56">
        <v>31.7577</v>
      </c>
      <c r="HH56">
        <v>30.0007</v>
      </c>
      <c r="HI56">
        <v>31.6993</v>
      </c>
      <c r="HJ56">
        <v>31.6652</v>
      </c>
      <c r="HK56">
        <v>38.8938</v>
      </c>
      <c r="HL56">
        <v>49.5382</v>
      </c>
      <c r="HM56">
        <v>0</v>
      </c>
      <c r="HN56">
        <v>17.9834</v>
      </c>
      <c r="HO56">
        <v>708.857</v>
      </c>
      <c r="HP56">
        <v>18.0608</v>
      </c>
      <c r="HQ56">
        <v>95.4768</v>
      </c>
      <c r="HR56">
        <v>99.4459</v>
      </c>
    </row>
    <row r="57" spans="1:226">
      <c r="A57">
        <v>41</v>
      </c>
      <c r="B57">
        <v>1657479561</v>
      </c>
      <c r="C57">
        <v>292</v>
      </c>
      <c r="D57" t="s">
        <v>440</v>
      </c>
      <c r="E57" t="s">
        <v>441</v>
      </c>
      <c r="F57">
        <v>5</v>
      </c>
      <c r="G57" t="s">
        <v>353</v>
      </c>
      <c r="H57" t="s">
        <v>354</v>
      </c>
      <c r="I57">
        <v>1657479558.25</v>
      </c>
      <c r="J57">
        <f>(K57)/1000</f>
        <v>0</v>
      </c>
      <c r="K57">
        <f>IF(BF57, AN57, AH57)</f>
        <v>0</v>
      </c>
      <c r="L57">
        <f>IF(BF57, AI57, AG57)</f>
        <v>0</v>
      </c>
      <c r="M57">
        <f>BH57 - IF(AU57&gt;1, L57*BB57*100.0/(AW57*BV57), 0)</f>
        <v>0</v>
      </c>
      <c r="N57">
        <f>((T57-J57/2)*M57-L57)/(T57+J57/2)</f>
        <v>0</v>
      </c>
      <c r="O57">
        <f>N57*(BO57+BP57)/1000.0</f>
        <v>0</v>
      </c>
      <c r="P57">
        <f>(BH57 - IF(AU57&gt;1, L57*BB57*100.0/(AW57*BV57), 0))*(BO57+BP57)/1000.0</f>
        <v>0</v>
      </c>
      <c r="Q57">
        <f>2.0/((1/S57-1/R57)+SIGN(S57)*SQRT((1/S57-1/R57)*(1/S57-1/R57) + 4*BC57/((BC57+1)*(BC57+1))*(2*1/S57*1/R57-1/R57*1/R57)))</f>
        <v>0</v>
      </c>
      <c r="R57">
        <f>IF(LEFT(BD57,1)&lt;&gt;"0",IF(LEFT(BD57,1)="1",3.0,BE57),$D$5+$E$5*(BV57*BO57/($K$5*1000))+$F$5*(BV57*BO57/($K$5*1000))*MAX(MIN(BB57,$J$5),$I$5)*MAX(MIN(BB57,$J$5),$I$5)+$G$5*MAX(MIN(BB57,$J$5),$I$5)*(BV57*BO57/($K$5*1000))+$H$5*(BV57*BO57/($K$5*1000))*(BV57*BO57/($K$5*1000)))</f>
        <v>0</v>
      </c>
      <c r="S57">
        <f>J57*(1000-(1000*0.61365*exp(17.502*W57/(240.97+W57))/(BO57+BP57)+BJ57)/2)/(1000*0.61365*exp(17.502*W57/(240.97+W57))/(BO57+BP57)-BJ57)</f>
        <v>0</v>
      </c>
      <c r="T57">
        <f>1/((BC57+1)/(Q57/1.6)+1/(R57/1.37)) + BC57/((BC57+1)/(Q57/1.6) + BC57/(R57/1.37))</f>
        <v>0</v>
      </c>
      <c r="U57">
        <f>(AX57*BA57)</f>
        <v>0</v>
      </c>
      <c r="V57">
        <f>(BQ57+(U57+2*0.95*5.67E-8*(((BQ57+$B$7)+273)^4-(BQ57+273)^4)-44100*J57)/(1.84*29.3*R57+8*0.95*5.67E-8*(BQ57+273)^3))</f>
        <v>0</v>
      </c>
      <c r="W57">
        <f>($C$7*BR57+$D$7*BS57+$E$7*V57)</f>
        <v>0</v>
      </c>
      <c r="X57">
        <f>0.61365*exp(17.502*W57/(240.97+W57))</f>
        <v>0</v>
      </c>
      <c r="Y57">
        <f>(Z57/AA57*100)</f>
        <v>0</v>
      </c>
      <c r="Z57">
        <f>BJ57*(BO57+BP57)/1000</f>
        <v>0</v>
      </c>
      <c r="AA57">
        <f>0.61365*exp(17.502*BQ57/(240.97+BQ57))</f>
        <v>0</v>
      </c>
      <c r="AB57">
        <f>(X57-BJ57*(BO57+BP57)/1000)</f>
        <v>0</v>
      </c>
      <c r="AC57">
        <f>(-J57*44100)</f>
        <v>0</v>
      </c>
      <c r="AD57">
        <f>2*29.3*R57*0.92*(BQ57-W57)</f>
        <v>0</v>
      </c>
      <c r="AE57">
        <f>2*0.95*5.67E-8*(((BQ57+$B$7)+273)^4-(W57+273)^4)</f>
        <v>0</v>
      </c>
      <c r="AF57">
        <f>U57+AE57+AC57+AD57</f>
        <v>0</v>
      </c>
      <c r="AG57">
        <f>BN57*AU57*(BI57-BH57*(1000-AU57*BK57)/(1000-AU57*BJ57))/(100*BB57)</f>
        <v>0</v>
      </c>
      <c r="AH57">
        <f>1000*BN57*AU57*(BJ57-BK57)/(100*BB57*(1000-AU57*BJ57))</f>
        <v>0</v>
      </c>
      <c r="AI57">
        <f>(AJ57 - AK57 - BO57*1E3/(8.314*(BQ57+273.15)) * AM57/BN57 * AL57) * BN57/(100*BB57) * (1000 - BK57)/1000</f>
        <v>0</v>
      </c>
      <c r="AJ57">
        <v>701.659851839108</v>
      </c>
      <c r="AK57">
        <v>664.069393939394</v>
      </c>
      <c r="AL57">
        <v>3.2387327324204</v>
      </c>
      <c r="AM57">
        <v>65.8875090245337</v>
      </c>
      <c r="AN57">
        <f>(AP57 - AO57 + BO57*1E3/(8.314*(BQ57+273.15)) * AR57/BN57 * AQ57) * BN57/(100*BB57) * 1000/(1000 - AP57)</f>
        <v>0</v>
      </c>
      <c r="AO57">
        <v>18.2145120475697</v>
      </c>
      <c r="AP57">
        <v>21.0526237762238</v>
      </c>
      <c r="AQ57">
        <v>-3.60982346925395e-05</v>
      </c>
      <c r="AR57">
        <v>78.9573288142496</v>
      </c>
      <c r="AS57">
        <v>18</v>
      </c>
      <c r="AT57">
        <v>4</v>
      </c>
      <c r="AU57">
        <f>IF(AS57*$H$13&gt;=AW57,1.0,(AW57/(AW57-AS57*$H$13)))</f>
        <v>0</v>
      </c>
      <c r="AV57">
        <f>(AU57-1)*100</f>
        <v>0</v>
      </c>
      <c r="AW57">
        <f>MAX(0,($B$13+$C$13*BV57)/(1+$D$13*BV57)*BO57/(BQ57+273)*$E$13)</f>
        <v>0</v>
      </c>
      <c r="AX57">
        <f>$B$11*BW57+$C$11*BX57+$F$11*CI57*(1-CL57)</f>
        <v>0</v>
      </c>
      <c r="AY57">
        <f>AX57*AZ57</f>
        <v>0</v>
      </c>
      <c r="AZ57">
        <f>($B$11*$D$9+$C$11*$D$9+$F$11*((CV57+CN57)/MAX(CV57+CN57+CW57, 0.1)*$I$9+CW57/MAX(CV57+CN57+CW57, 0.1)*$J$9))/($B$11+$C$11+$F$11)</f>
        <v>0</v>
      </c>
      <c r="BA57">
        <f>($B$11*$K$9+$C$11*$K$9+$F$11*((CV57+CN57)/MAX(CV57+CN57+CW57, 0.1)*$P$9+CW57/MAX(CV57+CN57+CW57, 0.1)*$Q$9))/($B$11+$C$11+$F$11)</f>
        <v>0</v>
      </c>
      <c r="BB57">
        <v>6</v>
      </c>
      <c r="BC57">
        <v>0.5</v>
      </c>
      <c r="BD57" t="s">
        <v>355</v>
      </c>
      <c r="BE57">
        <v>2</v>
      </c>
      <c r="BF57" t="b">
        <v>1</v>
      </c>
      <c r="BG57">
        <v>1657479558.25</v>
      </c>
      <c r="BH57">
        <v>642.946</v>
      </c>
      <c r="BI57">
        <v>689.9147</v>
      </c>
      <c r="BJ57">
        <v>21.05601</v>
      </c>
      <c r="BK57">
        <v>18.19443</v>
      </c>
      <c r="BL57">
        <v>638.9951</v>
      </c>
      <c r="BM57">
        <v>20.77801</v>
      </c>
      <c r="BN57">
        <v>499.9988</v>
      </c>
      <c r="BO57">
        <v>73.38859</v>
      </c>
      <c r="BP57">
        <v>0.02709768</v>
      </c>
      <c r="BQ57">
        <v>24.28173</v>
      </c>
      <c r="BR57">
        <v>24.9744</v>
      </c>
      <c r="BS57">
        <v>999.9</v>
      </c>
      <c r="BT57">
        <v>0</v>
      </c>
      <c r="BU57">
        <v>0</v>
      </c>
      <c r="BV57">
        <v>10012.183</v>
      </c>
      <c r="BW57">
        <v>0</v>
      </c>
      <c r="BX57">
        <v>2305.969</v>
      </c>
      <c r="BY57">
        <v>-46.96871</v>
      </c>
      <c r="BZ57">
        <v>656.7751</v>
      </c>
      <c r="CA57">
        <v>702.7</v>
      </c>
      <c r="CB57">
        <v>2.861576</v>
      </c>
      <c r="CC57">
        <v>689.9147</v>
      </c>
      <c r="CD57">
        <v>18.19443</v>
      </c>
      <c r="CE57">
        <v>1.545271</v>
      </c>
      <c r="CF57">
        <v>1.335265</v>
      </c>
      <c r="CG57">
        <v>13.42359</v>
      </c>
      <c r="CH57">
        <v>11.20177</v>
      </c>
      <c r="CI57">
        <v>2000.08</v>
      </c>
      <c r="CJ57">
        <v>0.9800022</v>
      </c>
      <c r="CK57">
        <v>0.01999796</v>
      </c>
      <c r="CL57">
        <v>0</v>
      </c>
      <c r="CM57">
        <v>2.50559</v>
      </c>
      <c r="CN57">
        <v>0</v>
      </c>
      <c r="CO57">
        <v>16896.04</v>
      </c>
      <c r="CP57">
        <v>16706.1</v>
      </c>
      <c r="CQ57">
        <v>45.7374</v>
      </c>
      <c r="CR57">
        <v>48.625</v>
      </c>
      <c r="CS57">
        <v>46.9811</v>
      </c>
      <c r="CT57">
        <v>45.9622</v>
      </c>
      <c r="CU57">
        <v>44.875</v>
      </c>
      <c r="CV57">
        <v>1960.08</v>
      </c>
      <c r="CW57">
        <v>40</v>
      </c>
      <c r="CX57">
        <v>0</v>
      </c>
      <c r="CY57">
        <v>1651546345.2</v>
      </c>
      <c r="CZ57">
        <v>0</v>
      </c>
      <c r="DA57">
        <v>0</v>
      </c>
      <c r="DB57" t="s">
        <v>356</v>
      </c>
      <c r="DC57">
        <v>1657298120.5</v>
      </c>
      <c r="DD57">
        <v>1657298120.5</v>
      </c>
      <c r="DE57">
        <v>0</v>
      </c>
      <c r="DF57">
        <v>1.391</v>
      </c>
      <c r="DG57">
        <v>0.035</v>
      </c>
      <c r="DH57">
        <v>2.39</v>
      </c>
      <c r="DI57">
        <v>0.104</v>
      </c>
      <c r="DJ57">
        <v>419</v>
      </c>
      <c r="DK57">
        <v>18</v>
      </c>
      <c r="DL57">
        <v>0.11</v>
      </c>
      <c r="DM57">
        <v>0.02</v>
      </c>
      <c r="DN57">
        <v>-45.7476682926829</v>
      </c>
      <c r="DO57">
        <v>-9.76264599303135</v>
      </c>
      <c r="DP57">
        <v>0.98866637704142</v>
      </c>
      <c r="DQ57">
        <v>0</v>
      </c>
      <c r="DR57">
        <v>2.75570634146341</v>
      </c>
      <c r="DS57">
        <v>0.787871916376311</v>
      </c>
      <c r="DT57">
        <v>0.0791636993292579</v>
      </c>
      <c r="DU57">
        <v>0</v>
      </c>
      <c r="DV57">
        <v>0</v>
      </c>
      <c r="DW57">
        <v>2</v>
      </c>
      <c r="DX57" t="s">
        <v>357</v>
      </c>
      <c r="DY57">
        <v>2.82432</v>
      </c>
      <c r="DZ57">
        <v>2.64321</v>
      </c>
      <c r="EA57">
        <v>0.101237</v>
      </c>
      <c r="EB57">
        <v>0.106595</v>
      </c>
      <c r="EC57">
        <v>0.0755636</v>
      </c>
      <c r="ED57">
        <v>0.0681</v>
      </c>
      <c r="EE57">
        <v>25012.7</v>
      </c>
      <c r="EF57">
        <v>21718.1</v>
      </c>
      <c r="EG57">
        <v>24936.7</v>
      </c>
      <c r="EH57">
        <v>23695.6</v>
      </c>
      <c r="EI57">
        <v>39392.6</v>
      </c>
      <c r="EJ57">
        <v>36584.1</v>
      </c>
      <c r="EK57">
        <v>45126.7</v>
      </c>
      <c r="EL57">
        <v>42313.6</v>
      </c>
      <c r="EM57">
        <v>1.73375</v>
      </c>
      <c r="EN57">
        <v>2.08183</v>
      </c>
      <c r="EO57">
        <v>-0.0087209</v>
      </c>
      <c r="EP57">
        <v>0</v>
      </c>
      <c r="EQ57">
        <v>25.0875</v>
      </c>
      <c r="ER57">
        <v>999.9</v>
      </c>
      <c r="ES57">
        <v>40.331</v>
      </c>
      <c r="ET57">
        <v>34.422</v>
      </c>
      <c r="EU57">
        <v>30.0593</v>
      </c>
      <c r="EV57">
        <v>52.1902</v>
      </c>
      <c r="EW57">
        <v>28.7861</v>
      </c>
      <c r="EX57">
        <v>2</v>
      </c>
      <c r="EY57">
        <v>0.355013</v>
      </c>
      <c r="EZ57">
        <v>6.1092</v>
      </c>
      <c r="FA57">
        <v>20.1288</v>
      </c>
      <c r="FB57">
        <v>5.23152</v>
      </c>
      <c r="FC57">
        <v>11.9926</v>
      </c>
      <c r="FD57">
        <v>4.9547</v>
      </c>
      <c r="FE57">
        <v>3.30393</v>
      </c>
      <c r="FF57">
        <v>347.8</v>
      </c>
      <c r="FG57">
        <v>9999</v>
      </c>
      <c r="FH57">
        <v>9999</v>
      </c>
      <c r="FI57">
        <v>6218.7</v>
      </c>
      <c r="FJ57">
        <v>1.86813</v>
      </c>
      <c r="FK57">
        <v>1.86385</v>
      </c>
      <c r="FL57">
        <v>1.8714</v>
      </c>
      <c r="FM57">
        <v>1.86233</v>
      </c>
      <c r="FN57">
        <v>1.86177</v>
      </c>
      <c r="FO57">
        <v>1.8682</v>
      </c>
      <c r="FP57">
        <v>1.8583</v>
      </c>
      <c r="FQ57">
        <v>1.86467</v>
      </c>
      <c r="FR57">
        <v>5</v>
      </c>
      <c r="FS57">
        <v>0</v>
      </c>
      <c r="FT57">
        <v>0</v>
      </c>
      <c r="FU57">
        <v>0</v>
      </c>
      <c r="FV57" t="s">
        <v>358</v>
      </c>
      <c r="FW57" t="s">
        <v>359</v>
      </c>
      <c r="FX57" t="s">
        <v>360</v>
      </c>
      <c r="FY57" t="s">
        <v>360</v>
      </c>
      <c r="FZ57" t="s">
        <v>360</v>
      </c>
      <c r="GA57" t="s">
        <v>360</v>
      </c>
      <c r="GB57">
        <v>0</v>
      </c>
      <c r="GC57">
        <v>100</v>
      </c>
      <c r="GD57">
        <v>100</v>
      </c>
      <c r="GE57">
        <v>3.977</v>
      </c>
      <c r="GF57">
        <v>0.2779</v>
      </c>
      <c r="GG57">
        <v>1.58883679202709</v>
      </c>
      <c r="GH57">
        <v>0.00476717027532216</v>
      </c>
      <c r="GI57">
        <v>-2.21254457965117e-06</v>
      </c>
      <c r="GJ57">
        <v>8.4011376092462e-10</v>
      </c>
      <c r="GK57">
        <v>-0.0609447565822332</v>
      </c>
      <c r="GL57">
        <v>-0.00872906473258777</v>
      </c>
      <c r="GM57">
        <v>0.00143137740804298</v>
      </c>
      <c r="GN57">
        <v>-1.08861914993027e-05</v>
      </c>
      <c r="GO57">
        <v>12</v>
      </c>
      <c r="GP57">
        <v>2219</v>
      </c>
      <c r="GQ57">
        <v>4</v>
      </c>
      <c r="GR57">
        <v>38</v>
      </c>
      <c r="GS57">
        <v>3024</v>
      </c>
      <c r="GT57">
        <v>3024</v>
      </c>
      <c r="GU57">
        <v>1.9812</v>
      </c>
      <c r="GV57">
        <v>2.37793</v>
      </c>
      <c r="GW57">
        <v>1.99829</v>
      </c>
      <c r="GX57">
        <v>2.70386</v>
      </c>
      <c r="GY57">
        <v>2.09351</v>
      </c>
      <c r="GZ57">
        <v>2.40234</v>
      </c>
      <c r="HA57">
        <v>39.0683</v>
      </c>
      <c r="HB57">
        <v>13.8781</v>
      </c>
      <c r="HC57">
        <v>18</v>
      </c>
      <c r="HD57">
        <v>425.027</v>
      </c>
      <c r="HE57">
        <v>659.844</v>
      </c>
      <c r="HF57">
        <v>18.0093</v>
      </c>
      <c r="HG57">
        <v>31.7703</v>
      </c>
      <c r="HH57">
        <v>29.9996</v>
      </c>
      <c r="HI57">
        <v>31.7066</v>
      </c>
      <c r="HJ57">
        <v>31.6726</v>
      </c>
      <c r="HK57">
        <v>39.7451</v>
      </c>
      <c r="HL57">
        <v>49.8496</v>
      </c>
      <c r="HM57">
        <v>0</v>
      </c>
      <c r="HN57">
        <v>18.7568</v>
      </c>
      <c r="HO57">
        <v>722.301</v>
      </c>
      <c r="HP57">
        <v>17.9914</v>
      </c>
      <c r="HQ57">
        <v>95.4743</v>
      </c>
      <c r="HR57">
        <v>99.4446</v>
      </c>
    </row>
    <row r="58" spans="1:226">
      <c r="A58">
        <v>42</v>
      </c>
      <c r="B58">
        <v>1657479566</v>
      </c>
      <c r="C58">
        <v>297</v>
      </c>
      <c r="D58" t="s">
        <v>442</v>
      </c>
      <c r="E58" t="s">
        <v>443</v>
      </c>
      <c r="F58">
        <v>5</v>
      </c>
      <c r="G58" t="s">
        <v>353</v>
      </c>
      <c r="H58" t="s">
        <v>354</v>
      </c>
      <c r="I58">
        <v>1657479563.5</v>
      </c>
      <c r="J58">
        <f>(K58)/1000</f>
        <v>0</v>
      </c>
      <c r="K58">
        <f>IF(BF58, AN58, AH58)</f>
        <v>0</v>
      </c>
      <c r="L58">
        <f>IF(BF58, AI58, AG58)</f>
        <v>0</v>
      </c>
      <c r="M58">
        <f>BH58 - IF(AU58&gt;1, L58*BB58*100.0/(AW58*BV58), 0)</f>
        <v>0</v>
      </c>
      <c r="N58">
        <f>((T58-J58/2)*M58-L58)/(T58+J58/2)</f>
        <v>0</v>
      </c>
      <c r="O58">
        <f>N58*(BO58+BP58)/1000.0</f>
        <v>0</v>
      </c>
      <c r="P58">
        <f>(BH58 - IF(AU58&gt;1, L58*BB58*100.0/(AW58*BV58), 0))*(BO58+BP58)/1000.0</f>
        <v>0</v>
      </c>
      <c r="Q58">
        <f>2.0/((1/S58-1/R58)+SIGN(S58)*SQRT((1/S58-1/R58)*(1/S58-1/R58) + 4*BC58/((BC58+1)*(BC58+1))*(2*1/S58*1/R58-1/R58*1/R58)))</f>
        <v>0</v>
      </c>
      <c r="R58">
        <f>IF(LEFT(BD58,1)&lt;&gt;"0",IF(LEFT(BD58,1)="1",3.0,BE58),$D$5+$E$5*(BV58*BO58/($K$5*1000))+$F$5*(BV58*BO58/($K$5*1000))*MAX(MIN(BB58,$J$5),$I$5)*MAX(MIN(BB58,$J$5),$I$5)+$G$5*MAX(MIN(BB58,$J$5),$I$5)*(BV58*BO58/($K$5*1000))+$H$5*(BV58*BO58/($K$5*1000))*(BV58*BO58/($K$5*1000)))</f>
        <v>0</v>
      </c>
      <c r="S58">
        <f>J58*(1000-(1000*0.61365*exp(17.502*W58/(240.97+W58))/(BO58+BP58)+BJ58)/2)/(1000*0.61365*exp(17.502*W58/(240.97+W58))/(BO58+BP58)-BJ58)</f>
        <v>0</v>
      </c>
      <c r="T58">
        <f>1/((BC58+1)/(Q58/1.6)+1/(R58/1.37)) + BC58/((BC58+1)/(Q58/1.6) + BC58/(R58/1.37))</f>
        <v>0</v>
      </c>
      <c r="U58">
        <f>(AX58*BA58)</f>
        <v>0</v>
      </c>
      <c r="V58">
        <f>(BQ58+(U58+2*0.95*5.67E-8*(((BQ58+$B$7)+273)^4-(BQ58+273)^4)-44100*J58)/(1.84*29.3*R58+8*0.95*5.67E-8*(BQ58+273)^3))</f>
        <v>0</v>
      </c>
      <c r="W58">
        <f>($C$7*BR58+$D$7*BS58+$E$7*V58)</f>
        <v>0</v>
      </c>
      <c r="X58">
        <f>0.61365*exp(17.502*W58/(240.97+W58))</f>
        <v>0</v>
      </c>
      <c r="Y58">
        <f>(Z58/AA58*100)</f>
        <v>0</v>
      </c>
      <c r="Z58">
        <f>BJ58*(BO58+BP58)/1000</f>
        <v>0</v>
      </c>
      <c r="AA58">
        <f>0.61365*exp(17.502*BQ58/(240.97+BQ58))</f>
        <v>0</v>
      </c>
      <c r="AB58">
        <f>(X58-BJ58*(BO58+BP58)/1000)</f>
        <v>0</v>
      </c>
      <c r="AC58">
        <f>(-J58*44100)</f>
        <v>0</v>
      </c>
      <c r="AD58">
        <f>2*29.3*R58*0.92*(BQ58-W58)</f>
        <v>0</v>
      </c>
      <c r="AE58">
        <f>2*0.95*5.67E-8*(((BQ58+$B$7)+273)^4-(W58+273)^4)</f>
        <v>0</v>
      </c>
      <c r="AF58">
        <f>U58+AE58+AC58+AD58</f>
        <v>0</v>
      </c>
      <c r="AG58">
        <f>BN58*AU58*(BI58-BH58*(1000-AU58*BK58)/(1000-AU58*BJ58))/(100*BB58)</f>
        <v>0</v>
      </c>
      <c r="AH58">
        <f>1000*BN58*AU58*(BJ58-BK58)/(100*BB58*(1000-AU58*BJ58))</f>
        <v>0</v>
      </c>
      <c r="AI58">
        <f>(AJ58 - AK58 - BO58*1E3/(8.314*(BQ58+273.15)) * AM58/BN58 * AL58) * BN58/(100*BB58) * (1000 - BK58)/1000</f>
        <v>0</v>
      </c>
      <c r="AJ58">
        <v>719.087293690007</v>
      </c>
      <c r="AK58">
        <v>680.596012121212</v>
      </c>
      <c r="AL58">
        <v>3.31628037171273</v>
      </c>
      <c r="AM58">
        <v>65.8875090245337</v>
      </c>
      <c r="AN58">
        <f>(AP58 - AO58 + BO58*1E3/(8.314*(BQ58+273.15)) * AR58/BN58 * AQ58) * BN58/(100*BB58) * 1000/(1000 - AP58)</f>
        <v>0</v>
      </c>
      <c r="AO58">
        <v>18.1243663598826</v>
      </c>
      <c r="AP58">
        <v>21.0695090909091</v>
      </c>
      <c r="AQ58">
        <v>-9.12940521347688e-05</v>
      </c>
      <c r="AR58">
        <v>78.9573288142496</v>
      </c>
      <c r="AS58">
        <v>18</v>
      </c>
      <c r="AT58">
        <v>4</v>
      </c>
      <c r="AU58">
        <f>IF(AS58*$H$13&gt;=AW58,1.0,(AW58/(AW58-AS58*$H$13)))</f>
        <v>0</v>
      </c>
      <c r="AV58">
        <f>(AU58-1)*100</f>
        <v>0</v>
      </c>
      <c r="AW58">
        <f>MAX(0,($B$13+$C$13*BV58)/(1+$D$13*BV58)*BO58/(BQ58+273)*$E$13)</f>
        <v>0</v>
      </c>
      <c r="AX58">
        <f>$B$11*BW58+$C$11*BX58+$F$11*CI58*(1-CL58)</f>
        <v>0</v>
      </c>
      <c r="AY58">
        <f>AX58*AZ58</f>
        <v>0</v>
      </c>
      <c r="AZ58">
        <f>($B$11*$D$9+$C$11*$D$9+$F$11*((CV58+CN58)/MAX(CV58+CN58+CW58, 0.1)*$I$9+CW58/MAX(CV58+CN58+CW58, 0.1)*$J$9))/($B$11+$C$11+$F$11)</f>
        <v>0</v>
      </c>
      <c r="BA58">
        <f>($B$11*$K$9+$C$11*$K$9+$F$11*((CV58+CN58)/MAX(CV58+CN58+CW58, 0.1)*$P$9+CW58/MAX(CV58+CN58+CW58, 0.1)*$Q$9))/($B$11+$C$11+$F$11)</f>
        <v>0</v>
      </c>
      <c r="BB58">
        <v>6</v>
      </c>
      <c r="BC58">
        <v>0.5</v>
      </c>
      <c r="BD58" t="s">
        <v>355</v>
      </c>
      <c r="BE58">
        <v>2</v>
      </c>
      <c r="BF58" t="b">
        <v>1</v>
      </c>
      <c r="BG58">
        <v>1657479563.5</v>
      </c>
      <c r="BH58">
        <v>659.785444444444</v>
      </c>
      <c r="BI58">
        <v>707.779888888889</v>
      </c>
      <c r="BJ58">
        <v>21.0544</v>
      </c>
      <c r="BK58">
        <v>18.1032777777778</v>
      </c>
      <c r="BL58">
        <v>655.784888888889</v>
      </c>
      <c r="BM58">
        <v>20.7764666666667</v>
      </c>
      <c r="BN58">
        <v>500.113555555556</v>
      </c>
      <c r="BO58">
        <v>73.3884111111111</v>
      </c>
      <c r="BP58">
        <v>0.0264898555555556</v>
      </c>
      <c r="BQ58">
        <v>24.2628111111111</v>
      </c>
      <c r="BR58">
        <v>24.8908888888889</v>
      </c>
      <c r="BS58">
        <v>999.9</v>
      </c>
      <c r="BT58">
        <v>0</v>
      </c>
      <c r="BU58">
        <v>0</v>
      </c>
      <c r="BV58">
        <v>10012.98</v>
      </c>
      <c r="BW58">
        <v>0</v>
      </c>
      <c r="BX58">
        <v>2309.52777777778</v>
      </c>
      <c r="BY58">
        <v>-47.9945222222222</v>
      </c>
      <c r="BZ58">
        <v>673.975555555556</v>
      </c>
      <c r="CA58">
        <v>720.829222222222</v>
      </c>
      <c r="CB58">
        <v>2.95112111111111</v>
      </c>
      <c r="CC58">
        <v>707.779888888889</v>
      </c>
      <c r="CD58">
        <v>18.1032777777778</v>
      </c>
      <c r="CE58">
        <v>1.54515111111111</v>
      </c>
      <c r="CF58">
        <v>1.32857111111111</v>
      </c>
      <c r="CG58">
        <v>13.4224</v>
      </c>
      <c r="CH58">
        <v>11.1260333333333</v>
      </c>
      <c r="CI58">
        <v>1999.95</v>
      </c>
      <c r="CJ58">
        <v>0.980001666666667</v>
      </c>
      <c r="CK58">
        <v>0.0199985111111111</v>
      </c>
      <c r="CL58">
        <v>0</v>
      </c>
      <c r="CM58">
        <v>2.50824444444444</v>
      </c>
      <c r="CN58">
        <v>0</v>
      </c>
      <c r="CO58">
        <v>16937.6444444444</v>
      </c>
      <c r="CP58">
        <v>16704.9888888889</v>
      </c>
      <c r="CQ58">
        <v>45.75</v>
      </c>
      <c r="CR58">
        <v>48.6801111111111</v>
      </c>
      <c r="CS58">
        <v>47</v>
      </c>
      <c r="CT58">
        <v>46</v>
      </c>
      <c r="CU58">
        <v>44.875</v>
      </c>
      <c r="CV58">
        <v>1959.95</v>
      </c>
      <c r="CW58">
        <v>40</v>
      </c>
      <c r="CX58">
        <v>0</v>
      </c>
      <c r="CY58">
        <v>1651546350.6</v>
      </c>
      <c r="CZ58">
        <v>0</v>
      </c>
      <c r="DA58">
        <v>0</v>
      </c>
      <c r="DB58" t="s">
        <v>356</v>
      </c>
      <c r="DC58">
        <v>1657298120.5</v>
      </c>
      <c r="DD58">
        <v>1657298120.5</v>
      </c>
      <c r="DE58">
        <v>0</v>
      </c>
      <c r="DF58">
        <v>1.391</v>
      </c>
      <c r="DG58">
        <v>0.035</v>
      </c>
      <c r="DH58">
        <v>2.39</v>
      </c>
      <c r="DI58">
        <v>0.104</v>
      </c>
      <c r="DJ58">
        <v>419</v>
      </c>
      <c r="DK58">
        <v>18</v>
      </c>
      <c r="DL58">
        <v>0.11</v>
      </c>
      <c r="DM58">
        <v>0.02</v>
      </c>
      <c r="DN58">
        <v>-46.4178804878049</v>
      </c>
      <c r="DO58">
        <v>-10.8599414634146</v>
      </c>
      <c r="DP58">
        <v>1.09198925310077</v>
      </c>
      <c r="DQ58">
        <v>0</v>
      </c>
      <c r="DR58">
        <v>2.80937634146341</v>
      </c>
      <c r="DS58">
        <v>0.916244111498264</v>
      </c>
      <c r="DT58">
        <v>0.0909631254090144</v>
      </c>
      <c r="DU58">
        <v>0</v>
      </c>
      <c r="DV58">
        <v>0</v>
      </c>
      <c r="DW58">
        <v>2</v>
      </c>
      <c r="DX58" t="s">
        <v>357</v>
      </c>
      <c r="DY58">
        <v>2.82433</v>
      </c>
      <c r="DZ58">
        <v>2.64287</v>
      </c>
      <c r="EA58">
        <v>0.102976</v>
      </c>
      <c r="EB58">
        <v>0.108286</v>
      </c>
      <c r="EC58">
        <v>0.07563</v>
      </c>
      <c r="ED58">
        <v>0.0679106</v>
      </c>
      <c r="EE58">
        <v>24964.1</v>
      </c>
      <c r="EF58">
        <v>21676.8</v>
      </c>
      <c r="EG58">
        <v>24936.6</v>
      </c>
      <c r="EH58">
        <v>23695.4</v>
      </c>
      <c r="EI58">
        <v>39389.7</v>
      </c>
      <c r="EJ58">
        <v>36591.5</v>
      </c>
      <c r="EK58">
        <v>45126.6</v>
      </c>
      <c r="EL58">
        <v>42313.5</v>
      </c>
      <c r="EM58">
        <v>1.73405</v>
      </c>
      <c r="EN58">
        <v>2.08157</v>
      </c>
      <c r="EO58">
        <v>-0.0140145</v>
      </c>
      <c r="EP58">
        <v>0</v>
      </c>
      <c r="EQ58">
        <v>25.1055</v>
      </c>
      <c r="ER58">
        <v>999.9</v>
      </c>
      <c r="ES58">
        <v>40.306</v>
      </c>
      <c r="ET58">
        <v>34.432</v>
      </c>
      <c r="EU58">
        <v>30.0605</v>
      </c>
      <c r="EV58">
        <v>52.5902</v>
      </c>
      <c r="EW58">
        <v>28.5978</v>
      </c>
      <c r="EX58">
        <v>2</v>
      </c>
      <c r="EY58">
        <v>0.342315</v>
      </c>
      <c r="EZ58">
        <v>5.15049</v>
      </c>
      <c r="FA58">
        <v>20.1742</v>
      </c>
      <c r="FB58">
        <v>5.23092</v>
      </c>
      <c r="FC58">
        <v>11.992</v>
      </c>
      <c r="FD58">
        <v>4.95565</v>
      </c>
      <c r="FE58">
        <v>3.30398</v>
      </c>
      <c r="FF58">
        <v>347.8</v>
      </c>
      <c r="FG58">
        <v>9999</v>
      </c>
      <c r="FH58">
        <v>9999</v>
      </c>
      <c r="FI58">
        <v>6218.9</v>
      </c>
      <c r="FJ58">
        <v>1.86813</v>
      </c>
      <c r="FK58">
        <v>1.8639</v>
      </c>
      <c r="FL58">
        <v>1.87146</v>
      </c>
      <c r="FM58">
        <v>1.86234</v>
      </c>
      <c r="FN58">
        <v>1.86174</v>
      </c>
      <c r="FO58">
        <v>1.86822</v>
      </c>
      <c r="FP58">
        <v>1.85836</v>
      </c>
      <c r="FQ58">
        <v>1.86467</v>
      </c>
      <c r="FR58">
        <v>5</v>
      </c>
      <c r="FS58">
        <v>0</v>
      </c>
      <c r="FT58">
        <v>0</v>
      </c>
      <c r="FU58">
        <v>0</v>
      </c>
      <c r="FV58" t="s">
        <v>358</v>
      </c>
      <c r="FW58" t="s">
        <v>359</v>
      </c>
      <c r="FX58" t="s">
        <v>360</v>
      </c>
      <c r="FY58" t="s">
        <v>360</v>
      </c>
      <c r="FZ58" t="s">
        <v>360</v>
      </c>
      <c r="GA58" t="s">
        <v>360</v>
      </c>
      <c r="GB58">
        <v>0</v>
      </c>
      <c r="GC58">
        <v>100</v>
      </c>
      <c r="GD58">
        <v>100</v>
      </c>
      <c r="GE58">
        <v>4.024</v>
      </c>
      <c r="GF58">
        <v>0.2788</v>
      </c>
      <c r="GG58">
        <v>1.58883679202709</v>
      </c>
      <c r="GH58">
        <v>0.00476717027532216</v>
      </c>
      <c r="GI58">
        <v>-2.21254457965117e-06</v>
      </c>
      <c r="GJ58">
        <v>8.4011376092462e-10</v>
      </c>
      <c r="GK58">
        <v>-0.0609447565822332</v>
      </c>
      <c r="GL58">
        <v>-0.00872906473258777</v>
      </c>
      <c r="GM58">
        <v>0.00143137740804298</v>
      </c>
      <c r="GN58">
        <v>-1.08861914993027e-05</v>
      </c>
      <c r="GO58">
        <v>12</v>
      </c>
      <c r="GP58">
        <v>2219</v>
      </c>
      <c r="GQ58">
        <v>4</v>
      </c>
      <c r="GR58">
        <v>38</v>
      </c>
      <c r="GS58">
        <v>3024.1</v>
      </c>
      <c r="GT58">
        <v>3024.1</v>
      </c>
      <c r="GU58">
        <v>2.01538</v>
      </c>
      <c r="GV58">
        <v>2.37793</v>
      </c>
      <c r="GW58">
        <v>1.99829</v>
      </c>
      <c r="GX58">
        <v>2.70386</v>
      </c>
      <c r="GY58">
        <v>2.09351</v>
      </c>
      <c r="GZ58">
        <v>2.42432</v>
      </c>
      <c r="HA58">
        <v>39.0931</v>
      </c>
      <c r="HB58">
        <v>13.8518</v>
      </c>
      <c r="HC58">
        <v>18</v>
      </c>
      <c r="HD58">
        <v>425.246</v>
      </c>
      <c r="HE58">
        <v>659.708</v>
      </c>
      <c r="HF58">
        <v>18.6064</v>
      </c>
      <c r="HG58">
        <v>31.7828</v>
      </c>
      <c r="HH58">
        <v>29.9928</v>
      </c>
      <c r="HI58">
        <v>31.7136</v>
      </c>
      <c r="HJ58">
        <v>31.6795</v>
      </c>
      <c r="HK58">
        <v>40.4144</v>
      </c>
      <c r="HL58">
        <v>50.152</v>
      </c>
      <c r="HM58">
        <v>0</v>
      </c>
      <c r="HN58">
        <v>18.8098</v>
      </c>
      <c r="HO58">
        <v>742.64</v>
      </c>
      <c r="HP58">
        <v>17.8828</v>
      </c>
      <c r="HQ58">
        <v>95.474</v>
      </c>
      <c r="HR58">
        <v>99.4443</v>
      </c>
    </row>
    <row r="59" spans="1:226">
      <c r="A59">
        <v>43</v>
      </c>
      <c r="B59">
        <v>1657479571</v>
      </c>
      <c r="C59">
        <v>302</v>
      </c>
      <c r="D59" t="s">
        <v>444</v>
      </c>
      <c r="E59" t="s">
        <v>445</v>
      </c>
      <c r="F59">
        <v>5</v>
      </c>
      <c r="G59" t="s">
        <v>353</v>
      </c>
      <c r="H59" t="s">
        <v>354</v>
      </c>
      <c r="I59">
        <v>1657479568.2</v>
      </c>
      <c r="J59">
        <f>(K59)/1000</f>
        <v>0</v>
      </c>
      <c r="K59">
        <f>IF(BF59, AN59, AH59)</f>
        <v>0</v>
      </c>
      <c r="L59">
        <f>IF(BF59, AI59, AG59)</f>
        <v>0</v>
      </c>
      <c r="M59">
        <f>BH59 - IF(AU59&gt;1, L59*BB59*100.0/(AW59*BV59), 0)</f>
        <v>0</v>
      </c>
      <c r="N59">
        <f>((T59-J59/2)*M59-L59)/(T59+J59/2)</f>
        <v>0</v>
      </c>
      <c r="O59">
        <f>N59*(BO59+BP59)/1000.0</f>
        <v>0</v>
      </c>
      <c r="P59">
        <f>(BH59 - IF(AU59&gt;1, L59*BB59*100.0/(AW59*BV59), 0))*(BO59+BP59)/1000.0</f>
        <v>0</v>
      </c>
      <c r="Q59">
        <f>2.0/((1/S59-1/R59)+SIGN(S59)*SQRT((1/S59-1/R59)*(1/S59-1/R59) + 4*BC59/((BC59+1)*(BC59+1))*(2*1/S59*1/R59-1/R59*1/R59)))</f>
        <v>0</v>
      </c>
      <c r="R59">
        <f>IF(LEFT(BD59,1)&lt;&gt;"0",IF(LEFT(BD59,1)="1",3.0,BE59),$D$5+$E$5*(BV59*BO59/($K$5*1000))+$F$5*(BV59*BO59/($K$5*1000))*MAX(MIN(BB59,$J$5),$I$5)*MAX(MIN(BB59,$J$5),$I$5)+$G$5*MAX(MIN(BB59,$J$5),$I$5)*(BV59*BO59/($K$5*1000))+$H$5*(BV59*BO59/($K$5*1000))*(BV59*BO59/($K$5*1000)))</f>
        <v>0</v>
      </c>
      <c r="S59">
        <f>J59*(1000-(1000*0.61365*exp(17.502*W59/(240.97+W59))/(BO59+BP59)+BJ59)/2)/(1000*0.61365*exp(17.502*W59/(240.97+W59))/(BO59+BP59)-BJ59)</f>
        <v>0</v>
      </c>
      <c r="T59">
        <f>1/((BC59+1)/(Q59/1.6)+1/(R59/1.37)) + BC59/((BC59+1)/(Q59/1.6) + BC59/(R59/1.37))</f>
        <v>0</v>
      </c>
      <c r="U59">
        <f>(AX59*BA59)</f>
        <v>0</v>
      </c>
      <c r="V59">
        <f>(BQ59+(U59+2*0.95*5.67E-8*(((BQ59+$B$7)+273)^4-(BQ59+273)^4)-44100*J59)/(1.84*29.3*R59+8*0.95*5.67E-8*(BQ59+273)^3))</f>
        <v>0</v>
      </c>
      <c r="W59">
        <f>($C$7*BR59+$D$7*BS59+$E$7*V59)</f>
        <v>0</v>
      </c>
      <c r="X59">
        <f>0.61365*exp(17.502*W59/(240.97+W59))</f>
        <v>0</v>
      </c>
      <c r="Y59">
        <f>(Z59/AA59*100)</f>
        <v>0</v>
      </c>
      <c r="Z59">
        <f>BJ59*(BO59+BP59)/1000</f>
        <v>0</v>
      </c>
      <c r="AA59">
        <f>0.61365*exp(17.502*BQ59/(240.97+BQ59))</f>
        <v>0</v>
      </c>
      <c r="AB59">
        <f>(X59-BJ59*(BO59+BP59)/1000)</f>
        <v>0</v>
      </c>
      <c r="AC59">
        <f>(-J59*44100)</f>
        <v>0</v>
      </c>
      <c r="AD59">
        <f>2*29.3*R59*0.92*(BQ59-W59)</f>
        <v>0</v>
      </c>
      <c r="AE59">
        <f>2*0.95*5.67E-8*(((BQ59+$B$7)+273)^4-(W59+273)^4)</f>
        <v>0</v>
      </c>
      <c r="AF59">
        <f>U59+AE59+AC59+AD59</f>
        <v>0</v>
      </c>
      <c r="AG59">
        <f>BN59*AU59*(BI59-BH59*(1000-AU59*BK59)/(1000-AU59*BJ59))/(100*BB59)</f>
        <v>0</v>
      </c>
      <c r="AH59">
        <f>1000*BN59*AU59*(BJ59-BK59)/(100*BB59*(1000-AU59*BJ59))</f>
        <v>0</v>
      </c>
      <c r="AI59">
        <f>(AJ59 - AK59 - BO59*1E3/(8.314*(BQ59+273.15)) * AM59/BN59 * AL59) * BN59/(100*BB59) * (1000 - BK59)/1000</f>
        <v>0</v>
      </c>
      <c r="AJ59">
        <v>735.286390618501</v>
      </c>
      <c r="AK59">
        <v>696.483393939394</v>
      </c>
      <c r="AL59">
        <v>3.17430705984935</v>
      </c>
      <c r="AM59">
        <v>65.8875090245337</v>
      </c>
      <c r="AN59">
        <f>(AP59 - AO59 + BO59*1E3/(8.314*(BQ59+273.15)) * AR59/BN59 * AQ59) * BN59/(100*BB59) * 1000/(1000 - AP59)</f>
        <v>0</v>
      </c>
      <c r="AO59">
        <v>18.0581603019609</v>
      </c>
      <c r="AP59">
        <v>21.1246265734266</v>
      </c>
      <c r="AQ59">
        <v>0.0153069323616555</v>
      </c>
      <c r="AR59">
        <v>78.9573288142496</v>
      </c>
      <c r="AS59">
        <v>18</v>
      </c>
      <c r="AT59">
        <v>4</v>
      </c>
      <c r="AU59">
        <f>IF(AS59*$H$13&gt;=AW59,1.0,(AW59/(AW59-AS59*$H$13)))</f>
        <v>0</v>
      </c>
      <c r="AV59">
        <f>(AU59-1)*100</f>
        <v>0</v>
      </c>
      <c r="AW59">
        <f>MAX(0,($B$13+$C$13*BV59)/(1+$D$13*BV59)*BO59/(BQ59+273)*$E$13)</f>
        <v>0</v>
      </c>
      <c r="AX59">
        <f>$B$11*BW59+$C$11*BX59+$F$11*CI59*(1-CL59)</f>
        <v>0</v>
      </c>
      <c r="AY59">
        <f>AX59*AZ59</f>
        <v>0</v>
      </c>
      <c r="AZ59">
        <f>($B$11*$D$9+$C$11*$D$9+$F$11*((CV59+CN59)/MAX(CV59+CN59+CW59, 0.1)*$I$9+CW59/MAX(CV59+CN59+CW59, 0.1)*$J$9))/($B$11+$C$11+$F$11)</f>
        <v>0</v>
      </c>
      <c r="BA59">
        <f>($B$11*$K$9+$C$11*$K$9+$F$11*((CV59+CN59)/MAX(CV59+CN59+CW59, 0.1)*$P$9+CW59/MAX(CV59+CN59+CW59, 0.1)*$Q$9))/($B$11+$C$11+$F$11)</f>
        <v>0</v>
      </c>
      <c r="BB59">
        <v>6</v>
      </c>
      <c r="BC59">
        <v>0.5</v>
      </c>
      <c r="BD59" t="s">
        <v>355</v>
      </c>
      <c r="BE59">
        <v>2</v>
      </c>
      <c r="BF59" t="b">
        <v>1</v>
      </c>
      <c r="BG59">
        <v>1657479568.2</v>
      </c>
      <c r="BH59">
        <v>674.63</v>
      </c>
      <c r="BI59">
        <v>722.8546</v>
      </c>
      <c r="BJ59">
        <v>21.10422</v>
      </c>
      <c r="BK59">
        <v>18.03026</v>
      </c>
      <c r="BL59">
        <v>670.5859</v>
      </c>
      <c r="BM59">
        <v>20.82451</v>
      </c>
      <c r="BN59">
        <v>499.9868</v>
      </c>
      <c r="BO59">
        <v>73.38935</v>
      </c>
      <c r="BP59">
        <v>0.02658371</v>
      </c>
      <c r="BQ59">
        <v>24.26493</v>
      </c>
      <c r="BR59">
        <v>24.88442</v>
      </c>
      <c r="BS59">
        <v>999.9</v>
      </c>
      <c r="BT59">
        <v>0</v>
      </c>
      <c r="BU59">
        <v>0</v>
      </c>
      <c r="BV59">
        <v>9973.875</v>
      </c>
      <c r="BW59">
        <v>0</v>
      </c>
      <c r="BX59">
        <v>2313.133</v>
      </c>
      <c r="BY59">
        <v>-48.22471</v>
      </c>
      <c r="BZ59">
        <v>689.1745</v>
      </c>
      <c r="CA59">
        <v>736.1271</v>
      </c>
      <c r="CB59">
        <v>3.073943</v>
      </c>
      <c r="CC59">
        <v>722.8546</v>
      </c>
      <c r="CD59">
        <v>18.03026</v>
      </c>
      <c r="CE59">
        <v>1.548823</v>
      </c>
      <c r="CF59">
        <v>1.323228</v>
      </c>
      <c r="CG59">
        <v>13.45885</v>
      </c>
      <c r="CH59">
        <v>11.06532</v>
      </c>
      <c r="CI59">
        <v>2000.002</v>
      </c>
      <c r="CJ59">
        <v>0.9800019</v>
      </c>
      <c r="CK59">
        <v>0.01999827</v>
      </c>
      <c r="CL59">
        <v>0</v>
      </c>
      <c r="CM59">
        <v>2.474</v>
      </c>
      <c r="CN59">
        <v>0</v>
      </c>
      <c r="CO59">
        <v>16994.01</v>
      </c>
      <c r="CP59">
        <v>16705.44</v>
      </c>
      <c r="CQ59">
        <v>45.7872</v>
      </c>
      <c r="CR59">
        <v>48.6996</v>
      </c>
      <c r="CS59">
        <v>47.0248</v>
      </c>
      <c r="CT59">
        <v>46.0496</v>
      </c>
      <c r="CU59">
        <v>44.9184</v>
      </c>
      <c r="CV59">
        <v>1960.002</v>
      </c>
      <c r="CW59">
        <v>40</v>
      </c>
      <c r="CX59">
        <v>0</v>
      </c>
      <c r="CY59">
        <v>1651546355.4</v>
      </c>
      <c r="CZ59">
        <v>0</v>
      </c>
      <c r="DA59">
        <v>0</v>
      </c>
      <c r="DB59" t="s">
        <v>356</v>
      </c>
      <c r="DC59">
        <v>1657298120.5</v>
      </c>
      <c r="DD59">
        <v>1657298120.5</v>
      </c>
      <c r="DE59">
        <v>0</v>
      </c>
      <c r="DF59">
        <v>1.391</v>
      </c>
      <c r="DG59">
        <v>0.035</v>
      </c>
      <c r="DH59">
        <v>2.39</v>
      </c>
      <c r="DI59">
        <v>0.104</v>
      </c>
      <c r="DJ59">
        <v>419</v>
      </c>
      <c r="DK59">
        <v>18</v>
      </c>
      <c r="DL59">
        <v>0.11</v>
      </c>
      <c r="DM59">
        <v>0.02</v>
      </c>
      <c r="DN59">
        <v>-47.190956097561</v>
      </c>
      <c r="DO59">
        <v>-8.36441602787454</v>
      </c>
      <c r="DP59">
        <v>0.861127209675381</v>
      </c>
      <c r="DQ59">
        <v>0</v>
      </c>
      <c r="DR59">
        <v>2.89616292682927</v>
      </c>
      <c r="DS59">
        <v>1.07017902439024</v>
      </c>
      <c r="DT59">
        <v>0.106920533249971</v>
      </c>
      <c r="DU59">
        <v>0</v>
      </c>
      <c r="DV59">
        <v>0</v>
      </c>
      <c r="DW59">
        <v>2</v>
      </c>
      <c r="DX59" t="s">
        <v>357</v>
      </c>
      <c r="DY59">
        <v>2.82376</v>
      </c>
      <c r="DZ59">
        <v>2.64293</v>
      </c>
      <c r="EA59">
        <v>0.104635</v>
      </c>
      <c r="EB59">
        <v>0.109957</v>
      </c>
      <c r="EC59">
        <v>0.0757486</v>
      </c>
      <c r="ED59">
        <v>0.0676704</v>
      </c>
      <c r="EE59">
        <v>24918.4</v>
      </c>
      <c r="EF59">
        <v>21636.7</v>
      </c>
      <c r="EG59">
        <v>24937.1</v>
      </c>
      <c r="EH59">
        <v>23696</v>
      </c>
      <c r="EI59">
        <v>39385.6</v>
      </c>
      <c r="EJ59">
        <v>36601.9</v>
      </c>
      <c r="EK59">
        <v>45127.6</v>
      </c>
      <c r="EL59">
        <v>42314.6</v>
      </c>
      <c r="EM59">
        <v>1.73335</v>
      </c>
      <c r="EN59">
        <v>2.08165</v>
      </c>
      <c r="EO59">
        <v>-0.014402</v>
      </c>
      <c r="EP59">
        <v>0</v>
      </c>
      <c r="EQ59">
        <v>25.1235</v>
      </c>
      <c r="ER59">
        <v>999.9</v>
      </c>
      <c r="ES59">
        <v>40.282</v>
      </c>
      <c r="ET59">
        <v>34.432</v>
      </c>
      <c r="EU59">
        <v>30.0382</v>
      </c>
      <c r="EV59">
        <v>52.9002</v>
      </c>
      <c r="EW59">
        <v>28.7059</v>
      </c>
      <c r="EX59">
        <v>2</v>
      </c>
      <c r="EY59">
        <v>0.344319</v>
      </c>
      <c r="EZ59">
        <v>5.72862</v>
      </c>
      <c r="FA59">
        <v>20.1556</v>
      </c>
      <c r="FB59">
        <v>5.23256</v>
      </c>
      <c r="FC59">
        <v>11.992</v>
      </c>
      <c r="FD59">
        <v>4.95565</v>
      </c>
      <c r="FE59">
        <v>3.30395</v>
      </c>
      <c r="FF59">
        <v>347.8</v>
      </c>
      <c r="FG59">
        <v>9999</v>
      </c>
      <c r="FH59">
        <v>9999</v>
      </c>
      <c r="FI59">
        <v>6218.9</v>
      </c>
      <c r="FJ59">
        <v>1.86813</v>
      </c>
      <c r="FK59">
        <v>1.86387</v>
      </c>
      <c r="FL59">
        <v>1.8714</v>
      </c>
      <c r="FM59">
        <v>1.86234</v>
      </c>
      <c r="FN59">
        <v>1.86175</v>
      </c>
      <c r="FO59">
        <v>1.86821</v>
      </c>
      <c r="FP59">
        <v>1.85834</v>
      </c>
      <c r="FQ59">
        <v>1.86464</v>
      </c>
      <c r="FR59">
        <v>5</v>
      </c>
      <c r="FS59">
        <v>0</v>
      </c>
      <c r="FT59">
        <v>0</v>
      </c>
      <c r="FU59">
        <v>0</v>
      </c>
      <c r="FV59" t="s">
        <v>358</v>
      </c>
      <c r="FW59" t="s">
        <v>359</v>
      </c>
      <c r="FX59" t="s">
        <v>360</v>
      </c>
      <c r="FY59" t="s">
        <v>360</v>
      </c>
      <c r="FZ59" t="s">
        <v>360</v>
      </c>
      <c r="GA59" t="s">
        <v>360</v>
      </c>
      <c r="GB59">
        <v>0</v>
      </c>
      <c r="GC59">
        <v>100</v>
      </c>
      <c r="GD59">
        <v>100</v>
      </c>
      <c r="GE59">
        <v>4.069</v>
      </c>
      <c r="GF59">
        <v>0.2805</v>
      </c>
      <c r="GG59">
        <v>1.58883679202709</v>
      </c>
      <c r="GH59">
        <v>0.00476717027532216</v>
      </c>
      <c r="GI59">
        <v>-2.21254457965117e-06</v>
      </c>
      <c r="GJ59">
        <v>8.4011376092462e-10</v>
      </c>
      <c r="GK59">
        <v>-0.0609447565822332</v>
      </c>
      <c r="GL59">
        <v>-0.00872906473258777</v>
      </c>
      <c r="GM59">
        <v>0.00143137740804298</v>
      </c>
      <c r="GN59">
        <v>-1.08861914993027e-05</v>
      </c>
      <c r="GO59">
        <v>12</v>
      </c>
      <c r="GP59">
        <v>2219</v>
      </c>
      <c r="GQ59">
        <v>4</v>
      </c>
      <c r="GR59">
        <v>38</v>
      </c>
      <c r="GS59">
        <v>3024.2</v>
      </c>
      <c r="GT59">
        <v>3024.2</v>
      </c>
      <c r="GU59">
        <v>2.05322</v>
      </c>
      <c r="GV59">
        <v>2.37305</v>
      </c>
      <c r="GW59">
        <v>1.99829</v>
      </c>
      <c r="GX59">
        <v>2.70508</v>
      </c>
      <c r="GY59">
        <v>2.09351</v>
      </c>
      <c r="GZ59">
        <v>2.39624</v>
      </c>
      <c r="HA59">
        <v>39.118</v>
      </c>
      <c r="HB59">
        <v>13.8431</v>
      </c>
      <c r="HC59">
        <v>18</v>
      </c>
      <c r="HD59">
        <v>424.894</v>
      </c>
      <c r="HE59">
        <v>659.857</v>
      </c>
      <c r="HF59">
        <v>18.8562</v>
      </c>
      <c r="HG59">
        <v>31.7954</v>
      </c>
      <c r="HH59">
        <v>29.9988</v>
      </c>
      <c r="HI59">
        <v>31.7218</v>
      </c>
      <c r="HJ59">
        <v>31.6872</v>
      </c>
      <c r="HK59">
        <v>41.188</v>
      </c>
      <c r="HL59">
        <v>50.7624</v>
      </c>
      <c r="HM59">
        <v>0</v>
      </c>
      <c r="HN59">
        <v>18.8945</v>
      </c>
      <c r="HO59">
        <v>756.159</v>
      </c>
      <c r="HP59">
        <v>17.7803</v>
      </c>
      <c r="HQ59">
        <v>95.4762</v>
      </c>
      <c r="HR59">
        <v>99.4468</v>
      </c>
    </row>
    <row r="60" spans="1:226">
      <c r="A60">
        <v>44</v>
      </c>
      <c r="B60">
        <v>1657479576</v>
      </c>
      <c r="C60">
        <v>307</v>
      </c>
      <c r="D60" t="s">
        <v>446</v>
      </c>
      <c r="E60" t="s">
        <v>447</v>
      </c>
      <c r="F60">
        <v>5</v>
      </c>
      <c r="G60" t="s">
        <v>353</v>
      </c>
      <c r="H60" t="s">
        <v>354</v>
      </c>
      <c r="I60">
        <v>1657479573.5</v>
      </c>
      <c r="J60">
        <f>(K60)/1000</f>
        <v>0</v>
      </c>
      <c r="K60">
        <f>IF(BF60, AN60, AH60)</f>
        <v>0</v>
      </c>
      <c r="L60">
        <f>IF(BF60, AI60, AG60)</f>
        <v>0</v>
      </c>
      <c r="M60">
        <f>BH60 - IF(AU60&gt;1, L60*BB60*100.0/(AW60*BV60), 0)</f>
        <v>0</v>
      </c>
      <c r="N60">
        <f>((T60-J60/2)*M60-L60)/(T60+J60/2)</f>
        <v>0</v>
      </c>
      <c r="O60">
        <f>N60*(BO60+BP60)/1000.0</f>
        <v>0</v>
      </c>
      <c r="P60">
        <f>(BH60 - IF(AU60&gt;1, L60*BB60*100.0/(AW60*BV60), 0))*(BO60+BP60)/1000.0</f>
        <v>0</v>
      </c>
      <c r="Q60">
        <f>2.0/((1/S60-1/R60)+SIGN(S60)*SQRT((1/S60-1/R60)*(1/S60-1/R60) + 4*BC60/((BC60+1)*(BC60+1))*(2*1/S60*1/R60-1/R60*1/R60)))</f>
        <v>0</v>
      </c>
      <c r="R60">
        <f>IF(LEFT(BD60,1)&lt;&gt;"0",IF(LEFT(BD60,1)="1",3.0,BE60),$D$5+$E$5*(BV60*BO60/($K$5*1000))+$F$5*(BV60*BO60/($K$5*1000))*MAX(MIN(BB60,$J$5),$I$5)*MAX(MIN(BB60,$J$5),$I$5)+$G$5*MAX(MIN(BB60,$J$5),$I$5)*(BV60*BO60/($K$5*1000))+$H$5*(BV60*BO60/($K$5*1000))*(BV60*BO60/($K$5*1000)))</f>
        <v>0</v>
      </c>
      <c r="S60">
        <f>J60*(1000-(1000*0.61365*exp(17.502*W60/(240.97+W60))/(BO60+BP60)+BJ60)/2)/(1000*0.61365*exp(17.502*W60/(240.97+W60))/(BO60+BP60)-BJ60)</f>
        <v>0</v>
      </c>
      <c r="T60">
        <f>1/((BC60+1)/(Q60/1.6)+1/(R60/1.37)) + BC60/((BC60+1)/(Q60/1.6) + BC60/(R60/1.37))</f>
        <v>0</v>
      </c>
      <c r="U60">
        <f>(AX60*BA60)</f>
        <v>0</v>
      </c>
      <c r="V60">
        <f>(BQ60+(U60+2*0.95*5.67E-8*(((BQ60+$B$7)+273)^4-(BQ60+273)^4)-44100*J60)/(1.84*29.3*R60+8*0.95*5.67E-8*(BQ60+273)^3))</f>
        <v>0</v>
      </c>
      <c r="W60">
        <f>($C$7*BR60+$D$7*BS60+$E$7*V60)</f>
        <v>0</v>
      </c>
      <c r="X60">
        <f>0.61365*exp(17.502*W60/(240.97+W60))</f>
        <v>0</v>
      </c>
      <c r="Y60">
        <f>(Z60/AA60*100)</f>
        <v>0</v>
      </c>
      <c r="Z60">
        <f>BJ60*(BO60+BP60)/1000</f>
        <v>0</v>
      </c>
      <c r="AA60">
        <f>0.61365*exp(17.502*BQ60/(240.97+BQ60))</f>
        <v>0</v>
      </c>
      <c r="AB60">
        <f>(X60-BJ60*(BO60+BP60)/1000)</f>
        <v>0</v>
      </c>
      <c r="AC60">
        <f>(-J60*44100)</f>
        <v>0</v>
      </c>
      <c r="AD60">
        <f>2*29.3*R60*0.92*(BQ60-W60)</f>
        <v>0</v>
      </c>
      <c r="AE60">
        <f>2*0.95*5.67E-8*(((BQ60+$B$7)+273)^4-(W60+273)^4)</f>
        <v>0</v>
      </c>
      <c r="AF60">
        <f>U60+AE60+AC60+AD60</f>
        <v>0</v>
      </c>
      <c r="AG60">
        <f>BN60*AU60*(BI60-BH60*(1000-AU60*BK60)/(1000-AU60*BJ60))/(100*BB60)</f>
        <v>0</v>
      </c>
      <c r="AH60">
        <f>1000*BN60*AU60*(BJ60-BK60)/(100*BB60*(1000-AU60*BJ60))</f>
        <v>0</v>
      </c>
      <c r="AI60">
        <f>(AJ60 - AK60 - BO60*1E3/(8.314*(BQ60+273.15)) * AM60/BN60 * AL60) * BN60/(100*BB60) * (1000 - BK60)/1000</f>
        <v>0</v>
      </c>
      <c r="AJ60">
        <v>752.102686004087</v>
      </c>
      <c r="AK60">
        <v>712.515466666666</v>
      </c>
      <c r="AL60">
        <v>3.20153405072465</v>
      </c>
      <c r="AM60">
        <v>65.8875090245337</v>
      </c>
      <c r="AN60">
        <f>(AP60 - AO60 + BO60*1E3/(8.314*(BQ60+273.15)) * AR60/BN60 * AQ60) * BN60/(100*BB60) * 1000/(1000 - AP60)</f>
        <v>0</v>
      </c>
      <c r="AO60">
        <v>17.9746875737003</v>
      </c>
      <c r="AP60">
        <v>21.1269111888112</v>
      </c>
      <c r="AQ60">
        <v>0.00118731244395281</v>
      </c>
      <c r="AR60">
        <v>78.9573288142496</v>
      </c>
      <c r="AS60">
        <v>19</v>
      </c>
      <c r="AT60">
        <v>4</v>
      </c>
      <c r="AU60">
        <f>IF(AS60*$H$13&gt;=AW60,1.0,(AW60/(AW60-AS60*$H$13)))</f>
        <v>0</v>
      </c>
      <c r="AV60">
        <f>(AU60-1)*100</f>
        <v>0</v>
      </c>
      <c r="AW60">
        <f>MAX(0,($B$13+$C$13*BV60)/(1+$D$13*BV60)*BO60/(BQ60+273)*$E$13)</f>
        <v>0</v>
      </c>
      <c r="AX60">
        <f>$B$11*BW60+$C$11*BX60+$F$11*CI60*(1-CL60)</f>
        <v>0</v>
      </c>
      <c r="AY60">
        <f>AX60*AZ60</f>
        <v>0</v>
      </c>
      <c r="AZ60">
        <f>($B$11*$D$9+$C$11*$D$9+$F$11*((CV60+CN60)/MAX(CV60+CN60+CW60, 0.1)*$I$9+CW60/MAX(CV60+CN60+CW60, 0.1)*$J$9))/($B$11+$C$11+$F$11)</f>
        <v>0</v>
      </c>
      <c r="BA60">
        <f>($B$11*$K$9+$C$11*$K$9+$F$11*((CV60+CN60)/MAX(CV60+CN60+CW60, 0.1)*$P$9+CW60/MAX(CV60+CN60+CW60, 0.1)*$Q$9))/($B$11+$C$11+$F$11)</f>
        <v>0</v>
      </c>
      <c r="BB60">
        <v>6</v>
      </c>
      <c r="BC60">
        <v>0.5</v>
      </c>
      <c r="BD60" t="s">
        <v>355</v>
      </c>
      <c r="BE60">
        <v>2</v>
      </c>
      <c r="BF60" t="b">
        <v>1</v>
      </c>
      <c r="BG60">
        <v>1657479573.5</v>
      </c>
      <c r="BH60">
        <v>691.196</v>
      </c>
      <c r="BI60">
        <v>740.434333333333</v>
      </c>
      <c r="BJ60">
        <v>21.1276555555556</v>
      </c>
      <c r="BK60">
        <v>17.9346222222222</v>
      </c>
      <c r="BL60">
        <v>687.103777777778</v>
      </c>
      <c r="BM60">
        <v>20.8471333333333</v>
      </c>
      <c r="BN60">
        <v>499.924333333333</v>
      </c>
      <c r="BO60">
        <v>73.3898666666667</v>
      </c>
      <c r="BP60">
        <v>0.0269502111111111</v>
      </c>
      <c r="BQ60">
        <v>24.2788666666667</v>
      </c>
      <c r="BR60">
        <v>24.8902666666667</v>
      </c>
      <c r="BS60">
        <v>999.9</v>
      </c>
      <c r="BT60">
        <v>0</v>
      </c>
      <c r="BU60">
        <v>0</v>
      </c>
      <c r="BV60">
        <v>9983.95888888889</v>
      </c>
      <c r="BW60">
        <v>0</v>
      </c>
      <c r="BX60">
        <v>2313.24555555556</v>
      </c>
      <c r="BY60">
        <v>-49.2381111111111</v>
      </c>
      <c r="BZ60">
        <v>706.114666666667</v>
      </c>
      <c r="CA60">
        <v>753.956111111111</v>
      </c>
      <c r="CB60">
        <v>3.19301888888889</v>
      </c>
      <c r="CC60">
        <v>740.434333333333</v>
      </c>
      <c r="CD60">
        <v>17.9346222222222</v>
      </c>
      <c r="CE60">
        <v>1.55055444444444</v>
      </c>
      <c r="CF60">
        <v>1.31622111111111</v>
      </c>
      <c r="CG60">
        <v>13.4760111111111</v>
      </c>
      <c r="CH60">
        <v>10.9853555555556</v>
      </c>
      <c r="CI60">
        <v>1999.97444444444</v>
      </c>
      <c r="CJ60">
        <v>0.980001666666667</v>
      </c>
      <c r="CK60">
        <v>0.0199985111111111</v>
      </c>
      <c r="CL60">
        <v>0</v>
      </c>
      <c r="CM60">
        <v>2.63744444444444</v>
      </c>
      <c r="CN60">
        <v>0</v>
      </c>
      <c r="CO60">
        <v>17045.8111111111</v>
      </c>
      <c r="CP60">
        <v>16705.2</v>
      </c>
      <c r="CQ60">
        <v>45.812</v>
      </c>
      <c r="CR60">
        <v>48.743</v>
      </c>
      <c r="CS60">
        <v>47.062</v>
      </c>
      <c r="CT60">
        <v>46.062</v>
      </c>
      <c r="CU60">
        <v>44.937</v>
      </c>
      <c r="CV60">
        <v>1959.97444444444</v>
      </c>
      <c r="CW60">
        <v>40</v>
      </c>
      <c r="CX60">
        <v>0</v>
      </c>
      <c r="CY60">
        <v>1651546360.2</v>
      </c>
      <c r="CZ60">
        <v>0</v>
      </c>
      <c r="DA60">
        <v>0</v>
      </c>
      <c r="DB60" t="s">
        <v>356</v>
      </c>
      <c r="DC60">
        <v>1657298120.5</v>
      </c>
      <c r="DD60">
        <v>1657298120.5</v>
      </c>
      <c r="DE60">
        <v>0</v>
      </c>
      <c r="DF60">
        <v>1.391</v>
      </c>
      <c r="DG60">
        <v>0.035</v>
      </c>
      <c r="DH60">
        <v>2.39</v>
      </c>
      <c r="DI60">
        <v>0.104</v>
      </c>
      <c r="DJ60">
        <v>419</v>
      </c>
      <c r="DK60">
        <v>18</v>
      </c>
      <c r="DL60">
        <v>0.11</v>
      </c>
      <c r="DM60">
        <v>0.02</v>
      </c>
      <c r="DN60">
        <v>-47.8770658536585</v>
      </c>
      <c r="DO60">
        <v>-8.60627247386766</v>
      </c>
      <c r="DP60">
        <v>0.881949441504791</v>
      </c>
      <c r="DQ60">
        <v>0</v>
      </c>
      <c r="DR60">
        <v>2.99325121951219</v>
      </c>
      <c r="DS60">
        <v>1.26538954703833</v>
      </c>
      <c r="DT60">
        <v>0.125899101881667</v>
      </c>
      <c r="DU60">
        <v>0</v>
      </c>
      <c r="DV60">
        <v>0</v>
      </c>
      <c r="DW60">
        <v>2</v>
      </c>
      <c r="DX60" t="s">
        <v>357</v>
      </c>
      <c r="DY60">
        <v>2.82384</v>
      </c>
      <c r="DZ60">
        <v>2.64352</v>
      </c>
      <c r="EA60">
        <v>0.106294</v>
      </c>
      <c r="EB60">
        <v>0.111671</v>
      </c>
      <c r="EC60">
        <v>0.0757458</v>
      </c>
      <c r="ED60">
        <v>0.0673776</v>
      </c>
      <c r="EE60">
        <v>24871.6</v>
      </c>
      <c r="EF60">
        <v>21594.6</v>
      </c>
      <c r="EG60">
        <v>24936.6</v>
      </c>
      <c r="EH60">
        <v>23695.7</v>
      </c>
      <c r="EI60">
        <v>39384.9</v>
      </c>
      <c r="EJ60">
        <v>36613</v>
      </c>
      <c r="EK60">
        <v>45126.6</v>
      </c>
      <c r="EL60">
        <v>42314.1</v>
      </c>
      <c r="EM60">
        <v>1.73328</v>
      </c>
      <c r="EN60">
        <v>2.0814</v>
      </c>
      <c r="EO60">
        <v>-0.014212</v>
      </c>
      <c r="EP60">
        <v>0</v>
      </c>
      <c r="EQ60">
        <v>25.1398</v>
      </c>
      <c r="ER60">
        <v>999.9</v>
      </c>
      <c r="ES60">
        <v>40.282</v>
      </c>
      <c r="ET60">
        <v>34.452</v>
      </c>
      <c r="EU60">
        <v>30.0752</v>
      </c>
      <c r="EV60">
        <v>52.7902</v>
      </c>
      <c r="EW60">
        <v>28.8021</v>
      </c>
      <c r="EX60">
        <v>2</v>
      </c>
      <c r="EY60">
        <v>0.34734</v>
      </c>
      <c r="EZ60">
        <v>6.05592</v>
      </c>
      <c r="FA60">
        <v>20.1435</v>
      </c>
      <c r="FB60">
        <v>5.23361</v>
      </c>
      <c r="FC60">
        <v>11.992</v>
      </c>
      <c r="FD60">
        <v>4.9556</v>
      </c>
      <c r="FE60">
        <v>3.3039</v>
      </c>
      <c r="FF60">
        <v>347.8</v>
      </c>
      <c r="FG60">
        <v>9999</v>
      </c>
      <c r="FH60">
        <v>9999</v>
      </c>
      <c r="FI60">
        <v>6219.2</v>
      </c>
      <c r="FJ60">
        <v>1.86813</v>
      </c>
      <c r="FK60">
        <v>1.86386</v>
      </c>
      <c r="FL60">
        <v>1.87138</v>
      </c>
      <c r="FM60">
        <v>1.86234</v>
      </c>
      <c r="FN60">
        <v>1.86173</v>
      </c>
      <c r="FO60">
        <v>1.86816</v>
      </c>
      <c r="FP60">
        <v>1.85831</v>
      </c>
      <c r="FQ60">
        <v>1.86462</v>
      </c>
      <c r="FR60">
        <v>5</v>
      </c>
      <c r="FS60">
        <v>0</v>
      </c>
      <c r="FT60">
        <v>0</v>
      </c>
      <c r="FU60">
        <v>0</v>
      </c>
      <c r="FV60" t="s">
        <v>358</v>
      </c>
      <c r="FW60" t="s">
        <v>359</v>
      </c>
      <c r="FX60" t="s">
        <v>360</v>
      </c>
      <c r="FY60" t="s">
        <v>360</v>
      </c>
      <c r="FZ60" t="s">
        <v>360</v>
      </c>
      <c r="GA60" t="s">
        <v>360</v>
      </c>
      <c r="GB60">
        <v>0</v>
      </c>
      <c r="GC60">
        <v>100</v>
      </c>
      <c r="GD60">
        <v>100</v>
      </c>
      <c r="GE60">
        <v>4.115</v>
      </c>
      <c r="GF60">
        <v>0.2804</v>
      </c>
      <c r="GG60">
        <v>1.58883679202709</v>
      </c>
      <c r="GH60">
        <v>0.00476717027532216</v>
      </c>
      <c r="GI60">
        <v>-2.21254457965117e-06</v>
      </c>
      <c r="GJ60">
        <v>8.4011376092462e-10</v>
      </c>
      <c r="GK60">
        <v>-0.0609447565822332</v>
      </c>
      <c r="GL60">
        <v>-0.00872906473258777</v>
      </c>
      <c r="GM60">
        <v>0.00143137740804298</v>
      </c>
      <c r="GN60">
        <v>-1.08861914993027e-05</v>
      </c>
      <c r="GO60">
        <v>12</v>
      </c>
      <c r="GP60">
        <v>2219</v>
      </c>
      <c r="GQ60">
        <v>4</v>
      </c>
      <c r="GR60">
        <v>38</v>
      </c>
      <c r="GS60">
        <v>3024.3</v>
      </c>
      <c r="GT60">
        <v>3024.3</v>
      </c>
      <c r="GU60">
        <v>2.09106</v>
      </c>
      <c r="GV60">
        <v>2.37183</v>
      </c>
      <c r="GW60">
        <v>1.99829</v>
      </c>
      <c r="GX60">
        <v>2.70508</v>
      </c>
      <c r="GY60">
        <v>2.09351</v>
      </c>
      <c r="GZ60">
        <v>2.40845</v>
      </c>
      <c r="HA60">
        <v>39.118</v>
      </c>
      <c r="HB60">
        <v>13.8343</v>
      </c>
      <c r="HC60">
        <v>18</v>
      </c>
      <c r="HD60">
        <v>424.895</v>
      </c>
      <c r="HE60">
        <v>659.727</v>
      </c>
      <c r="HF60">
        <v>18.9737</v>
      </c>
      <c r="HG60">
        <v>31.8088</v>
      </c>
      <c r="HH60">
        <v>30.0014</v>
      </c>
      <c r="HI60">
        <v>31.7285</v>
      </c>
      <c r="HJ60">
        <v>31.6945</v>
      </c>
      <c r="HK60">
        <v>41.9082</v>
      </c>
      <c r="HL60">
        <v>51.0821</v>
      </c>
      <c r="HM60">
        <v>0</v>
      </c>
      <c r="HN60">
        <v>18.9738</v>
      </c>
      <c r="HO60">
        <v>776.365</v>
      </c>
      <c r="HP60">
        <v>17.6904</v>
      </c>
      <c r="HQ60">
        <v>95.474</v>
      </c>
      <c r="HR60">
        <v>99.4456</v>
      </c>
    </row>
    <row r="61" spans="1:226">
      <c r="A61">
        <v>45</v>
      </c>
      <c r="B61">
        <v>1657479581</v>
      </c>
      <c r="C61">
        <v>312</v>
      </c>
      <c r="D61" t="s">
        <v>448</v>
      </c>
      <c r="E61" t="s">
        <v>449</v>
      </c>
      <c r="F61">
        <v>5</v>
      </c>
      <c r="G61" t="s">
        <v>353</v>
      </c>
      <c r="H61" t="s">
        <v>354</v>
      </c>
      <c r="I61">
        <v>1657479578.2</v>
      </c>
      <c r="J61">
        <f>(K61)/1000</f>
        <v>0</v>
      </c>
      <c r="K61">
        <f>IF(BF61, AN61, AH61)</f>
        <v>0</v>
      </c>
      <c r="L61">
        <f>IF(BF61, AI61, AG61)</f>
        <v>0</v>
      </c>
      <c r="M61">
        <f>BH61 - IF(AU61&gt;1, L61*BB61*100.0/(AW61*BV61), 0)</f>
        <v>0</v>
      </c>
      <c r="N61">
        <f>((T61-J61/2)*M61-L61)/(T61+J61/2)</f>
        <v>0</v>
      </c>
      <c r="O61">
        <f>N61*(BO61+BP61)/1000.0</f>
        <v>0</v>
      </c>
      <c r="P61">
        <f>(BH61 - IF(AU61&gt;1, L61*BB61*100.0/(AW61*BV61), 0))*(BO61+BP61)/1000.0</f>
        <v>0</v>
      </c>
      <c r="Q61">
        <f>2.0/((1/S61-1/R61)+SIGN(S61)*SQRT((1/S61-1/R61)*(1/S61-1/R61) + 4*BC61/((BC61+1)*(BC61+1))*(2*1/S61*1/R61-1/R61*1/R61)))</f>
        <v>0</v>
      </c>
      <c r="R61">
        <f>IF(LEFT(BD61,1)&lt;&gt;"0",IF(LEFT(BD61,1)="1",3.0,BE61),$D$5+$E$5*(BV61*BO61/($K$5*1000))+$F$5*(BV61*BO61/($K$5*1000))*MAX(MIN(BB61,$J$5),$I$5)*MAX(MIN(BB61,$J$5),$I$5)+$G$5*MAX(MIN(BB61,$J$5),$I$5)*(BV61*BO61/($K$5*1000))+$H$5*(BV61*BO61/($K$5*1000))*(BV61*BO61/($K$5*1000)))</f>
        <v>0</v>
      </c>
      <c r="S61">
        <f>J61*(1000-(1000*0.61365*exp(17.502*W61/(240.97+W61))/(BO61+BP61)+BJ61)/2)/(1000*0.61365*exp(17.502*W61/(240.97+W61))/(BO61+BP61)-BJ61)</f>
        <v>0</v>
      </c>
      <c r="T61">
        <f>1/((BC61+1)/(Q61/1.6)+1/(R61/1.37)) + BC61/((BC61+1)/(Q61/1.6) + BC61/(R61/1.37))</f>
        <v>0</v>
      </c>
      <c r="U61">
        <f>(AX61*BA61)</f>
        <v>0</v>
      </c>
      <c r="V61">
        <f>(BQ61+(U61+2*0.95*5.67E-8*(((BQ61+$B$7)+273)^4-(BQ61+273)^4)-44100*J61)/(1.84*29.3*R61+8*0.95*5.67E-8*(BQ61+273)^3))</f>
        <v>0</v>
      </c>
      <c r="W61">
        <f>($C$7*BR61+$D$7*BS61+$E$7*V61)</f>
        <v>0</v>
      </c>
      <c r="X61">
        <f>0.61365*exp(17.502*W61/(240.97+W61))</f>
        <v>0</v>
      </c>
      <c r="Y61">
        <f>(Z61/AA61*100)</f>
        <v>0</v>
      </c>
      <c r="Z61">
        <f>BJ61*(BO61+BP61)/1000</f>
        <v>0</v>
      </c>
      <c r="AA61">
        <f>0.61365*exp(17.502*BQ61/(240.97+BQ61))</f>
        <v>0</v>
      </c>
      <c r="AB61">
        <f>(X61-BJ61*(BO61+BP61)/1000)</f>
        <v>0</v>
      </c>
      <c r="AC61">
        <f>(-J61*44100)</f>
        <v>0</v>
      </c>
      <c r="AD61">
        <f>2*29.3*R61*0.92*(BQ61-W61)</f>
        <v>0</v>
      </c>
      <c r="AE61">
        <f>2*0.95*5.67E-8*(((BQ61+$B$7)+273)^4-(W61+273)^4)</f>
        <v>0</v>
      </c>
      <c r="AF61">
        <f>U61+AE61+AC61+AD61</f>
        <v>0</v>
      </c>
      <c r="AG61">
        <f>BN61*AU61*(BI61-BH61*(1000-AU61*BK61)/(1000-AU61*BJ61))/(100*BB61)</f>
        <v>0</v>
      </c>
      <c r="AH61">
        <f>1000*BN61*AU61*(BJ61-BK61)/(100*BB61*(1000-AU61*BJ61))</f>
        <v>0</v>
      </c>
      <c r="AI61">
        <f>(AJ61 - AK61 - BO61*1E3/(8.314*(BQ61+273.15)) * AM61/BN61 * AL61) * BN61/(100*BB61) * (1000 - BK61)/1000</f>
        <v>0</v>
      </c>
      <c r="AJ61">
        <v>769.568991825867</v>
      </c>
      <c r="AK61">
        <v>728.992430303031</v>
      </c>
      <c r="AL61">
        <v>3.30637420638641</v>
      </c>
      <c r="AM61">
        <v>65.8875090245337</v>
      </c>
      <c r="AN61">
        <f>(AP61 - AO61 + BO61*1E3/(8.314*(BQ61+273.15)) * AR61/BN61 * AQ61) * BN61/(100*BB61) * 1000/(1000 - AP61)</f>
        <v>0</v>
      </c>
      <c r="AO61">
        <v>17.8661724201468</v>
      </c>
      <c r="AP61">
        <v>21.110334965035</v>
      </c>
      <c r="AQ61">
        <v>-0.000895612111961865</v>
      </c>
      <c r="AR61">
        <v>78.9573288142496</v>
      </c>
      <c r="AS61">
        <v>19</v>
      </c>
      <c r="AT61">
        <v>4</v>
      </c>
      <c r="AU61">
        <f>IF(AS61*$H$13&gt;=AW61,1.0,(AW61/(AW61-AS61*$H$13)))</f>
        <v>0</v>
      </c>
      <c r="AV61">
        <f>(AU61-1)*100</f>
        <v>0</v>
      </c>
      <c r="AW61">
        <f>MAX(0,($B$13+$C$13*BV61)/(1+$D$13*BV61)*BO61/(BQ61+273)*$E$13)</f>
        <v>0</v>
      </c>
      <c r="AX61">
        <f>$B$11*BW61+$C$11*BX61+$F$11*CI61*(1-CL61)</f>
        <v>0</v>
      </c>
      <c r="AY61">
        <f>AX61*AZ61</f>
        <v>0</v>
      </c>
      <c r="AZ61">
        <f>($B$11*$D$9+$C$11*$D$9+$F$11*((CV61+CN61)/MAX(CV61+CN61+CW61, 0.1)*$I$9+CW61/MAX(CV61+CN61+CW61, 0.1)*$J$9))/($B$11+$C$11+$F$11)</f>
        <v>0</v>
      </c>
      <c r="BA61">
        <f>($B$11*$K$9+$C$11*$K$9+$F$11*((CV61+CN61)/MAX(CV61+CN61+CW61, 0.1)*$P$9+CW61/MAX(CV61+CN61+CW61, 0.1)*$Q$9))/($B$11+$C$11+$F$11)</f>
        <v>0</v>
      </c>
      <c r="BB61">
        <v>6</v>
      </c>
      <c r="BC61">
        <v>0.5</v>
      </c>
      <c r="BD61" t="s">
        <v>355</v>
      </c>
      <c r="BE61">
        <v>2</v>
      </c>
      <c r="BF61" t="b">
        <v>1</v>
      </c>
      <c r="BG61">
        <v>1657479578.2</v>
      </c>
      <c r="BH61">
        <v>706.1356</v>
      </c>
      <c r="BI61">
        <v>756.6307</v>
      </c>
      <c r="BJ61">
        <v>21.11676</v>
      </c>
      <c r="BK61">
        <v>17.84495</v>
      </c>
      <c r="BL61">
        <v>702.0001</v>
      </c>
      <c r="BM61">
        <v>20.83663</v>
      </c>
      <c r="BN61">
        <v>499.9749</v>
      </c>
      <c r="BO61">
        <v>73.3905</v>
      </c>
      <c r="BP61">
        <v>0.02703864</v>
      </c>
      <c r="BQ61">
        <v>24.28784</v>
      </c>
      <c r="BR61">
        <v>24.91418</v>
      </c>
      <c r="BS61">
        <v>999.9</v>
      </c>
      <c r="BT61">
        <v>0</v>
      </c>
      <c r="BU61">
        <v>0</v>
      </c>
      <c r="BV61">
        <v>10004.196</v>
      </c>
      <c r="BW61">
        <v>0</v>
      </c>
      <c r="BX61">
        <v>2314.255</v>
      </c>
      <c r="BY61">
        <v>-50.49487</v>
      </c>
      <c r="BZ61">
        <v>721.3689</v>
      </c>
      <c r="CA61">
        <v>770.3779</v>
      </c>
      <c r="CB61">
        <v>3.27181</v>
      </c>
      <c r="CC61">
        <v>756.6307</v>
      </c>
      <c r="CD61">
        <v>17.84495</v>
      </c>
      <c r="CE61">
        <v>1.549769</v>
      </c>
      <c r="CF61">
        <v>1.30965</v>
      </c>
      <c r="CG61">
        <v>13.46825</v>
      </c>
      <c r="CH61">
        <v>10.91006</v>
      </c>
      <c r="CI61">
        <v>1999.989</v>
      </c>
      <c r="CJ61">
        <v>0.9800019</v>
      </c>
      <c r="CK61">
        <v>0.01999827</v>
      </c>
      <c r="CL61">
        <v>0</v>
      </c>
      <c r="CM61">
        <v>2.55744</v>
      </c>
      <c r="CN61">
        <v>0</v>
      </c>
      <c r="CO61">
        <v>17098.43</v>
      </c>
      <c r="CP61">
        <v>16705.32</v>
      </c>
      <c r="CQ61">
        <v>45.812</v>
      </c>
      <c r="CR61">
        <v>48.7748</v>
      </c>
      <c r="CS61">
        <v>47.0872</v>
      </c>
      <c r="CT61">
        <v>46.0998</v>
      </c>
      <c r="CU61">
        <v>44.9496</v>
      </c>
      <c r="CV61">
        <v>1959.989</v>
      </c>
      <c r="CW61">
        <v>40</v>
      </c>
      <c r="CX61">
        <v>0</v>
      </c>
      <c r="CY61">
        <v>1651546365.6</v>
      </c>
      <c r="CZ61">
        <v>0</v>
      </c>
      <c r="DA61">
        <v>0</v>
      </c>
      <c r="DB61" t="s">
        <v>356</v>
      </c>
      <c r="DC61">
        <v>1657298120.5</v>
      </c>
      <c r="DD61">
        <v>1657298120.5</v>
      </c>
      <c r="DE61">
        <v>0</v>
      </c>
      <c r="DF61">
        <v>1.391</v>
      </c>
      <c r="DG61">
        <v>0.035</v>
      </c>
      <c r="DH61">
        <v>2.39</v>
      </c>
      <c r="DI61">
        <v>0.104</v>
      </c>
      <c r="DJ61">
        <v>419</v>
      </c>
      <c r="DK61">
        <v>18</v>
      </c>
      <c r="DL61">
        <v>0.11</v>
      </c>
      <c r="DM61">
        <v>0.02</v>
      </c>
      <c r="DN61">
        <v>-48.7692024390244</v>
      </c>
      <c r="DO61">
        <v>-9.51899581881527</v>
      </c>
      <c r="DP61">
        <v>0.985572216232116</v>
      </c>
      <c r="DQ61">
        <v>0</v>
      </c>
      <c r="DR61">
        <v>3.09476</v>
      </c>
      <c r="DS61">
        <v>1.32854404181185</v>
      </c>
      <c r="DT61">
        <v>0.131651804689677</v>
      </c>
      <c r="DU61">
        <v>0</v>
      </c>
      <c r="DV61">
        <v>0</v>
      </c>
      <c r="DW61">
        <v>2</v>
      </c>
      <c r="DX61" t="s">
        <v>357</v>
      </c>
      <c r="DY61">
        <v>2.82391</v>
      </c>
      <c r="DZ61">
        <v>2.64359</v>
      </c>
      <c r="EA61">
        <v>0.107979</v>
      </c>
      <c r="EB61">
        <v>0.113407</v>
      </c>
      <c r="EC61">
        <v>0.0757037</v>
      </c>
      <c r="ED61">
        <v>0.0671478</v>
      </c>
      <c r="EE61">
        <v>24823</v>
      </c>
      <c r="EF61">
        <v>21551.7</v>
      </c>
      <c r="EG61">
        <v>24935</v>
      </c>
      <c r="EH61">
        <v>23695</v>
      </c>
      <c r="EI61">
        <v>39384.1</v>
      </c>
      <c r="EJ61">
        <v>36620.9</v>
      </c>
      <c r="EK61">
        <v>45123.7</v>
      </c>
      <c r="EL61">
        <v>42312.7</v>
      </c>
      <c r="EM61">
        <v>1.73325</v>
      </c>
      <c r="EN61">
        <v>2.08105</v>
      </c>
      <c r="EO61">
        <v>-0.014931</v>
      </c>
      <c r="EP61">
        <v>0</v>
      </c>
      <c r="EQ61">
        <v>25.1574</v>
      </c>
      <c r="ER61">
        <v>999.9</v>
      </c>
      <c r="ES61">
        <v>40.258</v>
      </c>
      <c r="ET61">
        <v>34.452</v>
      </c>
      <c r="EU61">
        <v>30.0582</v>
      </c>
      <c r="EV61">
        <v>52.7702</v>
      </c>
      <c r="EW61">
        <v>28.7941</v>
      </c>
      <c r="EX61">
        <v>2</v>
      </c>
      <c r="EY61">
        <v>0.35032</v>
      </c>
      <c r="EZ61">
        <v>6.24738</v>
      </c>
      <c r="FA61">
        <v>20.1358</v>
      </c>
      <c r="FB61">
        <v>5.23391</v>
      </c>
      <c r="FC61">
        <v>11.992</v>
      </c>
      <c r="FD61">
        <v>4.95575</v>
      </c>
      <c r="FE61">
        <v>3.30395</v>
      </c>
      <c r="FF61">
        <v>347.8</v>
      </c>
      <c r="FG61">
        <v>9999</v>
      </c>
      <c r="FH61">
        <v>9999</v>
      </c>
      <c r="FI61">
        <v>6219.2</v>
      </c>
      <c r="FJ61">
        <v>1.86814</v>
      </c>
      <c r="FK61">
        <v>1.86387</v>
      </c>
      <c r="FL61">
        <v>1.87135</v>
      </c>
      <c r="FM61">
        <v>1.86234</v>
      </c>
      <c r="FN61">
        <v>1.86173</v>
      </c>
      <c r="FO61">
        <v>1.86815</v>
      </c>
      <c r="FP61">
        <v>1.85829</v>
      </c>
      <c r="FQ61">
        <v>1.86462</v>
      </c>
      <c r="FR61">
        <v>5</v>
      </c>
      <c r="FS61">
        <v>0</v>
      </c>
      <c r="FT61">
        <v>0</v>
      </c>
      <c r="FU61">
        <v>0</v>
      </c>
      <c r="FV61" t="s">
        <v>358</v>
      </c>
      <c r="FW61" t="s">
        <v>359</v>
      </c>
      <c r="FX61" t="s">
        <v>360</v>
      </c>
      <c r="FY61" t="s">
        <v>360</v>
      </c>
      <c r="FZ61" t="s">
        <v>360</v>
      </c>
      <c r="GA61" t="s">
        <v>360</v>
      </c>
      <c r="GB61">
        <v>0</v>
      </c>
      <c r="GC61">
        <v>100</v>
      </c>
      <c r="GD61">
        <v>100</v>
      </c>
      <c r="GE61">
        <v>4.162</v>
      </c>
      <c r="GF61">
        <v>0.2798</v>
      </c>
      <c r="GG61">
        <v>1.58883679202709</v>
      </c>
      <c r="GH61">
        <v>0.00476717027532216</v>
      </c>
      <c r="GI61">
        <v>-2.21254457965117e-06</v>
      </c>
      <c r="GJ61">
        <v>8.4011376092462e-10</v>
      </c>
      <c r="GK61">
        <v>-0.0609447565822332</v>
      </c>
      <c r="GL61">
        <v>-0.00872906473258777</v>
      </c>
      <c r="GM61">
        <v>0.00143137740804298</v>
      </c>
      <c r="GN61">
        <v>-1.08861914993027e-05</v>
      </c>
      <c r="GO61">
        <v>12</v>
      </c>
      <c r="GP61">
        <v>2219</v>
      </c>
      <c r="GQ61">
        <v>4</v>
      </c>
      <c r="GR61">
        <v>38</v>
      </c>
      <c r="GS61">
        <v>3024.3</v>
      </c>
      <c r="GT61">
        <v>3024.3</v>
      </c>
      <c r="GU61">
        <v>2.12769</v>
      </c>
      <c r="GV61">
        <v>2.37061</v>
      </c>
      <c r="GW61">
        <v>1.99829</v>
      </c>
      <c r="GX61">
        <v>2.70508</v>
      </c>
      <c r="GY61">
        <v>2.09351</v>
      </c>
      <c r="GZ61">
        <v>2.41699</v>
      </c>
      <c r="HA61">
        <v>39.1428</v>
      </c>
      <c r="HB61">
        <v>13.8256</v>
      </c>
      <c r="HC61">
        <v>18</v>
      </c>
      <c r="HD61">
        <v>424.927</v>
      </c>
      <c r="HE61">
        <v>659.525</v>
      </c>
      <c r="HF61">
        <v>19.0446</v>
      </c>
      <c r="HG61">
        <v>31.8234</v>
      </c>
      <c r="HH61">
        <v>30.0024</v>
      </c>
      <c r="HI61">
        <v>31.7357</v>
      </c>
      <c r="HJ61">
        <v>31.7031</v>
      </c>
      <c r="HK61">
        <v>42.661</v>
      </c>
      <c r="HL61">
        <v>51.392</v>
      </c>
      <c r="HM61">
        <v>0</v>
      </c>
      <c r="HN61">
        <v>19.037</v>
      </c>
      <c r="HO61">
        <v>789.837</v>
      </c>
      <c r="HP61">
        <v>17.6119</v>
      </c>
      <c r="HQ61">
        <v>95.4678</v>
      </c>
      <c r="HR61">
        <v>99.4425</v>
      </c>
    </row>
    <row r="62" spans="1:226">
      <c r="A62">
        <v>46</v>
      </c>
      <c r="B62">
        <v>1657479586</v>
      </c>
      <c r="C62">
        <v>317</v>
      </c>
      <c r="D62" t="s">
        <v>450</v>
      </c>
      <c r="E62" t="s">
        <v>451</v>
      </c>
      <c r="F62">
        <v>5</v>
      </c>
      <c r="G62" t="s">
        <v>353</v>
      </c>
      <c r="H62" t="s">
        <v>354</v>
      </c>
      <c r="I62">
        <v>1657479583.5</v>
      </c>
      <c r="J62">
        <f>(K62)/1000</f>
        <v>0</v>
      </c>
      <c r="K62">
        <f>IF(BF62, AN62, AH62)</f>
        <v>0</v>
      </c>
      <c r="L62">
        <f>IF(BF62, AI62, AG62)</f>
        <v>0</v>
      </c>
      <c r="M62">
        <f>BH62 - IF(AU62&gt;1, L62*BB62*100.0/(AW62*BV62), 0)</f>
        <v>0</v>
      </c>
      <c r="N62">
        <f>((T62-J62/2)*M62-L62)/(T62+J62/2)</f>
        <v>0</v>
      </c>
      <c r="O62">
        <f>N62*(BO62+BP62)/1000.0</f>
        <v>0</v>
      </c>
      <c r="P62">
        <f>(BH62 - IF(AU62&gt;1, L62*BB62*100.0/(AW62*BV62), 0))*(BO62+BP62)/1000.0</f>
        <v>0</v>
      </c>
      <c r="Q62">
        <f>2.0/((1/S62-1/R62)+SIGN(S62)*SQRT((1/S62-1/R62)*(1/S62-1/R62) + 4*BC62/((BC62+1)*(BC62+1))*(2*1/S62*1/R62-1/R62*1/R62)))</f>
        <v>0</v>
      </c>
      <c r="R62">
        <f>IF(LEFT(BD62,1)&lt;&gt;"0",IF(LEFT(BD62,1)="1",3.0,BE62),$D$5+$E$5*(BV62*BO62/($K$5*1000))+$F$5*(BV62*BO62/($K$5*1000))*MAX(MIN(BB62,$J$5),$I$5)*MAX(MIN(BB62,$J$5),$I$5)+$G$5*MAX(MIN(BB62,$J$5),$I$5)*(BV62*BO62/($K$5*1000))+$H$5*(BV62*BO62/($K$5*1000))*(BV62*BO62/($K$5*1000)))</f>
        <v>0</v>
      </c>
      <c r="S62">
        <f>J62*(1000-(1000*0.61365*exp(17.502*W62/(240.97+W62))/(BO62+BP62)+BJ62)/2)/(1000*0.61365*exp(17.502*W62/(240.97+W62))/(BO62+BP62)-BJ62)</f>
        <v>0</v>
      </c>
      <c r="T62">
        <f>1/((BC62+1)/(Q62/1.6)+1/(R62/1.37)) + BC62/((BC62+1)/(Q62/1.6) + BC62/(R62/1.37))</f>
        <v>0</v>
      </c>
      <c r="U62">
        <f>(AX62*BA62)</f>
        <v>0</v>
      </c>
      <c r="V62">
        <f>(BQ62+(U62+2*0.95*5.67E-8*(((BQ62+$B$7)+273)^4-(BQ62+273)^4)-44100*J62)/(1.84*29.3*R62+8*0.95*5.67E-8*(BQ62+273)^3))</f>
        <v>0</v>
      </c>
      <c r="W62">
        <f>($C$7*BR62+$D$7*BS62+$E$7*V62)</f>
        <v>0</v>
      </c>
      <c r="X62">
        <f>0.61365*exp(17.502*W62/(240.97+W62))</f>
        <v>0</v>
      </c>
      <c r="Y62">
        <f>(Z62/AA62*100)</f>
        <v>0</v>
      </c>
      <c r="Z62">
        <f>BJ62*(BO62+BP62)/1000</f>
        <v>0</v>
      </c>
      <c r="AA62">
        <f>0.61365*exp(17.502*BQ62/(240.97+BQ62))</f>
        <v>0</v>
      </c>
      <c r="AB62">
        <f>(X62-BJ62*(BO62+BP62)/1000)</f>
        <v>0</v>
      </c>
      <c r="AC62">
        <f>(-J62*44100)</f>
        <v>0</v>
      </c>
      <c r="AD62">
        <f>2*29.3*R62*0.92*(BQ62-W62)</f>
        <v>0</v>
      </c>
      <c r="AE62">
        <f>2*0.95*5.67E-8*(((BQ62+$B$7)+273)^4-(W62+273)^4)</f>
        <v>0</v>
      </c>
      <c r="AF62">
        <f>U62+AE62+AC62+AD62</f>
        <v>0</v>
      </c>
      <c r="AG62">
        <f>BN62*AU62*(BI62-BH62*(1000-AU62*BK62)/(1000-AU62*BJ62))/(100*BB62)</f>
        <v>0</v>
      </c>
      <c r="AH62">
        <f>1000*BN62*AU62*(BJ62-BK62)/(100*BB62*(1000-AU62*BJ62))</f>
        <v>0</v>
      </c>
      <c r="AI62">
        <f>(AJ62 - AK62 - BO62*1E3/(8.314*(BQ62+273.15)) * AM62/BN62 * AL62) * BN62/(100*BB62) * (1000 - BK62)/1000</f>
        <v>0</v>
      </c>
      <c r="AJ62">
        <v>786.71313674752</v>
      </c>
      <c r="AK62">
        <v>745.452096969697</v>
      </c>
      <c r="AL62">
        <v>3.2685458690306</v>
      </c>
      <c r="AM62">
        <v>65.8875090245337</v>
      </c>
      <c r="AN62">
        <f>(AP62 - AO62 + BO62*1E3/(8.314*(BQ62+273.15)) * AR62/BN62 * AQ62) * BN62/(100*BB62) * 1000/(1000 - AP62)</f>
        <v>0</v>
      </c>
      <c r="AO62">
        <v>17.7753638090573</v>
      </c>
      <c r="AP62">
        <v>21.0868111888112</v>
      </c>
      <c r="AQ62">
        <v>-0.000536512856331918</v>
      </c>
      <c r="AR62">
        <v>78.9573288142496</v>
      </c>
      <c r="AS62">
        <v>18</v>
      </c>
      <c r="AT62">
        <v>4</v>
      </c>
      <c r="AU62">
        <f>IF(AS62*$H$13&gt;=AW62,1.0,(AW62/(AW62-AS62*$H$13)))</f>
        <v>0</v>
      </c>
      <c r="AV62">
        <f>(AU62-1)*100</f>
        <v>0</v>
      </c>
      <c r="AW62">
        <f>MAX(0,($B$13+$C$13*BV62)/(1+$D$13*BV62)*BO62/(BQ62+273)*$E$13)</f>
        <v>0</v>
      </c>
      <c r="AX62">
        <f>$B$11*BW62+$C$11*BX62+$F$11*CI62*(1-CL62)</f>
        <v>0</v>
      </c>
      <c r="AY62">
        <f>AX62*AZ62</f>
        <v>0</v>
      </c>
      <c r="AZ62">
        <f>($B$11*$D$9+$C$11*$D$9+$F$11*((CV62+CN62)/MAX(CV62+CN62+CW62, 0.1)*$I$9+CW62/MAX(CV62+CN62+CW62, 0.1)*$J$9))/($B$11+$C$11+$F$11)</f>
        <v>0</v>
      </c>
      <c r="BA62">
        <f>($B$11*$K$9+$C$11*$K$9+$F$11*((CV62+CN62)/MAX(CV62+CN62+CW62, 0.1)*$P$9+CW62/MAX(CV62+CN62+CW62, 0.1)*$Q$9))/($B$11+$C$11+$F$11)</f>
        <v>0</v>
      </c>
      <c r="BB62">
        <v>6</v>
      </c>
      <c r="BC62">
        <v>0.5</v>
      </c>
      <c r="BD62" t="s">
        <v>355</v>
      </c>
      <c r="BE62">
        <v>2</v>
      </c>
      <c r="BF62" t="b">
        <v>1</v>
      </c>
      <c r="BG62">
        <v>1657479583.5</v>
      </c>
      <c r="BH62">
        <v>723.372666666667</v>
      </c>
      <c r="BI62">
        <v>774.549111111111</v>
      </c>
      <c r="BJ62">
        <v>21.0969555555556</v>
      </c>
      <c r="BK62">
        <v>17.7397666666667</v>
      </c>
      <c r="BL62">
        <v>719.187111111111</v>
      </c>
      <c r="BM62">
        <v>20.8174888888889</v>
      </c>
      <c r="BN62">
        <v>499.991444444444</v>
      </c>
      <c r="BO62">
        <v>73.3906333333333</v>
      </c>
      <c r="BP62">
        <v>0.0269873888888889</v>
      </c>
      <c r="BQ62">
        <v>24.2989444444444</v>
      </c>
      <c r="BR62">
        <v>24.9141222222222</v>
      </c>
      <c r="BS62">
        <v>999.9</v>
      </c>
      <c r="BT62">
        <v>0</v>
      </c>
      <c r="BU62">
        <v>0</v>
      </c>
      <c r="BV62">
        <v>10004.0177777778</v>
      </c>
      <c r="BW62">
        <v>0</v>
      </c>
      <c r="BX62">
        <v>2316.57666666667</v>
      </c>
      <c r="BY62">
        <v>-51.1764888888889</v>
      </c>
      <c r="BZ62">
        <v>738.962444444444</v>
      </c>
      <c r="CA62">
        <v>788.537333333333</v>
      </c>
      <c r="CB62">
        <v>3.35716888888889</v>
      </c>
      <c r="CC62">
        <v>774.549111111111</v>
      </c>
      <c r="CD62">
        <v>17.7397666666667</v>
      </c>
      <c r="CE62">
        <v>1.54831666666667</v>
      </c>
      <c r="CF62">
        <v>1.30193333333333</v>
      </c>
      <c r="CG62">
        <v>13.4538444444444</v>
      </c>
      <c r="CH62">
        <v>10.8211777777778</v>
      </c>
      <c r="CI62">
        <v>1999.95222222222</v>
      </c>
      <c r="CJ62">
        <v>0.980001666666667</v>
      </c>
      <c r="CK62">
        <v>0.0199985111111111</v>
      </c>
      <c r="CL62">
        <v>0</v>
      </c>
      <c r="CM62">
        <v>2.61425555555556</v>
      </c>
      <c r="CN62">
        <v>0</v>
      </c>
      <c r="CO62">
        <v>17158.8666666667</v>
      </c>
      <c r="CP62">
        <v>16705.0222222222</v>
      </c>
      <c r="CQ62">
        <v>45.875</v>
      </c>
      <c r="CR62">
        <v>48.826</v>
      </c>
      <c r="CS62">
        <v>47.118</v>
      </c>
      <c r="CT62">
        <v>46.125</v>
      </c>
      <c r="CU62">
        <v>45</v>
      </c>
      <c r="CV62">
        <v>1959.95222222222</v>
      </c>
      <c r="CW62">
        <v>40</v>
      </c>
      <c r="CX62">
        <v>0</v>
      </c>
      <c r="CY62">
        <v>1651546370.4</v>
      </c>
      <c r="CZ62">
        <v>0</v>
      </c>
      <c r="DA62">
        <v>0</v>
      </c>
      <c r="DB62" t="s">
        <v>356</v>
      </c>
      <c r="DC62">
        <v>1657298120.5</v>
      </c>
      <c r="DD62">
        <v>1657298120.5</v>
      </c>
      <c r="DE62">
        <v>0</v>
      </c>
      <c r="DF62">
        <v>1.391</v>
      </c>
      <c r="DG62">
        <v>0.035</v>
      </c>
      <c r="DH62">
        <v>2.39</v>
      </c>
      <c r="DI62">
        <v>0.104</v>
      </c>
      <c r="DJ62">
        <v>419</v>
      </c>
      <c r="DK62">
        <v>18</v>
      </c>
      <c r="DL62">
        <v>0.11</v>
      </c>
      <c r="DM62">
        <v>0.02</v>
      </c>
      <c r="DN62">
        <v>-49.7254487804878</v>
      </c>
      <c r="DO62">
        <v>-11.981912195122</v>
      </c>
      <c r="DP62">
        <v>1.19508803270435</v>
      </c>
      <c r="DQ62">
        <v>0</v>
      </c>
      <c r="DR62">
        <v>3.21638390243902</v>
      </c>
      <c r="DS62">
        <v>1.12507860627177</v>
      </c>
      <c r="DT62">
        <v>0.11196456183419</v>
      </c>
      <c r="DU62">
        <v>0</v>
      </c>
      <c r="DV62">
        <v>0</v>
      </c>
      <c r="DW62">
        <v>2</v>
      </c>
      <c r="DX62" t="s">
        <v>357</v>
      </c>
      <c r="DY62">
        <v>2.82371</v>
      </c>
      <c r="DZ62">
        <v>2.64355</v>
      </c>
      <c r="EA62">
        <v>0.109638</v>
      </c>
      <c r="EB62">
        <v>0.115056</v>
      </c>
      <c r="EC62">
        <v>0.0756452</v>
      </c>
      <c r="ED62">
        <v>0.0668875</v>
      </c>
      <c r="EE62">
        <v>24774.9</v>
      </c>
      <c r="EF62">
        <v>21510.7</v>
      </c>
      <c r="EG62">
        <v>24933.2</v>
      </c>
      <c r="EH62">
        <v>23694</v>
      </c>
      <c r="EI62">
        <v>39384.4</v>
      </c>
      <c r="EJ62">
        <v>36629.8</v>
      </c>
      <c r="EK62">
        <v>45121.1</v>
      </c>
      <c r="EL62">
        <v>42311.2</v>
      </c>
      <c r="EM62">
        <v>1.73337</v>
      </c>
      <c r="EN62">
        <v>2.08075</v>
      </c>
      <c r="EO62">
        <v>-0.0152439</v>
      </c>
      <c r="EP62">
        <v>0</v>
      </c>
      <c r="EQ62">
        <v>25.1721</v>
      </c>
      <c r="ER62">
        <v>999.9</v>
      </c>
      <c r="ES62">
        <v>40.258</v>
      </c>
      <c r="ET62">
        <v>34.463</v>
      </c>
      <c r="EU62">
        <v>30.0727</v>
      </c>
      <c r="EV62">
        <v>52.6902</v>
      </c>
      <c r="EW62">
        <v>28.8141</v>
      </c>
      <c r="EX62">
        <v>2</v>
      </c>
      <c r="EY62">
        <v>0.352381</v>
      </c>
      <c r="EZ62">
        <v>6.29785</v>
      </c>
      <c r="FA62">
        <v>20.1333</v>
      </c>
      <c r="FB62">
        <v>5.23406</v>
      </c>
      <c r="FC62">
        <v>11.992</v>
      </c>
      <c r="FD62">
        <v>4.9556</v>
      </c>
      <c r="FE62">
        <v>3.30395</v>
      </c>
      <c r="FF62">
        <v>347.8</v>
      </c>
      <c r="FG62">
        <v>9999</v>
      </c>
      <c r="FH62">
        <v>9999</v>
      </c>
      <c r="FI62">
        <v>6219.5</v>
      </c>
      <c r="FJ62">
        <v>1.86813</v>
      </c>
      <c r="FK62">
        <v>1.86386</v>
      </c>
      <c r="FL62">
        <v>1.87135</v>
      </c>
      <c r="FM62">
        <v>1.86234</v>
      </c>
      <c r="FN62">
        <v>1.86172</v>
      </c>
      <c r="FO62">
        <v>1.86815</v>
      </c>
      <c r="FP62">
        <v>1.8583</v>
      </c>
      <c r="FQ62">
        <v>1.86462</v>
      </c>
      <c r="FR62">
        <v>5</v>
      </c>
      <c r="FS62">
        <v>0</v>
      </c>
      <c r="FT62">
        <v>0</v>
      </c>
      <c r="FU62">
        <v>0</v>
      </c>
      <c r="FV62" t="s">
        <v>358</v>
      </c>
      <c r="FW62" t="s">
        <v>359</v>
      </c>
      <c r="FX62" t="s">
        <v>360</v>
      </c>
      <c r="FY62" t="s">
        <v>360</v>
      </c>
      <c r="FZ62" t="s">
        <v>360</v>
      </c>
      <c r="GA62" t="s">
        <v>360</v>
      </c>
      <c r="GB62">
        <v>0</v>
      </c>
      <c r="GC62">
        <v>100</v>
      </c>
      <c r="GD62">
        <v>100</v>
      </c>
      <c r="GE62">
        <v>4.208</v>
      </c>
      <c r="GF62">
        <v>0.279</v>
      </c>
      <c r="GG62">
        <v>1.58883679202709</v>
      </c>
      <c r="GH62">
        <v>0.00476717027532216</v>
      </c>
      <c r="GI62">
        <v>-2.21254457965117e-06</v>
      </c>
      <c r="GJ62">
        <v>8.4011376092462e-10</v>
      </c>
      <c r="GK62">
        <v>-0.0609447565822332</v>
      </c>
      <c r="GL62">
        <v>-0.00872906473258777</v>
      </c>
      <c r="GM62">
        <v>0.00143137740804298</v>
      </c>
      <c r="GN62">
        <v>-1.08861914993027e-05</v>
      </c>
      <c r="GO62">
        <v>12</v>
      </c>
      <c r="GP62">
        <v>2219</v>
      </c>
      <c r="GQ62">
        <v>4</v>
      </c>
      <c r="GR62">
        <v>38</v>
      </c>
      <c r="GS62">
        <v>3024.4</v>
      </c>
      <c r="GT62">
        <v>3024.4</v>
      </c>
      <c r="GU62">
        <v>2.16187</v>
      </c>
      <c r="GV62">
        <v>2.36938</v>
      </c>
      <c r="GW62">
        <v>1.99829</v>
      </c>
      <c r="GX62">
        <v>2.70386</v>
      </c>
      <c r="GY62">
        <v>2.09351</v>
      </c>
      <c r="GZ62">
        <v>2.40723</v>
      </c>
      <c r="HA62">
        <v>39.1428</v>
      </c>
      <c r="HB62">
        <v>13.8256</v>
      </c>
      <c r="HC62">
        <v>18</v>
      </c>
      <c r="HD62">
        <v>425.053</v>
      </c>
      <c r="HE62">
        <v>659.356</v>
      </c>
      <c r="HF62">
        <v>19.0847</v>
      </c>
      <c r="HG62">
        <v>31.8348</v>
      </c>
      <c r="HH62">
        <v>30.0022</v>
      </c>
      <c r="HI62">
        <v>31.7438</v>
      </c>
      <c r="HJ62">
        <v>31.7109</v>
      </c>
      <c r="HK62">
        <v>43.3419</v>
      </c>
      <c r="HL62">
        <v>51.7018</v>
      </c>
      <c r="HM62">
        <v>0</v>
      </c>
      <c r="HN62">
        <v>19.0977</v>
      </c>
      <c r="HO62">
        <v>809.956</v>
      </c>
      <c r="HP62">
        <v>17.5473</v>
      </c>
      <c r="HQ62">
        <v>95.4618</v>
      </c>
      <c r="HR62">
        <v>99.4387</v>
      </c>
    </row>
    <row r="63" spans="1:226">
      <c r="A63">
        <v>47</v>
      </c>
      <c r="B63">
        <v>1657479591</v>
      </c>
      <c r="C63">
        <v>322</v>
      </c>
      <c r="D63" t="s">
        <v>452</v>
      </c>
      <c r="E63" t="s">
        <v>453</v>
      </c>
      <c r="F63">
        <v>5</v>
      </c>
      <c r="G63" t="s">
        <v>353</v>
      </c>
      <c r="H63" t="s">
        <v>354</v>
      </c>
      <c r="I63">
        <v>1657479588.2</v>
      </c>
      <c r="J63">
        <f>(K63)/1000</f>
        <v>0</v>
      </c>
      <c r="K63">
        <f>IF(BF63, AN63, AH63)</f>
        <v>0</v>
      </c>
      <c r="L63">
        <f>IF(BF63, AI63, AG63)</f>
        <v>0</v>
      </c>
      <c r="M63">
        <f>BH63 - IF(AU63&gt;1, L63*BB63*100.0/(AW63*BV63), 0)</f>
        <v>0</v>
      </c>
      <c r="N63">
        <f>((T63-J63/2)*M63-L63)/(T63+J63/2)</f>
        <v>0</v>
      </c>
      <c r="O63">
        <f>N63*(BO63+BP63)/1000.0</f>
        <v>0</v>
      </c>
      <c r="P63">
        <f>(BH63 - IF(AU63&gt;1, L63*BB63*100.0/(AW63*BV63), 0))*(BO63+BP63)/1000.0</f>
        <v>0</v>
      </c>
      <c r="Q63">
        <f>2.0/((1/S63-1/R63)+SIGN(S63)*SQRT((1/S63-1/R63)*(1/S63-1/R63) + 4*BC63/((BC63+1)*(BC63+1))*(2*1/S63*1/R63-1/R63*1/R63)))</f>
        <v>0</v>
      </c>
      <c r="R63">
        <f>IF(LEFT(BD63,1)&lt;&gt;"0",IF(LEFT(BD63,1)="1",3.0,BE63),$D$5+$E$5*(BV63*BO63/($K$5*1000))+$F$5*(BV63*BO63/($K$5*1000))*MAX(MIN(BB63,$J$5),$I$5)*MAX(MIN(BB63,$J$5),$I$5)+$G$5*MAX(MIN(BB63,$J$5),$I$5)*(BV63*BO63/($K$5*1000))+$H$5*(BV63*BO63/($K$5*1000))*(BV63*BO63/($K$5*1000)))</f>
        <v>0</v>
      </c>
      <c r="S63">
        <f>J63*(1000-(1000*0.61365*exp(17.502*W63/(240.97+W63))/(BO63+BP63)+BJ63)/2)/(1000*0.61365*exp(17.502*W63/(240.97+W63))/(BO63+BP63)-BJ63)</f>
        <v>0</v>
      </c>
      <c r="T63">
        <f>1/((BC63+1)/(Q63/1.6)+1/(R63/1.37)) + BC63/((BC63+1)/(Q63/1.6) + BC63/(R63/1.37))</f>
        <v>0</v>
      </c>
      <c r="U63">
        <f>(AX63*BA63)</f>
        <v>0</v>
      </c>
      <c r="V63">
        <f>(BQ63+(U63+2*0.95*5.67E-8*(((BQ63+$B$7)+273)^4-(BQ63+273)^4)-44100*J63)/(1.84*29.3*R63+8*0.95*5.67E-8*(BQ63+273)^3))</f>
        <v>0</v>
      </c>
      <c r="W63">
        <f>($C$7*BR63+$D$7*BS63+$E$7*V63)</f>
        <v>0</v>
      </c>
      <c r="X63">
        <f>0.61365*exp(17.502*W63/(240.97+W63))</f>
        <v>0</v>
      </c>
      <c r="Y63">
        <f>(Z63/AA63*100)</f>
        <v>0</v>
      </c>
      <c r="Z63">
        <f>BJ63*(BO63+BP63)/1000</f>
        <v>0</v>
      </c>
      <c r="AA63">
        <f>0.61365*exp(17.502*BQ63/(240.97+BQ63))</f>
        <v>0</v>
      </c>
      <c r="AB63">
        <f>(X63-BJ63*(BO63+BP63)/1000)</f>
        <v>0</v>
      </c>
      <c r="AC63">
        <f>(-J63*44100)</f>
        <v>0</v>
      </c>
      <c r="AD63">
        <f>2*29.3*R63*0.92*(BQ63-W63)</f>
        <v>0</v>
      </c>
      <c r="AE63">
        <f>2*0.95*5.67E-8*(((BQ63+$B$7)+273)^4-(W63+273)^4)</f>
        <v>0</v>
      </c>
      <c r="AF63">
        <f>U63+AE63+AC63+AD63</f>
        <v>0</v>
      </c>
      <c r="AG63">
        <f>BN63*AU63*(BI63-BH63*(1000-AU63*BK63)/(1000-AU63*BJ63))/(100*BB63)</f>
        <v>0</v>
      </c>
      <c r="AH63">
        <f>1000*BN63*AU63*(BJ63-BK63)/(100*BB63*(1000-AU63*BJ63))</f>
        <v>0</v>
      </c>
      <c r="AI63">
        <f>(AJ63 - AK63 - BO63*1E3/(8.314*(BQ63+273.15)) * AM63/BN63 * AL63) * BN63/(100*BB63) * (1000 - BK63)/1000</f>
        <v>0</v>
      </c>
      <c r="AJ63">
        <v>803.740786347242</v>
      </c>
      <c r="AK63">
        <v>761.773963636363</v>
      </c>
      <c r="AL63">
        <v>3.28036979951568</v>
      </c>
      <c r="AM63">
        <v>65.8875090245337</v>
      </c>
      <c r="AN63">
        <f>(AP63 - AO63 + BO63*1E3/(8.314*(BQ63+273.15)) * AR63/BN63 * AQ63) * BN63/(100*BB63) * 1000/(1000 - AP63)</f>
        <v>0</v>
      </c>
      <c r="AO63">
        <v>17.6809839220251</v>
      </c>
      <c r="AP63">
        <v>21.0672342657343</v>
      </c>
      <c r="AQ63">
        <v>-0.00148903221206334</v>
      </c>
      <c r="AR63">
        <v>78.9573288142496</v>
      </c>
      <c r="AS63">
        <v>18</v>
      </c>
      <c r="AT63">
        <v>4</v>
      </c>
      <c r="AU63">
        <f>IF(AS63*$H$13&gt;=AW63,1.0,(AW63/(AW63-AS63*$H$13)))</f>
        <v>0</v>
      </c>
      <c r="AV63">
        <f>(AU63-1)*100</f>
        <v>0</v>
      </c>
      <c r="AW63">
        <f>MAX(0,($B$13+$C$13*BV63)/(1+$D$13*BV63)*BO63/(BQ63+273)*$E$13)</f>
        <v>0</v>
      </c>
      <c r="AX63">
        <f>$B$11*BW63+$C$11*BX63+$F$11*CI63*(1-CL63)</f>
        <v>0</v>
      </c>
      <c r="AY63">
        <f>AX63*AZ63</f>
        <v>0</v>
      </c>
      <c r="AZ63">
        <f>($B$11*$D$9+$C$11*$D$9+$F$11*((CV63+CN63)/MAX(CV63+CN63+CW63, 0.1)*$I$9+CW63/MAX(CV63+CN63+CW63, 0.1)*$J$9))/($B$11+$C$11+$F$11)</f>
        <v>0</v>
      </c>
      <c r="BA63">
        <f>($B$11*$K$9+$C$11*$K$9+$F$11*((CV63+CN63)/MAX(CV63+CN63+CW63, 0.1)*$P$9+CW63/MAX(CV63+CN63+CW63, 0.1)*$Q$9))/($B$11+$C$11+$F$11)</f>
        <v>0</v>
      </c>
      <c r="BB63">
        <v>6</v>
      </c>
      <c r="BC63">
        <v>0.5</v>
      </c>
      <c r="BD63" t="s">
        <v>355</v>
      </c>
      <c r="BE63">
        <v>2</v>
      </c>
      <c r="BF63" t="b">
        <v>1</v>
      </c>
      <c r="BG63">
        <v>1657479588.2</v>
      </c>
      <c r="BH63">
        <v>738.3171</v>
      </c>
      <c r="BI63">
        <v>790.3365</v>
      </c>
      <c r="BJ63">
        <v>21.07713</v>
      </c>
      <c r="BK63">
        <v>17.64448</v>
      </c>
      <c r="BL63">
        <v>734.0886</v>
      </c>
      <c r="BM63">
        <v>20.79837</v>
      </c>
      <c r="BN63">
        <v>500.0099</v>
      </c>
      <c r="BO63">
        <v>73.39083</v>
      </c>
      <c r="BP63">
        <v>0.0271498</v>
      </c>
      <c r="BQ63">
        <v>24.30642</v>
      </c>
      <c r="BR63">
        <v>24.92654</v>
      </c>
      <c r="BS63">
        <v>999.9</v>
      </c>
      <c r="BT63">
        <v>0</v>
      </c>
      <c r="BU63">
        <v>0</v>
      </c>
      <c r="BV63">
        <v>9998.38</v>
      </c>
      <c r="BW63">
        <v>0</v>
      </c>
      <c r="BX63">
        <v>2318.106</v>
      </c>
      <c r="BY63">
        <v>-52.01946</v>
      </c>
      <c r="BZ63">
        <v>754.2137</v>
      </c>
      <c r="CA63">
        <v>804.5317</v>
      </c>
      <c r="CB63">
        <v>3.432635</v>
      </c>
      <c r="CC63">
        <v>790.3365</v>
      </c>
      <c r="CD63">
        <v>17.64448</v>
      </c>
      <c r="CE63">
        <v>1.546866</v>
      </c>
      <c r="CF63">
        <v>1.294943</v>
      </c>
      <c r="CG63">
        <v>13.43944</v>
      </c>
      <c r="CH63">
        <v>10.74025</v>
      </c>
      <c r="CI63">
        <v>2000.001</v>
      </c>
      <c r="CJ63">
        <v>0.9800019</v>
      </c>
      <c r="CK63">
        <v>0.01999827</v>
      </c>
      <c r="CL63">
        <v>0</v>
      </c>
      <c r="CM63">
        <v>2.62846</v>
      </c>
      <c r="CN63">
        <v>0</v>
      </c>
      <c r="CO63">
        <v>17226.9</v>
      </c>
      <c r="CP63">
        <v>16705.42</v>
      </c>
      <c r="CQ63">
        <v>45.875</v>
      </c>
      <c r="CR63">
        <v>48.875</v>
      </c>
      <c r="CS63">
        <v>47.125</v>
      </c>
      <c r="CT63">
        <v>46.1622</v>
      </c>
      <c r="CU63">
        <v>45</v>
      </c>
      <c r="CV63">
        <v>1960.003</v>
      </c>
      <c r="CW63">
        <v>40</v>
      </c>
      <c r="CX63">
        <v>0</v>
      </c>
      <c r="CY63">
        <v>1651546375.2</v>
      </c>
      <c r="CZ63">
        <v>0</v>
      </c>
      <c r="DA63">
        <v>0</v>
      </c>
      <c r="DB63" t="s">
        <v>356</v>
      </c>
      <c r="DC63">
        <v>1657298120.5</v>
      </c>
      <c r="DD63">
        <v>1657298120.5</v>
      </c>
      <c r="DE63">
        <v>0</v>
      </c>
      <c r="DF63">
        <v>1.391</v>
      </c>
      <c r="DG63">
        <v>0.035</v>
      </c>
      <c r="DH63">
        <v>2.39</v>
      </c>
      <c r="DI63">
        <v>0.104</v>
      </c>
      <c r="DJ63">
        <v>419</v>
      </c>
      <c r="DK63">
        <v>18</v>
      </c>
      <c r="DL63">
        <v>0.11</v>
      </c>
      <c r="DM63">
        <v>0.02</v>
      </c>
      <c r="DN63">
        <v>-50.4831097560976</v>
      </c>
      <c r="DO63">
        <v>-11.4555282229965</v>
      </c>
      <c r="DP63">
        <v>1.14476601908049</v>
      </c>
      <c r="DQ63">
        <v>0</v>
      </c>
      <c r="DR63">
        <v>3.29031829268293</v>
      </c>
      <c r="DS63">
        <v>1.00065679442509</v>
      </c>
      <c r="DT63">
        <v>0.0989762465443699</v>
      </c>
      <c r="DU63">
        <v>0</v>
      </c>
      <c r="DV63">
        <v>0</v>
      </c>
      <c r="DW63">
        <v>2</v>
      </c>
      <c r="DX63" t="s">
        <v>357</v>
      </c>
      <c r="DY63">
        <v>2.82354</v>
      </c>
      <c r="DZ63">
        <v>2.64377</v>
      </c>
      <c r="EA63">
        <v>0.111265</v>
      </c>
      <c r="EB63">
        <v>0.116705</v>
      </c>
      <c r="EC63">
        <v>0.0755898</v>
      </c>
      <c r="ED63">
        <v>0.0666095</v>
      </c>
      <c r="EE63">
        <v>24728.2</v>
      </c>
      <c r="EF63">
        <v>21469.5</v>
      </c>
      <c r="EG63">
        <v>24931.8</v>
      </c>
      <c r="EH63">
        <v>23692.9</v>
      </c>
      <c r="EI63">
        <v>39384.7</v>
      </c>
      <c r="EJ63">
        <v>36639.4</v>
      </c>
      <c r="EK63">
        <v>45118.7</v>
      </c>
      <c r="EL63">
        <v>42309.6</v>
      </c>
      <c r="EM63">
        <v>1.73307</v>
      </c>
      <c r="EN63">
        <v>2.08083</v>
      </c>
      <c r="EO63">
        <v>-0.0155941</v>
      </c>
      <c r="EP63">
        <v>0</v>
      </c>
      <c r="EQ63">
        <v>25.1881</v>
      </c>
      <c r="ER63">
        <v>999.9</v>
      </c>
      <c r="ES63">
        <v>40.233</v>
      </c>
      <c r="ET63">
        <v>34.473</v>
      </c>
      <c r="EU63">
        <v>30.0714</v>
      </c>
      <c r="EV63">
        <v>52.6702</v>
      </c>
      <c r="EW63">
        <v>28.8301</v>
      </c>
      <c r="EX63">
        <v>2</v>
      </c>
      <c r="EY63">
        <v>0.353796</v>
      </c>
      <c r="EZ63">
        <v>6.25964</v>
      </c>
      <c r="FA63">
        <v>20.1345</v>
      </c>
      <c r="FB63">
        <v>5.23376</v>
      </c>
      <c r="FC63">
        <v>11.992</v>
      </c>
      <c r="FD63">
        <v>4.95565</v>
      </c>
      <c r="FE63">
        <v>3.3039</v>
      </c>
      <c r="FF63">
        <v>347.8</v>
      </c>
      <c r="FG63">
        <v>9999</v>
      </c>
      <c r="FH63">
        <v>9999</v>
      </c>
      <c r="FI63">
        <v>6219.5</v>
      </c>
      <c r="FJ63">
        <v>1.86813</v>
      </c>
      <c r="FK63">
        <v>1.86386</v>
      </c>
      <c r="FL63">
        <v>1.87136</v>
      </c>
      <c r="FM63">
        <v>1.86234</v>
      </c>
      <c r="FN63">
        <v>1.86172</v>
      </c>
      <c r="FO63">
        <v>1.86813</v>
      </c>
      <c r="FP63">
        <v>1.85828</v>
      </c>
      <c r="FQ63">
        <v>1.86462</v>
      </c>
      <c r="FR63">
        <v>5</v>
      </c>
      <c r="FS63">
        <v>0</v>
      </c>
      <c r="FT63">
        <v>0</v>
      </c>
      <c r="FU63">
        <v>0</v>
      </c>
      <c r="FV63" t="s">
        <v>358</v>
      </c>
      <c r="FW63" t="s">
        <v>359</v>
      </c>
      <c r="FX63" t="s">
        <v>360</v>
      </c>
      <c r="FY63" t="s">
        <v>360</v>
      </c>
      <c r="FZ63" t="s">
        <v>360</v>
      </c>
      <c r="GA63" t="s">
        <v>360</v>
      </c>
      <c r="GB63">
        <v>0</v>
      </c>
      <c r="GC63">
        <v>100</v>
      </c>
      <c r="GD63">
        <v>100</v>
      </c>
      <c r="GE63">
        <v>4.254</v>
      </c>
      <c r="GF63">
        <v>0.2782</v>
      </c>
      <c r="GG63">
        <v>1.58883679202709</v>
      </c>
      <c r="GH63">
        <v>0.00476717027532216</v>
      </c>
      <c r="GI63">
        <v>-2.21254457965117e-06</v>
      </c>
      <c r="GJ63">
        <v>8.4011376092462e-10</v>
      </c>
      <c r="GK63">
        <v>-0.0609447565822332</v>
      </c>
      <c r="GL63">
        <v>-0.00872906473258777</v>
      </c>
      <c r="GM63">
        <v>0.00143137740804298</v>
      </c>
      <c r="GN63">
        <v>-1.08861914993027e-05</v>
      </c>
      <c r="GO63">
        <v>12</v>
      </c>
      <c r="GP63">
        <v>2219</v>
      </c>
      <c r="GQ63">
        <v>4</v>
      </c>
      <c r="GR63">
        <v>38</v>
      </c>
      <c r="GS63">
        <v>3024.5</v>
      </c>
      <c r="GT63">
        <v>3024.5</v>
      </c>
      <c r="GU63">
        <v>2.19971</v>
      </c>
      <c r="GV63">
        <v>2.36938</v>
      </c>
      <c r="GW63">
        <v>1.99829</v>
      </c>
      <c r="GX63">
        <v>2.70508</v>
      </c>
      <c r="GY63">
        <v>2.09351</v>
      </c>
      <c r="GZ63">
        <v>2.40601</v>
      </c>
      <c r="HA63">
        <v>39.1676</v>
      </c>
      <c r="HB63">
        <v>13.8256</v>
      </c>
      <c r="HC63">
        <v>18</v>
      </c>
      <c r="HD63">
        <v>424.929</v>
      </c>
      <c r="HE63">
        <v>659.517</v>
      </c>
      <c r="HF63">
        <v>19.1268</v>
      </c>
      <c r="HG63">
        <v>31.8486</v>
      </c>
      <c r="HH63">
        <v>30.0017</v>
      </c>
      <c r="HI63">
        <v>31.7516</v>
      </c>
      <c r="HJ63">
        <v>31.7196</v>
      </c>
      <c r="HK63">
        <v>44.0949</v>
      </c>
      <c r="HL63">
        <v>51.7018</v>
      </c>
      <c r="HM63">
        <v>0</v>
      </c>
      <c r="HN63">
        <v>19.1517</v>
      </c>
      <c r="HO63">
        <v>823.345</v>
      </c>
      <c r="HP63">
        <v>17.491</v>
      </c>
      <c r="HQ63">
        <v>95.4567</v>
      </c>
      <c r="HR63">
        <v>99.4347</v>
      </c>
    </row>
    <row r="64" spans="1:226">
      <c r="A64">
        <v>48</v>
      </c>
      <c r="B64">
        <v>1657479596</v>
      </c>
      <c r="C64">
        <v>327</v>
      </c>
      <c r="D64" t="s">
        <v>454</v>
      </c>
      <c r="E64" t="s">
        <v>455</v>
      </c>
      <c r="F64">
        <v>5</v>
      </c>
      <c r="G64" t="s">
        <v>353</v>
      </c>
      <c r="H64" t="s">
        <v>354</v>
      </c>
      <c r="I64">
        <v>1657479593.5</v>
      </c>
      <c r="J64">
        <f>(K64)/1000</f>
        <v>0</v>
      </c>
      <c r="K64">
        <f>IF(BF64, AN64, AH64)</f>
        <v>0</v>
      </c>
      <c r="L64">
        <f>IF(BF64, AI64, AG64)</f>
        <v>0</v>
      </c>
      <c r="M64">
        <f>BH64 - IF(AU64&gt;1, L64*BB64*100.0/(AW64*BV64), 0)</f>
        <v>0</v>
      </c>
      <c r="N64">
        <f>((T64-J64/2)*M64-L64)/(T64+J64/2)</f>
        <v>0</v>
      </c>
      <c r="O64">
        <f>N64*(BO64+BP64)/1000.0</f>
        <v>0</v>
      </c>
      <c r="P64">
        <f>(BH64 - IF(AU64&gt;1, L64*BB64*100.0/(AW64*BV64), 0))*(BO64+BP64)/1000.0</f>
        <v>0</v>
      </c>
      <c r="Q64">
        <f>2.0/((1/S64-1/R64)+SIGN(S64)*SQRT((1/S64-1/R64)*(1/S64-1/R64) + 4*BC64/((BC64+1)*(BC64+1))*(2*1/S64*1/R64-1/R64*1/R64)))</f>
        <v>0</v>
      </c>
      <c r="R64">
        <f>IF(LEFT(BD64,1)&lt;&gt;"0",IF(LEFT(BD64,1)="1",3.0,BE64),$D$5+$E$5*(BV64*BO64/($K$5*1000))+$F$5*(BV64*BO64/($K$5*1000))*MAX(MIN(BB64,$J$5),$I$5)*MAX(MIN(BB64,$J$5),$I$5)+$G$5*MAX(MIN(BB64,$J$5),$I$5)*(BV64*BO64/($K$5*1000))+$H$5*(BV64*BO64/($K$5*1000))*(BV64*BO64/($K$5*1000)))</f>
        <v>0</v>
      </c>
      <c r="S64">
        <f>J64*(1000-(1000*0.61365*exp(17.502*W64/(240.97+W64))/(BO64+BP64)+BJ64)/2)/(1000*0.61365*exp(17.502*W64/(240.97+W64))/(BO64+BP64)-BJ64)</f>
        <v>0</v>
      </c>
      <c r="T64">
        <f>1/((BC64+1)/(Q64/1.6)+1/(R64/1.37)) + BC64/((BC64+1)/(Q64/1.6) + BC64/(R64/1.37))</f>
        <v>0</v>
      </c>
      <c r="U64">
        <f>(AX64*BA64)</f>
        <v>0</v>
      </c>
      <c r="V64">
        <f>(BQ64+(U64+2*0.95*5.67E-8*(((BQ64+$B$7)+273)^4-(BQ64+273)^4)-44100*J64)/(1.84*29.3*R64+8*0.95*5.67E-8*(BQ64+273)^3))</f>
        <v>0</v>
      </c>
      <c r="W64">
        <f>($C$7*BR64+$D$7*BS64+$E$7*V64)</f>
        <v>0</v>
      </c>
      <c r="X64">
        <f>0.61365*exp(17.502*W64/(240.97+W64))</f>
        <v>0</v>
      </c>
      <c r="Y64">
        <f>(Z64/AA64*100)</f>
        <v>0</v>
      </c>
      <c r="Z64">
        <f>BJ64*(BO64+BP64)/1000</f>
        <v>0</v>
      </c>
      <c r="AA64">
        <f>0.61365*exp(17.502*BQ64/(240.97+BQ64))</f>
        <v>0</v>
      </c>
      <c r="AB64">
        <f>(X64-BJ64*(BO64+BP64)/1000)</f>
        <v>0</v>
      </c>
      <c r="AC64">
        <f>(-J64*44100)</f>
        <v>0</v>
      </c>
      <c r="AD64">
        <f>2*29.3*R64*0.92*(BQ64-W64)</f>
        <v>0</v>
      </c>
      <c r="AE64">
        <f>2*0.95*5.67E-8*(((BQ64+$B$7)+273)^4-(W64+273)^4)</f>
        <v>0</v>
      </c>
      <c r="AF64">
        <f>U64+AE64+AC64+AD64</f>
        <v>0</v>
      </c>
      <c r="AG64">
        <f>BN64*AU64*(BI64-BH64*(1000-AU64*BK64)/(1000-AU64*BJ64))/(100*BB64)</f>
        <v>0</v>
      </c>
      <c r="AH64">
        <f>1000*BN64*AU64*(BJ64-BK64)/(100*BB64*(1000-AU64*BJ64))</f>
        <v>0</v>
      </c>
      <c r="AI64">
        <f>(AJ64 - AK64 - BO64*1E3/(8.314*(BQ64+273.15)) * AM64/BN64 * AL64) * BN64/(100*BB64) * (1000 - BK64)/1000</f>
        <v>0</v>
      </c>
      <c r="AJ64">
        <v>820.762914040165</v>
      </c>
      <c r="AK64">
        <v>778.002242424242</v>
      </c>
      <c r="AL64">
        <v>3.24944719914074</v>
      </c>
      <c r="AM64">
        <v>65.8875090245337</v>
      </c>
      <c r="AN64">
        <f>(AP64 - AO64 + BO64*1E3/(8.314*(BQ64+273.15)) * AR64/BN64 * AQ64) * BN64/(100*BB64) * 1000/(1000 - AP64)</f>
        <v>0</v>
      </c>
      <c r="AO64">
        <v>17.5980551463638</v>
      </c>
      <c r="AP64">
        <v>21.0686958041958</v>
      </c>
      <c r="AQ64">
        <v>-0.00223136428923387</v>
      </c>
      <c r="AR64">
        <v>78.9573288142496</v>
      </c>
      <c r="AS64">
        <v>18</v>
      </c>
      <c r="AT64">
        <v>4</v>
      </c>
      <c r="AU64">
        <f>IF(AS64*$H$13&gt;=AW64,1.0,(AW64/(AW64-AS64*$H$13)))</f>
        <v>0</v>
      </c>
      <c r="AV64">
        <f>(AU64-1)*100</f>
        <v>0</v>
      </c>
      <c r="AW64">
        <f>MAX(0,($B$13+$C$13*BV64)/(1+$D$13*BV64)*BO64/(BQ64+273)*$E$13)</f>
        <v>0</v>
      </c>
      <c r="AX64">
        <f>$B$11*BW64+$C$11*BX64+$F$11*CI64*(1-CL64)</f>
        <v>0</v>
      </c>
      <c r="AY64">
        <f>AX64*AZ64</f>
        <v>0</v>
      </c>
      <c r="AZ64">
        <f>($B$11*$D$9+$C$11*$D$9+$F$11*((CV64+CN64)/MAX(CV64+CN64+CW64, 0.1)*$I$9+CW64/MAX(CV64+CN64+CW64, 0.1)*$J$9))/($B$11+$C$11+$F$11)</f>
        <v>0</v>
      </c>
      <c r="BA64">
        <f>($B$11*$K$9+$C$11*$K$9+$F$11*((CV64+CN64)/MAX(CV64+CN64+CW64, 0.1)*$P$9+CW64/MAX(CV64+CN64+CW64, 0.1)*$Q$9))/($B$11+$C$11+$F$11)</f>
        <v>0</v>
      </c>
      <c r="BB64">
        <v>6</v>
      </c>
      <c r="BC64">
        <v>0.5</v>
      </c>
      <c r="BD64" t="s">
        <v>355</v>
      </c>
      <c r="BE64">
        <v>2</v>
      </c>
      <c r="BF64" t="b">
        <v>1</v>
      </c>
      <c r="BG64">
        <v>1657479593.5</v>
      </c>
      <c r="BH64">
        <v>755.246222222222</v>
      </c>
      <c r="BI64">
        <v>808.136777777778</v>
      </c>
      <c r="BJ64">
        <v>21.0632222222222</v>
      </c>
      <c r="BK64">
        <v>17.5951666666667</v>
      </c>
      <c r="BL64">
        <v>750.969444444444</v>
      </c>
      <c r="BM64">
        <v>20.7849777777778</v>
      </c>
      <c r="BN64">
        <v>500.03</v>
      </c>
      <c r="BO64">
        <v>73.3911666666667</v>
      </c>
      <c r="BP64">
        <v>0.0271196888888889</v>
      </c>
      <c r="BQ64">
        <v>24.3164555555556</v>
      </c>
      <c r="BR64">
        <v>24.9331111111111</v>
      </c>
      <c r="BS64">
        <v>999.9</v>
      </c>
      <c r="BT64">
        <v>0</v>
      </c>
      <c r="BU64">
        <v>0</v>
      </c>
      <c r="BV64">
        <v>10014.1666666667</v>
      </c>
      <c r="BW64">
        <v>0</v>
      </c>
      <c r="BX64">
        <v>2318.44555555556</v>
      </c>
      <c r="BY64">
        <v>-52.8906111111111</v>
      </c>
      <c r="BZ64">
        <v>771.496444444444</v>
      </c>
      <c r="CA64">
        <v>822.611</v>
      </c>
      <c r="CB64">
        <v>3.46804555555556</v>
      </c>
      <c r="CC64">
        <v>808.136777777778</v>
      </c>
      <c r="CD64">
        <v>17.5951666666667</v>
      </c>
      <c r="CE64">
        <v>1.54585555555556</v>
      </c>
      <c r="CF64">
        <v>1.29132888888889</v>
      </c>
      <c r="CG64">
        <v>13.4294111111111</v>
      </c>
      <c r="CH64">
        <v>10.6983444444444</v>
      </c>
      <c r="CI64">
        <v>1999.97333333333</v>
      </c>
      <c r="CJ64">
        <v>0.980002</v>
      </c>
      <c r="CK64">
        <v>0.0199981666666667</v>
      </c>
      <c r="CL64">
        <v>0</v>
      </c>
      <c r="CM64">
        <v>2.41462222222222</v>
      </c>
      <c r="CN64">
        <v>0</v>
      </c>
      <c r="CO64">
        <v>17291.1666666667</v>
      </c>
      <c r="CP64">
        <v>16705.2111111111</v>
      </c>
      <c r="CQ64">
        <v>45.8887777777778</v>
      </c>
      <c r="CR64">
        <v>48.9163333333333</v>
      </c>
      <c r="CS64">
        <v>47.1732222222222</v>
      </c>
      <c r="CT64">
        <v>46.187</v>
      </c>
      <c r="CU64">
        <v>45</v>
      </c>
      <c r="CV64">
        <v>1959.98111111111</v>
      </c>
      <c r="CW64">
        <v>39.9977777777778</v>
      </c>
      <c r="CX64">
        <v>0</v>
      </c>
      <c r="CY64">
        <v>1651546380.6</v>
      </c>
      <c r="CZ64">
        <v>0</v>
      </c>
      <c r="DA64">
        <v>0</v>
      </c>
      <c r="DB64" t="s">
        <v>356</v>
      </c>
      <c r="DC64">
        <v>1657298120.5</v>
      </c>
      <c r="DD64">
        <v>1657298120.5</v>
      </c>
      <c r="DE64">
        <v>0</v>
      </c>
      <c r="DF64">
        <v>1.391</v>
      </c>
      <c r="DG64">
        <v>0.035</v>
      </c>
      <c r="DH64">
        <v>2.39</v>
      </c>
      <c r="DI64">
        <v>0.104</v>
      </c>
      <c r="DJ64">
        <v>419</v>
      </c>
      <c r="DK64">
        <v>18</v>
      </c>
      <c r="DL64">
        <v>0.11</v>
      </c>
      <c r="DM64">
        <v>0.02</v>
      </c>
      <c r="DN64">
        <v>-51.5892341463415</v>
      </c>
      <c r="DO64">
        <v>-9.63532264808368</v>
      </c>
      <c r="DP64">
        <v>0.958397198988577</v>
      </c>
      <c r="DQ64">
        <v>0</v>
      </c>
      <c r="DR64">
        <v>3.37812292682927</v>
      </c>
      <c r="DS64">
        <v>0.800275400696867</v>
      </c>
      <c r="DT64">
        <v>0.0804764353706739</v>
      </c>
      <c r="DU64">
        <v>0</v>
      </c>
      <c r="DV64">
        <v>0</v>
      </c>
      <c r="DW64">
        <v>2</v>
      </c>
      <c r="DX64" t="s">
        <v>357</v>
      </c>
      <c r="DY64">
        <v>2.82368</v>
      </c>
      <c r="DZ64">
        <v>2.6437</v>
      </c>
      <c r="EA64">
        <v>0.112879</v>
      </c>
      <c r="EB64">
        <v>0.118345</v>
      </c>
      <c r="EC64">
        <v>0.0756045</v>
      </c>
      <c r="ED64">
        <v>0.0665603</v>
      </c>
      <c r="EE64">
        <v>24682.3</v>
      </c>
      <c r="EF64">
        <v>21428.5</v>
      </c>
      <c r="EG64">
        <v>24930.8</v>
      </c>
      <c r="EH64">
        <v>23691.8</v>
      </c>
      <c r="EI64">
        <v>39382.5</v>
      </c>
      <c r="EJ64">
        <v>36639.6</v>
      </c>
      <c r="EK64">
        <v>45116.8</v>
      </c>
      <c r="EL64">
        <v>42307.6</v>
      </c>
      <c r="EM64">
        <v>1.7333</v>
      </c>
      <c r="EN64">
        <v>2.08017</v>
      </c>
      <c r="EO64">
        <v>-0.016205</v>
      </c>
      <c r="EP64">
        <v>0</v>
      </c>
      <c r="EQ64">
        <v>25.2027</v>
      </c>
      <c r="ER64">
        <v>999.9</v>
      </c>
      <c r="ES64">
        <v>40.209</v>
      </c>
      <c r="ET64">
        <v>34.473</v>
      </c>
      <c r="EU64">
        <v>30.0541</v>
      </c>
      <c r="EV64">
        <v>52.5902</v>
      </c>
      <c r="EW64">
        <v>28.766</v>
      </c>
      <c r="EX64">
        <v>2</v>
      </c>
      <c r="EY64">
        <v>0.354944</v>
      </c>
      <c r="EZ64">
        <v>6.22533</v>
      </c>
      <c r="FA64">
        <v>20.1356</v>
      </c>
      <c r="FB64">
        <v>5.23436</v>
      </c>
      <c r="FC64">
        <v>11.992</v>
      </c>
      <c r="FD64">
        <v>4.95575</v>
      </c>
      <c r="FE64">
        <v>3.304</v>
      </c>
      <c r="FF64">
        <v>347.8</v>
      </c>
      <c r="FG64">
        <v>9999</v>
      </c>
      <c r="FH64">
        <v>9999</v>
      </c>
      <c r="FI64">
        <v>6219.7</v>
      </c>
      <c r="FJ64">
        <v>1.86813</v>
      </c>
      <c r="FK64">
        <v>1.86386</v>
      </c>
      <c r="FL64">
        <v>1.87135</v>
      </c>
      <c r="FM64">
        <v>1.86234</v>
      </c>
      <c r="FN64">
        <v>1.86173</v>
      </c>
      <c r="FO64">
        <v>1.86814</v>
      </c>
      <c r="FP64">
        <v>1.8583</v>
      </c>
      <c r="FQ64">
        <v>1.86462</v>
      </c>
      <c r="FR64">
        <v>5</v>
      </c>
      <c r="FS64">
        <v>0</v>
      </c>
      <c r="FT64">
        <v>0</v>
      </c>
      <c r="FU64">
        <v>0</v>
      </c>
      <c r="FV64" t="s">
        <v>358</v>
      </c>
      <c r="FW64" t="s">
        <v>359</v>
      </c>
      <c r="FX64" t="s">
        <v>360</v>
      </c>
      <c r="FY64" t="s">
        <v>360</v>
      </c>
      <c r="FZ64" t="s">
        <v>360</v>
      </c>
      <c r="GA64" t="s">
        <v>360</v>
      </c>
      <c r="GB64">
        <v>0</v>
      </c>
      <c r="GC64">
        <v>100</v>
      </c>
      <c r="GD64">
        <v>100</v>
      </c>
      <c r="GE64">
        <v>4.299</v>
      </c>
      <c r="GF64">
        <v>0.2785</v>
      </c>
      <c r="GG64">
        <v>1.58883679202709</v>
      </c>
      <c r="GH64">
        <v>0.00476717027532216</v>
      </c>
      <c r="GI64">
        <v>-2.21254457965117e-06</v>
      </c>
      <c r="GJ64">
        <v>8.4011376092462e-10</v>
      </c>
      <c r="GK64">
        <v>-0.0609447565822332</v>
      </c>
      <c r="GL64">
        <v>-0.00872906473258777</v>
      </c>
      <c r="GM64">
        <v>0.00143137740804298</v>
      </c>
      <c r="GN64">
        <v>-1.08861914993027e-05</v>
      </c>
      <c r="GO64">
        <v>12</v>
      </c>
      <c r="GP64">
        <v>2219</v>
      </c>
      <c r="GQ64">
        <v>4</v>
      </c>
      <c r="GR64">
        <v>38</v>
      </c>
      <c r="GS64">
        <v>3024.6</v>
      </c>
      <c r="GT64">
        <v>3024.6</v>
      </c>
      <c r="GU64">
        <v>2.23389</v>
      </c>
      <c r="GV64">
        <v>2.36694</v>
      </c>
      <c r="GW64">
        <v>1.99829</v>
      </c>
      <c r="GX64">
        <v>2.70508</v>
      </c>
      <c r="GY64">
        <v>2.09351</v>
      </c>
      <c r="GZ64">
        <v>2.40845</v>
      </c>
      <c r="HA64">
        <v>39.1924</v>
      </c>
      <c r="HB64">
        <v>13.8256</v>
      </c>
      <c r="HC64">
        <v>18</v>
      </c>
      <c r="HD64">
        <v>425.117</v>
      </c>
      <c r="HE64">
        <v>659.055</v>
      </c>
      <c r="HF64">
        <v>19.1692</v>
      </c>
      <c r="HG64">
        <v>31.8623</v>
      </c>
      <c r="HH64">
        <v>30.0014</v>
      </c>
      <c r="HI64">
        <v>31.7604</v>
      </c>
      <c r="HJ64">
        <v>31.7278</v>
      </c>
      <c r="HK64">
        <v>44.775</v>
      </c>
      <c r="HL64">
        <v>52.0191</v>
      </c>
      <c r="HM64">
        <v>0</v>
      </c>
      <c r="HN64">
        <v>19.1996</v>
      </c>
      <c r="HO64">
        <v>843.568</v>
      </c>
      <c r="HP64">
        <v>17.402</v>
      </c>
      <c r="HQ64">
        <v>95.4527</v>
      </c>
      <c r="HR64">
        <v>99.4299</v>
      </c>
    </row>
    <row r="65" spans="1:226">
      <c r="A65">
        <v>49</v>
      </c>
      <c r="B65">
        <v>1657479601</v>
      </c>
      <c r="C65">
        <v>332</v>
      </c>
      <c r="D65" t="s">
        <v>456</v>
      </c>
      <c r="E65" t="s">
        <v>457</v>
      </c>
      <c r="F65">
        <v>5</v>
      </c>
      <c r="G65" t="s">
        <v>353</v>
      </c>
      <c r="H65" t="s">
        <v>354</v>
      </c>
      <c r="I65">
        <v>1657479598.2</v>
      </c>
      <c r="J65">
        <f>(K65)/1000</f>
        <v>0</v>
      </c>
      <c r="K65">
        <f>IF(BF65, AN65, AH65)</f>
        <v>0</v>
      </c>
      <c r="L65">
        <f>IF(BF65, AI65, AG65)</f>
        <v>0</v>
      </c>
      <c r="M65">
        <f>BH65 - IF(AU65&gt;1, L65*BB65*100.0/(AW65*BV65), 0)</f>
        <v>0</v>
      </c>
      <c r="N65">
        <f>((T65-J65/2)*M65-L65)/(T65+J65/2)</f>
        <v>0</v>
      </c>
      <c r="O65">
        <f>N65*(BO65+BP65)/1000.0</f>
        <v>0</v>
      </c>
      <c r="P65">
        <f>(BH65 - IF(AU65&gt;1, L65*BB65*100.0/(AW65*BV65), 0))*(BO65+BP65)/1000.0</f>
        <v>0</v>
      </c>
      <c r="Q65">
        <f>2.0/((1/S65-1/R65)+SIGN(S65)*SQRT((1/S65-1/R65)*(1/S65-1/R65) + 4*BC65/((BC65+1)*(BC65+1))*(2*1/S65*1/R65-1/R65*1/R65)))</f>
        <v>0</v>
      </c>
      <c r="R65">
        <f>IF(LEFT(BD65,1)&lt;&gt;"0",IF(LEFT(BD65,1)="1",3.0,BE65),$D$5+$E$5*(BV65*BO65/($K$5*1000))+$F$5*(BV65*BO65/($K$5*1000))*MAX(MIN(BB65,$J$5),$I$5)*MAX(MIN(BB65,$J$5),$I$5)+$G$5*MAX(MIN(BB65,$J$5),$I$5)*(BV65*BO65/($K$5*1000))+$H$5*(BV65*BO65/($K$5*1000))*(BV65*BO65/($K$5*1000)))</f>
        <v>0</v>
      </c>
      <c r="S65">
        <f>J65*(1000-(1000*0.61365*exp(17.502*W65/(240.97+W65))/(BO65+BP65)+BJ65)/2)/(1000*0.61365*exp(17.502*W65/(240.97+W65))/(BO65+BP65)-BJ65)</f>
        <v>0</v>
      </c>
      <c r="T65">
        <f>1/((BC65+1)/(Q65/1.6)+1/(R65/1.37)) + BC65/((BC65+1)/(Q65/1.6) + BC65/(R65/1.37))</f>
        <v>0</v>
      </c>
      <c r="U65">
        <f>(AX65*BA65)</f>
        <v>0</v>
      </c>
      <c r="V65">
        <f>(BQ65+(U65+2*0.95*5.67E-8*(((BQ65+$B$7)+273)^4-(BQ65+273)^4)-44100*J65)/(1.84*29.3*R65+8*0.95*5.67E-8*(BQ65+273)^3))</f>
        <v>0</v>
      </c>
      <c r="W65">
        <f>($C$7*BR65+$D$7*BS65+$E$7*V65)</f>
        <v>0</v>
      </c>
      <c r="X65">
        <f>0.61365*exp(17.502*W65/(240.97+W65))</f>
        <v>0</v>
      </c>
      <c r="Y65">
        <f>(Z65/AA65*100)</f>
        <v>0</v>
      </c>
      <c r="Z65">
        <f>BJ65*(BO65+BP65)/1000</f>
        <v>0</v>
      </c>
      <c r="AA65">
        <f>0.61365*exp(17.502*BQ65/(240.97+BQ65))</f>
        <v>0</v>
      </c>
      <c r="AB65">
        <f>(X65-BJ65*(BO65+BP65)/1000)</f>
        <v>0</v>
      </c>
      <c r="AC65">
        <f>(-J65*44100)</f>
        <v>0</v>
      </c>
      <c r="AD65">
        <f>2*29.3*R65*0.92*(BQ65-W65)</f>
        <v>0</v>
      </c>
      <c r="AE65">
        <f>2*0.95*5.67E-8*(((BQ65+$B$7)+273)^4-(W65+273)^4)</f>
        <v>0</v>
      </c>
      <c r="AF65">
        <f>U65+AE65+AC65+AD65</f>
        <v>0</v>
      </c>
      <c r="AG65">
        <f>BN65*AU65*(BI65-BH65*(1000-AU65*BK65)/(1000-AU65*BJ65))/(100*BB65)</f>
        <v>0</v>
      </c>
      <c r="AH65">
        <f>1000*BN65*AU65*(BJ65-BK65)/(100*BB65*(1000-AU65*BJ65))</f>
        <v>0</v>
      </c>
      <c r="AI65">
        <f>(AJ65 - AK65 - BO65*1E3/(8.314*(BQ65+273.15)) * AM65/BN65 * AL65) * BN65/(100*BB65) * (1000 - BK65)/1000</f>
        <v>0</v>
      </c>
      <c r="AJ65">
        <v>837.996018403278</v>
      </c>
      <c r="AK65">
        <v>794.316393939394</v>
      </c>
      <c r="AL65">
        <v>3.24864695222748</v>
      </c>
      <c r="AM65">
        <v>65.8875090245337</v>
      </c>
      <c r="AN65">
        <f>(AP65 - AO65 + BO65*1E3/(8.314*(BQ65+273.15)) * AR65/BN65 * AQ65) * BN65/(100*BB65) * 1000/(1000 - AP65)</f>
        <v>0</v>
      </c>
      <c r="AO65">
        <v>17.5752027306924</v>
      </c>
      <c r="AP65">
        <v>21.0910286713287</v>
      </c>
      <c r="AQ65">
        <v>0.00119841563323114</v>
      </c>
      <c r="AR65">
        <v>78.9573288142496</v>
      </c>
      <c r="AS65">
        <v>18</v>
      </c>
      <c r="AT65">
        <v>4</v>
      </c>
      <c r="AU65">
        <f>IF(AS65*$H$13&gt;=AW65,1.0,(AW65/(AW65-AS65*$H$13)))</f>
        <v>0</v>
      </c>
      <c r="AV65">
        <f>(AU65-1)*100</f>
        <v>0</v>
      </c>
      <c r="AW65">
        <f>MAX(0,($B$13+$C$13*BV65)/(1+$D$13*BV65)*BO65/(BQ65+273)*$E$13)</f>
        <v>0</v>
      </c>
      <c r="AX65">
        <f>$B$11*BW65+$C$11*BX65+$F$11*CI65*(1-CL65)</f>
        <v>0</v>
      </c>
      <c r="AY65">
        <f>AX65*AZ65</f>
        <v>0</v>
      </c>
      <c r="AZ65">
        <f>($B$11*$D$9+$C$11*$D$9+$F$11*((CV65+CN65)/MAX(CV65+CN65+CW65, 0.1)*$I$9+CW65/MAX(CV65+CN65+CW65, 0.1)*$J$9))/($B$11+$C$11+$F$11)</f>
        <v>0</v>
      </c>
      <c r="BA65">
        <f>($B$11*$K$9+$C$11*$K$9+$F$11*((CV65+CN65)/MAX(CV65+CN65+CW65, 0.1)*$P$9+CW65/MAX(CV65+CN65+CW65, 0.1)*$Q$9))/($B$11+$C$11+$F$11)</f>
        <v>0</v>
      </c>
      <c r="BB65">
        <v>6</v>
      </c>
      <c r="BC65">
        <v>0.5</v>
      </c>
      <c r="BD65" t="s">
        <v>355</v>
      </c>
      <c r="BE65">
        <v>2</v>
      </c>
      <c r="BF65" t="b">
        <v>1</v>
      </c>
      <c r="BG65">
        <v>1657479598.2</v>
      </c>
      <c r="BH65">
        <v>770.25</v>
      </c>
      <c r="BI65">
        <v>824.0863</v>
      </c>
      <c r="BJ65">
        <v>21.08048</v>
      </c>
      <c r="BK65">
        <v>17.54473</v>
      </c>
      <c r="BL65">
        <v>765.9305</v>
      </c>
      <c r="BM65">
        <v>20.80164</v>
      </c>
      <c r="BN65">
        <v>500.0078</v>
      </c>
      <c r="BO65">
        <v>73.39189</v>
      </c>
      <c r="BP65">
        <v>0.0272193</v>
      </c>
      <c r="BQ65">
        <v>24.33406</v>
      </c>
      <c r="BR65">
        <v>24.93155</v>
      </c>
      <c r="BS65">
        <v>999.9</v>
      </c>
      <c r="BT65">
        <v>0</v>
      </c>
      <c r="BU65">
        <v>0</v>
      </c>
      <c r="BV65">
        <v>9992.616</v>
      </c>
      <c r="BW65">
        <v>0</v>
      </c>
      <c r="BX65">
        <v>2316.695</v>
      </c>
      <c r="BY65">
        <v>-53.83623</v>
      </c>
      <c r="BZ65">
        <v>786.837</v>
      </c>
      <c r="CA65">
        <v>838.8027</v>
      </c>
      <c r="CB65">
        <v>3.535769</v>
      </c>
      <c r="CC65">
        <v>824.0863</v>
      </c>
      <c r="CD65">
        <v>17.54473</v>
      </c>
      <c r="CE65">
        <v>1.547138</v>
      </c>
      <c r="CF65">
        <v>1.28764</v>
      </c>
      <c r="CG65">
        <v>13.44213</v>
      </c>
      <c r="CH65">
        <v>10.65535</v>
      </c>
      <c r="CI65">
        <v>2000.042</v>
      </c>
      <c r="CJ65">
        <v>0.9800022</v>
      </c>
      <c r="CK65">
        <v>0.01999796</v>
      </c>
      <c r="CL65">
        <v>0</v>
      </c>
      <c r="CM65">
        <v>2.60231</v>
      </c>
      <c r="CN65">
        <v>0</v>
      </c>
      <c r="CO65">
        <v>17356.52</v>
      </c>
      <c r="CP65">
        <v>16705.78</v>
      </c>
      <c r="CQ65">
        <v>45.937</v>
      </c>
      <c r="CR65">
        <v>48.937</v>
      </c>
      <c r="CS65">
        <v>47.187</v>
      </c>
      <c r="CT65">
        <v>46.2374</v>
      </c>
      <c r="CU65">
        <v>45.0558</v>
      </c>
      <c r="CV65">
        <v>1960.049</v>
      </c>
      <c r="CW65">
        <v>39.994</v>
      </c>
      <c r="CX65">
        <v>0</v>
      </c>
      <c r="CY65">
        <v>1651546385.4</v>
      </c>
      <c r="CZ65">
        <v>0</v>
      </c>
      <c r="DA65">
        <v>0</v>
      </c>
      <c r="DB65" t="s">
        <v>356</v>
      </c>
      <c r="DC65">
        <v>1657298120.5</v>
      </c>
      <c r="DD65">
        <v>1657298120.5</v>
      </c>
      <c r="DE65">
        <v>0</v>
      </c>
      <c r="DF65">
        <v>1.391</v>
      </c>
      <c r="DG65">
        <v>0.035</v>
      </c>
      <c r="DH65">
        <v>2.39</v>
      </c>
      <c r="DI65">
        <v>0.104</v>
      </c>
      <c r="DJ65">
        <v>419</v>
      </c>
      <c r="DK65">
        <v>18</v>
      </c>
      <c r="DL65">
        <v>0.11</v>
      </c>
      <c r="DM65">
        <v>0.02</v>
      </c>
      <c r="DN65">
        <v>-52.2673658536585</v>
      </c>
      <c r="DO65">
        <v>-10.0638606271778</v>
      </c>
      <c r="DP65">
        <v>0.999970292390377</v>
      </c>
      <c r="DQ65">
        <v>0</v>
      </c>
      <c r="DR65">
        <v>3.42926756097561</v>
      </c>
      <c r="DS65">
        <v>0.71679470383275</v>
      </c>
      <c r="DT65">
        <v>0.0725444537820705</v>
      </c>
      <c r="DU65">
        <v>0</v>
      </c>
      <c r="DV65">
        <v>0</v>
      </c>
      <c r="DW65">
        <v>2</v>
      </c>
      <c r="DX65" t="s">
        <v>357</v>
      </c>
      <c r="DY65">
        <v>2.82335</v>
      </c>
      <c r="DZ65">
        <v>2.6436</v>
      </c>
      <c r="EA65">
        <v>0.114474</v>
      </c>
      <c r="EB65">
        <v>0.119976</v>
      </c>
      <c r="EC65">
        <v>0.0756635</v>
      </c>
      <c r="ED65">
        <v>0.0662625</v>
      </c>
      <c r="EE65">
        <v>24637</v>
      </c>
      <c r="EF65">
        <v>21388.2</v>
      </c>
      <c r="EG65">
        <v>24930</v>
      </c>
      <c r="EH65">
        <v>23691.1</v>
      </c>
      <c r="EI65">
        <v>39379.1</v>
      </c>
      <c r="EJ65">
        <v>36650.3</v>
      </c>
      <c r="EK65">
        <v>45115.8</v>
      </c>
      <c r="EL65">
        <v>42306.5</v>
      </c>
      <c r="EM65">
        <v>1.73293</v>
      </c>
      <c r="EN65">
        <v>2.08035</v>
      </c>
      <c r="EO65">
        <v>-0.0176504</v>
      </c>
      <c r="EP65">
        <v>0</v>
      </c>
      <c r="EQ65">
        <v>25.2205</v>
      </c>
      <c r="ER65">
        <v>999.9</v>
      </c>
      <c r="ES65">
        <v>40.233</v>
      </c>
      <c r="ET65">
        <v>34.493</v>
      </c>
      <c r="EU65">
        <v>30.1046</v>
      </c>
      <c r="EV65">
        <v>52.7202</v>
      </c>
      <c r="EW65">
        <v>28.75</v>
      </c>
      <c r="EX65">
        <v>2</v>
      </c>
      <c r="EY65">
        <v>0.356016</v>
      </c>
      <c r="EZ65">
        <v>6.17262</v>
      </c>
      <c r="FA65">
        <v>20.137</v>
      </c>
      <c r="FB65">
        <v>5.23346</v>
      </c>
      <c r="FC65">
        <v>11.992</v>
      </c>
      <c r="FD65">
        <v>4.9556</v>
      </c>
      <c r="FE65">
        <v>3.3039</v>
      </c>
      <c r="FF65">
        <v>347.8</v>
      </c>
      <c r="FG65">
        <v>9999</v>
      </c>
      <c r="FH65">
        <v>9999</v>
      </c>
      <c r="FI65">
        <v>6219.7</v>
      </c>
      <c r="FJ65">
        <v>1.86813</v>
      </c>
      <c r="FK65">
        <v>1.86386</v>
      </c>
      <c r="FL65">
        <v>1.87138</v>
      </c>
      <c r="FM65">
        <v>1.86234</v>
      </c>
      <c r="FN65">
        <v>1.86174</v>
      </c>
      <c r="FO65">
        <v>1.86815</v>
      </c>
      <c r="FP65">
        <v>1.8583</v>
      </c>
      <c r="FQ65">
        <v>1.86462</v>
      </c>
      <c r="FR65">
        <v>5</v>
      </c>
      <c r="FS65">
        <v>0</v>
      </c>
      <c r="FT65">
        <v>0</v>
      </c>
      <c r="FU65">
        <v>0</v>
      </c>
      <c r="FV65" t="s">
        <v>358</v>
      </c>
      <c r="FW65" t="s">
        <v>359</v>
      </c>
      <c r="FX65" t="s">
        <v>360</v>
      </c>
      <c r="FY65" t="s">
        <v>360</v>
      </c>
      <c r="FZ65" t="s">
        <v>360</v>
      </c>
      <c r="GA65" t="s">
        <v>360</v>
      </c>
      <c r="GB65">
        <v>0</v>
      </c>
      <c r="GC65">
        <v>100</v>
      </c>
      <c r="GD65">
        <v>100</v>
      </c>
      <c r="GE65">
        <v>4.346</v>
      </c>
      <c r="GF65">
        <v>0.2793</v>
      </c>
      <c r="GG65">
        <v>1.58883679202709</v>
      </c>
      <c r="GH65">
        <v>0.00476717027532216</v>
      </c>
      <c r="GI65">
        <v>-2.21254457965117e-06</v>
      </c>
      <c r="GJ65">
        <v>8.4011376092462e-10</v>
      </c>
      <c r="GK65">
        <v>-0.0609447565822332</v>
      </c>
      <c r="GL65">
        <v>-0.00872906473258777</v>
      </c>
      <c r="GM65">
        <v>0.00143137740804298</v>
      </c>
      <c r="GN65">
        <v>-1.08861914993027e-05</v>
      </c>
      <c r="GO65">
        <v>12</v>
      </c>
      <c r="GP65">
        <v>2219</v>
      </c>
      <c r="GQ65">
        <v>4</v>
      </c>
      <c r="GR65">
        <v>38</v>
      </c>
      <c r="GS65">
        <v>3024.7</v>
      </c>
      <c r="GT65">
        <v>3024.7</v>
      </c>
      <c r="GU65">
        <v>2.27173</v>
      </c>
      <c r="GV65">
        <v>2.37061</v>
      </c>
      <c r="GW65">
        <v>1.99829</v>
      </c>
      <c r="GX65">
        <v>2.70508</v>
      </c>
      <c r="GY65">
        <v>2.09351</v>
      </c>
      <c r="GZ65">
        <v>2.39624</v>
      </c>
      <c r="HA65">
        <v>39.1924</v>
      </c>
      <c r="HB65">
        <v>13.8168</v>
      </c>
      <c r="HC65">
        <v>18</v>
      </c>
      <c r="HD65">
        <v>424.956</v>
      </c>
      <c r="HE65">
        <v>659.31</v>
      </c>
      <c r="HF65">
        <v>19.2144</v>
      </c>
      <c r="HG65">
        <v>31.8751</v>
      </c>
      <c r="HH65">
        <v>30.0012</v>
      </c>
      <c r="HI65">
        <v>31.7689</v>
      </c>
      <c r="HJ65">
        <v>31.7372</v>
      </c>
      <c r="HK65">
        <v>45.5228</v>
      </c>
      <c r="HL65">
        <v>52.3202</v>
      </c>
      <c r="HM65">
        <v>0</v>
      </c>
      <c r="HN65">
        <v>19.2459</v>
      </c>
      <c r="HO65">
        <v>857.008</v>
      </c>
      <c r="HP65">
        <v>17.3119</v>
      </c>
      <c r="HQ65">
        <v>95.4502</v>
      </c>
      <c r="HR65">
        <v>99.4271</v>
      </c>
    </row>
    <row r="66" spans="1:226">
      <c r="A66">
        <v>50</v>
      </c>
      <c r="B66">
        <v>1657479606</v>
      </c>
      <c r="C66">
        <v>337</v>
      </c>
      <c r="D66" t="s">
        <v>458</v>
      </c>
      <c r="E66" t="s">
        <v>459</v>
      </c>
      <c r="F66">
        <v>5</v>
      </c>
      <c r="G66" t="s">
        <v>353</v>
      </c>
      <c r="H66" t="s">
        <v>354</v>
      </c>
      <c r="I66">
        <v>1657479603.5</v>
      </c>
      <c r="J66">
        <f>(K66)/1000</f>
        <v>0</v>
      </c>
      <c r="K66">
        <f>IF(BF66, AN66, AH66)</f>
        <v>0</v>
      </c>
      <c r="L66">
        <f>IF(BF66, AI66, AG66)</f>
        <v>0</v>
      </c>
      <c r="M66">
        <f>BH66 - IF(AU66&gt;1, L66*BB66*100.0/(AW66*BV66), 0)</f>
        <v>0</v>
      </c>
      <c r="N66">
        <f>((T66-J66/2)*M66-L66)/(T66+J66/2)</f>
        <v>0</v>
      </c>
      <c r="O66">
        <f>N66*(BO66+BP66)/1000.0</f>
        <v>0</v>
      </c>
      <c r="P66">
        <f>(BH66 - IF(AU66&gt;1, L66*BB66*100.0/(AW66*BV66), 0))*(BO66+BP66)/1000.0</f>
        <v>0</v>
      </c>
      <c r="Q66">
        <f>2.0/((1/S66-1/R66)+SIGN(S66)*SQRT((1/S66-1/R66)*(1/S66-1/R66) + 4*BC66/((BC66+1)*(BC66+1))*(2*1/S66*1/R66-1/R66*1/R66)))</f>
        <v>0</v>
      </c>
      <c r="R66">
        <f>IF(LEFT(BD66,1)&lt;&gt;"0",IF(LEFT(BD66,1)="1",3.0,BE66),$D$5+$E$5*(BV66*BO66/($K$5*1000))+$F$5*(BV66*BO66/($K$5*1000))*MAX(MIN(BB66,$J$5),$I$5)*MAX(MIN(BB66,$J$5),$I$5)+$G$5*MAX(MIN(BB66,$J$5),$I$5)*(BV66*BO66/($K$5*1000))+$H$5*(BV66*BO66/($K$5*1000))*(BV66*BO66/($K$5*1000)))</f>
        <v>0</v>
      </c>
      <c r="S66">
        <f>J66*(1000-(1000*0.61365*exp(17.502*W66/(240.97+W66))/(BO66+BP66)+BJ66)/2)/(1000*0.61365*exp(17.502*W66/(240.97+W66))/(BO66+BP66)-BJ66)</f>
        <v>0</v>
      </c>
      <c r="T66">
        <f>1/((BC66+1)/(Q66/1.6)+1/(R66/1.37)) + BC66/((BC66+1)/(Q66/1.6) + BC66/(R66/1.37))</f>
        <v>0</v>
      </c>
      <c r="U66">
        <f>(AX66*BA66)</f>
        <v>0</v>
      </c>
      <c r="V66">
        <f>(BQ66+(U66+2*0.95*5.67E-8*(((BQ66+$B$7)+273)^4-(BQ66+273)^4)-44100*J66)/(1.84*29.3*R66+8*0.95*5.67E-8*(BQ66+273)^3))</f>
        <v>0</v>
      </c>
      <c r="W66">
        <f>($C$7*BR66+$D$7*BS66+$E$7*V66)</f>
        <v>0</v>
      </c>
      <c r="X66">
        <f>0.61365*exp(17.502*W66/(240.97+W66))</f>
        <v>0</v>
      </c>
      <c r="Y66">
        <f>(Z66/AA66*100)</f>
        <v>0</v>
      </c>
      <c r="Z66">
        <f>BJ66*(BO66+BP66)/1000</f>
        <v>0</v>
      </c>
      <c r="AA66">
        <f>0.61365*exp(17.502*BQ66/(240.97+BQ66))</f>
        <v>0</v>
      </c>
      <c r="AB66">
        <f>(X66-BJ66*(BO66+BP66)/1000)</f>
        <v>0</v>
      </c>
      <c r="AC66">
        <f>(-J66*44100)</f>
        <v>0</v>
      </c>
      <c r="AD66">
        <f>2*29.3*R66*0.92*(BQ66-W66)</f>
        <v>0</v>
      </c>
      <c r="AE66">
        <f>2*0.95*5.67E-8*(((BQ66+$B$7)+273)^4-(W66+273)^4)</f>
        <v>0</v>
      </c>
      <c r="AF66">
        <f>U66+AE66+AC66+AD66</f>
        <v>0</v>
      </c>
      <c r="AG66">
        <f>BN66*AU66*(BI66-BH66*(1000-AU66*BK66)/(1000-AU66*BJ66))/(100*BB66)</f>
        <v>0</v>
      </c>
      <c r="AH66">
        <f>1000*BN66*AU66*(BJ66-BK66)/(100*BB66*(1000-AU66*BJ66))</f>
        <v>0</v>
      </c>
      <c r="AI66">
        <f>(AJ66 - AK66 - BO66*1E3/(8.314*(BQ66+273.15)) * AM66/BN66 * AL66) * BN66/(100*BB66) * (1000 - BK66)/1000</f>
        <v>0</v>
      </c>
      <c r="AJ66">
        <v>854.973477797849</v>
      </c>
      <c r="AK66">
        <v>810.753096969696</v>
      </c>
      <c r="AL66">
        <v>3.25942283548218</v>
      </c>
      <c r="AM66">
        <v>65.8875090245337</v>
      </c>
      <c r="AN66">
        <f>(AP66 - AO66 + BO66*1E3/(8.314*(BQ66+273.15)) * AR66/BN66 * AQ66) * BN66/(100*BB66) * 1000/(1000 - AP66)</f>
        <v>0</v>
      </c>
      <c r="AO66">
        <v>17.4538561784543</v>
      </c>
      <c r="AP66">
        <v>21.0986020979021</v>
      </c>
      <c r="AQ66">
        <v>0.000794061368482001</v>
      </c>
      <c r="AR66">
        <v>78.9573288142496</v>
      </c>
      <c r="AS66">
        <v>18</v>
      </c>
      <c r="AT66">
        <v>4</v>
      </c>
      <c r="AU66">
        <f>IF(AS66*$H$13&gt;=AW66,1.0,(AW66/(AW66-AS66*$H$13)))</f>
        <v>0</v>
      </c>
      <c r="AV66">
        <f>(AU66-1)*100</f>
        <v>0</v>
      </c>
      <c r="AW66">
        <f>MAX(0,($B$13+$C$13*BV66)/(1+$D$13*BV66)*BO66/(BQ66+273)*$E$13)</f>
        <v>0</v>
      </c>
      <c r="AX66">
        <f>$B$11*BW66+$C$11*BX66+$F$11*CI66*(1-CL66)</f>
        <v>0</v>
      </c>
      <c r="AY66">
        <f>AX66*AZ66</f>
        <v>0</v>
      </c>
      <c r="AZ66">
        <f>($B$11*$D$9+$C$11*$D$9+$F$11*((CV66+CN66)/MAX(CV66+CN66+CW66, 0.1)*$I$9+CW66/MAX(CV66+CN66+CW66, 0.1)*$J$9))/($B$11+$C$11+$F$11)</f>
        <v>0</v>
      </c>
      <c r="BA66">
        <f>($B$11*$K$9+$C$11*$K$9+$F$11*((CV66+CN66)/MAX(CV66+CN66+CW66, 0.1)*$P$9+CW66/MAX(CV66+CN66+CW66, 0.1)*$Q$9))/($B$11+$C$11+$F$11)</f>
        <v>0</v>
      </c>
      <c r="BB66">
        <v>6</v>
      </c>
      <c r="BC66">
        <v>0.5</v>
      </c>
      <c r="BD66" t="s">
        <v>355</v>
      </c>
      <c r="BE66">
        <v>2</v>
      </c>
      <c r="BF66" t="b">
        <v>1</v>
      </c>
      <c r="BG66">
        <v>1657479603.5</v>
      </c>
      <c r="BH66">
        <v>787.307777777778</v>
      </c>
      <c r="BI66">
        <v>841.896666666667</v>
      </c>
      <c r="BJ66">
        <v>21.0963888888889</v>
      </c>
      <c r="BK66">
        <v>17.4224777777778</v>
      </c>
      <c r="BL66">
        <v>782.939777777778</v>
      </c>
      <c r="BM66">
        <v>20.8169666666667</v>
      </c>
      <c r="BN66">
        <v>499.999222222222</v>
      </c>
      <c r="BO66">
        <v>73.3919111111111</v>
      </c>
      <c r="BP66">
        <v>0.0272413333333333</v>
      </c>
      <c r="BQ66">
        <v>24.3429444444444</v>
      </c>
      <c r="BR66">
        <v>24.9477444444444</v>
      </c>
      <c r="BS66">
        <v>999.9</v>
      </c>
      <c r="BT66">
        <v>0</v>
      </c>
      <c r="BU66">
        <v>0</v>
      </c>
      <c r="BV66">
        <v>10004.4411111111</v>
      </c>
      <c r="BW66">
        <v>0</v>
      </c>
      <c r="BX66">
        <v>2314.47555555556</v>
      </c>
      <c r="BY66">
        <v>-54.5887666666667</v>
      </c>
      <c r="BZ66">
        <v>804.275222222222</v>
      </c>
      <c r="CA66">
        <v>856.824444444444</v>
      </c>
      <c r="CB66">
        <v>3.6739</v>
      </c>
      <c r="CC66">
        <v>841.896666666667</v>
      </c>
      <c r="CD66">
        <v>17.4224777777778</v>
      </c>
      <c r="CE66">
        <v>1.54830444444444</v>
      </c>
      <c r="CF66">
        <v>1.27866888888889</v>
      </c>
      <c r="CG66">
        <v>13.4536888888889</v>
      </c>
      <c r="CH66">
        <v>10.5504333333333</v>
      </c>
      <c r="CI66">
        <v>1999.99111111111</v>
      </c>
      <c r="CJ66">
        <v>0.980002333333333</v>
      </c>
      <c r="CK66">
        <v>0.0199978222222222</v>
      </c>
      <c r="CL66">
        <v>0</v>
      </c>
      <c r="CM66">
        <v>2.56694444444444</v>
      </c>
      <c r="CN66">
        <v>0</v>
      </c>
      <c r="CO66">
        <v>17435.2333333333</v>
      </c>
      <c r="CP66">
        <v>16705.3666666667</v>
      </c>
      <c r="CQ66">
        <v>45.937</v>
      </c>
      <c r="CR66">
        <v>49</v>
      </c>
      <c r="CS66">
        <v>47.229</v>
      </c>
      <c r="CT66">
        <v>46.2637777777778</v>
      </c>
      <c r="CU66">
        <v>45.062</v>
      </c>
      <c r="CV66">
        <v>1960</v>
      </c>
      <c r="CW66">
        <v>39.9944444444444</v>
      </c>
      <c r="CX66">
        <v>0</v>
      </c>
      <c r="CY66">
        <v>1651546390.2</v>
      </c>
      <c r="CZ66">
        <v>0</v>
      </c>
      <c r="DA66">
        <v>0</v>
      </c>
      <c r="DB66" t="s">
        <v>356</v>
      </c>
      <c r="DC66">
        <v>1657298120.5</v>
      </c>
      <c r="DD66">
        <v>1657298120.5</v>
      </c>
      <c r="DE66">
        <v>0</v>
      </c>
      <c r="DF66">
        <v>1.391</v>
      </c>
      <c r="DG66">
        <v>0.035</v>
      </c>
      <c r="DH66">
        <v>2.39</v>
      </c>
      <c r="DI66">
        <v>0.104</v>
      </c>
      <c r="DJ66">
        <v>419</v>
      </c>
      <c r="DK66">
        <v>18</v>
      </c>
      <c r="DL66">
        <v>0.11</v>
      </c>
      <c r="DM66">
        <v>0.02</v>
      </c>
      <c r="DN66">
        <v>-53.2743804878049</v>
      </c>
      <c r="DO66">
        <v>-10.4023191637632</v>
      </c>
      <c r="DP66">
        <v>1.02991509506071</v>
      </c>
      <c r="DQ66">
        <v>0</v>
      </c>
      <c r="DR66">
        <v>3.52290390243902</v>
      </c>
      <c r="DS66">
        <v>0.932546968641111</v>
      </c>
      <c r="DT66">
        <v>0.0960866753757823</v>
      </c>
      <c r="DU66">
        <v>0</v>
      </c>
      <c r="DV66">
        <v>0</v>
      </c>
      <c r="DW66">
        <v>2</v>
      </c>
      <c r="DX66" t="s">
        <v>357</v>
      </c>
      <c r="DY66">
        <v>2.8235</v>
      </c>
      <c r="DZ66">
        <v>2.64369</v>
      </c>
      <c r="EA66">
        <v>0.116046</v>
      </c>
      <c r="EB66">
        <v>0.121564</v>
      </c>
      <c r="EC66">
        <v>0.0756744</v>
      </c>
      <c r="ED66">
        <v>0.0659603</v>
      </c>
      <c r="EE66">
        <v>24592.6</v>
      </c>
      <c r="EF66">
        <v>21348.8</v>
      </c>
      <c r="EG66">
        <v>24929.3</v>
      </c>
      <c r="EH66">
        <v>23690.3</v>
      </c>
      <c r="EI66">
        <v>39377.9</v>
      </c>
      <c r="EJ66">
        <v>36661.3</v>
      </c>
      <c r="EK66">
        <v>45114.9</v>
      </c>
      <c r="EL66">
        <v>42305.5</v>
      </c>
      <c r="EM66">
        <v>1.73307</v>
      </c>
      <c r="EN66">
        <v>2.07987</v>
      </c>
      <c r="EO66">
        <v>-0.0177324</v>
      </c>
      <c r="EP66">
        <v>0</v>
      </c>
      <c r="EQ66">
        <v>25.2386</v>
      </c>
      <c r="ER66">
        <v>999.9</v>
      </c>
      <c r="ES66">
        <v>40.209</v>
      </c>
      <c r="ET66">
        <v>34.503</v>
      </c>
      <c r="EU66">
        <v>30.1033</v>
      </c>
      <c r="EV66">
        <v>52.8502</v>
      </c>
      <c r="EW66">
        <v>28.742</v>
      </c>
      <c r="EX66">
        <v>2</v>
      </c>
      <c r="EY66">
        <v>0.356847</v>
      </c>
      <c r="EZ66">
        <v>6.14619</v>
      </c>
      <c r="FA66">
        <v>20.1379</v>
      </c>
      <c r="FB66">
        <v>5.23406</v>
      </c>
      <c r="FC66">
        <v>11.992</v>
      </c>
      <c r="FD66">
        <v>4.9557</v>
      </c>
      <c r="FE66">
        <v>3.30398</v>
      </c>
      <c r="FF66">
        <v>347.8</v>
      </c>
      <c r="FG66">
        <v>9999</v>
      </c>
      <c r="FH66">
        <v>9999</v>
      </c>
      <c r="FI66">
        <v>6220</v>
      </c>
      <c r="FJ66">
        <v>1.86814</v>
      </c>
      <c r="FK66">
        <v>1.86386</v>
      </c>
      <c r="FL66">
        <v>1.87136</v>
      </c>
      <c r="FM66">
        <v>1.86234</v>
      </c>
      <c r="FN66">
        <v>1.86172</v>
      </c>
      <c r="FO66">
        <v>1.86818</v>
      </c>
      <c r="FP66">
        <v>1.85834</v>
      </c>
      <c r="FQ66">
        <v>1.86462</v>
      </c>
      <c r="FR66">
        <v>5</v>
      </c>
      <c r="FS66">
        <v>0</v>
      </c>
      <c r="FT66">
        <v>0</v>
      </c>
      <c r="FU66">
        <v>0</v>
      </c>
      <c r="FV66" t="s">
        <v>358</v>
      </c>
      <c r="FW66" t="s">
        <v>359</v>
      </c>
      <c r="FX66" t="s">
        <v>360</v>
      </c>
      <c r="FY66" t="s">
        <v>360</v>
      </c>
      <c r="FZ66" t="s">
        <v>360</v>
      </c>
      <c r="GA66" t="s">
        <v>360</v>
      </c>
      <c r="GB66">
        <v>0</v>
      </c>
      <c r="GC66">
        <v>100</v>
      </c>
      <c r="GD66">
        <v>100</v>
      </c>
      <c r="GE66">
        <v>4.39</v>
      </c>
      <c r="GF66">
        <v>0.2795</v>
      </c>
      <c r="GG66">
        <v>1.58883679202709</v>
      </c>
      <c r="GH66">
        <v>0.00476717027532216</v>
      </c>
      <c r="GI66">
        <v>-2.21254457965117e-06</v>
      </c>
      <c r="GJ66">
        <v>8.4011376092462e-10</v>
      </c>
      <c r="GK66">
        <v>-0.0609447565822332</v>
      </c>
      <c r="GL66">
        <v>-0.00872906473258777</v>
      </c>
      <c r="GM66">
        <v>0.00143137740804298</v>
      </c>
      <c r="GN66">
        <v>-1.08861914993027e-05</v>
      </c>
      <c r="GO66">
        <v>12</v>
      </c>
      <c r="GP66">
        <v>2219</v>
      </c>
      <c r="GQ66">
        <v>4</v>
      </c>
      <c r="GR66">
        <v>38</v>
      </c>
      <c r="GS66">
        <v>3024.8</v>
      </c>
      <c r="GT66">
        <v>3024.8</v>
      </c>
      <c r="GU66">
        <v>2.30713</v>
      </c>
      <c r="GV66">
        <v>2.36816</v>
      </c>
      <c r="GW66">
        <v>1.99829</v>
      </c>
      <c r="GX66">
        <v>2.70508</v>
      </c>
      <c r="GY66">
        <v>2.09351</v>
      </c>
      <c r="GZ66">
        <v>2.39136</v>
      </c>
      <c r="HA66">
        <v>39.2173</v>
      </c>
      <c r="HB66">
        <v>13.8168</v>
      </c>
      <c r="HC66">
        <v>18</v>
      </c>
      <c r="HD66">
        <v>425.096</v>
      </c>
      <c r="HE66">
        <v>659.01</v>
      </c>
      <c r="HF66">
        <v>19.2581</v>
      </c>
      <c r="HG66">
        <v>31.8876</v>
      </c>
      <c r="HH66">
        <v>30.001</v>
      </c>
      <c r="HI66">
        <v>31.777</v>
      </c>
      <c r="HJ66">
        <v>31.7466</v>
      </c>
      <c r="HK66">
        <v>46.198</v>
      </c>
      <c r="HL66">
        <v>52.5973</v>
      </c>
      <c r="HM66">
        <v>0</v>
      </c>
      <c r="HN66">
        <v>19.2884</v>
      </c>
      <c r="HO66">
        <v>877.099</v>
      </c>
      <c r="HP66">
        <v>17.2264</v>
      </c>
      <c r="HQ66">
        <v>95.4481</v>
      </c>
      <c r="HR66">
        <v>99.4245</v>
      </c>
    </row>
    <row r="67" spans="1:226">
      <c r="A67">
        <v>51</v>
      </c>
      <c r="B67">
        <v>1657479611</v>
      </c>
      <c r="C67">
        <v>342</v>
      </c>
      <c r="D67" t="s">
        <v>460</v>
      </c>
      <c r="E67" t="s">
        <v>461</v>
      </c>
      <c r="F67">
        <v>5</v>
      </c>
      <c r="G67" t="s">
        <v>353</v>
      </c>
      <c r="H67" t="s">
        <v>354</v>
      </c>
      <c r="I67">
        <v>1657479608.2</v>
      </c>
      <c r="J67">
        <f>(K67)/1000</f>
        <v>0</v>
      </c>
      <c r="K67">
        <f>IF(BF67, AN67, AH67)</f>
        <v>0</v>
      </c>
      <c r="L67">
        <f>IF(BF67, AI67, AG67)</f>
        <v>0</v>
      </c>
      <c r="M67">
        <f>BH67 - IF(AU67&gt;1, L67*BB67*100.0/(AW67*BV67), 0)</f>
        <v>0</v>
      </c>
      <c r="N67">
        <f>((T67-J67/2)*M67-L67)/(T67+J67/2)</f>
        <v>0</v>
      </c>
      <c r="O67">
        <f>N67*(BO67+BP67)/1000.0</f>
        <v>0</v>
      </c>
      <c r="P67">
        <f>(BH67 - IF(AU67&gt;1, L67*BB67*100.0/(AW67*BV67), 0))*(BO67+BP67)/1000.0</f>
        <v>0</v>
      </c>
      <c r="Q67">
        <f>2.0/((1/S67-1/R67)+SIGN(S67)*SQRT((1/S67-1/R67)*(1/S67-1/R67) + 4*BC67/((BC67+1)*(BC67+1))*(2*1/S67*1/R67-1/R67*1/R67)))</f>
        <v>0</v>
      </c>
      <c r="R67">
        <f>IF(LEFT(BD67,1)&lt;&gt;"0",IF(LEFT(BD67,1)="1",3.0,BE67),$D$5+$E$5*(BV67*BO67/($K$5*1000))+$F$5*(BV67*BO67/($K$5*1000))*MAX(MIN(BB67,$J$5),$I$5)*MAX(MIN(BB67,$J$5),$I$5)+$G$5*MAX(MIN(BB67,$J$5),$I$5)*(BV67*BO67/($K$5*1000))+$H$5*(BV67*BO67/($K$5*1000))*(BV67*BO67/($K$5*1000)))</f>
        <v>0</v>
      </c>
      <c r="S67">
        <f>J67*(1000-(1000*0.61365*exp(17.502*W67/(240.97+W67))/(BO67+BP67)+BJ67)/2)/(1000*0.61365*exp(17.502*W67/(240.97+W67))/(BO67+BP67)-BJ67)</f>
        <v>0</v>
      </c>
      <c r="T67">
        <f>1/((BC67+1)/(Q67/1.6)+1/(R67/1.37)) + BC67/((BC67+1)/(Q67/1.6) + BC67/(R67/1.37))</f>
        <v>0</v>
      </c>
      <c r="U67">
        <f>(AX67*BA67)</f>
        <v>0</v>
      </c>
      <c r="V67">
        <f>(BQ67+(U67+2*0.95*5.67E-8*(((BQ67+$B$7)+273)^4-(BQ67+273)^4)-44100*J67)/(1.84*29.3*R67+8*0.95*5.67E-8*(BQ67+273)^3))</f>
        <v>0</v>
      </c>
      <c r="W67">
        <f>($C$7*BR67+$D$7*BS67+$E$7*V67)</f>
        <v>0</v>
      </c>
      <c r="X67">
        <f>0.61365*exp(17.502*W67/(240.97+W67))</f>
        <v>0</v>
      </c>
      <c r="Y67">
        <f>(Z67/AA67*100)</f>
        <v>0</v>
      </c>
      <c r="Z67">
        <f>BJ67*(BO67+BP67)/1000</f>
        <v>0</v>
      </c>
      <c r="AA67">
        <f>0.61365*exp(17.502*BQ67/(240.97+BQ67))</f>
        <v>0</v>
      </c>
      <c r="AB67">
        <f>(X67-BJ67*(BO67+BP67)/1000)</f>
        <v>0</v>
      </c>
      <c r="AC67">
        <f>(-J67*44100)</f>
        <v>0</v>
      </c>
      <c r="AD67">
        <f>2*29.3*R67*0.92*(BQ67-W67)</f>
        <v>0</v>
      </c>
      <c r="AE67">
        <f>2*0.95*5.67E-8*(((BQ67+$B$7)+273)^4-(W67+273)^4)</f>
        <v>0</v>
      </c>
      <c r="AF67">
        <f>U67+AE67+AC67+AD67</f>
        <v>0</v>
      </c>
      <c r="AG67">
        <f>BN67*AU67*(BI67-BH67*(1000-AU67*BK67)/(1000-AU67*BJ67))/(100*BB67)</f>
        <v>0</v>
      </c>
      <c r="AH67">
        <f>1000*BN67*AU67*(BJ67-BK67)/(100*BB67*(1000-AU67*BJ67))</f>
        <v>0</v>
      </c>
      <c r="AI67">
        <f>(AJ67 - AK67 - BO67*1E3/(8.314*(BQ67+273.15)) * AM67/BN67 * AL67) * BN67/(100*BB67) * (1000 - BK67)/1000</f>
        <v>0</v>
      </c>
      <c r="AJ67">
        <v>872.064385845117</v>
      </c>
      <c r="AK67">
        <v>827.025581818182</v>
      </c>
      <c r="AL67">
        <v>3.27737319082045</v>
      </c>
      <c r="AM67">
        <v>65.8875090245337</v>
      </c>
      <c r="AN67">
        <f>(AP67 - AO67 + BO67*1E3/(8.314*(BQ67+273.15)) * AR67/BN67 * AQ67) * BN67/(100*BB67) * 1000/(1000 - AP67)</f>
        <v>0</v>
      </c>
      <c r="AO67">
        <v>17.3458436925558</v>
      </c>
      <c r="AP67">
        <v>21.1042482517483</v>
      </c>
      <c r="AQ67">
        <v>-0.000352479407519845</v>
      </c>
      <c r="AR67">
        <v>78.9573288142496</v>
      </c>
      <c r="AS67">
        <v>18</v>
      </c>
      <c r="AT67">
        <v>4</v>
      </c>
      <c r="AU67">
        <f>IF(AS67*$H$13&gt;=AW67,1.0,(AW67/(AW67-AS67*$H$13)))</f>
        <v>0</v>
      </c>
      <c r="AV67">
        <f>(AU67-1)*100</f>
        <v>0</v>
      </c>
      <c r="AW67">
        <f>MAX(0,($B$13+$C$13*BV67)/(1+$D$13*BV67)*BO67/(BQ67+273)*$E$13)</f>
        <v>0</v>
      </c>
      <c r="AX67">
        <f>$B$11*BW67+$C$11*BX67+$F$11*CI67*(1-CL67)</f>
        <v>0</v>
      </c>
      <c r="AY67">
        <f>AX67*AZ67</f>
        <v>0</v>
      </c>
      <c r="AZ67">
        <f>($B$11*$D$9+$C$11*$D$9+$F$11*((CV67+CN67)/MAX(CV67+CN67+CW67, 0.1)*$I$9+CW67/MAX(CV67+CN67+CW67, 0.1)*$J$9))/($B$11+$C$11+$F$11)</f>
        <v>0</v>
      </c>
      <c r="BA67">
        <f>($B$11*$K$9+$C$11*$K$9+$F$11*((CV67+CN67)/MAX(CV67+CN67+CW67, 0.1)*$P$9+CW67/MAX(CV67+CN67+CW67, 0.1)*$Q$9))/($B$11+$C$11+$F$11)</f>
        <v>0</v>
      </c>
      <c r="BB67">
        <v>6</v>
      </c>
      <c r="BC67">
        <v>0.5</v>
      </c>
      <c r="BD67" t="s">
        <v>355</v>
      </c>
      <c r="BE67">
        <v>2</v>
      </c>
      <c r="BF67" t="b">
        <v>1</v>
      </c>
      <c r="BG67">
        <v>1657479608.2</v>
      </c>
      <c r="BH67">
        <v>802.1963</v>
      </c>
      <c r="BI67">
        <v>857.7861</v>
      </c>
      <c r="BJ67">
        <v>21.09922</v>
      </c>
      <c r="BK67">
        <v>17.33687</v>
      </c>
      <c r="BL67">
        <v>797.7858</v>
      </c>
      <c r="BM67">
        <v>20.81971</v>
      </c>
      <c r="BN67">
        <v>500.052</v>
      </c>
      <c r="BO67">
        <v>73.39229</v>
      </c>
      <c r="BP67">
        <v>0.02706388</v>
      </c>
      <c r="BQ67">
        <v>24.36427</v>
      </c>
      <c r="BR67">
        <v>24.94812</v>
      </c>
      <c r="BS67">
        <v>999.9</v>
      </c>
      <c r="BT67">
        <v>0</v>
      </c>
      <c r="BU67">
        <v>0</v>
      </c>
      <c r="BV67">
        <v>9988.561</v>
      </c>
      <c r="BW67">
        <v>0</v>
      </c>
      <c r="BX67">
        <v>2318.386</v>
      </c>
      <c r="BY67">
        <v>-55.58968</v>
      </c>
      <c r="BZ67">
        <v>819.4868</v>
      </c>
      <c r="CA67">
        <v>872.9196</v>
      </c>
      <c r="CB67">
        <v>3.762335</v>
      </c>
      <c r="CC67">
        <v>857.7861</v>
      </c>
      <c r="CD67">
        <v>17.33687</v>
      </c>
      <c r="CE67">
        <v>1.54852</v>
      </c>
      <c r="CF67">
        <v>1.272394</v>
      </c>
      <c r="CG67">
        <v>13.45585</v>
      </c>
      <c r="CH67">
        <v>10.47665</v>
      </c>
      <c r="CI67">
        <v>2000.06</v>
      </c>
      <c r="CJ67">
        <v>0.9800031</v>
      </c>
      <c r="CK67">
        <v>0.01999703</v>
      </c>
      <c r="CL67">
        <v>0</v>
      </c>
      <c r="CM67">
        <v>2.50617</v>
      </c>
      <c r="CN67">
        <v>0</v>
      </c>
      <c r="CO67">
        <v>17505.43</v>
      </c>
      <c r="CP67">
        <v>16705.94</v>
      </c>
      <c r="CQ67">
        <v>45.9937</v>
      </c>
      <c r="CR67">
        <v>49</v>
      </c>
      <c r="CS67">
        <v>47.25</v>
      </c>
      <c r="CT67">
        <v>46.3058</v>
      </c>
      <c r="CU67">
        <v>45.1187</v>
      </c>
      <c r="CV67">
        <v>1960.069</v>
      </c>
      <c r="CW67">
        <v>39.991</v>
      </c>
      <c r="CX67">
        <v>0</v>
      </c>
      <c r="CY67">
        <v>1651546395.6</v>
      </c>
      <c r="CZ67">
        <v>0</v>
      </c>
      <c r="DA67">
        <v>0</v>
      </c>
      <c r="DB67" t="s">
        <v>356</v>
      </c>
      <c r="DC67">
        <v>1657298120.5</v>
      </c>
      <c r="DD67">
        <v>1657298120.5</v>
      </c>
      <c r="DE67">
        <v>0</v>
      </c>
      <c r="DF67">
        <v>1.391</v>
      </c>
      <c r="DG67">
        <v>0.035</v>
      </c>
      <c r="DH67">
        <v>2.39</v>
      </c>
      <c r="DI67">
        <v>0.104</v>
      </c>
      <c r="DJ67">
        <v>419</v>
      </c>
      <c r="DK67">
        <v>18</v>
      </c>
      <c r="DL67">
        <v>0.11</v>
      </c>
      <c r="DM67">
        <v>0.02</v>
      </c>
      <c r="DN67">
        <v>-53.982643902439</v>
      </c>
      <c r="DO67">
        <v>-10.7958104529616</v>
      </c>
      <c r="DP67">
        <v>1.06864673097968</v>
      </c>
      <c r="DQ67">
        <v>0</v>
      </c>
      <c r="DR67">
        <v>3.58961780487805</v>
      </c>
      <c r="DS67">
        <v>1.12529038327526</v>
      </c>
      <c r="DT67">
        <v>0.113982598254898</v>
      </c>
      <c r="DU67">
        <v>0</v>
      </c>
      <c r="DV67">
        <v>0</v>
      </c>
      <c r="DW67">
        <v>2</v>
      </c>
      <c r="DX67" t="s">
        <v>357</v>
      </c>
      <c r="DY67">
        <v>2.82316</v>
      </c>
      <c r="DZ67">
        <v>2.64342</v>
      </c>
      <c r="EA67">
        <v>0.117609</v>
      </c>
      <c r="EB67">
        <v>0.123163</v>
      </c>
      <c r="EC67">
        <v>0.0756933</v>
      </c>
      <c r="ED67">
        <v>0.0657492</v>
      </c>
      <c r="EE67">
        <v>24548.5</v>
      </c>
      <c r="EF67">
        <v>21309.6</v>
      </c>
      <c r="EG67">
        <v>24928.8</v>
      </c>
      <c r="EH67">
        <v>23690</v>
      </c>
      <c r="EI67">
        <v>39376.1</v>
      </c>
      <c r="EJ67">
        <v>36669.3</v>
      </c>
      <c r="EK67">
        <v>45113.7</v>
      </c>
      <c r="EL67">
        <v>42305</v>
      </c>
      <c r="EM67">
        <v>1.73275</v>
      </c>
      <c r="EN67">
        <v>2.07943</v>
      </c>
      <c r="EO67">
        <v>-0.0189878</v>
      </c>
      <c r="EP67">
        <v>0</v>
      </c>
      <c r="EQ67">
        <v>25.2603</v>
      </c>
      <c r="ER67">
        <v>999.9</v>
      </c>
      <c r="ES67">
        <v>40.209</v>
      </c>
      <c r="ET67">
        <v>34.523</v>
      </c>
      <c r="EU67">
        <v>30.1357</v>
      </c>
      <c r="EV67">
        <v>53.0402</v>
      </c>
      <c r="EW67">
        <v>28.6699</v>
      </c>
      <c r="EX67">
        <v>2</v>
      </c>
      <c r="EY67">
        <v>0.357886</v>
      </c>
      <c r="EZ67">
        <v>6.11745</v>
      </c>
      <c r="FA67">
        <v>20.1387</v>
      </c>
      <c r="FB67">
        <v>5.23391</v>
      </c>
      <c r="FC67">
        <v>11.992</v>
      </c>
      <c r="FD67">
        <v>4.9556</v>
      </c>
      <c r="FE67">
        <v>3.304</v>
      </c>
      <c r="FF67">
        <v>347.8</v>
      </c>
      <c r="FG67">
        <v>9999</v>
      </c>
      <c r="FH67">
        <v>9999</v>
      </c>
      <c r="FI67">
        <v>6220</v>
      </c>
      <c r="FJ67">
        <v>1.86814</v>
      </c>
      <c r="FK67">
        <v>1.86386</v>
      </c>
      <c r="FL67">
        <v>1.87137</v>
      </c>
      <c r="FM67">
        <v>1.86234</v>
      </c>
      <c r="FN67">
        <v>1.86173</v>
      </c>
      <c r="FO67">
        <v>1.86816</v>
      </c>
      <c r="FP67">
        <v>1.85834</v>
      </c>
      <c r="FQ67">
        <v>1.86463</v>
      </c>
      <c r="FR67">
        <v>5</v>
      </c>
      <c r="FS67">
        <v>0</v>
      </c>
      <c r="FT67">
        <v>0</v>
      </c>
      <c r="FU67">
        <v>0</v>
      </c>
      <c r="FV67" t="s">
        <v>358</v>
      </c>
      <c r="FW67" t="s">
        <v>359</v>
      </c>
      <c r="FX67" t="s">
        <v>360</v>
      </c>
      <c r="FY67" t="s">
        <v>360</v>
      </c>
      <c r="FZ67" t="s">
        <v>360</v>
      </c>
      <c r="GA67" t="s">
        <v>360</v>
      </c>
      <c r="GB67">
        <v>0</v>
      </c>
      <c r="GC67">
        <v>100</v>
      </c>
      <c r="GD67">
        <v>100</v>
      </c>
      <c r="GE67">
        <v>4.436</v>
      </c>
      <c r="GF67">
        <v>0.2798</v>
      </c>
      <c r="GG67">
        <v>1.58883679202709</v>
      </c>
      <c r="GH67">
        <v>0.00476717027532216</v>
      </c>
      <c r="GI67">
        <v>-2.21254457965117e-06</v>
      </c>
      <c r="GJ67">
        <v>8.4011376092462e-10</v>
      </c>
      <c r="GK67">
        <v>-0.0609447565822332</v>
      </c>
      <c r="GL67">
        <v>-0.00872906473258777</v>
      </c>
      <c r="GM67">
        <v>0.00143137740804298</v>
      </c>
      <c r="GN67">
        <v>-1.08861914993027e-05</v>
      </c>
      <c r="GO67">
        <v>12</v>
      </c>
      <c r="GP67">
        <v>2219</v>
      </c>
      <c r="GQ67">
        <v>4</v>
      </c>
      <c r="GR67">
        <v>38</v>
      </c>
      <c r="GS67">
        <v>3024.8</v>
      </c>
      <c r="GT67">
        <v>3024.8</v>
      </c>
      <c r="GU67">
        <v>2.34131</v>
      </c>
      <c r="GV67">
        <v>2.36938</v>
      </c>
      <c r="GW67">
        <v>1.99829</v>
      </c>
      <c r="GX67">
        <v>2.70508</v>
      </c>
      <c r="GY67">
        <v>2.09351</v>
      </c>
      <c r="GZ67">
        <v>2.36938</v>
      </c>
      <c r="HA67">
        <v>39.2173</v>
      </c>
      <c r="HB67">
        <v>13.8168</v>
      </c>
      <c r="HC67">
        <v>18</v>
      </c>
      <c r="HD67">
        <v>424.969</v>
      </c>
      <c r="HE67">
        <v>658.731</v>
      </c>
      <c r="HF67">
        <v>19.301</v>
      </c>
      <c r="HG67">
        <v>31.9019</v>
      </c>
      <c r="HH67">
        <v>30.0011</v>
      </c>
      <c r="HI67">
        <v>31.7863</v>
      </c>
      <c r="HJ67">
        <v>31.7558</v>
      </c>
      <c r="HK67">
        <v>46.9316</v>
      </c>
      <c r="HL67">
        <v>52.9046</v>
      </c>
      <c r="HM67">
        <v>0</v>
      </c>
      <c r="HN67">
        <v>19.3244</v>
      </c>
      <c r="HO67">
        <v>890.491</v>
      </c>
      <c r="HP67">
        <v>17.1341</v>
      </c>
      <c r="HQ67">
        <v>95.4459</v>
      </c>
      <c r="HR67">
        <v>99.4233</v>
      </c>
    </row>
    <row r="68" spans="1:226">
      <c r="A68">
        <v>52</v>
      </c>
      <c r="B68">
        <v>1657479616</v>
      </c>
      <c r="C68">
        <v>347</v>
      </c>
      <c r="D68" t="s">
        <v>462</v>
      </c>
      <c r="E68" t="s">
        <v>463</v>
      </c>
      <c r="F68">
        <v>5</v>
      </c>
      <c r="G68" t="s">
        <v>353</v>
      </c>
      <c r="H68" t="s">
        <v>354</v>
      </c>
      <c r="I68">
        <v>1657479613.5</v>
      </c>
      <c r="J68">
        <f>(K68)/1000</f>
        <v>0</v>
      </c>
      <c r="K68">
        <f>IF(BF68, AN68, AH68)</f>
        <v>0</v>
      </c>
      <c r="L68">
        <f>IF(BF68, AI68, AG68)</f>
        <v>0</v>
      </c>
      <c r="M68">
        <f>BH68 - IF(AU68&gt;1, L68*BB68*100.0/(AW68*BV68), 0)</f>
        <v>0</v>
      </c>
      <c r="N68">
        <f>((T68-J68/2)*M68-L68)/(T68+J68/2)</f>
        <v>0</v>
      </c>
      <c r="O68">
        <f>N68*(BO68+BP68)/1000.0</f>
        <v>0</v>
      </c>
      <c r="P68">
        <f>(BH68 - IF(AU68&gt;1, L68*BB68*100.0/(AW68*BV68), 0))*(BO68+BP68)/1000.0</f>
        <v>0</v>
      </c>
      <c r="Q68">
        <f>2.0/((1/S68-1/R68)+SIGN(S68)*SQRT((1/S68-1/R68)*(1/S68-1/R68) + 4*BC68/((BC68+1)*(BC68+1))*(2*1/S68*1/R68-1/R68*1/R68)))</f>
        <v>0</v>
      </c>
      <c r="R68">
        <f>IF(LEFT(BD68,1)&lt;&gt;"0",IF(LEFT(BD68,1)="1",3.0,BE68),$D$5+$E$5*(BV68*BO68/($K$5*1000))+$F$5*(BV68*BO68/($K$5*1000))*MAX(MIN(BB68,$J$5),$I$5)*MAX(MIN(BB68,$J$5),$I$5)+$G$5*MAX(MIN(BB68,$J$5),$I$5)*(BV68*BO68/($K$5*1000))+$H$5*(BV68*BO68/($K$5*1000))*(BV68*BO68/($K$5*1000)))</f>
        <v>0</v>
      </c>
      <c r="S68">
        <f>J68*(1000-(1000*0.61365*exp(17.502*W68/(240.97+W68))/(BO68+BP68)+BJ68)/2)/(1000*0.61365*exp(17.502*W68/(240.97+W68))/(BO68+BP68)-BJ68)</f>
        <v>0</v>
      </c>
      <c r="T68">
        <f>1/((BC68+1)/(Q68/1.6)+1/(R68/1.37)) + BC68/((BC68+1)/(Q68/1.6) + BC68/(R68/1.37))</f>
        <v>0</v>
      </c>
      <c r="U68">
        <f>(AX68*BA68)</f>
        <v>0</v>
      </c>
      <c r="V68">
        <f>(BQ68+(U68+2*0.95*5.67E-8*(((BQ68+$B$7)+273)^4-(BQ68+273)^4)-44100*J68)/(1.84*29.3*R68+8*0.95*5.67E-8*(BQ68+273)^3))</f>
        <v>0</v>
      </c>
      <c r="W68">
        <f>($C$7*BR68+$D$7*BS68+$E$7*V68)</f>
        <v>0</v>
      </c>
      <c r="X68">
        <f>0.61365*exp(17.502*W68/(240.97+W68))</f>
        <v>0</v>
      </c>
      <c r="Y68">
        <f>(Z68/AA68*100)</f>
        <v>0</v>
      </c>
      <c r="Z68">
        <f>BJ68*(BO68+BP68)/1000</f>
        <v>0</v>
      </c>
      <c r="AA68">
        <f>0.61365*exp(17.502*BQ68/(240.97+BQ68))</f>
        <v>0</v>
      </c>
      <c r="AB68">
        <f>(X68-BJ68*(BO68+BP68)/1000)</f>
        <v>0</v>
      </c>
      <c r="AC68">
        <f>(-J68*44100)</f>
        <v>0</v>
      </c>
      <c r="AD68">
        <f>2*29.3*R68*0.92*(BQ68-W68)</f>
        <v>0</v>
      </c>
      <c r="AE68">
        <f>2*0.95*5.67E-8*(((BQ68+$B$7)+273)^4-(W68+273)^4)</f>
        <v>0</v>
      </c>
      <c r="AF68">
        <f>U68+AE68+AC68+AD68</f>
        <v>0</v>
      </c>
      <c r="AG68">
        <f>BN68*AU68*(BI68-BH68*(1000-AU68*BK68)/(1000-AU68*BJ68))/(100*BB68)</f>
        <v>0</v>
      </c>
      <c r="AH68">
        <f>1000*BN68*AU68*(BJ68-BK68)/(100*BB68*(1000-AU68*BJ68))</f>
        <v>0</v>
      </c>
      <c r="AI68">
        <f>(AJ68 - AK68 - BO68*1E3/(8.314*(BQ68+273.15)) * AM68/BN68 * AL68) * BN68/(100*BB68) * (1000 - BK68)/1000</f>
        <v>0</v>
      </c>
      <c r="AJ68">
        <v>889.325007644182</v>
      </c>
      <c r="AK68">
        <v>843.359527272727</v>
      </c>
      <c r="AL68">
        <v>3.26532694202804</v>
      </c>
      <c r="AM68">
        <v>65.8875090245337</v>
      </c>
      <c r="AN68">
        <f>(AP68 - AO68 + BO68*1E3/(8.314*(BQ68+273.15)) * AR68/BN68 * AQ68) * BN68/(100*BB68) * 1000/(1000 - AP68)</f>
        <v>0</v>
      </c>
      <c r="AO68">
        <v>17.2603918934371</v>
      </c>
      <c r="AP68">
        <v>21.1074132867133</v>
      </c>
      <c r="AQ68">
        <v>0.000328953873674157</v>
      </c>
      <c r="AR68">
        <v>78.9573288142496</v>
      </c>
      <c r="AS68">
        <v>19</v>
      </c>
      <c r="AT68">
        <v>4</v>
      </c>
      <c r="AU68">
        <f>IF(AS68*$H$13&gt;=AW68,1.0,(AW68/(AW68-AS68*$H$13)))</f>
        <v>0</v>
      </c>
      <c r="AV68">
        <f>(AU68-1)*100</f>
        <v>0</v>
      </c>
      <c r="AW68">
        <f>MAX(0,($B$13+$C$13*BV68)/(1+$D$13*BV68)*BO68/(BQ68+273)*$E$13)</f>
        <v>0</v>
      </c>
      <c r="AX68">
        <f>$B$11*BW68+$C$11*BX68+$F$11*CI68*(1-CL68)</f>
        <v>0</v>
      </c>
      <c r="AY68">
        <f>AX68*AZ68</f>
        <v>0</v>
      </c>
      <c r="AZ68">
        <f>($B$11*$D$9+$C$11*$D$9+$F$11*((CV68+CN68)/MAX(CV68+CN68+CW68, 0.1)*$I$9+CW68/MAX(CV68+CN68+CW68, 0.1)*$J$9))/($B$11+$C$11+$F$11)</f>
        <v>0</v>
      </c>
      <c r="BA68">
        <f>($B$11*$K$9+$C$11*$K$9+$F$11*((CV68+CN68)/MAX(CV68+CN68+CW68, 0.1)*$P$9+CW68/MAX(CV68+CN68+CW68, 0.1)*$Q$9))/($B$11+$C$11+$F$11)</f>
        <v>0</v>
      </c>
      <c r="BB68">
        <v>6</v>
      </c>
      <c r="BC68">
        <v>0.5</v>
      </c>
      <c r="BD68" t="s">
        <v>355</v>
      </c>
      <c r="BE68">
        <v>2</v>
      </c>
      <c r="BF68" t="b">
        <v>1</v>
      </c>
      <c r="BG68">
        <v>1657479613.5</v>
      </c>
      <c r="BH68">
        <v>819.144222222222</v>
      </c>
      <c r="BI68">
        <v>875.792222222222</v>
      </c>
      <c r="BJ68">
        <v>21.1092888888889</v>
      </c>
      <c r="BK68">
        <v>17.2205888888889</v>
      </c>
      <c r="BL68">
        <v>814.685777777778</v>
      </c>
      <c r="BM68">
        <v>20.8294111111111</v>
      </c>
      <c r="BN68">
        <v>499.955222222222</v>
      </c>
      <c r="BO68">
        <v>73.3925444444445</v>
      </c>
      <c r="BP68">
        <v>0.0272919111111111</v>
      </c>
      <c r="BQ68">
        <v>24.3865555555556</v>
      </c>
      <c r="BR68">
        <v>24.9535222222222</v>
      </c>
      <c r="BS68">
        <v>999.9</v>
      </c>
      <c r="BT68">
        <v>0</v>
      </c>
      <c r="BU68">
        <v>0</v>
      </c>
      <c r="BV68">
        <v>9986.74555555556</v>
      </c>
      <c r="BW68">
        <v>0</v>
      </c>
      <c r="BX68">
        <v>2324.78555555556</v>
      </c>
      <c r="BY68">
        <v>-56.6479444444444</v>
      </c>
      <c r="BZ68">
        <v>836.808666666667</v>
      </c>
      <c r="CA68">
        <v>891.137888888889</v>
      </c>
      <c r="CB68">
        <v>3.88869555555556</v>
      </c>
      <c r="CC68">
        <v>875.792222222222</v>
      </c>
      <c r="CD68">
        <v>17.2205888888889</v>
      </c>
      <c r="CE68">
        <v>1.54926333333333</v>
      </c>
      <c r="CF68">
        <v>1.26386333333333</v>
      </c>
      <c r="CG68">
        <v>13.4632111111111</v>
      </c>
      <c r="CH68">
        <v>10.3758555555556</v>
      </c>
      <c r="CI68">
        <v>1999.93333333333</v>
      </c>
      <c r="CJ68">
        <v>0.980002333333333</v>
      </c>
      <c r="CK68">
        <v>0.0199978222222222</v>
      </c>
      <c r="CL68">
        <v>0</v>
      </c>
      <c r="CM68">
        <v>2.59472222222222</v>
      </c>
      <c r="CN68">
        <v>0</v>
      </c>
      <c r="CO68">
        <v>17584.9555555556</v>
      </c>
      <c r="CP68">
        <v>16704.8777777778</v>
      </c>
      <c r="CQ68">
        <v>46</v>
      </c>
      <c r="CR68">
        <v>49.062</v>
      </c>
      <c r="CS68">
        <v>47.2775555555556</v>
      </c>
      <c r="CT68">
        <v>46.34</v>
      </c>
      <c r="CU68">
        <v>45.125</v>
      </c>
      <c r="CV68">
        <v>1959.94333333333</v>
      </c>
      <c r="CW68">
        <v>39.99</v>
      </c>
      <c r="CX68">
        <v>0</v>
      </c>
      <c r="CY68">
        <v>1651546400.4</v>
      </c>
      <c r="CZ68">
        <v>0</v>
      </c>
      <c r="DA68">
        <v>0</v>
      </c>
      <c r="DB68" t="s">
        <v>356</v>
      </c>
      <c r="DC68">
        <v>1657298120.5</v>
      </c>
      <c r="DD68">
        <v>1657298120.5</v>
      </c>
      <c r="DE68">
        <v>0</v>
      </c>
      <c r="DF68">
        <v>1.391</v>
      </c>
      <c r="DG68">
        <v>0.035</v>
      </c>
      <c r="DH68">
        <v>2.39</v>
      </c>
      <c r="DI68">
        <v>0.104</v>
      </c>
      <c r="DJ68">
        <v>419</v>
      </c>
      <c r="DK68">
        <v>18</v>
      </c>
      <c r="DL68">
        <v>0.11</v>
      </c>
      <c r="DM68">
        <v>0.02</v>
      </c>
      <c r="DN68">
        <v>-55.1066804878049</v>
      </c>
      <c r="DO68">
        <v>-11.1808703832753</v>
      </c>
      <c r="DP68">
        <v>1.10798992031594</v>
      </c>
      <c r="DQ68">
        <v>0</v>
      </c>
      <c r="DR68">
        <v>3.70696512195122</v>
      </c>
      <c r="DS68">
        <v>1.34730794425088</v>
      </c>
      <c r="DT68">
        <v>0.133509497097506</v>
      </c>
      <c r="DU68">
        <v>0</v>
      </c>
      <c r="DV68">
        <v>0</v>
      </c>
      <c r="DW68">
        <v>2</v>
      </c>
      <c r="DX68" t="s">
        <v>357</v>
      </c>
      <c r="DY68">
        <v>2.82297</v>
      </c>
      <c r="DZ68">
        <v>2.64415</v>
      </c>
      <c r="EA68">
        <v>0.119155</v>
      </c>
      <c r="EB68">
        <v>0.124722</v>
      </c>
      <c r="EC68">
        <v>0.0757031</v>
      </c>
      <c r="ED68">
        <v>0.0654964</v>
      </c>
      <c r="EE68">
        <v>24504.4</v>
      </c>
      <c r="EF68">
        <v>21271.1</v>
      </c>
      <c r="EG68">
        <v>24927.8</v>
      </c>
      <c r="EH68">
        <v>23689.4</v>
      </c>
      <c r="EI68">
        <v>39374.8</v>
      </c>
      <c r="EJ68">
        <v>36678.4</v>
      </c>
      <c r="EK68">
        <v>45112.7</v>
      </c>
      <c r="EL68">
        <v>42304.1</v>
      </c>
      <c r="EM68">
        <v>1.73242</v>
      </c>
      <c r="EN68">
        <v>2.07943</v>
      </c>
      <c r="EO68">
        <v>-0.0203475</v>
      </c>
      <c r="EP68">
        <v>0</v>
      </c>
      <c r="EQ68">
        <v>25.2837</v>
      </c>
      <c r="ER68">
        <v>999.9</v>
      </c>
      <c r="ES68">
        <v>40.184</v>
      </c>
      <c r="ET68">
        <v>34.533</v>
      </c>
      <c r="EU68">
        <v>30.1342</v>
      </c>
      <c r="EV68">
        <v>52.9602</v>
      </c>
      <c r="EW68">
        <v>28.8061</v>
      </c>
      <c r="EX68">
        <v>2</v>
      </c>
      <c r="EY68">
        <v>0.358862</v>
      </c>
      <c r="EZ68">
        <v>6.12413</v>
      </c>
      <c r="FA68">
        <v>20.1384</v>
      </c>
      <c r="FB68">
        <v>5.23391</v>
      </c>
      <c r="FC68">
        <v>11.992</v>
      </c>
      <c r="FD68">
        <v>4.9557</v>
      </c>
      <c r="FE68">
        <v>3.3039</v>
      </c>
      <c r="FF68">
        <v>347.8</v>
      </c>
      <c r="FG68">
        <v>9999</v>
      </c>
      <c r="FH68">
        <v>9999</v>
      </c>
      <c r="FI68">
        <v>6220.3</v>
      </c>
      <c r="FJ68">
        <v>1.86814</v>
      </c>
      <c r="FK68">
        <v>1.86387</v>
      </c>
      <c r="FL68">
        <v>1.87136</v>
      </c>
      <c r="FM68">
        <v>1.86234</v>
      </c>
      <c r="FN68">
        <v>1.86173</v>
      </c>
      <c r="FO68">
        <v>1.86817</v>
      </c>
      <c r="FP68">
        <v>1.85832</v>
      </c>
      <c r="FQ68">
        <v>1.86462</v>
      </c>
      <c r="FR68">
        <v>5</v>
      </c>
      <c r="FS68">
        <v>0</v>
      </c>
      <c r="FT68">
        <v>0</v>
      </c>
      <c r="FU68">
        <v>0</v>
      </c>
      <c r="FV68" t="s">
        <v>358</v>
      </c>
      <c r="FW68" t="s">
        <v>359</v>
      </c>
      <c r="FX68" t="s">
        <v>360</v>
      </c>
      <c r="FY68" t="s">
        <v>360</v>
      </c>
      <c r="FZ68" t="s">
        <v>360</v>
      </c>
      <c r="GA68" t="s">
        <v>360</v>
      </c>
      <c r="GB68">
        <v>0</v>
      </c>
      <c r="GC68">
        <v>100</v>
      </c>
      <c r="GD68">
        <v>100</v>
      </c>
      <c r="GE68">
        <v>4.481</v>
      </c>
      <c r="GF68">
        <v>0.2799</v>
      </c>
      <c r="GG68">
        <v>1.58883679202709</v>
      </c>
      <c r="GH68">
        <v>0.00476717027532216</v>
      </c>
      <c r="GI68">
        <v>-2.21254457965117e-06</v>
      </c>
      <c r="GJ68">
        <v>8.4011376092462e-10</v>
      </c>
      <c r="GK68">
        <v>-0.0609447565822332</v>
      </c>
      <c r="GL68">
        <v>-0.00872906473258777</v>
      </c>
      <c r="GM68">
        <v>0.00143137740804298</v>
      </c>
      <c r="GN68">
        <v>-1.08861914993027e-05</v>
      </c>
      <c r="GO68">
        <v>12</v>
      </c>
      <c r="GP68">
        <v>2219</v>
      </c>
      <c r="GQ68">
        <v>4</v>
      </c>
      <c r="GR68">
        <v>38</v>
      </c>
      <c r="GS68">
        <v>3024.9</v>
      </c>
      <c r="GT68">
        <v>3024.9</v>
      </c>
      <c r="GU68">
        <v>2.37549</v>
      </c>
      <c r="GV68">
        <v>2.36816</v>
      </c>
      <c r="GW68">
        <v>1.99829</v>
      </c>
      <c r="GX68">
        <v>2.70508</v>
      </c>
      <c r="GY68">
        <v>2.09351</v>
      </c>
      <c r="GZ68">
        <v>2.35229</v>
      </c>
      <c r="HA68">
        <v>39.2422</v>
      </c>
      <c r="HB68">
        <v>13.8081</v>
      </c>
      <c r="HC68">
        <v>18</v>
      </c>
      <c r="HD68">
        <v>424.835</v>
      </c>
      <c r="HE68">
        <v>658.834</v>
      </c>
      <c r="HF68">
        <v>19.338</v>
      </c>
      <c r="HG68">
        <v>31.9159</v>
      </c>
      <c r="HH68">
        <v>30.0011</v>
      </c>
      <c r="HI68">
        <v>31.7947</v>
      </c>
      <c r="HJ68">
        <v>31.7651</v>
      </c>
      <c r="HK68">
        <v>47.593</v>
      </c>
      <c r="HL68">
        <v>53.1858</v>
      </c>
      <c r="HM68">
        <v>0</v>
      </c>
      <c r="HN68">
        <v>19.3577</v>
      </c>
      <c r="HO68">
        <v>903.957</v>
      </c>
      <c r="HP68">
        <v>17.0474</v>
      </c>
      <c r="HQ68">
        <v>95.4431</v>
      </c>
      <c r="HR68">
        <v>99.421</v>
      </c>
    </row>
    <row r="69" spans="1:226">
      <c r="A69">
        <v>53</v>
      </c>
      <c r="B69">
        <v>1657479621</v>
      </c>
      <c r="C69">
        <v>352</v>
      </c>
      <c r="D69" t="s">
        <v>464</v>
      </c>
      <c r="E69" t="s">
        <v>465</v>
      </c>
      <c r="F69">
        <v>5</v>
      </c>
      <c r="G69" t="s">
        <v>353</v>
      </c>
      <c r="H69" t="s">
        <v>354</v>
      </c>
      <c r="I69">
        <v>1657479618.2</v>
      </c>
      <c r="J69">
        <f>(K69)/1000</f>
        <v>0</v>
      </c>
      <c r="K69">
        <f>IF(BF69, AN69, AH69)</f>
        <v>0</v>
      </c>
      <c r="L69">
        <f>IF(BF69, AI69, AG69)</f>
        <v>0</v>
      </c>
      <c r="M69">
        <f>BH69 - IF(AU69&gt;1, L69*BB69*100.0/(AW69*BV69), 0)</f>
        <v>0</v>
      </c>
      <c r="N69">
        <f>((T69-J69/2)*M69-L69)/(T69+J69/2)</f>
        <v>0</v>
      </c>
      <c r="O69">
        <f>N69*(BO69+BP69)/1000.0</f>
        <v>0</v>
      </c>
      <c r="P69">
        <f>(BH69 - IF(AU69&gt;1, L69*BB69*100.0/(AW69*BV69), 0))*(BO69+BP69)/1000.0</f>
        <v>0</v>
      </c>
      <c r="Q69">
        <f>2.0/((1/S69-1/R69)+SIGN(S69)*SQRT((1/S69-1/R69)*(1/S69-1/R69) + 4*BC69/((BC69+1)*(BC69+1))*(2*1/S69*1/R69-1/R69*1/R69)))</f>
        <v>0</v>
      </c>
      <c r="R69">
        <f>IF(LEFT(BD69,1)&lt;&gt;"0",IF(LEFT(BD69,1)="1",3.0,BE69),$D$5+$E$5*(BV69*BO69/($K$5*1000))+$F$5*(BV69*BO69/($K$5*1000))*MAX(MIN(BB69,$J$5),$I$5)*MAX(MIN(BB69,$J$5),$I$5)+$G$5*MAX(MIN(BB69,$J$5),$I$5)*(BV69*BO69/($K$5*1000))+$H$5*(BV69*BO69/($K$5*1000))*(BV69*BO69/($K$5*1000)))</f>
        <v>0</v>
      </c>
      <c r="S69">
        <f>J69*(1000-(1000*0.61365*exp(17.502*W69/(240.97+W69))/(BO69+BP69)+BJ69)/2)/(1000*0.61365*exp(17.502*W69/(240.97+W69))/(BO69+BP69)-BJ69)</f>
        <v>0</v>
      </c>
      <c r="T69">
        <f>1/((BC69+1)/(Q69/1.6)+1/(R69/1.37)) + BC69/((BC69+1)/(Q69/1.6) + BC69/(R69/1.37))</f>
        <v>0</v>
      </c>
      <c r="U69">
        <f>(AX69*BA69)</f>
        <v>0</v>
      </c>
      <c r="V69">
        <f>(BQ69+(U69+2*0.95*5.67E-8*(((BQ69+$B$7)+273)^4-(BQ69+273)^4)-44100*J69)/(1.84*29.3*R69+8*0.95*5.67E-8*(BQ69+273)^3))</f>
        <v>0</v>
      </c>
      <c r="W69">
        <f>($C$7*BR69+$D$7*BS69+$E$7*V69)</f>
        <v>0</v>
      </c>
      <c r="X69">
        <f>0.61365*exp(17.502*W69/(240.97+W69))</f>
        <v>0</v>
      </c>
      <c r="Y69">
        <f>(Z69/AA69*100)</f>
        <v>0</v>
      </c>
      <c r="Z69">
        <f>BJ69*(BO69+BP69)/1000</f>
        <v>0</v>
      </c>
      <c r="AA69">
        <f>0.61365*exp(17.502*BQ69/(240.97+BQ69))</f>
        <v>0</v>
      </c>
      <c r="AB69">
        <f>(X69-BJ69*(BO69+BP69)/1000)</f>
        <v>0</v>
      </c>
      <c r="AC69">
        <f>(-J69*44100)</f>
        <v>0</v>
      </c>
      <c r="AD69">
        <f>2*29.3*R69*0.92*(BQ69-W69)</f>
        <v>0</v>
      </c>
      <c r="AE69">
        <f>2*0.95*5.67E-8*(((BQ69+$B$7)+273)^4-(W69+273)^4)</f>
        <v>0</v>
      </c>
      <c r="AF69">
        <f>U69+AE69+AC69+AD69</f>
        <v>0</v>
      </c>
      <c r="AG69">
        <f>BN69*AU69*(BI69-BH69*(1000-AU69*BK69)/(1000-AU69*BJ69))/(100*BB69)</f>
        <v>0</v>
      </c>
      <c r="AH69">
        <f>1000*BN69*AU69*(BJ69-BK69)/(100*BB69*(1000-AU69*BJ69))</f>
        <v>0</v>
      </c>
      <c r="AI69">
        <f>(AJ69 - AK69 - BO69*1E3/(8.314*(BQ69+273.15)) * AM69/BN69 * AL69) * BN69/(100*BB69) * (1000 - BK69)/1000</f>
        <v>0</v>
      </c>
      <c r="AJ69">
        <v>906.277619300317</v>
      </c>
      <c r="AK69">
        <v>859.647745454545</v>
      </c>
      <c r="AL69">
        <v>3.2494020217393</v>
      </c>
      <c r="AM69">
        <v>65.8875090245337</v>
      </c>
      <c r="AN69">
        <f>(AP69 - AO69 + BO69*1E3/(8.314*(BQ69+273.15)) * AR69/BN69 * AQ69) * BN69/(100*BB69) * 1000/(1000 - AP69)</f>
        <v>0</v>
      </c>
      <c r="AO69">
        <v>17.1918663560673</v>
      </c>
      <c r="AP69">
        <v>21.1337874125874</v>
      </c>
      <c r="AQ69">
        <v>0.000395557727740412</v>
      </c>
      <c r="AR69">
        <v>78.9573288142496</v>
      </c>
      <c r="AS69">
        <v>19</v>
      </c>
      <c r="AT69">
        <v>4</v>
      </c>
      <c r="AU69">
        <f>IF(AS69*$H$13&gt;=AW69,1.0,(AW69/(AW69-AS69*$H$13)))</f>
        <v>0</v>
      </c>
      <c r="AV69">
        <f>(AU69-1)*100</f>
        <v>0</v>
      </c>
      <c r="AW69">
        <f>MAX(0,($B$13+$C$13*BV69)/(1+$D$13*BV69)*BO69/(BQ69+273)*$E$13)</f>
        <v>0</v>
      </c>
      <c r="AX69">
        <f>$B$11*BW69+$C$11*BX69+$F$11*CI69*(1-CL69)</f>
        <v>0</v>
      </c>
      <c r="AY69">
        <f>AX69*AZ69</f>
        <v>0</v>
      </c>
      <c r="AZ69">
        <f>($B$11*$D$9+$C$11*$D$9+$F$11*((CV69+CN69)/MAX(CV69+CN69+CW69, 0.1)*$I$9+CW69/MAX(CV69+CN69+CW69, 0.1)*$J$9))/($B$11+$C$11+$F$11)</f>
        <v>0</v>
      </c>
      <c r="BA69">
        <f>($B$11*$K$9+$C$11*$K$9+$F$11*((CV69+CN69)/MAX(CV69+CN69+CW69, 0.1)*$P$9+CW69/MAX(CV69+CN69+CW69, 0.1)*$Q$9))/($B$11+$C$11+$F$11)</f>
        <v>0</v>
      </c>
      <c r="BB69">
        <v>6</v>
      </c>
      <c r="BC69">
        <v>0.5</v>
      </c>
      <c r="BD69" t="s">
        <v>355</v>
      </c>
      <c r="BE69">
        <v>2</v>
      </c>
      <c r="BF69" t="b">
        <v>1</v>
      </c>
      <c r="BG69">
        <v>1657479618.2</v>
      </c>
      <c r="BH69">
        <v>834.1751</v>
      </c>
      <c r="BI69">
        <v>891.5227</v>
      </c>
      <c r="BJ69">
        <v>21.1207</v>
      </c>
      <c r="BK69">
        <v>17.17195</v>
      </c>
      <c r="BL69">
        <v>829.6742</v>
      </c>
      <c r="BM69">
        <v>20.84043</v>
      </c>
      <c r="BN69">
        <v>499.9943</v>
      </c>
      <c r="BO69">
        <v>73.39276</v>
      </c>
      <c r="BP69">
        <v>0.02763785</v>
      </c>
      <c r="BQ69">
        <v>24.40178</v>
      </c>
      <c r="BR69">
        <v>24.95836</v>
      </c>
      <c r="BS69">
        <v>999.9</v>
      </c>
      <c r="BT69">
        <v>0</v>
      </c>
      <c r="BU69">
        <v>0</v>
      </c>
      <c r="BV69">
        <v>10012.01</v>
      </c>
      <c r="BW69">
        <v>0</v>
      </c>
      <c r="BX69">
        <v>2321.606</v>
      </c>
      <c r="BY69">
        <v>-57.34774</v>
      </c>
      <c r="BZ69">
        <v>852.1738</v>
      </c>
      <c r="CA69">
        <v>907.0993</v>
      </c>
      <c r="CB69">
        <v>3.948766</v>
      </c>
      <c r="CC69">
        <v>891.5227</v>
      </c>
      <c r="CD69">
        <v>17.17195</v>
      </c>
      <c r="CE69">
        <v>1.550108</v>
      </c>
      <c r="CF69">
        <v>1.260297</v>
      </c>
      <c r="CG69">
        <v>13.47158</v>
      </c>
      <c r="CH69">
        <v>10.33351</v>
      </c>
      <c r="CI69">
        <v>2000.017</v>
      </c>
      <c r="CJ69">
        <v>0.9800031</v>
      </c>
      <c r="CK69">
        <v>0.01999703</v>
      </c>
      <c r="CL69">
        <v>0</v>
      </c>
      <c r="CM69">
        <v>2.59065</v>
      </c>
      <c r="CN69">
        <v>0</v>
      </c>
      <c r="CO69">
        <v>17634.79</v>
      </c>
      <c r="CP69">
        <v>16705.56</v>
      </c>
      <c r="CQ69">
        <v>46.0124</v>
      </c>
      <c r="CR69">
        <v>49.1124</v>
      </c>
      <c r="CS69">
        <v>47.312</v>
      </c>
      <c r="CT69">
        <v>46.375</v>
      </c>
      <c r="CU69">
        <v>45.125</v>
      </c>
      <c r="CV69">
        <v>1960.027</v>
      </c>
      <c r="CW69">
        <v>39.99</v>
      </c>
      <c r="CX69">
        <v>0</v>
      </c>
      <c r="CY69">
        <v>1651546405.2</v>
      </c>
      <c r="CZ69">
        <v>0</v>
      </c>
      <c r="DA69">
        <v>0</v>
      </c>
      <c r="DB69" t="s">
        <v>356</v>
      </c>
      <c r="DC69">
        <v>1657298120.5</v>
      </c>
      <c r="DD69">
        <v>1657298120.5</v>
      </c>
      <c r="DE69">
        <v>0</v>
      </c>
      <c r="DF69">
        <v>1.391</v>
      </c>
      <c r="DG69">
        <v>0.035</v>
      </c>
      <c r="DH69">
        <v>2.39</v>
      </c>
      <c r="DI69">
        <v>0.104</v>
      </c>
      <c r="DJ69">
        <v>419</v>
      </c>
      <c r="DK69">
        <v>18</v>
      </c>
      <c r="DL69">
        <v>0.11</v>
      </c>
      <c r="DM69">
        <v>0.02</v>
      </c>
      <c r="DN69">
        <v>-55.8151195121951</v>
      </c>
      <c r="DO69">
        <v>-10.9755846689896</v>
      </c>
      <c r="DP69">
        <v>1.08825138779324</v>
      </c>
      <c r="DQ69">
        <v>0</v>
      </c>
      <c r="DR69">
        <v>3.79033219512195</v>
      </c>
      <c r="DS69">
        <v>1.18137554006969</v>
      </c>
      <c r="DT69">
        <v>0.117439797706848</v>
      </c>
      <c r="DU69">
        <v>0</v>
      </c>
      <c r="DV69">
        <v>0</v>
      </c>
      <c r="DW69">
        <v>2</v>
      </c>
      <c r="DX69" t="s">
        <v>357</v>
      </c>
      <c r="DY69">
        <v>2.82301</v>
      </c>
      <c r="DZ69">
        <v>2.64401</v>
      </c>
      <c r="EA69">
        <v>0.12068</v>
      </c>
      <c r="EB69">
        <v>0.126276</v>
      </c>
      <c r="EC69">
        <v>0.0757657</v>
      </c>
      <c r="ED69">
        <v>0.0652838</v>
      </c>
      <c r="EE69">
        <v>24460.9</v>
      </c>
      <c r="EF69">
        <v>21232.1</v>
      </c>
      <c r="EG69">
        <v>24926.8</v>
      </c>
      <c r="EH69">
        <v>23688.1</v>
      </c>
      <c r="EI69">
        <v>39370.6</v>
      </c>
      <c r="EJ69">
        <v>36684.8</v>
      </c>
      <c r="EK69">
        <v>45111</v>
      </c>
      <c r="EL69">
        <v>42301.8</v>
      </c>
      <c r="EM69">
        <v>1.73255</v>
      </c>
      <c r="EN69">
        <v>2.07908</v>
      </c>
      <c r="EO69">
        <v>-0.0206344</v>
      </c>
      <c r="EP69">
        <v>0</v>
      </c>
      <c r="EQ69">
        <v>25.3071</v>
      </c>
      <c r="ER69">
        <v>999.9</v>
      </c>
      <c r="ES69">
        <v>40.184</v>
      </c>
      <c r="ET69">
        <v>34.533</v>
      </c>
      <c r="EU69">
        <v>30.1341</v>
      </c>
      <c r="EV69">
        <v>52.9102</v>
      </c>
      <c r="EW69">
        <v>28.7941</v>
      </c>
      <c r="EX69">
        <v>2</v>
      </c>
      <c r="EY69">
        <v>0.359975</v>
      </c>
      <c r="EZ69">
        <v>6.11592</v>
      </c>
      <c r="FA69">
        <v>20.1385</v>
      </c>
      <c r="FB69">
        <v>5.23391</v>
      </c>
      <c r="FC69">
        <v>11.992</v>
      </c>
      <c r="FD69">
        <v>4.95565</v>
      </c>
      <c r="FE69">
        <v>3.30395</v>
      </c>
      <c r="FF69">
        <v>347.8</v>
      </c>
      <c r="FG69">
        <v>9999</v>
      </c>
      <c r="FH69">
        <v>9999</v>
      </c>
      <c r="FI69">
        <v>6220.3</v>
      </c>
      <c r="FJ69">
        <v>1.86813</v>
      </c>
      <c r="FK69">
        <v>1.86386</v>
      </c>
      <c r="FL69">
        <v>1.87138</v>
      </c>
      <c r="FM69">
        <v>1.86234</v>
      </c>
      <c r="FN69">
        <v>1.86172</v>
      </c>
      <c r="FO69">
        <v>1.86818</v>
      </c>
      <c r="FP69">
        <v>1.85834</v>
      </c>
      <c r="FQ69">
        <v>1.86463</v>
      </c>
      <c r="FR69">
        <v>5</v>
      </c>
      <c r="FS69">
        <v>0</v>
      </c>
      <c r="FT69">
        <v>0</v>
      </c>
      <c r="FU69">
        <v>0</v>
      </c>
      <c r="FV69" t="s">
        <v>358</v>
      </c>
      <c r="FW69" t="s">
        <v>359</v>
      </c>
      <c r="FX69" t="s">
        <v>360</v>
      </c>
      <c r="FY69" t="s">
        <v>360</v>
      </c>
      <c r="FZ69" t="s">
        <v>360</v>
      </c>
      <c r="GA69" t="s">
        <v>360</v>
      </c>
      <c r="GB69">
        <v>0</v>
      </c>
      <c r="GC69">
        <v>100</v>
      </c>
      <c r="GD69">
        <v>100</v>
      </c>
      <c r="GE69">
        <v>4.526</v>
      </c>
      <c r="GF69">
        <v>0.2809</v>
      </c>
      <c r="GG69">
        <v>1.58883679202709</v>
      </c>
      <c r="GH69">
        <v>0.00476717027532216</v>
      </c>
      <c r="GI69">
        <v>-2.21254457965117e-06</v>
      </c>
      <c r="GJ69">
        <v>8.4011376092462e-10</v>
      </c>
      <c r="GK69">
        <v>-0.0609447565822332</v>
      </c>
      <c r="GL69">
        <v>-0.00872906473258777</v>
      </c>
      <c r="GM69">
        <v>0.00143137740804298</v>
      </c>
      <c r="GN69">
        <v>-1.08861914993027e-05</v>
      </c>
      <c r="GO69">
        <v>12</v>
      </c>
      <c r="GP69">
        <v>2219</v>
      </c>
      <c r="GQ69">
        <v>4</v>
      </c>
      <c r="GR69">
        <v>38</v>
      </c>
      <c r="GS69">
        <v>3025</v>
      </c>
      <c r="GT69">
        <v>3025</v>
      </c>
      <c r="GU69">
        <v>2.41211</v>
      </c>
      <c r="GV69">
        <v>2.3645</v>
      </c>
      <c r="GW69">
        <v>1.99829</v>
      </c>
      <c r="GX69">
        <v>2.70508</v>
      </c>
      <c r="GY69">
        <v>2.09351</v>
      </c>
      <c r="GZ69">
        <v>2.38892</v>
      </c>
      <c r="HA69">
        <v>39.2422</v>
      </c>
      <c r="HB69">
        <v>13.8168</v>
      </c>
      <c r="HC69">
        <v>18</v>
      </c>
      <c r="HD69">
        <v>424.975</v>
      </c>
      <c r="HE69">
        <v>658.642</v>
      </c>
      <c r="HF69">
        <v>19.372</v>
      </c>
      <c r="HG69">
        <v>31.93</v>
      </c>
      <c r="HH69">
        <v>30.0011</v>
      </c>
      <c r="HI69">
        <v>31.805</v>
      </c>
      <c r="HJ69">
        <v>31.7747</v>
      </c>
      <c r="HK69">
        <v>48.3291</v>
      </c>
      <c r="HL69">
        <v>53.4647</v>
      </c>
      <c r="HM69">
        <v>0</v>
      </c>
      <c r="HN69">
        <v>19.3896</v>
      </c>
      <c r="HO69">
        <v>924.156</v>
      </c>
      <c r="HP69">
        <v>16.9298</v>
      </c>
      <c r="HQ69">
        <v>95.4393</v>
      </c>
      <c r="HR69">
        <v>99.4157</v>
      </c>
    </row>
    <row r="70" spans="1:226">
      <c r="A70">
        <v>54</v>
      </c>
      <c r="B70">
        <v>1657479626</v>
      </c>
      <c r="C70">
        <v>357</v>
      </c>
      <c r="D70" t="s">
        <v>466</v>
      </c>
      <c r="E70" t="s">
        <v>467</v>
      </c>
      <c r="F70">
        <v>5</v>
      </c>
      <c r="G70" t="s">
        <v>353</v>
      </c>
      <c r="H70" t="s">
        <v>354</v>
      </c>
      <c r="I70">
        <v>1657479623.5</v>
      </c>
      <c r="J70">
        <f>(K70)/1000</f>
        <v>0</v>
      </c>
      <c r="K70">
        <f>IF(BF70, AN70, AH70)</f>
        <v>0</v>
      </c>
      <c r="L70">
        <f>IF(BF70, AI70, AG70)</f>
        <v>0</v>
      </c>
      <c r="M70">
        <f>BH70 - IF(AU70&gt;1, L70*BB70*100.0/(AW70*BV70), 0)</f>
        <v>0</v>
      </c>
      <c r="N70">
        <f>((T70-J70/2)*M70-L70)/(T70+J70/2)</f>
        <v>0</v>
      </c>
      <c r="O70">
        <f>N70*(BO70+BP70)/1000.0</f>
        <v>0</v>
      </c>
      <c r="P70">
        <f>(BH70 - IF(AU70&gt;1, L70*BB70*100.0/(AW70*BV70), 0))*(BO70+BP70)/1000.0</f>
        <v>0</v>
      </c>
      <c r="Q70">
        <f>2.0/((1/S70-1/R70)+SIGN(S70)*SQRT((1/S70-1/R70)*(1/S70-1/R70) + 4*BC70/((BC70+1)*(BC70+1))*(2*1/S70*1/R70-1/R70*1/R70)))</f>
        <v>0</v>
      </c>
      <c r="R70">
        <f>IF(LEFT(BD70,1)&lt;&gt;"0",IF(LEFT(BD70,1)="1",3.0,BE70),$D$5+$E$5*(BV70*BO70/($K$5*1000))+$F$5*(BV70*BO70/($K$5*1000))*MAX(MIN(BB70,$J$5),$I$5)*MAX(MIN(BB70,$J$5),$I$5)+$G$5*MAX(MIN(BB70,$J$5),$I$5)*(BV70*BO70/($K$5*1000))+$H$5*(BV70*BO70/($K$5*1000))*(BV70*BO70/($K$5*1000)))</f>
        <v>0</v>
      </c>
      <c r="S70">
        <f>J70*(1000-(1000*0.61365*exp(17.502*W70/(240.97+W70))/(BO70+BP70)+BJ70)/2)/(1000*0.61365*exp(17.502*W70/(240.97+W70))/(BO70+BP70)-BJ70)</f>
        <v>0</v>
      </c>
      <c r="T70">
        <f>1/((BC70+1)/(Q70/1.6)+1/(R70/1.37)) + BC70/((BC70+1)/(Q70/1.6) + BC70/(R70/1.37))</f>
        <v>0</v>
      </c>
      <c r="U70">
        <f>(AX70*BA70)</f>
        <v>0</v>
      </c>
      <c r="V70">
        <f>(BQ70+(U70+2*0.95*5.67E-8*(((BQ70+$B$7)+273)^4-(BQ70+273)^4)-44100*J70)/(1.84*29.3*R70+8*0.95*5.67E-8*(BQ70+273)^3))</f>
        <v>0</v>
      </c>
      <c r="W70">
        <f>($C$7*BR70+$D$7*BS70+$E$7*V70)</f>
        <v>0</v>
      </c>
      <c r="X70">
        <f>0.61365*exp(17.502*W70/(240.97+W70))</f>
        <v>0</v>
      </c>
      <c r="Y70">
        <f>(Z70/AA70*100)</f>
        <v>0</v>
      </c>
      <c r="Z70">
        <f>BJ70*(BO70+BP70)/1000</f>
        <v>0</v>
      </c>
      <c r="AA70">
        <f>0.61365*exp(17.502*BQ70/(240.97+BQ70))</f>
        <v>0</v>
      </c>
      <c r="AB70">
        <f>(X70-BJ70*(BO70+BP70)/1000)</f>
        <v>0</v>
      </c>
      <c r="AC70">
        <f>(-J70*44100)</f>
        <v>0</v>
      </c>
      <c r="AD70">
        <f>2*29.3*R70*0.92*(BQ70-W70)</f>
        <v>0</v>
      </c>
      <c r="AE70">
        <f>2*0.95*5.67E-8*(((BQ70+$B$7)+273)^4-(W70+273)^4)</f>
        <v>0</v>
      </c>
      <c r="AF70">
        <f>U70+AE70+AC70+AD70</f>
        <v>0</v>
      </c>
      <c r="AG70">
        <f>BN70*AU70*(BI70-BH70*(1000-AU70*BK70)/(1000-AU70*BJ70))/(100*BB70)</f>
        <v>0</v>
      </c>
      <c r="AH70">
        <f>1000*BN70*AU70*(BJ70-BK70)/(100*BB70*(1000-AU70*BJ70))</f>
        <v>0</v>
      </c>
      <c r="AI70">
        <f>(AJ70 - AK70 - BO70*1E3/(8.314*(BQ70+273.15)) * AM70/BN70 * AL70) * BN70/(100*BB70) * (1000 - BK70)/1000</f>
        <v>0</v>
      </c>
      <c r="AJ70">
        <v>923.268782149526</v>
      </c>
      <c r="AK70">
        <v>876.197896969697</v>
      </c>
      <c r="AL70">
        <v>3.32154335829229</v>
      </c>
      <c r="AM70">
        <v>65.8875090245337</v>
      </c>
      <c r="AN70">
        <f>(AP70 - AO70 + BO70*1E3/(8.314*(BQ70+273.15)) * AR70/BN70 * AQ70) * BN70/(100*BB70) * 1000/(1000 - AP70)</f>
        <v>0</v>
      </c>
      <c r="AO70">
        <v>17.0990996151282</v>
      </c>
      <c r="AP70">
        <v>21.1562125874126</v>
      </c>
      <c r="AQ70">
        <v>0.00630775003766889</v>
      </c>
      <c r="AR70">
        <v>78.9573288142496</v>
      </c>
      <c r="AS70">
        <v>19</v>
      </c>
      <c r="AT70">
        <v>4</v>
      </c>
      <c r="AU70">
        <f>IF(AS70*$H$13&gt;=AW70,1.0,(AW70/(AW70-AS70*$H$13)))</f>
        <v>0</v>
      </c>
      <c r="AV70">
        <f>(AU70-1)*100</f>
        <v>0</v>
      </c>
      <c r="AW70">
        <f>MAX(0,($B$13+$C$13*BV70)/(1+$D$13*BV70)*BO70/(BQ70+273)*$E$13)</f>
        <v>0</v>
      </c>
      <c r="AX70">
        <f>$B$11*BW70+$C$11*BX70+$F$11*CI70*(1-CL70)</f>
        <v>0</v>
      </c>
      <c r="AY70">
        <f>AX70*AZ70</f>
        <v>0</v>
      </c>
      <c r="AZ70">
        <f>($B$11*$D$9+$C$11*$D$9+$F$11*((CV70+CN70)/MAX(CV70+CN70+CW70, 0.1)*$I$9+CW70/MAX(CV70+CN70+CW70, 0.1)*$J$9))/($B$11+$C$11+$F$11)</f>
        <v>0</v>
      </c>
      <c r="BA70">
        <f>($B$11*$K$9+$C$11*$K$9+$F$11*((CV70+CN70)/MAX(CV70+CN70+CW70, 0.1)*$P$9+CW70/MAX(CV70+CN70+CW70, 0.1)*$Q$9))/($B$11+$C$11+$F$11)</f>
        <v>0</v>
      </c>
      <c r="BB70">
        <v>6</v>
      </c>
      <c r="BC70">
        <v>0.5</v>
      </c>
      <c r="BD70" t="s">
        <v>355</v>
      </c>
      <c r="BE70">
        <v>2</v>
      </c>
      <c r="BF70" t="b">
        <v>1</v>
      </c>
      <c r="BG70">
        <v>1657479623.5</v>
      </c>
      <c r="BH70">
        <v>851.149666666667</v>
      </c>
      <c r="BI70">
        <v>909.343444444444</v>
      </c>
      <c r="BJ70">
        <v>21.1491555555556</v>
      </c>
      <c r="BK70">
        <v>17.0634777777778</v>
      </c>
      <c r="BL70">
        <v>846.601</v>
      </c>
      <c r="BM70">
        <v>20.8678666666667</v>
      </c>
      <c r="BN70">
        <v>499.994333333333</v>
      </c>
      <c r="BO70">
        <v>73.3932111111111</v>
      </c>
      <c r="BP70">
        <v>0.0275677444444444</v>
      </c>
      <c r="BQ70">
        <v>24.4201333333333</v>
      </c>
      <c r="BR70">
        <v>24.9612444444444</v>
      </c>
      <c r="BS70">
        <v>999.9</v>
      </c>
      <c r="BT70">
        <v>0</v>
      </c>
      <c r="BU70">
        <v>0</v>
      </c>
      <c r="BV70">
        <v>10019.7888888889</v>
      </c>
      <c r="BW70">
        <v>0</v>
      </c>
      <c r="BX70">
        <v>2260.06666666667</v>
      </c>
      <c r="BY70">
        <v>-58.1939555555556</v>
      </c>
      <c r="BZ70">
        <v>869.539666666667</v>
      </c>
      <c r="CA70">
        <v>925.129111111111</v>
      </c>
      <c r="CB70">
        <v>4.08565888888889</v>
      </c>
      <c r="CC70">
        <v>909.343444444444</v>
      </c>
      <c r="CD70">
        <v>17.0634777777778</v>
      </c>
      <c r="CE70">
        <v>1.55220444444444</v>
      </c>
      <c r="CF70">
        <v>1.25234444444444</v>
      </c>
      <c r="CG70">
        <v>13.4923222222222</v>
      </c>
      <c r="CH70">
        <v>10.2387666666667</v>
      </c>
      <c r="CI70">
        <v>1999.95333333333</v>
      </c>
      <c r="CJ70">
        <v>0.980002666666667</v>
      </c>
      <c r="CK70">
        <v>0.0199974777777778</v>
      </c>
      <c r="CL70">
        <v>0</v>
      </c>
      <c r="CM70">
        <v>2.40685555555556</v>
      </c>
      <c r="CN70">
        <v>0</v>
      </c>
      <c r="CO70">
        <v>17624.1666666667</v>
      </c>
      <c r="CP70">
        <v>16705.0222222222</v>
      </c>
      <c r="CQ70">
        <v>46.062</v>
      </c>
      <c r="CR70">
        <v>49.125</v>
      </c>
      <c r="CS70">
        <v>47.326</v>
      </c>
      <c r="CT70">
        <v>46.4025555555556</v>
      </c>
      <c r="CU70">
        <v>45.1732222222222</v>
      </c>
      <c r="CV70">
        <v>1959.96333333333</v>
      </c>
      <c r="CW70">
        <v>39.99</v>
      </c>
      <c r="CX70">
        <v>0</v>
      </c>
      <c r="CY70">
        <v>1651546410.6</v>
      </c>
      <c r="CZ70">
        <v>0</v>
      </c>
      <c r="DA70">
        <v>0</v>
      </c>
      <c r="DB70" t="s">
        <v>356</v>
      </c>
      <c r="DC70">
        <v>1657298120.5</v>
      </c>
      <c r="DD70">
        <v>1657298120.5</v>
      </c>
      <c r="DE70">
        <v>0</v>
      </c>
      <c r="DF70">
        <v>1.391</v>
      </c>
      <c r="DG70">
        <v>0.035</v>
      </c>
      <c r="DH70">
        <v>2.39</v>
      </c>
      <c r="DI70">
        <v>0.104</v>
      </c>
      <c r="DJ70">
        <v>419</v>
      </c>
      <c r="DK70">
        <v>18</v>
      </c>
      <c r="DL70">
        <v>0.11</v>
      </c>
      <c r="DM70">
        <v>0.02</v>
      </c>
      <c r="DN70">
        <v>-56.7064853658537</v>
      </c>
      <c r="DO70">
        <v>-10.5732961672475</v>
      </c>
      <c r="DP70">
        <v>1.04779080265447</v>
      </c>
      <c r="DQ70">
        <v>0</v>
      </c>
      <c r="DR70">
        <v>3.89295731707317</v>
      </c>
      <c r="DS70">
        <v>1.19206222996517</v>
      </c>
      <c r="DT70">
        <v>0.11862193559792</v>
      </c>
      <c r="DU70">
        <v>0</v>
      </c>
      <c r="DV70">
        <v>0</v>
      </c>
      <c r="DW70">
        <v>2</v>
      </c>
      <c r="DX70" t="s">
        <v>357</v>
      </c>
      <c r="DY70">
        <v>2.82287</v>
      </c>
      <c r="DZ70">
        <v>2.64413</v>
      </c>
      <c r="EA70">
        <v>0.122221</v>
      </c>
      <c r="EB70">
        <v>0.12781</v>
      </c>
      <c r="EC70">
        <v>0.075819</v>
      </c>
      <c r="ED70">
        <v>0.0650173</v>
      </c>
      <c r="EE70">
        <v>24417.4</v>
      </c>
      <c r="EF70">
        <v>21194</v>
      </c>
      <c r="EG70">
        <v>24926.2</v>
      </c>
      <c r="EH70">
        <v>23687.4</v>
      </c>
      <c r="EI70">
        <v>39367</v>
      </c>
      <c r="EJ70">
        <v>36694.5</v>
      </c>
      <c r="EK70">
        <v>45109.4</v>
      </c>
      <c r="EL70">
        <v>42300.9</v>
      </c>
      <c r="EM70">
        <v>1.73232</v>
      </c>
      <c r="EN70">
        <v>2.07875</v>
      </c>
      <c r="EO70">
        <v>-0.0232905</v>
      </c>
      <c r="EP70">
        <v>0</v>
      </c>
      <c r="EQ70">
        <v>25.3311</v>
      </c>
      <c r="ER70">
        <v>999.9</v>
      </c>
      <c r="ES70">
        <v>40.136</v>
      </c>
      <c r="ET70">
        <v>34.563</v>
      </c>
      <c r="EU70">
        <v>30.1505</v>
      </c>
      <c r="EV70">
        <v>52.5902</v>
      </c>
      <c r="EW70">
        <v>28.7861</v>
      </c>
      <c r="EX70">
        <v>2</v>
      </c>
      <c r="EY70">
        <v>0.361184</v>
      </c>
      <c r="EZ70">
        <v>6.12194</v>
      </c>
      <c r="FA70">
        <v>20.1382</v>
      </c>
      <c r="FB70">
        <v>5.23391</v>
      </c>
      <c r="FC70">
        <v>11.992</v>
      </c>
      <c r="FD70">
        <v>4.95555</v>
      </c>
      <c r="FE70">
        <v>3.3039</v>
      </c>
      <c r="FF70">
        <v>347.8</v>
      </c>
      <c r="FG70">
        <v>9999</v>
      </c>
      <c r="FH70">
        <v>9999</v>
      </c>
      <c r="FI70">
        <v>6220.3</v>
      </c>
      <c r="FJ70">
        <v>1.86813</v>
      </c>
      <c r="FK70">
        <v>1.86386</v>
      </c>
      <c r="FL70">
        <v>1.87137</v>
      </c>
      <c r="FM70">
        <v>1.86234</v>
      </c>
      <c r="FN70">
        <v>1.86174</v>
      </c>
      <c r="FO70">
        <v>1.86819</v>
      </c>
      <c r="FP70">
        <v>1.85827</v>
      </c>
      <c r="FQ70">
        <v>1.86463</v>
      </c>
      <c r="FR70">
        <v>5</v>
      </c>
      <c r="FS70">
        <v>0</v>
      </c>
      <c r="FT70">
        <v>0</v>
      </c>
      <c r="FU70">
        <v>0</v>
      </c>
      <c r="FV70" t="s">
        <v>358</v>
      </c>
      <c r="FW70" t="s">
        <v>359</v>
      </c>
      <c r="FX70" t="s">
        <v>360</v>
      </c>
      <c r="FY70" t="s">
        <v>360</v>
      </c>
      <c r="FZ70" t="s">
        <v>360</v>
      </c>
      <c r="GA70" t="s">
        <v>360</v>
      </c>
      <c r="GB70">
        <v>0</v>
      </c>
      <c r="GC70">
        <v>100</v>
      </c>
      <c r="GD70">
        <v>100</v>
      </c>
      <c r="GE70">
        <v>4.571</v>
      </c>
      <c r="GF70">
        <v>0.2816</v>
      </c>
      <c r="GG70">
        <v>1.58883679202709</v>
      </c>
      <c r="GH70">
        <v>0.00476717027532216</v>
      </c>
      <c r="GI70">
        <v>-2.21254457965117e-06</v>
      </c>
      <c r="GJ70">
        <v>8.4011376092462e-10</v>
      </c>
      <c r="GK70">
        <v>-0.0609447565822332</v>
      </c>
      <c r="GL70">
        <v>-0.00872906473258777</v>
      </c>
      <c r="GM70">
        <v>0.00143137740804298</v>
      </c>
      <c r="GN70">
        <v>-1.08861914993027e-05</v>
      </c>
      <c r="GO70">
        <v>12</v>
      </c>
      <c r="GP70">
        <v>2219</v>
      </c>
      <c r="GQ70">
        <v>4</v>
      </c>
      <c r="GR70">
        <v>38</v>
      </c>
      <c r="GS70">
        <v>3025.1</v>
      </c>
      <c r="GT70">
        <v>3025.1</v>
      </c>
      <c r="GU70">
        <v>2.44507</v>
      </c>
      <c r="GV70">
        <v>2.36572</v>
      </c>
      <c r="GW70">
        <v>1.99829</v>
      </c>
      <c r="GX70">
        <v>2.70386</v>
      </c>
      <c r="GY70">
        <v>2.09351</v>
      </c>
      <c r="GZ70">
        <v>2.42554</v>
      </c>
      <c r="HA70">
        <v>39.2671</v>
      </c>
      <c r="HB70">
        <v>13.8168</v>
      </c>
      <c r="HC70">
        <v>18</v>
      </c>
      <c r="HD70">
        <v>424.905</v>
      </c>
      <c r="HE70">
        <v>658.482</v>
      </c>
      <c r="HF70">
        <v>19.402</v>
      </c>
      <c r="HG70">
        <v>31.9441</v>
      </c>
      <c r="HH70">
        <v>30.0012</v>
      </c>
      <c r="HI70">
        <v>31.8142</v>
      </c>
      <c r="HJ70">
        <v>31.7851</v>
      </c>
      <c r="HK70">
        <v>48.996</v>
      </c>
      <c r="HL70">
        <v>54.0549</v>
      </c>
      <c r="HM70">
        <v>0</v>
      </c>
      <c r="HN70">
        <v>19.4139</v>
      </c>
      <c r="HO70">
        <v>937.601</v>
      </c>
      <c r="HP70">
        <v>16.8172</v>
      </c>
      <c r="HQ70">
        <v>95.4363</v>
      </c>
      <c r="HR70">
        <v>99.4131</v>
      </c>
    </row>
    <row r="71" spans="1:226">
      <c r="A71">
        <v>55</v>
      </c>
      <c r="B71">
        <v>1657479631</v>
      </c>
      <c r="C71">
        <v>362</v>
      </c>
      <c r="D71" t="s">
        <v>468</v>
      </c>
      <c r="E71" t="s">
        <v>469</v>
      </c>
      <c r="F71">
        <v>5</v>
      </c>
      <c r="G71" t="s">
        <v>353</v>
      </c>
      <c r="H71" t="s">
        <v>354</v>
      </c>
      <c r="I71">
        <v>1657479628.2</v>
      </c>
      <c r="J71">
        <f>(K71)/1000</f>
        <v>0</v>
      </c>
      <c r="K71">
        <f>IF(BF71, AN71, AH71)</f>
        <v>0</v>
      </c>
      <c r="L71">
        <f>IF(BF71, AI71, AG71)</f>
        <v>0</v>
      </c>
      <c r="M71">
        <f>BH71 - IF(AU71&gt;1, L71*BB71*100.0/(AW71*BV71), 0)</f>
        <v>0</v>
      </c>
      <c r="N71">
        <f>((T71-J71/2)*M71-L71)/(T71+J71/2)</f>
        <v>0</v>
      </c>
      <c r="O71">
        <f>N71*(BO71+BP71)/1000.0</f>
        <v>0</v>
      </c>
      <c r="P71">
        <f>(BH71 - IF(AU71&gt;1, L71*BB71*100.0/(AW71*BV71), 0))*(BO71+BP71)/1000.0</f>
        <v>0</v>
      </c>
      <c r="Q71">
        <f>2.0/((1/S71-1/R71)+SIGN(S71)*SQRT((1/S71-1/R71)*(1/S71-1/R71) + 4*BC71/((BC71+1)*(BC71+1))*(2*1/S71*1/R71-1/R71*1/R71)))</f>
        <v>0</v>
      </c>
      <c r="R71">
        <f>IF(LEFT(BD71,1)&lt;&gt;"0",IF(LEFT(BD71,1)="1",3.0,BE71),$D$5+$E$5*(BV71*BO71/($K$5*1000))+$F$5*(BV71*BO71/($K$5*1000))*MAX(MIN(BB71,$J$5),$I$5)*MAX(MIN(BB71,$J$5),$I$5)+$G$5*MAX(MIN(BB71,$J$5),$I$5)*(BV71*BO71/($K$5*1000))+$H$5*(BV71*BO71/($K$5*1000))*(BV71*BO71/($K$5*1000)))</f>
        <v>0</v>
      </c>
      <c r="S71">
        <f>J71*(1000-(1000*0.61365*exp(17.502*W71/(240.97+W71))/(BO71+BP71)+BJ71)/2)/(1000*0.61365*exp(17.502*W71/(240.97+W71))/(BO71+BP71)-BJ71)</f>
        <v>0</v>
      </c>
      <c r="T71">
        <f>1/((BC71+1)/(Q71/1.6)+1/(R71/1.37)) + BC71/((BC71+1)/(Q71/1.6) + BC71/(R71/1.37))</f>
        <v>0</v>
      </c>
      <c r="U71">
        <f>(AX71*BA71)</f>
        <v>0</v>
      </c>
      <c r="V71">
        <f>(BQ71+(U71+2*0.95*5.67E-8*(((BQ71+$B$7)+273)^4-(BQ71+273)^4)-44100*J71)/(1.84*29.3*R71+8*0.95*5.67E-8*(BQ71+273)^3))</f>
        <v>0</v>
      </c>
      <c r="W71">
        <f>($C$7*BR71+$D$7*BS71+$E$7*V71)</f>
        <v>0</v>
      </c>
      <c r="X71">
        <f>0.61365*exp(17.502*W71/(240.97+W71))</f>
        <v>0</v>
      </c>
      <c r="Y71">
        <f>(Z71/AA71*100)</f>
        <v>0</v>
      </c>
      <c r="Z71">
        <f>BJ71*(BO71+BP71)/1000</f>
        <v>0</v>
      </c>
      <c r="AA71">
        <f>0.61365*exp(17.502*BQ71/(240.97+BQ71))</f>
        <v>0</v>
      </c>
      <c r="AB71">
        <f>(X71-BJ71*(BO71+BP71)/1000)</f>
        <v>0</v>
      </c>
      <c r="AC71">
        <f>(-J71*44100)</f>
        <v>0</v>
      </c>
      <c r="AD71">
        <f>2*29.3*R71*0.92*(BQ71-W71)</f>
        <v>0</v>
      </c>
      <c r="AE71">
        <f>2*0.95*5.67E-8*(((BQ71+$B$7)+273)^4-(W71+273)^4)</f>
        <v>0</v>
      </c>
      <c r="AF71">
        <f>U71+AE71+AC71+AD71</f>
        <v>0</v>
      </c>
      <c r="AG71">
        <f>BN71*AU71*(BI71-BH71*(1000-AU71*BK71)/(1000-AU71*BJ71))/(100*BB71)</f>
        <v>0</v>
      </c>
      <c r="AH71">
        <f>1000*BN71*AU71*(BJ71-BK71)/(100*BB71*(1000-AU71*BJ71))</f>
        <v>0</v>
      </c>
      <c r="AI71">
        <f>(AJ71 - AK71 - BO71*1E3/(8.314*(BQ71+273.15)) * AM71/BN71 * AL71) * BN71/(100*BB71) * (1000 - BK71)/1000</f>
        <v>0</v>
      </c>
      <c r="AJ71">
        <v>940.324467131499</v>
      </c>
      <c r="AK71">
        <v>892.498381818181</v>
      </c>
      <c r="AL71">
        <v>3.25949171497608</v>
      </c>
      <c r="AM71">
        <v>65.8875090245337</v>
      </c>
      <c r="AN71">
        <f>(AP71 - AO71 + BO71*1E3/(8.314*(BQ71+273.15)) * AR71/BN71 * AQ71) * BN71/(100*BB71) * 1000/(1000 - AP71)</f>
        <v>0</v>
      </c>
      <c r="AO71">
        <v>17.0140400541275</v>
      </c>
      <c r="AP71">
        <v>21.1760307692308</v>
      </c>
      <c r="AQ71">
        <v>0.00146815884398318</v>
      </c>
      <c r="AR71">
        <v>78.9573288142496</v>
      </c>
      <c r="AS71">
        <v>18</v>
      </c>
      <c r="AT71">
        <v>4</v>
      </c>
      <c r="AU71">
        <f>IF(AS71*$H$13&gt;=AW71,1.0,(AW71/(AW71-AS71*$H$13)))</f>
        <v>0</v>
      </c>
      <c r="AV71">
        <f>(AU71-1)*100</f>
        <v>0</v>
      </c>
      <c r="AW71">
        <f>MAX(0,($B$13+$C$13*BV71)/(1+$D$13*BV71)*BO71/(BQ71+273)*$E$13)</f>
        <v>0</v>
      </c>
      <c r="AX71">
        <f>$B$11*BW71+$C$11*BX71+$F$11*CI71*(1-CL71)</f>
        <v>0</v>
      </c>
      <c r="AY71">
        <f>AX71*AZ71</f>
        <v>0</v>
      </c>
      <c r="AZ71">
        <f>($B$11*$D$9+$C$11*$D$9+$F$11*((CV71+CN71)/MAX(CV71+CN71+CW71, 0.1)*$I$9+CW71/MAX(CV71+CN71+CW71, 0.1)*$J$9))/($B$11+$C$11+$F$11)</f>
        <v>0</v>
      </c>
      <c r="BA71">
        <f>($B$11*$K$9+$C$11*$K$9+$F$11*((CV71+CN71)/MAX(CV71+CN71+CW71, 0.1)*$P$9+CW71/MAX(CV71+CN71+CW71, 0.1)*$Q$9))/($B$11+$C$11+$F$11)</f>
        <v>0</v>
      </c>
      <c r="BB71">
        <v>6</v>
      </c>
      <c r="BC71">
        <v>0.5</v>
      </c>
      <c r="BD71" t="s">
        <v>355</v>
      </c>
      <c r="BE71">
        <v>2</v>
      </c>
      <c r="BF71" t="b">
        <v>1</v>
      </c>
      <c r="BG71">
        <v>1657479628.2</v>
      </c>
      <c r="BH71">
        <v>866.2752</v>
      </c>
      <c r="BI71">
        <v>924.9484</v>
      </c>
      <c r="BJ71">
        <v>21.167</v>
      </c>
      <c r="BK71">
        <v>16.98018</v>
      </c>
      <c r="BL71">
        <v>861.6837</v>
      </c>
      <c r="BM71">
        <v>20.88508</v>
      </c>
      <c r="BN71">
        <v>500.0283</v>
      </c>
      <c r="BO71">
        <v>73.39343</v>
      </c>
      <c r="BP71">
        <v>0.02744516</v>
      </c>
      <c r="BQ71">
        <v>24.43728</v>
      </c>
      <c r="BR71">
        <v>24.9528</v>
      </c>
      <c r="BS71">
        <v>999.9</v>
      </c>
      <c r="BT71">
        <v>0</v>
      </c>
      <c r="BU71">
        <v>0</v>
      </c>
      <c r="BV71">
        <v>10010.18</v>
      </c>
      <c r="BW71">
        <v>0</v>
      </c>
      <c r="BX71">
        <v>2115.874</v>
      </c>
      <c r="BY71">
        <v>-58.67329</v>
      </c>
      <c r="BZ71">
        <v>885.0081</v>
      </c>
      <c r="CA71">
        <v>940.9253</v>
      </c>
      <c r="CB71">
        <v>4.186826</v>
      </c>
      <c r="CC71">
        <v>924.9484</v>
      </c>
      <c r="CD71">
        <v>16.98018</v>
      </c>
      <c r="CE71">
        <v>1.553518</v>
      </c>
      <c r="CF71">
        <v>1.246236</v>
      </c>
      <c r="CG71">
        <v>13.50534</v>
      </c>
      <c r="CH71">
        <v>10.16561</v>
      </c>
      <c r="CI71">
        <v>2000.013</v>
      </c>
      <c r="CJ71">
        <v>0.9800031</v>
      </c>
      <c r="CK71">
        <v>0.01999703</v>
      </c>
      <c r="CL71">
        <v>0</v>
      </c>
      <c r="CM71">
        <v>2.58268</v>
      </c>
      <c r="CN71">
        <v>0</v>
      </c>
      <c r="CO71">
        <v>17563.31</v>
      </c>
      <c r="CP71">
        <v>16705.53</v>
      </c>
      <c r="CQ71">
        <v>46.062</v>
      </c>
      <c r="CR71">
        <v>49.1746</v>
      </c>
      <c r="CS71">
        <v>47.375</v>
      </c>
      <c r="CT71">
        <v>46.437</v>
      </c>
      <c r="CU71">
        <v>45.187</v>
      </c>
      <c r="CV71">
        <v>1960.022</v>
      </c>
      <c r="CW71">
        <v>39.991</v>
      </c>
      <c r="CX71">
        <v>0</v>
      </c>
      <c r="CY71">
        <v>1651546415.4</v>
      </c>
      <c r="CZ71">
        <v>0</v>
      </c>
      <c r="DA71">
        <v>0</v>
      </c>
      <c r="DB71" t="s">
        <v>356</v>
      </c>
      <c r="DC71">
        <v>1657298120.5</v>
      </c>
      <c r="DD71">
        <v>1657298120.5</v>
      </c>
      <c r="DE71">
        <v>0</v>
      </c>
      <c r="DF71">
        <v>1.391</v>
      </c>
      <c r="DG71">
        <v>0.035</v>
      </c>
      <c r="DH71">
        <v>2.39</v>
      </c>
      <c r="DI71">
        <v>0.104</v>
      </c>
      <c r="DJ71">
        <v>419</v>
      </c>
      <c r="DK71">
        <v>18</v>
      </c>
      <c r="DL71">
        <v>0.11</v>
      </c>
      <c r="DM71">
        <v>0.02</v>
      </c>
      <c r="DN71">
        <v>-57.5337951219512</v>
      </c>
      <c r="DO71">
        <v>-9.07437073170719</v>
      </c>
      <c r="DP71">
        <v>0.903428155241756</v>
      </c>
      <c r="DQ71">
        <v>0</v>
      </c>
      <c r="DR71">
        <v>3.99618682926829</v>
      </c>
      <c r="DS71">
        <v>1.2630012543554</v>
      </c>
      <c r="DT71">
        <v>0.125539243158756</v>
      </c>
      <c r="DU71">
        <v>0</v>
      </c>
      <c r="DV71">
        <v>0</v>
      </c>
      <c r="DW71">
        <v>2</v>
      </c>
      <c r="DX71" t="s">
        <v>357</v>
      </c>
      <c r="DY71">
        <v>2.82271</v>
      </c>
      <c r="DZ71">
        <v>2.64409</v>
      </c>
      <c r="EA71">
        <v>0.123713</v>
      </c>
      <c r="EB71">
        <v>0.12924</v>
      </c>
      <c r="EC71">
        <v>0.0758675</v>
      </c>
      <c r="ED71">
        <v>0.0647169</v>
      </c>
      <c r="EE71">
        <v>24374.6</v>
      </c>
      <c r="EF71">
        <v>21159.2</v>
      </c>
      <c r="EG71">
        <v>24925</v>
      </c>
      <c r="EH71">
        <v>23687.3</v>
      </c>
      <c r="EI71">
        <v>39363.7</v>
      </c>
      <c r="EJ71">
        <v>36706</v>
      </c>
      <c r="EK71">
        <v>45108</v>
      </c>
      <c r="EL71">
        <v>42300.6</v>
      </c>
      <c r="EM71">
        <v>1.73248</v>
      </c>
      <c r="EN71">
        <v>2.07865</v>
      </c>
      <c r="EO71">
        <v>-0.0240989</v>
      </c>
      <c r="EP71">
        <v>0</v>
      </c>
      <c r="EQ71">
        <v>25.3541</v>
      </c>
      <c r="ER71">
        <v>999.9</v>
      </c>
      <c r="ES71">
        <v>40.111</v>
      </c>
      <c r="ET71">
        <v>34.563</v>
      </c>
      <c r="EU71">
        <v>30.1287</v>
      </c>
      <c r="EV71">
        <v>52.6302</v>
      </c>
      <c r="EW71">
        <v>28.8261</v>
      </c>
      <c r="EX71">
        <v>2</v>
      </c>
      <c r="EY71">
        <v>0.362414</v>
      </c>
      <c r="EZ71">
        <v>6.10157</v>
      </c>
      <c r="FA71">
        <v>20.1386</v>
      </c>
      <c r="FB71">
        <v>5.23316</v>
      </c>
      <c r="FC71">
        <v>11.992</v>
      </c>
      <c r="FD71">
        <v>4.9555</v>
      </c>
      <c r="FE71">
        <v>3.30387</v>
      </c>
      <c r="FF71">
        <v>347.8</v>
      </c>
      <c r="FG71">
        <v>9999</v>
      </c>
      <c r="FH71">
        <v>9999</v>
      </c>
      <c r="FI71">
        <v>6220.5</v>
      </c>
      <c r="FJ71">
        <v>1.86813</v>
      </c>
      <c r="FK71">
        <v>1.86386</v>
      </c>
      <c r="FL71">
        <v>1.87138</v>
      </c>
      <c r="FM71">
        <v>1.86234</v>
      </c>
      <c r="FN71">
        <v>1.86172</v>
      </c>
      <c r="FO71">
        <v>1.86815</v>
      </c>
      <c r="FP71">
        <v>1.8583</v>
      </c>
      <c r="FQ71">
        <v>1.86462</v>
      </c>
      <c r="FR71">
        <v>5</v>
      </c>
      <c r="FS71">
        <v>0</v>
      </c>
      <c r="FT71">
        <v>0</v>
      </c>
      <c r="FU71">
        <v>0</v>
      </c>
      <c r="FV71" t="s">
        <v>358</v>
      </c>
      <c r="FW71" t="s">
        <v>359</v>
      </c>
      <c r="FX71" t="s">
        <v>360</v>
      </c>
      <c r="FY71" t="s">
        <v>360</v>
      </c>
      <c r="FZ71" t="s">
        <v>360</v>
      </c>
      <c r="GA71" t="s">
        <v>360</v>
      </c>
      <c r="GB71">
        <v>0</v>
      </c>
      <c r="GC71">
        <v>100</v>
      </c>
      <c r="GD71">
        <v>100</v>
      </c>
      <c r="GE71">
        <v>4.616</v>
      </c>
      <c r="GF71">
        <v>0.2823</v>
      </c>
      <c r="GG71">
        <v>1.58883679202709</v>
      </c>
      <c r="GH71">
        <v>0.00476717027532216</v>
      </c>
      <c r="GI71">
        <v>-2.21254457965117e-06</v>
      </c>
      <c r="GJ71">
        <v>8.4011376092462e-10</v>
      </c>
      <c r="GK71">
        <v>-0.0609447565822332</v>
      </c>
      <c r="GL71">
        <v>-0.00872906473258777</v>
      </c>
      <c r="GM71">
        <v>0.00143137740804298</v>
      </c>
      <c r="GN71">
        <v>-1.08861914993027e-05</v>
      </c>
      <c r="GO71">
        <v>12</v>
      </c>
      <c r="GP71">
        <v>2219</v>
      </c>
      <c r="GQ71">
        <v>4</v>
      </c>
      <c r="GR71">
        <v>38</v>
      </c>
      <c r="GS71">
        <v>3025.2</v>
      </c>
      <c r="GT71">
        <v>3025.2</v>
      </c>
      <c r="GU71">
        <v>2.47925</v>
      </c>
      <c r="GV71">
        <v>2.36694</v>
      </c>
      <c r="GW71">
        <v>1.99829</v>
      </c>
      <c r="GX71">
        <v>2.70508</v>
      </c>
      <c r="GY71">
        <v>2.09351</v>
      </c>
      <c r="GZ71">
        <v>2.42065</v>
      </c>
      <c r="HA71">
        <v>39.292</v>
      </c>
      <c r="HB71">
        <v>13.8168</v>
      </c>
      <c r="HC71">
        <v>18</v>
      </c>
      <c r="HD71">
        <v>425.054</v>
      </c>
      <c r="HE71">
        <v>658.506</v>
      </c>
      <c r="HF71">
        <v>19.427</v>
      </c>
      <c r="HG71">
        <v>31.9581</v>
      </c>
      <c r="HH71">
        <v>30.0012</v>
      </c>
      <c r="HI71">
        <v>31.8238</v>
      </c>
      <c r="HJ71">
        <v>31.7949</v>
      </c>
      <c r="HK71">
        <v>49.6856</v>
      </c>
      <c r="HL71">
        <v>54.0549</v>
      </c>
      <c r="HM71">
        <v>0</v>
      </c>
      <c r="HN71">
        <v>19.4475</v>
      </c>
      <c r="HO71">
        <v>957.865</v>
      </c>
      <c r="HP71">
        <v>16.7932</v>
      </c>
      <c r="HQ71">
        <v>95.4327</v>
      </c>
      <c r="HR71">
        <v>99.4126</v>
      </c>
    </row>
    <row r="72" spans="1:226">
      <c r="A72">
        <v>56</v>
      </c>
      <c r="B72">
        <v>1657479636</v>
      </c>
      <c r="C72">
        <v>367</v>
      </c>
      <c r="D72" t="s">
        <v>470</v>
      </c>
      <c r="E72" t="s">
        <v>471</v>
      </c>
      <c r="F72">
        <v>5</v>
      </c>
      <c r="G72" t="s">
        <v>353</v>
      </c>
      <c r="H72" t="s">
        <v>354</v>
      </c>
      <c r="I72">
        <v>1657479633.5</v>
      </c>
      <c r="J72">
        <f>(K72)/1000</f>
        <v>0</v>
      </c>
      <c r="K72">
        <f>IF(BF72, AN72, AH72)</f>
        <v>0</v>
      </c>
      <c r="L72">
        <f>IF(BF72, AI72, AG72)</f>
        <v>0</v>
      </c>
      <c r="M72">
        <f>BH72 - IF(AU72&gt;1, L72*BB72*100.0/(AW72*BV72), 0)</f>
        <v>0</v>
      </c>
      <c r="N72">
        <f>((T72-J72/2)*M72-L72)/(T72+J72/2)</f>
        <v>0</v>
      </c>
      <c r="O72">
        <f>N72*(BO72+BP72)/1000.0</f>
        <v>0</v>
      </c>
      <c r="P72">
        <f>(BH72 - IF(AU72&gt;1, L72*BB72*100.0/(AW72*BV72), 0))*(BO72+BP72)/1000.0</f>
        <v>0</v>
      </c>
      <c r="Q72">
        <f>2.0/((1/S72-1/R72)+SIGN(S72)*SQRT((1/S72-1/R72)*(1/S72-1/R72) + 4*BC72/((BC72+1)*(BC72+1))*(2*1/S72*1/R72-1/R72*1/R72)))</f>
        <v>0</v>
      </c>
      <c r="R72">
        <f>IF(LEFT(BD72,1)&lt;&gt;"0",IF(LEFT(BD72,1)="1",3.0,BE72),$D$5+$E$5*(BV72*BO72/($K$5*1000))+$F$5*(BV72*BO72/($K$5*1000))*MAX(MIN(BB72,$J$5),$I$5)*MAX(MIN(BB72,$J$5),$I$5)+$G$5*MAX(MIN(BB72,$J$5),$I$5)*(BV72*BO72/($K$5*1000))+$H$5*(BV72*BO72/($K$5*1000))*(BV72*BO72/($K$5*1000)))</f>
        <v>0</v>
      </c>
      <c r="S72">
        <f>J72*(1000-(1000*0.61365*exp(17.502*W72/(240.97+W72))/(BO72+BP72)+BJ72)/2)/(1000*0.61365*exp(17.502*W72/(240.97+W72))/(BO72+BP72)-BJ72)</f>
        <v>0</v>
      </c>
      <c r="T72">
        <f>1/((BC72+1)/(Q72/1.6)+1/(R72/1.37)) + BC72/((BC72+1)/(Q72/1.6) + BC72/(R72/1.37))</f>
        <v>0</v>
      </c>
      <c r="U72">
        <f>(AX72*BA72)</f>
        <v>0</v>
      </c>
      <c r="V72">
        <f>(BQ72+(U72+2*0.95*5.67E-8*(((BQ72+$B$7)+273)^4-(BQ72+273)^4)-44100*J72)/(1.84*29.3*R72+8*0.95*5.67E-8*(BQ72+273)^3))</f>
        <v>0</v>
      </c>
      <c r="W72">
        <f>($C$7*BR72+$D$7*BS72+$E$7*V72)</f>
        <v>0</v>
      </c>
      <c r="X72">
        <f>0.61365*exp(17.502*W72/(240.97+W72))</f>
        <v>0</v>
      </c>
      <c r="Y72">
        <f>(Z72/AA72*100)</f>
        <v>0</v>
      </c>
      <c r="Z72">
        <f>BJ72*(BO72+BP72)/1000</f>
        <v>0</v>
      </c>
      <c r="AA72">
        <f>0.61365*exp(17.502*BQ72/(240.97+BQ72))</f>
        <v>0</v>
      </c>
      <c r="AB72">
        <f>(X72-BJ72*(BO72+BP72)/1000)</f>
        <v>0</v>
      </c>
      <c r="AC72">
        <f>(-J72*44100)</f>
        <v>0</v>
      </c>
      <c r="AD72">
        <f>2*29.3*R72*0.92*(BQ72-W72)</f>
        <v>0</v>
      </c>
      <c r="AE72">
        <f>2*0.95*5.67E-8*(((BQ72+$B$7)+273)^4-(W72+273)^4)</f>
        <v>0</v>
      </c>
      <c r="AF72">
        <f>U72+AE72+AC72+AD72</f>
        <v>0</v>
      </c>
      <c r="AG72">
        <f>BN72*AU72*(BI72-BH72*(1000-AU72*BK72)/(1000-AU72*BJ72))/(100*BB72)</f>
        <v>0</v>
      </c>
      <c r="AH72">
        <f>1000*BN72*AU72*(BJ72-BK72)/(100*BB72*(1000-AU72*BJ72))</f>
        <v>0</v>
      </c>
      <c r="AI72">
        <f>(AJ72 - AK72 - BO72*1E3/(8.314*(BQ72+273.15)) * AM72/BN72 * AL72) * BN72/(100*BB72) * (1000 - BK72)/1000</f>
        <v>0</v>
      </c>
      <c r="AJ72">
        <v>956.371332999468</v>
      </c>
      <c r="AK72">
        <v>908.476987878787</v>
      </c>
      <c r="AL72">
        <v>3.19837937734491</v>
      </c>
      <c r="AM72">
        <v>65.8875090245337</v>
      </c>
      <c r="AN72">
        <f>(AP72 - AO72 + BO72*1E3/(8.314*(BQ72+273.15)) * AR72/BN72 * AQ72) * BN72/(100*BB72) * 1000/(1000 - AP72)</f>
        <v>0</v>
      </c>
      <c r="AO72">
        <v>16.9061255996778</v>
      </c>
      <c r="AP72">
        <v>21.2023027972028</v>
      </c>
      <c r="AQ72">
        <v>0.000683502603396889</v>
      </c>
      <c r="AR72">
        <v>78.9573288142496</v>
      </c>
      <c r="AS72">
        <v>19</v>
      </c>
      <c r="AT72">
        <v>4</v>
      </c>
      <c r="AU72">
        <f>IF(AS72*$H$13&gt;=AW72,1.0,(AW72/(AW72-AS72*$H$13)))</f>
        <v>0</v>
      </c>
      <c r="AV72">
        <f>(AU72-1)*100</f>
        <v>0</v>
      </c>
      <c r="AW72">
        <f>MAX(0,($B$13+$C$13*BV72)/(1+$D$13*BV72)*BO72/(BQ72+273)*$E$13)</f>
        <v>0</v>
      </c>
      <c r="AX72">
        <f>$B$11*BW72+$C$11*BX72+$F$11*CI72*(1-CL72)</f>
        <v>0</v>
      </c>
      <c r="AY72">
        <f>AX72*AZ72</f>
        <v>0</v>
      </c>
      <c r="AZ72">
        <f>($B$11*$D$9+$C$11*$D$9+$F$11*((CV72+CN72)/MAX(CV72+CN72+CW72, 0.1)*$I$9+CW72/MAX(CV72+CN72+CW72, 0.1)*$J$9))/($B$11+$C$11+$F$11)</f>
        <v>0</v>
      </c>
      <c r="BA72">
        <f>($B$11*$K$9+$C$11*$K$9+$F$11*((CV72+CN72)/MAX(CV72+CN72+CW72, 0.1)*$P$9+CW72/MAX(CV72+CN72+CW72, 0.1)*$Q$9))/($B$11+$C$11+$F$11)</f>
        <v>0</v>
      </c>
      <c r="BB72">
        <v>6</v>
      </c>
      <c r="BC72">
        <v>0.5</v>
      </c>
      <c r="BD72" t="s">
        <v>355</v>
      </c>
      <c r="BE72">
        <v>2</v>
      </c>
      <c r="BF72" t="b">
        <v>1</v>
      </c>
      <c r="BG72">
        <v>1657479633.5</v>
      </c>
      <c r="BH72">
        <v>882.894111111111</v>
      </c>
      <c r="BI72">
        <v>942.121333333333</v>
      </c>
      <c r="BJ72">
        <v>21.1894555555556</v>
      </c>
      <c r="BK72">
        <v>16.8996444444444</v>
      </c>
      <c r="BL72">
        <v>878.256</v>
      </c>
      <c r="BM72">
        <v>20.9067555555556</v>
      </c>
      <c r="BN72">
        <v>500.003444444444</v>
      </c>
      <c r="BO72">
        <v>73.3936333333333</v>
      </c>
      <c r="BP72">
        <v>0.0276038555555556</v>
      </c>
      <c r="BQ72">
        <v>24.4517777777778</v>
      </c>
      <c r="BR72">
        <v>24.9700555555556</v>
      </c>
      <c r="BS72">
        <v>999.9</v>
      </c>
      <c r="BT72">
        <v>0</v>
      </c>
      <c r="BU72">
        <v>0</v>
      </c>
      <c r="BV72">
        <v>10005.2688888889</v>
      </c>
      <c r="BW72">
        <v>0</v>
      </c>
      <c r="BX72">
        <v>1900.20777777778</v>
      </c>
      <c r="BY72">
        <v>-59.2273111111111</v>
      </c>
      <c r="BZ72">
        <v>902.007222222222</v>
      </c>
      <c r="CA72">
        <v>958.316666666667</v>
      </c>
      <c r="CB72">
        <v>4.28982777777778</v>
      </c>
      <c r="CC72">
        <v>942.121333333333</v>
      </c>
      <c r="CD72">
        <v>16.8996444444444</v>
      </c>
      <c r="CE72">
        <v>1.55517333333333</v>
      </c>
      <c r="CF72">
        <v>1.24032555555556</v>
      </c>
      <c r="CG72">
        <v>13.5216555555556</v>
      </c>
      <c r="CH72">
        <v>10.0945888888889</v>
      </c>
      <c r="CI72">
        <v>2000.01333333333</v>
      </c>
      <c r="CJ72">
        <v>0.980003</v>
      </c>
      <c r="CK72">
        <v>0.0199971333333333</v>
      </c>
      <c r="CL72">
        <v>0</v>
      </c>
      <c r="CM72">
        <v>2.67613333333333</v>
      </c>
      <c r="CN72">
        <v>0</v>
      </c>
      <c r="CO72">
        <v>17423.5666666667</v>
      </c>
      <c r="CP72">
        <v>16705.5444444444</v>
      </c>
      <c r="CQ72">
        <v>46.125</v>
      </c>
      <c r="CR72">
        <v>49.187</v>
      </c>
      <c r="CS72">
        <v>47.375</v>
      </c>
      <c r="CT72">
        <v>46.465</v>
      </c>
      <c r="CU72">
        <v>45.208</v>
      </c>
      <c r="CV72">
        <v>1960.02111111111</v>
      </c>
      <c r="CW72">
        <v>39.9922222222222</v>
      </c>
      <c r="CX72">
        <v>0</v>
      </c>
      <c r="CY72">
        <v>1651546420.2</v>
      </c>
      <c r="CZ72">
        <v>0</v>
      </c>
      <c r="DA72">
        <v>0</v>
      </c>
      <c r="DB72" t="s">
        <v>356</v>
      </c>
      <c r="DC72">
        <v>1657298120.5</v>
      </c>
      <c r="DD72">
        <v>1657298120.5</v>
      </c>
      <c r="DE72">
        <v>0</v>
      </c>
      <c r="DF72">
        <v>1.391</v>
      </c>
      <c r="DG72">
        <v>0.035</v>
      </c>
      <c r="DH72">
        <v>2.39</v>
      </c>
      <c r="DI72">
        <v>0.104</v>
      </c>
      <c r="DJ72">
        <v>419</v>
      </c>
      <c r="DK72">
        <v>18</v>
      </c>
      <c r="DL72">
        <v>0.11</v>
      </c>
      <c r="DM72">
        <v>0.02</v>
      </c>
      <c r="DN72">
        <v>-58.1467390243902</v>
      </c>
      <c r="DO72">
        <v>-7.17256933797911</v>
      </c>
      <c r="DP72">
        <v>0.756413987784547</v>
      </c>
      <c r="DQ72">
        <v>0</v>
      </c>
      <c r="DR72">
        <v>4.10098414634146</v>
      </c>
      <c r="DS72">
        <v>1.33563700348433</v>
      </c>
      <c r="DT72">
        <v>0.13228567975474</v>
      </c>
      <c r="DU72">
        <v>0</v>
      </c>
      <c r="DV72">
        <v>0</v>
      </c>
      <c r="DW72">
        <v>2</v>
      </c>
      <c r="DX72" t="s">
        <v>357</v>
      </c>
      <c r="DY72">
        <v>2.8226</v>
      </c>
      <c r="DZ72">
        <v>2.64418</v>
      </c>
      <c r="EA72">
        <v>0.125174</v>
      </c>
      <c r="EB72">
        <v>0.130785</v>
      </c>
      <c r="EC72">
        <v>0.0759417</v>
      </c>
      <c r="ED72">
        <v>0.0646297</v>
      </c>
      <c r="EE72">
        <v>24332.8</v>
      </c>
      <c r="EF72">
        <v>21120.5</v>
      </c>
      <c r="EG72">
        <v>24923.9</v>
      </c>
      <c r="EH72">
        <v>23686.2</v>
      </c>
      <c r="EI72">
        <v>39359.1</v>
      </c>
      <c r="EJ72">
        <v>36707.8</v>
      </c>
      <c r="EK72">
        <v>45106.3</v>
      </c>
      <c r="EL72">
        <v>42298.7</v>
      </c>
      <c r="EM72">
        <v>1.73202</v>
      </c>
      <c r="EN72">
        <v>2.07835</v>
      </c>
      <c r="EO72">
        <v>-0.0244379</v>
      </c>
      <c r="EP72">
        <v>0</v>
      </c>
      <c r="EQ72">
        <v>25.3755</v>
      </c>
      <c r="ER72">
        <v>999.9</v>
      </c>
      <c r="ES72">
        <v>40.087</v>
      </c>
      <c r="ET72">
        <v>34.573</v>
      </c>
      <c r="EU72">
        <v>30.133</v>
      </c>
      <c r="EV72">
        <v>52.6702</v>
      </c>
      <c r="EW72">
        <v>28.746</v>
      </c>
      <c r="EX72">
        <v>2</v>
      </c>
      <c r="EY72">
        <v>0.363443</v>
      </c>
      <c r="EZ72">
        <v>6.08311</v>
      </c>
      <c r="FA72">
        <v>20.1395</v>
      </c>
      <c r="FB72">
        <v>5.23451</v>
      </c>
      <c r="FC72">
        <v>11.992</v>
      </c>
      <c r="FD72">
        <v>4.9557</v>
      </c>
      <c r="FE72">
        <v>3.304</v>
      </c>
      <c r="FF72">
        <v>347.8</v>
      </c>
      <c r="FG72">
        <v>9999</v>
      </c>
      <c r="FH72">
        <v>9999</v>
      </c>
      <c r="FI72">
        <v>6220.5</v>
      </c>
      <c r="FJ72">
        <v>1.86815</v>
      </c>
      <c r="FK72">
        <v>1.86386</v>
      </c>
      <c r="FL72">
        <v>1.87137</v>
      </c>
      <c r="FM72">
        <v>1.86234</v>
      </c>
      <c r="FN72">
        <v>1.86174</v>
      </c>
      <c r="FO72">
        <v>1.86815</v>
      </c>
      <c r="FP72">
        <v>1.8583</v>
      </c>
      <c r="FQ72">
        <v>1.86462</v>
      </c>
      <c r="FR72">
        <v>5</v>
      </c>
      <c r="FS72">
        <v>0</v>
      </c>
      <c r="FT72">
        <v>0</v>
      </c>
      <c r="FU72">
        <v>0</v>
      </c>
      <c r="FV72" t="s">
        <v>358</v>
      </c>
      <c r="FW72" t="s">
        <v>359</v>
      </c>
      <c r="FX72" t="s">
        <v>360</v>
      </c>
      <c r="FY72" t="s">
        <v>360</v>
      </c>
      <c r="FZ72" t="s">
        <v>360</v>
      </c>
      <c r="GA72" t="s">
        <v>360</v>
      </c>
      <c r="GB72">
        <v>0</v>
      </c>
      <c r="GC72">
        <v>100</v>
      </c>
      <c r="GD72">
        <v>100</v>
      </c>
      <c r="GE72">
        <v>4.661</v>
      </c>
      <c r="GF72">
        <v>0.2834</v>
      </c>
      <c r="GG72">
        <v>1.58883679202709</v>
      </c>
      <c r="GH72">
        <v>0.00476717027532216</v>
      </c>
      <c r="GI72">
        <v>-2.21254457965117e-06</v>
      </c>
      <c r="GJ72">
        <v>8.4011376092462e-10</v>
      </c>
      <c r="GK72">
        <v>-0.0609447565822332</v>
      </c>
      <c r="GL72">
        <v>-0.00872906473258777</v>
      </c>
      <c r="GM72">
        <v>0.00143137740804298</v>
      </c>
      <c r="GN72">
        <v>-1.08861914993027e-05</v>
      </c>
      <c r="GO72">
        <v>12</v>
      </c>
      <c r="GP72">
        <v>2219</v>
      </c>
      <c r="GQ72">
        <v>4</v>
      </c>
      <c r="GR72">
        <v>38</v>
      </c>
      <c r="GS72">
        <v>3025.3</v>
      </c>
      <c r="GT72">
        <v>3025.3</v>
      </c>
      <c r="GU72">
        <v>2.51099</v>
      </c>
      <c r="GV72">
        <v>2.36328</v>
      </c>
      <c r="GW72">
        <v>1.99829</v>
      </c>
      <c r="GX72">
        <v>2.70508</v>
      </c>
      <c r="GY72">
        <v>2.09351</v>
      </c>
      <c r="GZ72">
        <v>2.4292</v>
      </c>
      <c r="HA72">
        <v>39.3169</v>
      </c>
      <c r="HB72">
        <v>13.8256</v>
      </c>
      <c r="HC72">
        <v>18</v>
      </c>
      <c r="HD72">
        <v>424.858</v>
      </c>
      <c r="HE72">
        <v>658.368</v>
      </c>
      <c r="HF72">
        <v>19.4571</v>
      </c>
      <c r="HG72">
        <v>31.9722</v>
      </c>
      <c r="HH72">
        <v>30.0011</v>
      </c>
      <c r="HI72">
        <v>31.8336</v>
      </c>
      <c r="HJ72">
        <v>31.8053</v>
      </c>
      <c r="HK72">
        <v>50.3264</v>
      </c>
      <c r="HL72">
        <v>54.3543</v>
      </c>
      <c r="HM72">
        <v>0</v>
      </c>
      <c r="HN72">
        <v>19.4731</v>
      </c>
      <c r="HO72">
        <v>971.404</v>
      </c>
      <c r="HP72">
        <v>16.6906</v>
      </c>
      <c r="HQ72">
        <v>95.429</v>
      </c>
      <c r="HR72">
        <v>99.4081</v>
      </c>
    </row>
    <row r="73" spans="1:226">
      <c r="A73">
        <v>57</v>
      </c>
      <c r="B73">
        <v>1657479641</v>
      </c>
      <c r="C73">
        <v>372</v>
      </c>
      <c r="D73" t="s">
        <v>472</v>
      </c>
      <c r="E73" t="s">
        <v>473</v>
      </c>
      <c r="F73">
        <v>5</v>
      </c>
      <c r="G73" t="s">
        <v>353</v>
      </c>
      <c r="H73" t="s">
        <v>354</v>
      </c>
      <c r="I73">
        <v>1657479638.2</v>
      </c>
      <c r="J73">
        <f>(K73)/1000</f>
        <v>0</v>
      </c>
      <c r="K73">
        <f>IF(BF73, AN73, AH73)</f>
        <v>0</v>
      </c>
      <c r="L73">
        <f>IF(BF73, AI73, AG73)</f>
        <v>0</v>
      </c>
      <c r="M73">
        <f>BH73 - IF(AU73&gt;1, L73*BB73*100.0/(AW73*BV73), 0)</f>
        <v>0</v>
      </c>
      <c r="N73">
        <f>((T73-J73/2)*M73-L73)/(T73+J73/2)</f>
        <v>0</v>
      </c>
      <c r="O73">
        <f>N73*(BO73+BP73)/1000.0</f>
        <v>0</v>
      </c>
      <c r="P73">
        <f>(BH73 - IF(AU73&gt;1, L73*BB73*100.0/(AW73*BV73), 0))*(BO73+BP73)/1000.0</f>
        <v>0</v>
      </c>
      <c r="Q73">
        <f>2.0/((1/S73-1/R73)+SIGN(S73)*SQRT((1/S73-1/R73)*(1/S73-1/R73) + 4*BC73/((BC73+1)*(BC73+1))*(2*1/S73*1/R73-1/R73*1/R73)))</f>
        <v>0</v>
      </c>
      <c r="R73">
        <f>IF(LEFT(BD73,1)&lt;&gt;"0",IF(LEFT(BD73,1)="1",3.0,BE73),$D$5+$E$5*(BV73*BO73/($K$5*1000))+$F$5*(BV73*BO73/($K$5*1000))*MAX(MIN(BB73,$J$5),$I$5)*MAX(MIN(BB73,$J$5),$I$5)+$G$5*MAX(MIN(BB73,$J$5),$I$5)*(BV73*BO73/($K$5*1000))+$H$5*(BV73*BO73/($K$5*1000))*(BV73*BO73/($K$5*1000)))</f>
        <v>0</v>
      </c>
      <c r="S73">
        <f>J73*(1000-(1000*0.61365*exp(17.502*W73/(240.97+W73))/(BO73+BP73)+BJ73)/2)/(1000*0.61365*exp(17.502*W73/(240.97+W73))/(BO73+BP73)-BJ73)</f>
        <v>0</v>
      </c>
      <c r="T73">
        <f>1/((BC73+1)/(Q73/1.6)+1/(R73/1.37)) + BC73/((BC73+1)/(Q73/1.6) + BC73/(R73/1.37))</f>
        <v>0</v>
      </c>
      <c r="U73">
        <f>(AX73*BA73)</f>
        <v>0</v>
      </c>
      <c r="V73">
        <f>(BQ73+(U73+2*0.95*5.67E-8*(((BQ73+$B$7)+273)^4-(BQ73+273)^4)-44100*J73)/(1.84*29.3*R73+8*0.95*5.67E-8*(BQ73+273)^3))</f>
        <v>0</v>
      </c>
      <c r="W73">
        <f>($C$7*BR73+$D$7*BS73+$E$7*V73)</f>
        <v>0</v>
      </c>
      <c r="X73">
        <f>0.61365*exp(17.502*W73/(240.97+W73))</f>
        <v>0</v>
      </c>
      <c r="Y73">
        <f>(Z73/AA73*100)</f>
        <v>0</v>
      </c>
      <c r="Z73">
        <f>BJ73*(BO73+BP73)/1000</f>
        <v>0</v>
      </c>
      <c r="AA73">
        <f>0.61365*exp(17.502*BQ73/(240.97+BQ73))</f>
        <v>0</v>
      </c>
      <c r="AB73">
        <f>(X73-BJ73*(BO73+BP73)/1000)</f>
        <v>0</v>
      </c>
      <c r="AC73">
        <f>(-J73*44100)</f>
        <v>0</v>
      </c>
      <c r="AD73">
        <f>2*29.3*R73*0.92*(BQ73-W73)</f>
        <v>0</v>
      </c>
      <c r="AE73">
        <f>2*0.95*5.67E-8*(((BQ73+$B$7)+273)^4-(W73+273)^4)</f>
        <v>0</v>
      </c>
      <c r="AF73">
        <f>U73+AE73+AC73+AD73</f>
        <v>0</v>
      </c>
      <c r="AG73">
        <f>BN73*AU73*(BI73-BH73*(1000-AU73*BK73)/(1000-AU73*BJ73))/(100*BB73)</f>
        <v>0</v>
      </c>
      <c r="AH73">
        <f>1000*BN73*AU73*(BJ73-BK73)/(100*BB73*(1000-AU73*BJ73))</f>
        <v>0</v>
      </c>
      <c r="AI73">
        <f>(AJ73 - AK73 - BO73*1E3/(8.314*(BQ73+273.15)) * AM73/BN73 * AL73) * BN73/(100*BB73) * (1000 - BK73)/1000</f>
        <v>0</v>
      </c>
      <c r="AJ73">
        <v>973.504252701283</v>
      </c>
      <c r="AK73">
        <v>924.958775757576</v>
      </c>
      <c r="AL73">
        <v>3.26004099866025</v>
      </c>
      <c r="AM73">
        <v>65.8875090245337</v>
      </c>
      <c r="AN73">
        <f>(AP73 - AO73 + BO73*1E3/(8.314*(BQ73+273.15)) * AR73/BN73 * AQ73) * BN73/(100*BB73) * 1000/(1000 - AP73)</f>
        <v>0</v>
      </c>
      <c r="AO73">
        <v>16.8784270497097</v>
      </c>
      <c r="AP73">
        <v>21.2537454545455</v>
      </c>
      <c r="AQ73">
        <v>0.0112845812090734</v>
      </c>
      <c r="AR73">
        <v>78.9573288142496</v>
      </c>
      <c r="AS73">
        <v>19</v>
      </c>
      <c r="AT73">
        <v>4</v>
      </c>
      <c r="AU73">
        <f>IF(AS73*$H$13&gt;=AW73,1.0,(AW73/(AW73-AS73*$H$13)))</f>
        <v>0</v>
      </c>
      <c r="AV73">
        <f>(AU73-1)*100</f>
        <v>0</v>
      </c>
      <c r="AW73">
        <f>MAX(0,($B$13+$C$13*BV73)/(1+$D$13*BV73)*BO73/(BQ73+273)*$E$13)</f>
        <v>0</v>
      </c>
      <c r="AX73">
        <f>$B$11*BW73+$C$11*BX73+$F$11*CI73*(1-CL73)</f>
        <v>0</v>
      </c>
      <c r="AY73">
        <f>AX73*AZ73</f>
        <v>0</v>
      </c>
      <c r="AZ73">
        <f>($B$11*$D$9+$C$11*$D$9+$F$11*((CV73+CN73)/MAX(CV73+CN73+CW73, 0.1)*$I$9+CW73/MAX(CV73+CN73+CW73, 0.1)*$J$9))/($B$11+$C$11+$F$11)</f>
        <v>0</v>
      </c>
      <c r="BA73">
        <f>($B$11*$K$9+$C$11*$K$9+$F$11*((CV73+CN73)/MAX(CV73+CN73+CW73, 0.1)*$P$9+CW73/MAX(CV73+CN73+CW73, 0.1)*$Q$9))/($B$11+$C$11+$F$11)</f>
        <v>0</v>
      </c>
      <c r="BB73">
        <v>6</v>
      </c>
      <c r="BC73">
        <v>0.5</v>
      </c>
      <c r="BD73" t="s">
        <v>355</v>
      </c>
      <c r="BE73">
        <v>2</v>
      </c>
      <c r="BF73" t="b">
        <v>1</v>
      </c>
      <c r="BG73">
        <v>1657479638.2</v>
      </c>
      <c r="BH73">
        <v>898.0024</v>
      </c>
      <c r="BI73">
        <v>957.8262</v>
      </c>
      <c r="BJ73">
        <v>21.23071</v>
      </c>
      <c r="BK73">
        <v>16.8427</v>
      </c>
      <c r="BL73">
        <v>893.3218</v>
      </c>
      <c r="BM73">
        <v>20.94652</v>
      </c>
      <c r="BN73">
        <v>499.9799</v>
      </c>
      <c r="BO73">
        <v>73.39304</v>
      </c>
      <c r="BP73">
        <v>0.02767293</v>
      </c>
      <c r="BQ73">
        <v>24.47359</v>
      </c>
      <c r="BR73">
        <v>24.97796</v>
      </c>
      <c r="BS73">
        <v>999.9</v>
      </c>
      <c r="BT73">
        <v>0</v>
      </c>
      <c r="BU73">
        <v>0</v>
      </c>
      <c r="BV73">
        <v>10007.33</v>
      </c>
      <c r="BW73">
        <v>0</v>
      </c>
      <c r="BX73">
        <v>1643.736</v>
      </c>
      <c r="BY73">
        <v>-59.82378</v>
      </c>
      <c r="BZ73">
        <v>917.4813</v>
      </c>
      <c r="CA73">
        <v>974.2349</v>
      </c>
      <c r="CB73">
        <v>4.388013</v>
      </c>
      <c r="CC73">
        <v>957.8262</v>
      </c>
      <c r="CD73">
        <v>16.8427</v>
      </c>
      <c r="CE73">
        <v>1.558188</v>
      </c>
      <c r="CF73">
        <v>1.236138</v>
      </c>
      <c r="CG73">
        <v>13.55139</v>
      </c>
      <c r="CH73">
        <v>10.043986</v>
      </c>
      <c r="CI73">
        <v>2000.012</v>
      </c>
      <c r="CJ73">
        <v>0.9800037</v>
      </c>
      <c r="CK73">
        <v>0.01999641</v>
      </c>
      <c r="CL73">
        <v>0</v>
      </c>
      <c r="CM73">
        <v>2.55419</v>
      </c>
      <c r="CN73">
        <v>0</v>
      </c>
      <c r="CO73">
        <v>17274.56</v>
      </c>
      <c r="CP73">
        <v>16705.51</v>
      </c>
      <c r="CQ73">
        <v>46.125</v>
      </c>
      <c r="CR73">
        <v>49.2122</v>
      </c>
      <c r="CS73">
        <v>47.4184</v>
      </c>
      <c r="CT73">
        <v>46.5</v>
      </c>
      <c r="CU73">
        <v>45.25</v>
      </c>
      <c r="CV73">
        <v>1960.021</v>
      </c>
      <c r="CW73">
        <v>39.991</v>
      </c>
      <c r="CX73">
        <v>0</v>
      </c>
      <c r="CY73">
        <v>1651546425.6</v>
      </c>
      <c r="CZ73">
        <v>0</v>
      </c>
      <c r="DA73">
        <v>0</v>
      </c>
      <c r="DB73" t="s">
        <v>356</v>
      </c>
      <c r="DC73">
        <v>1657298120.5</v>
      </c>
      <c r="DD73">
        <v>1657298120.5</v>
      </c>
      <c r="DE73">
        <v>0</v>
      </c>
      <c r="DF73">
        <v>1.391</v>
      </c>
      <c r="DG73">
        <v>0.035</v>
      </c>
      <c r="DH73">
        <v>2.39</v>
      </c>
      <c r="DI73">
        <v>0.104</v>
      </c>
      <c r="DJ73">
        <v>419</v>
      </c>
      <c r="DK73">
        <v>18</v>
      </c>
      <c r="DL73">
        <v>0.11</v>
      </c>
      <c r="DM73">
        <v>0.02</v>
      </c>
      <c r="DN73">
        <v>-58.9247902439024</v>
      </c>
      <c r="DO73">
        <v>-6.54492543554015</v>
      </c>
      <c r="DP73">
        <v>0.707471831311989</v>
      </c>
      <c r="DQ73">
        <v>0</v>
      </c>
      <c r="DR73">
        <v>4.2298356097561</v>
      </c>
      <c r="DS73">
        <v>1.25822613240418</v>
      </c>
      <c r="DT73">
        <v>0.12491732655404</v>
      </c>
      <c r="DU73">
        <v>0</v>
      </c>
      <c r="DV73">
        <v>0</v>
      </c>
      <c r="DW73">
        <v>2</v>
      </c>
      <c r="DX73" t="s">
        <v>357</v>
      </c>
      <c r="DY73">
        <v>2.82258</v>
      </c>
      <c r="DZ73">
        <v>2.64411</v>
      </c>
      <c r="EA73">
        <v>0.126652</v>
      </c>
      <c r="EB73">
        <v>0.132198</v>
      </c>
      <c r="EC73">
        <v>0.0760616</v>
      </c>
      <c r="ED73">
        <v>0.0642906</v>
      </c>
      <c r="EE73">
        <v>24290.8</v>
      </c>
      <c r="EF73">
        <v>21085.5</v>
      </c>
      <c r="EG73">
        <v>24923.1</v>
      </c>
      <c r="EH73">
        <v>23685.5</v>
      </c>
      <c r="EI73">
        <v>39352.8</v>
      </c>
      <c r="EJ73">
        <v>36720.4</v>
      </c>
      <c r="EK73">
        <v>45104.8</v>
      </c>
      <c r="EL73">
        <v>42297.8</v>
      </c>
      <c r="EM73">
        <v>1.73193</v>
      </c>
      <c r="EN73">
        <v>2.0781</v>
      </c>
      <c r="EO73">
        <v>-0.0259094</v>
      </c>
      <c r="EP73">
        <v>0</v>
      </c>
      <c r="EQ73">
        <v>25.3969</v>
      </c>
      <c r="ER73">
        <v>999.9</v>
      </c>
      <c r="ES73">
        <v>40.111</v>
      </c>
      <c r="ET73">
        <v>34.604</v>
      </c>
      <c r="EU73">
        <v>30.201</v>
      </c>
      <c r="EV73">
        <v>52.6202</v>
      </c>
      <c r="EW73">
        <v>28.7179</v>
      </c>
      <c r="EX73">
        <v>2</v>
      </c>
      <c r="EY73">
        <v>0.364672</v>
      </c>
      <c r="EZ73">
        <v>6.10709</v>
      </c>
      <c r="FA73">
        <v>20.1383</v>
      </c>
      <c r="FB73">
        <v>5.23331</v>
      </c>
      <c r="FC73">
        <v>11.992</v>
      </c>
      <c r="FD73">
        <v>4.95565</v>
      </c>
      <c r="FE73">
        <v>3.30395</v>
      </c>
      <c r="FF73">
        <v>347.8</v>
      </c>
      <c r="FG73">
        <v>9999</v>
      </c>
      <c r="FH73">
        <v>9999</v>
      </c>
      <c r="FI73">
        <v>6220.8</v>
      </c>
      <c r="FJ73">
        <v>1.86815</v>
      </c>
      <c r="FK73">
        <v>1.86386</v>
      </c>
      <c r="FL73">
        <v>1.87136</v>
      </c>
      <c r="FM73">
        <v>1.86234</v>
      </c>
      <c r="FN73">
        <v>1.86172</v>
      </c>
      <c r="FO73">
        <v>1.86814</v>
      </c>
      <c r="FP73">
        <v>1.85834</v>
      </c>
      <c r="FQ73">
        <v>1.86462</v>
      </c>
      <c r="FR73">
        <v>5</v>
      </c>
      <c r="FS73">
        <v>0</v>
      </c>
      <c r="FT73">
        <v>0</v>
      </c>
      <c r="FU73">
        <v>0</v>
      </c>
      <c r="FV73" t="s">
        <v>358</v>
      </c>
      <c r="FW73" t="s">
        <v>359</v>
      </c>
      <c r="FX73" t="s">
        <v>360</v>
      </c>
      <c r="FY73" t="s">
        <v>360</v>
      </c>
      <c r="FZ73" t="s">
        <v>360</v>
      </c>
      <c r="GA73" t="s">
        <v>360</v>
      </c>
      <c r="GB73">
        <v>0</v>
      </c>
      <c r="GC73">
        <v>100</v>
      </c>
      <c r="GD73">
        <v>100</v>
      </c>
      <c r="GE73">
        <v>4.705</v>
      </c>
      <c r="GF73">
        <v>0.2851</v>
      </c>
      <c r="GG73">
        <v>1.58883679202709</v>
      </c>
      <c r="GH73">
        <v>0.00476717027532216</v>
      </c>
      <c r="GI73">
        <v>-2.21254457965117e-06</v>
      </c>
      <c r="GJ73">
        <v>8.4011376092462e-10</v>
      </c>
      <c r="GK73">
        <v>-0.0609447565822332</v>
      </c>
      <c r="GL73">
        <v>-0.00872906473258777</v>
      </c>
      <c r="GM73">
        <v>0.00143137740804298</v>
      </c>
      <c r="GN73">
        <v>-1.08861914993027e-05</v>
      </c>
      <c r="GO73">
        <v>12</v>
      </c>
      <c r="GP73">
        <v>2219</v>
      </c>
      <c r="GQ73">
        <v>4</v>
      </c>
      <c r="GR73">
        <v>38</v>
      </c>
      <c r="GS73">
        <v>3025.3</v>
      </c>
      <c r="GT73">
        <v>3025.3</v>
      </c>
      <c r="GU73">
        <v>2.54272</v>
      </c>
      <c r="GV73">
        <v>2.36206</v>
      </c>
      <c r="GW73">
        <v>1.99829</v>
      </c>
      <c r="GX73">
        <v>2.7063</v>
      </c>
      <c r="GY73">
        <v>2.09351</v>
      </c>
      <c r="GZ73">
        <v>2.42188</v>
      </c>
      <c r="HA73">
        <v>39.3169</v>
      </c>
      <c r="HB73">
        <v>13.8168</v>
      </c>
      <c r="HC73">
        <v>18</v>
      </c>
      <c r="HD73">
        <v>424.867</v>
      </c>
      <c r="HE73">
        <v>658.264</v>
      </c>
      <c r="HF73">
        <v>19.4838</v>
      </c>
      <c r="HG73">
        <v>31.9863</v>
      </c>
      <c r="HH73">
        <v>30.0012</v>
      </c>
      <c r="HI73">
        <v>31.844</v>
      </c>
      <c r="HJ73">
        <v>31.8151</v>
      </c>
      <c r="HK73">
        <v>51.0238</v>
      </c>
      <c r="HL73">
        <v>54.9334</v>
      </c>
      <c r="HM73">
        <v>0</v>
      </c>
      <c r="HN73">
        <v>19.4896</v>
      </c>
      <c r="HO73">
        <v>991.755</v>
      </c>
      <c r="HP73">
        <v>16.5609</v>
      </c>
      <c r="HQ73">
        <v>95.4259</v>
      </c>
      <c r="HR73">
        <v>99.4057</v>
      </c>
    </row>
    <row r="74" spans="1:226">
      <c r="A74">
        <v>58</v>
      </c>
      <c r="B74">
        <v>1657479646</v>
      </c>
      <c r="C74">
        <v>377</v>
      </c>
      <c r="D74" t="s">
        <v>474</v>
      </c>
      <c r="E74" t="s">
        <v>475</v>
      </c>
      <c r="F74">
        <v>5</v>
      </c>
      <c r="G74" t="s">
        <v>353</v>
      </c>
      <c r="H74" t="s">
        <v>354</v>
      </c>
      <c r="I74">
        <v>1657479643.5</v>
      </c>
      <c r="J74">
        <f>(K74)/1000</f>
        <v>0</v>
      </c>
      <c r="K74">
        <f>IF(BF74, AN74, AH74)</f>
        <v>0</v>
      </c>
      <c r="L74">
        <f>IF(BF74, AI74, AG74)</f>
        <v>0</v>
      </c>
      <c r="M74">
        <f>BH74 - IF(AU74&gt;1, L74*BB74*100.0/(AW74*BV74), 0)</f>
        <v>0</v>
      </c>
      <c r="N74">
        <f>((T74-J74/2)*M74-L74)/(T74+J74/2)</f>
        <v>0</v>
      </c>
      <c r="O74">
        <f>N74*(BO74+BP74)/1000.0</f>
        <v>0</v>
      </c>
      <c r="P74">
        <f>(BH74 - IF(AU74&gt;1, L74*BB74*100.0/(AW74*BV74), 0))*(BO74+BP74)/1000.0</f>
        <v>0</v>
      </c>
      <c r="Q74">
        <f>2.0/((1/S74-1/R74)+SIGN(S74)*SQRT((1/S74-1/R74)*(1/S74-1/R74) + 4*BC74/((BC74+1)*(BC74+1))*(2*1/S74*1/R74-1/R74*1/R74)))</f>
        <v>0</v>
      </c>
      <c r="R74">
        <f>IF(LEFT(BD74,1)&lt;&gt;"0",IF(LEFT(BD74,1)="1",3.0,BE74),$D$5+$E$5*(BV74*BO74/($K$5*1000))+$F$5*(BV74*BO74/($K$5*1000))*MAX(MIN(BB74,$J$5),$I$5)*MAX(MIN(BB74,$J$5),$I$5)+$G$5*MAX(MIN(BB74,$J$5),$I$5)*(BV74*BO74/($K$5*1000))+$H$5*(BV74*BO74/($K$5*1000))*(BV74*BO74/($K$5*1000)))</f>
        <v>0</v>
      </c>
      <c r="S74">
        <f>J74*(1000-(1000*0.61365*exp(17.502*W74/(240.97+W74))/(BO74+BP74)+BJ74)/2)/(1000*0.61365*exp(17.502*W74/(240.97+W74))/(BO74+BP74)-BJ74)</f>
        <v>0</v>
      </c>
      <c r="T74">
        <f>1/((BC74+1)/(Q74/1.6)+1/(R74/1.37)) + BC74/((BC74+1)/(Q74/1.6) + BC74/(R74/1.37))</f>
        <v>0</v>
      </c>
      <c r="U74">
        <f>(AX74*BA74)</f>
        <v>0</v>
      </c>
      <c r="V74">
        <f>(BQ74+(U74+2*0.95*5.67E-8*(((BQ74+$B$7)+273)^4-(BQ74+273)^4)-44100*J74)/(1.84*29.3*R74+8*0.95*5.67E-8*(BQ74+273)^3))</f>
        <v>0</v>
      </c>
      <c r="W74">
        <f>($C$7*BR74+$D$7*BS74+$E$7*V74)</f>
        <v>0</v>
      </c>
      <c r="X74">
        <f>0.61365*exp(17.502*W74/(240.97+W74))</f>
        <v>0</v>
      </c>
      <c r="Y74">
        <f>(Z74/AA74*100)</f>
        <v>0</v>
      </c>
      <c r="Z74">
        <f>BJ74*(BO74+BP74)/1000</f>
        <v>0</v>
      </c>
      <c r="AA74">
        <f>0.61365*exp(17.502*BQ74/(240.97+BQ74))</f>
        <v>0</v>
      </c>
      <c r="AB74">
        <f>(X74-BJ74*(BO74+BP74)/1000)</f>
        <v>0</v>
      </c>
      <c r="AC74">
        <f>(-J74*44100)</f>
        <v>0</v>
      </c>
      <c r="AD74">
        <f>2*29.3*R74*0.92*(BQ74-W74)</f>
        <v>0</v>
      </c>
      <c r="AE74">
        <f>2*0.95*5.67E-8*(((BQ74+$B$7)+273)^4-(W74+273)^4)</f>
        <v>0</v>
      </c>
      <c r="AF74">
        <f>U74+AE74+AC74+AD74</f>
        <v>0</v>
      </c>
      <c r="AG74">
        <f>BN74*AU74*(BI74-BH74*(1000-AU74*BK74)/(1000-AU74*BJ74))/(100*BB74)</f>
        <v>0</v>
      </c>
      <c r="AH74">
        <f>1000*BN74*AU74*(BJ74-BK74)/(100*BB74*(1000-AU74*BJ74))</f>
        <v>0</v>
      </c>
      <c r="AI74">
        <f>(AJ74 - AK74 - BO74*1E3/(8.314*(BQ74+273.15)) * AM74/BN74 * AL74) * BN74/(100*BB74) * (1000 - BK74)/1000</f>
        <v>0</v>
      </c>
      <c r="AJ74">
        <v>990.054713524819</v>
      </c>
      <c r="AK74">
        <v>941.092006060606</v>
      </c>
      <c r="AL74">
        <v>3.22855243290301</v>
      </c>
      <c r="AM74">
        <v>65.8875090245337</v>
      </c>
      <c r="AN74">
        <f>(AP74 - AO74 + BO74*1E3/(8.314*(BQ74+273.15)) * AR74/BN74 * AQ74) * BN74/(100*BB74) * 1000/(1000 - AP74)</f>
        <v>0</v>
      </c>
      <c r="AO74">
        <v>16.7422226964669</v>
      </c>
      <c r="AP74">
        <v>21.2740356643357</v>
      </c>
      <c r="AQ74">
        <v>0.00367301771117331</v>
      </c>
      <c r="AR74">
        <v>78.9573288142496</v>
      </c>
      <c r="AS74">
        <v>19</v>
      </c>
      <c r="AT74">
        <v>4</v>
      </c>
      <c r="AU74">
        <f>IF(AS74*$H$13&gt;=AW74,1.0,(AW74/(AW74-AS74*$H$13)))</f>
        <v>0</v>
      </c>
      <c r="AV74">
        <f>(AU74-1)*100</f>
        <v>0</v>
      </c>
      <c r="AW74">
        <f>MAX(0,($B$13+$C$13*BV74)/(1+$D$13*BV74)*BO74/(BQ74+273)*$E$13)</f>
        <v>0</v>
      </c>
      <c r="AX74">
        <f>$B$11*BW74+$C$11*BX74+$F$11*CI74*(1-CL74)</f>
        <v>0</v>
      </c>
      <c r="AY74">
        <f>AX74*AZ74</f>
        <v>0</v>
      </c>
      <c r="AZ74">
        <f>($B$11*$D$9+$C$11*$D$9+$F$11*((CV74+CN74)/MAX(CV74+CN74+CW74, 0.1)*$I$9+CW74/MAX(CV74+CN74+CW74, 0.1)*$J$9))/($B$11+$C$11+$F$11)</f>
        <v>0</v>
      </c>
      <c r="BA74">
        <f>($B$11*$K$9+$C$11*$K$9+$F$11*((CV74+CN74)/MAX(CV74+CN74+CW74, 0.1)*$P$9+CW74/MAX(CV74+CN74+CW74, 0.1)*$Q$9))/($B$11+$C$11+$F$11)</f>
        <v>0</v>
      </c>
      <c r="BB74">
        <v>6</v>
      </c>
      <c r="BC74">
        <v>0.5</v>
      </c>
      <c r="BD74" t="s">
        <v>355</v>
      </c>
      <c r="BE74">
        <v>2</v>
      </c>
      <c r="BF74" t="b">
        <v>1</v>
      </c>
      <c r="BG74">
        <v>1657479643.5</v>
      </c>
      <c r="BH74">
        <v>914.741555555555</v>
      </c>
      <c r="BI74">
        <v>975.381888888889</v>
      </c>
      <c r="BJ74">
        <v>21.2663444444444</v>
      </c>
      <c r="BK74">
        <v>16.7051555555556</v>
      </c>
      <c r="BL74">
        <v>910.013444444444</v>
      </c>
      <c r="BM74">
        <v>20.9808777777778</v>
      </c>
      <c r="BN74">
        <v>500.017666666667</v>
      </c>
      <c r="BO74">
        <v>73.3925777777778</v>
      </c>
      <c r="BP74">
        <v>0.0275658333333333</v>
      </c>
      <c r="BQ74">
        <v>24.4871777777778</v>
      </c>
      <c r="BR74">
        <v>24.9624</v>
      </c>
      <c r="BS74">
        <v>999.9</v>
      </c>
      <c r="BT74">
        <v>0</v>
      </c>
      <c r="BU74">
        <v>0</v>
      </c>
      <c r="BV74">
        <v>9995.00444444444</v>
      </c>
      <c r="BW74">
        <v>0</v>
      </c>
      <c r="BX74">
        <v>1395.11222222222</v>
      </c>
      <c r="BY74">
        <v>-60.6403777777778</v>
      </c>
      <c r="BZ74">
        <v>934.617222222222</v>
      </c>
      <c r="CA74">
        <v>991.952333333333</v>
      </c>
      <c r="CB74">
        <v>4.56120333333333</v>
      </c>
      <c r="CC74">
        <v>975.381888888889</v>
      </c>
      <c r="CD74">
        <v>16.7051555555556</v>
      </c>
      <c r="CE74">
        <v>1.56079333333333</v>
      </c>
      <c r="CF74">
        <v>1.22603444444444</v>
      </c>
      <c r="CG74">
        <v>13.5770666666667</v>
      </c>
      <c r="CH74">
        <v>9.92146111111111</v>
      </c>
      <c r="CI74">
        <v>1999.98333333333</v>
      </c>
      <c r="CJ74">
        <v>0.980004</v>
      </c>
      <c r="CK74">
        <v>0.0199961</v>
      </c>
      <c r="CL74">
        <v>0</v>
      </c>
      <c r="CM74">
        <v>2.737</v>
      </c>
      <c r="CN74">
        <v>0</v>
      </c>
      <c r="CO74">
        <v>17189.3333333333</v>
      </c>
      <c r="CP74">
        <v>16705.2888888889</v>
      </c>
      <c r="CQ74">
        <v>46.1456666666667</v>
      </c>
      <c r="CR74">
        <v>49.25</v>
      </c>
      <c r="CS74">
        <v>47.437</v>
      </c>
      <c r="CT74">
        <v>46.5206666666667</v>
      </c>
      <c r="CU74">
        <v>45.2706666666667</v>
      </c>
      <c r="CV74">
        <v>1959.99333333333</v>
      </c>
      <c r="CW74">
        <v>39.99</v>
      </c>
      <c r="CX74">
        <v>0</v>
      </c>
      <c r="CY74">
        <v>1651546430.4</v>
      </c>
      <c r="CZ74">
        <v>0</v>
      </c>
      <c r="DA74">
        <v>0</v>
      </c>
      <c r="DB74" t="s">
        <v>356</v>
      </c>
      <c r="DC74">
        <v>1657298120.5</v>
      </c>
      <c r="DD74">
        <v>1657298120.5</v>
      </c>
      <c r="DE74">
        <v>0</v>
      </c>
      <c r="DF74">
        <v>1.391</v>
      </c>
      <c r="DG74">
        <v>0.035</v>
      </c>
      <c r="DH74">
        <v>2.39</v>
      </c>
      <c r="DI74">
        <v>0.104</v>
      </c>
      <c r="DJ74">
        <v>419</v>
      </c>
      <c r="DK74">
        <v>18</v>
      </c>
      <c r="DL74">
        <v>0.11</v>
      </c>
      <c r="DM74">
        <v>0.02</v>
      </c>
      <c r="DN74">
        <v>-59.3845048780488</v>
      </c>
      <c r="DO74">
        <v>-7.13324529616735</v>
      </c>
      <c r="DP74">
        <v>0.771765826973131</v>
      </c>
      <c r="DQ74">
        <v>0</v>
      </c>
      <c r="DR74">
        <v>4.32488170731707</v>
      </c>
      <c r="DS74">
        <v>1.39668355400697</v>
      </c>
      <c r="DT74">
        <v>0.139414240671329</v>
      </c>
      <c r="DU74">
        <v>0</v>
      </c>
      <c r="DV74">
        <v>0</v>
      </c>
      <c r="DW74">
        <v>2</v>
      </c>
      <c r="DX74" t="s">
        <v>357</v>
      </c>
      <c r="DY74">
        <v>2.8222</v>
      </c>
      <c r="DZ74">
        <v>2.64401</v>
      </c>
      <c r="EA74">
        <v>0.128097</v>
      </c>
      <c r="EB74">
        <v>0.133718</v>
      </c>
      <c r="EC74">
        <v>0.0761139</v>
      </c>
      <c r="ED74">
        <v>0.0639512</v>
      </c>
      <c r="EE74">
        <v>24249.6</v>
      </c>
      <c r="EF74">
        <v>21048.2</v>
      </c>
      <c r="EG74">
        <v>24922.1</v>
      </c>
      <c r="EH74">
        <v>23685.2</v>
      </c>
      <c r="EI74">
        <v>39349.3</v>
      </c>
      <c r="EJ74">
        <v>36733.2</v>
      </c>
      <c r="EK74">
        <v>45103.4</v>
      </c>
      <c r="EL74">
        <v>42297.3</v>
      </c>
      <c r="EM74">
        <v>1.73172</v>
      </c>
      <c r="EN74">
        <v>2.07793</v>
      </c>
      <c r="EO74">
        <v>-0.0279434</v>
      </c>
      <c r="EP74">
        <v>0</v>
      </c>
      <c r="EQ74">
        <v>25.4157</v>
      </c>
      <c r="ER74">
        <v>999.9</v>
      </c>
      <c r="ES74">
        <v>40.087</v>
      </c>
      <c r="ET74">
        <v>34.604</v>
      </c>
      <c r="EU74">
        <v>30.1831</v>
      </c>
      <c r="EV74">
        <v>52.7802</v>
      </c>
      <c r="EW74">
        <v>28.754</v>
      </c>
      <c r="EX74">
        <v>2</v>
      </c>
      <c r="EY74">
        <v>0.365945</v>
      </c>
      <c r="EZ74">
        <v>6.10857</v>
      </c>
      <c r="FA74">
        <v>20.1381</v>
      </c>
      <c r="FB74">
        <v>5.23421</v>
      </c>
      <c r="FC74">
        <v>11.992</v>
      </c>
      <c r="FD74">
        <v>4.95575</v>
      </c>
      <c r="FE74">
        <v>3.304</v>
      </c>
      <c r="FF74">
        <v>347.8</v>
      </c>
      <c r="FG74">
        <v>9999</v>
      </c>
      <c r="FH74">
        <v>9999</v>
      </c>
      <c r="FI74">
        <v>6220.8</v>
      </c>
      <c r="FJ74">
        <v>1.86814</v>
      </c>
      <c r="FK74">
        <v>1.86386</v>
      </c>
      <c r="FL74">
        <v>1.87137</v>
      </c>
      <c r="FM74">
        <v>1.86234</v>
      </c>
      <c r="FN74">
        <v>1.86173</v>
      </c>
      <c r="FO74">
        <v>1.86815</v>
      </c>
      <c r="FP74">
        <v>1.85835</v>
      </c>
      <c r="FQ74">
        <v>1.86462</v>
      </c>
      <c r="FR74">
        <v>5</v>
      </c>
      <c r="FS74">
        <v>0</v>
      </c>
      <c r="FT74">
        <v>0</v>
      </c>
      <c r="FU74">
        <v>0</v>
      </c>
      <c r="FV74" t="s">
        <v>358</v>
      </c>
      <c r="FW74" t="s">
        <v>359</v>
      </c>
      <c r="FX74" t="s">
        <v>360</v>
      </c>
      <c r="FY74" t="s">
        <v>360</v>
      </c>
      <c r="FZ74" t="s">
        <v>360</v>
      </c>
      <c r="GA74" t="s">
        <v>360</v>
      </c>
      <c r="GB74">
        <v>0</v>
      </c>
      <c r="GC74">
        <v>100</v>
      </c>
      <c r="GD74">
        <v>100</v>
      </c>
      <c r="GE74">
        <v>4.751</v>
      </c>
      <c r="GF74">
        <v>0.2858</v>
      </c>
      <c r="GG74">
        <v>1.58883679202709</v>
      </c>
      <c r="GH74">
        <v>0.00476717027532216</v>
      </c>
      <c r="GI74">
        <v>-2.21254457965117e-06</v>
      </c>
      <c r="GJ74">
        <v>8.4011376092462e-10</v>
      </c>
      <c r="GK74">
        <v>-0.0609447565822332</v>
      </c>
      <c r="GL74">
        <v>-0.00872906473258777</v>
      </c>
      <c r="GM74">
        <v>0.00143137740804298</v>
      </c>
      <c r="GN74">
        <v>-1.08861914993027e-05</v>
      </c>
      <c r="GO74">
        <v>12</v>
      </c>
      <c r="GP74">
        <v>2219</v>
      </c>
      <c r="GQ74">
        <v>4</v>
      </c>
      <c r="GR74">
        <v>38</v>
      </c>
      <c r="GS74">
        <v>3025.4</v>
      </c>
      <c r="GT74">
        <v>3025.4</v>
      </c>
      <c r="GU74">
        <v>2.58179</v>
      </c>
      <c r="GV74">
        <v>2.3584</v>
      </c>
      <c r="GW74">
        <v>1.99829</v>
      </c>
      <c r="GX74">
        <v>2.7063</v>
      </c>
      <c r="GY74">
        <v>2.09351</v>
      </c>
      <c r="GZ74">
        <v>2.43164</v>
      </c>
      <c r="HA74">
        <v>39.3418</v>
      </c>
      <c r="HB74">
        <v>13.8168</v>
      </c>
      <c r="HC74">
        <v>18</v>
      </c>
      <c r="HD74">
        <v>424.815</v>
      </c>
      <c r="HE74">
        <v>658.231</v>
      </c>
      <c r="HF74">
        <v>19.5005</v>
      </c>
      <c r="HG74">
        <v>32.0004</v>
      </c>
      <c r="HH74">
        <v>30.0013</v>
      </c>
      <c r="HI74">
        <v>31.8537</v>
      </c>
      <c r="HJ74">
        <v>31.8256</v>
      </c>
      <c r="HK74">
        <v>51.6808</v>
      </c>
      <c r="HL74">
        <v>55.2097</v>
      </c>
      <c r="HM74">
        <v>0</v>
      </c>
      <c r="HN74">
        <v>19.5108</v>
      </c>
      <c r="HO74">
        <v>1005.17</v>
      </c>
      <c r="HP74">
        <v>16.4382</v>
      </c>
      <c r="HQ74">
        <v>95.4225</v>
      </c>
      <c r="HR74">
        <v>99.4044</v>
      </c>
    </row>
    <row r="75" spans="1:226">
      <c r="A75">
        <v>59</v>
      </c>
      <c r="B75">
        <v>1657479651</v>
      </c>
      <c r="C75">
        <v>382</v>
      </c>
      <c r="D75" t="s">
        <v>476</v>
      </c>
      <c r="E75" t="s">
        <v>477</v>
      </c>
      <c r="F75">
        <v>5</v>
      </c>
      <c r="G75" t="s">
        <v>353</v>
      </c>
      <c r="H75" t="s">
        <v>354</v>
      </c>
      <c r="I75">
        <v>1657479648.2</v>
      </c>
      <c r="J75">
        <f>(K75)/1000</f>
        <v>0</v>
      </c>
      <c r="K75">
        <f>IF(BF75, AN75, AH75)</f>
        <v>0</v>
      </c>
      <c r="L75">
        <f>IF(BF75, AI75, AG75)</f>
        <v>0</v>
      </c>
      <c r="M75">
        <f>BH75 - IF(AU75&gt;1, L75*BB75*100.0/(AW75*BV75), 0)</f>
        <v>0</v>
      </c>
      <c r="N75">
        <f>((T75-J75/2)*M75-L75)/(T75+J75/2)</f>
        <v>0</v>
      </c>
      <c r="O75">
        <f>N75*(BO75+BP75)/1000.0</f>
        <v>0</v>
      </c>
      <c r="P75">
        <f>(BH75 - IF(AU75&gt;1, L75*BB75*100.0/(AW75*BV75), 0))*(BO75+BP75)/1000.0</f>
        <v>0</v>
      </c>
      <c r="Q75">
        <f>2.0/((1/S75-1/R75)+SIGN(S75)*SQRT((1/S75-1/R75)*(1/S75-1/R75) + 4*BC75/((BC75+1)*(BC75+1))*(2*1/S75*1/R75-1/R75*1/R75)))</f>
        <v>0</v>
      </c>
      <c r="R75">
        <f>IF(LEFT(BD75,1)&lt;&gt;"0",IF(LEFT(BD75,1)="1",3.0,BE75),$D$5+$E$5*(BV75*BO75/($K$5*1000))+$F$5*(BV75*BO75/($K$5*1000))*MAX(MIN(BB75,$J$5),$I$5)*MAX(MIN(BB75,$J$5),$I$5)+$G$5*MAX(MIN(BB75,$J$5),$I$5)*(BV75*BO75/($K$5*1000))+$H$5*(BV75*BO75/($K$5*1000))*(BV75*BO75/($K$5*1000)))</f>
        <v>0</v>
      </c>
      <c r="S75">
        <f>J75*(1000-(1000*0.61365*exp(17.502*W75/(240.97+W75))/(BO75+BP75)+BJ75)/2)/(1000*0.61365*exp(17.502*W75/(240.97+W75))/(BO75+BP75)-BJ75)</f>
        <v>0</v>
      </c>
      <c r="T75">
        <f>1/((BC75+1)/(Q75/1.6)+1/(R75/1.37)) + BC75/((BC75+1)/(Q75/1.6) + BC75/(R75/1.37))</f>
        <v>0</v>
      </c>
      <c r="U75">
        <f>(AX75*BA75)</f>
        <v>0</v>
      </c>
      <c r="V75">
        <f>(BQ75+(U75+2*0.95*5.67E-8*(((BQ75+$B$7)+273)^4-(BQ75+273)^4)-44100*J75)/(1.84*29.3*R75+8*0.95*5.67E-8*(BQ75+273)^3))</f>
        <v>0</v>
      </c>
      <c r="W75">
        <f>($C$7*BR75+$D$7*BS75+$E$7*V75)</f>
        <v>0</v>
      </c>
      <c r="X75">
        <f>0.61365*exp(17.502*W75/(240.97+W75))</f>
        <v>0</v>
      </c>
      <c r="Y75">
        <f>(Z75/AA75*100)</f>
        <v>0</v>
      </c>
      <c r="Z75">
        <f>BJ75*(BO75+BP75)/1000</f>
        <v>0</v>
      </c>
      <c r="AA75">
        <f>0.61365*exp(17.502*BQ75/(240.97+BQ75))</f>
        <v>0</v>
      </c>
      <c r="AB75">
        <f>(X75-BJ75*(BO75+BP75)/1000)</f>
        <v>0</v>
      </c>
      <c r="AC75">
        <f>(-J75*44100)</f>
        <v>0</v>
      </c>
      <c r="AD75">
        <f>2*29.3*R75*0.92*(BQ75-W75)</f>
        <v>0</v>
      </c>
      <c r="AE75">
        <f>2*0.95*5.67E-8*(((BQ75+$B$7)+273)^4-(W75+273)^4)</f>
        <v>0</v>
      </c>
      <c r="AF75">
        <f>U75+AE75+AC75+AD75</f>
        <v>0</v>
      </c>
      <c r="AG75">
        <f>BN75*AU75*(BI75-BH75*(1000-AU75*BK75)/(1000-AU75*BJ75))/(100*BB75)</f>
        <v>0</v>
      </c>
      <c r="AH75">
        <f>1000*BN75*AU75*(BJ75-BK75)/(100*BB75*(1000-AU75*BJ75))</f>
        <v>0</v>
      </c>
      <c r="AI75">
        <f>(AJ75 - AK75 - BO75*1E3/(8.314*(BQ75+273.15)) * AM75/BN75 * AL75) * BN75/(100*BB75) * (1000 - BK75)/1000</f>
        <v>0</v>
      </c>
      <c r="AJ75">
        <v>1007.37185875587</v>
      </c>
      <c r="AK75">
        <v>957.810739393939</v>
      </c>
      <c r="AL75">
        <v>3.33516385990445</v>
      </c>
      <c r="AM75">
        <v>65.8875090245337</v>
      </c>
      <c r="AN75">
        <f>(AP75 - AO75 + BO75*1E3/(8.314*(BQ75+273.15)) * AR75/BN75 * AQ75) * BN75/(100*BB75) * 1000/(1000 - AP75)</f>
        <v>0</v>
      </c>
      <c r="AO75">
        <v>16.6189737783244</v>
      </c>
      <c r="AP75">
        <v>21.2917090909091</v>
      </c>
      <c r="AQ75">
        <v>0.00320018266766206</v>
      </c>
      <c r="AR75">
        <v>78.9573288142496</v>
      </c>
      <c r="AS75">
        <v>19</v>
      </c>
      <c r="AT75">
        <v>4</v>
      </c>
      <c r="AU75">
        <f>IF(AS75*$H$13&gt;=AW75,1.0,(AW75/(AW75-AS75*$H$13)))</f>
        <v>0</v>
      </c>
      <c r="AV75">
        <f>(AU75-1)*100</f>
        <v>0</v>
      </c>
      <c r="AW75">
        <f>MAX(0,($B$13+$C$13*BV75)/(1+$D$13*BV75)*BO75/(BQ75+273)*$E$13)</f>
        <v>0</v>
      </c>
      <c r="AX75">
        <f>$B$11*BW75+$C$11*BX75+$F$11*CI75*(1-CL75)</f>
        <v>0</v>
      </c>
      <c r="AY75">
        <f>AX75*AZ75</f>
        <v>0</v>
      </c>
      <c r="AZ75">
        <f>($B$11*$D$9+$C$11*$D$9+$F$11*((CV75+CN75)/MAX(CV75+CN75+CW75, 0.1)*$I$9+CW75/MAX(CV75+CN75+CW75, 0.1)*$J$9))/($B$11+$C$11+$F$11)</f>
        <v>0</v>
      </c>
      <c r="BA75">
        <f>($B$11*$K$9+$C$11*$K$9+$F$11*((CV75+CN75)/MAX(CV75+CN75+CW75, 0.1)*$P$9+CW75/MAX(CV75+CN75+CW75, 0.1)*$Q$9))/($B$11+$C$11+$F$11)</f>
        <v>0</v>
      </c>
      <c r="BB75">
        <v>6</v>
      </c>
      <c r="BC75">
        <v>0.5</v>
      </c>
      <c r="BD75" t="s">
        <v>355</v>
      </c>
      <c r="BE75">
        <v>2</v>
      </c>
      <c r="BF75" t="b">
        <v>1</v>
      </c>
      <c r="BG75">
        <v>1657479648.2</v>
      </c>
      <c r="BH75">
        <v>929.936</v>
      </c>
      <c r="BI75">
        <v>991.3366</v>
      </c>
      <c r="BJ75">
        <v>21.2849</v>
      </c>
      <c r="BK75">
        <v>16.57809</v>
      </c>
      <c r="BL75">
        <v>925.1651</v>
      </c>
      <c r="BM75">
        <v>20.99877</v>
      </c>
      <c r="BN75">
        <v>499.9917</v>
      </c>
      <c r="BO75">
        <v>73.39233</v>
      </c>
      <c r="BP75">
        <v>0.02748559</v>
      </c>
      <c r="BQ75">
        <v>24.49301</v>
      </c>
      <c r="BR75">
        <v>24.96103</v>
      </c>
      <c r="BS75">
        <v>999.9</v>
      </c>
      <c r="BT75">
        <v>0</v>
      </c>
      <c r="BU75">
        <v>0</v>
      </c>
      <c r="BV75">
        <v>9995.562</v>
      </c>
      <c r="BW75">
        <v>0</v>
      </c>
      <c r="BX75">
        <v>1267.46</v>
      </c>
      <c r="BY75">
        <v>-61.40078</v>
      </c>
      <c r="BZ75">
        <v>950.16</v>
      </c>
      <c r="CA75">
        <v>1008.0464</v>
      </c>
      <c r="CB75">
        <v>4.706802</v>
      </c>
      <c r="CC75">
        <v>991.3366</v>
      </c>
      <c r="CD75">
        <v>16.57809</v>
      </c>
      <c r="CE75">
        <v>1.562147</v>
      </c>
      <c r="CF75">
        <v>1.216703</v>
      </c>
      <c r="CG75">
        <v>13.5904</v>
      </c>
      <c r="CH75">
        <v>9.807476</v>
      </c>
      <c r="CI75">
        <v>1999.964</v>
      </c>
      <c r="CJ75">
        <v>0.980004</v>
      </c>
      <c r="CK75">
        <v>0.0199961</v>
      </c>
      <c r="CL75">
        <v>0</v>
      </c>
      <c r="CM75">
        <v>2.56332</v>
      </c>
      <c r="CN75">
        <v>0</v>
      </c>
      <c r="CO75">
        <v>17155.79</v>
      </c>
      <c r="CP75">
        <v>16705.14</v>
      </c>
      <c r="CQ75">
        <v>46.187</v>
      </c>
      <c r="CR75">
        <v>49.25</v>
      </c>
      <c r="CS75">
        <v>47.4685</v>
      </c>
      <c r="CT75">
        <v>46.5558</v>
      </c>
      <c r="CU75">
        <v>45.3058</v>
      </c>
      <c r="CV75">
        <v>1959.974</v>
      </c>
      <c r="CW75">
        <v>39.99</v>
      </c>
      <c r="CX75">
        <v>0</v>
      </c>
      <c r="CY75">
        <v>1651546435.2</v>
      </c>
      <c r="CZ75">
        <v>0</v>
      </c>
      <c r="DA75">
        <v>0</v>
      </c>
      <c r="DB75" t="s">
        <v>356</v>
      </c>
      <c r="DC75">
        <v>1657298120.5</v>
      </c>
      <c r="DD75">
        <v>1657298120.5</v>
      </c>
      <c r="DE75">
        <v>0</v>
      </c>
      <c r="DF75">
        <v>1.391</v>
      </c>
      <c r="DG75">
        <v>0.035</v>
      </c>
      <c r="DH75">
        <v>2.39</v>
      </c>
      <c r="DI75">
        <v>0.104</v>
      </c>
      <c r="DJ75">
        <v>419</v>
      </c>
      <c r="DK75">
        <v>18</v>
      </c>
      <c r="DL75">
        <v>0.11</v>
      </c>
      <c r="DM75">
        <v>0.02</v>
      </c>
      <c r="DN75">
        <v>-60.1911463414634</v>
      </c>
      <c r="DO75">
        <v>-9.18078397212552</v>
      </c>
      <c r="DP75">
        <v>0.960556483299429</v>
      </c>
      <c r="DQ75">
        <v>0</v>
      </c>
      <c r="DR75">
        <v>4.4789312195122</v>
      </c>
      <c r="DS75">
        <v>1.6819099651568</v>
      </c>
      <c r="DT75">
        <v>0.167378523379664</v>
      </c>
      <c r="DU75">
        <v>0</v>
      </c>
      <c r="DV75">
        <v>0</v>
      </c>
      <c r="DW75">
        <v>2</v>
      </c>
      <c r="DX75" t="s">
        <v>357</v>
      </c>
      <c r="DY75">
        <v>2.82224</v>
      </c>
      <c r="DZ75">
        <v>2.6438</v>
      </c>
      <c r="EA75">
        <v>0.129572</v>
      </c>
      <c r="EB75">
        <v>0.135134</v>
      </c>
      <c r="EC75">
        <v>0.0761545</v>
      </c>
      <c r="ED75">
        <v>0.0636024</v>
      </c>
      <c r="EE75">
        <v>24207.3</v>
      </c>
      <c r="EF75">
        <v>21013.2</v>
      </c>
      <c r="EG75">
        <v>24920.8</v>
      </c>
      <c r="EH75">
        <v>23684.7</v>
      </c>
      <c r="EI75">
        <v>39346.2</v>
      </c>
      <c r="EJ75">
        <v>36746.4</v>
      </c>
      <c r="EK75">
        <v>45101.8</v>
      </c>
      <c r="EL75">
        <v>42296.7</v>
      </c>
      <c r="EM75">
        <v>1.73167</v>
      </c>
      <c r="EN75">
        <v>2.07768</v>
      </c>
      <c r="EO75">
        <v>-0.0288747</v>
      </c>
      <c r="EP75">
        <v>0</v>
      </c>
      <c r="EQ75">
        <v>25.4329</v>
      </c>
      <c r="ER75">
        <v>999.9</v>
      </c>
      <c r="ES75">
        <v>40.062</v>
      </c>
      <c r="ET75">
        <v>34.614</v>
      </c>
      <c r="EU75">
        <v>30.1797</v>
      </c>
      <c r="EV75">
        <v>52.6102</v>
      </c>
      <c r="EW75">
        <v>28.746</v>
      </c>
      <c r="EX75">
        <v>2</v>
      </c>
      <c r="EY75">
        <v>0.367195</v>
      </c>
      <c r="EZ75">
        <v>6.08063</v>
      </c>
      <c r="FA75">
        <v>20.139</v>
      </c>
      <c r="FB75">
        <v>5.23346</v>
      </c>
      <c r="FC75">
        <v>11.992</v>
      </c>
      <c r="FD75">
        <v>4.95555</v>
      </c>
      <c r="FE75">
        <v>3.3039</v>
      </c>
      <c r="FF75">
        <v>347.9</v>
      </c>
      <c r="FG75">
        <v>9999</v>
      </c>
      <c r="FH75">
        <v>9999</v>
      </c>
      <c r="FI75">
        <v>6221.1</v>
      </c>
      <c r="FJ75">
        <v>1.86813</v>
      </c>
      <c r="FK75">
        <v>1.86386</v>
      </c>
      <c r="FL75">
        <v>1.87137</v>
      </c>
      <c r="FM75">
        <v>1.86234</v>
      </c>
      <c r="FN75">
        <v>1.86173</v>
      </c>
      <c r="FO75">
        <v>1.86818</v>
      </c>
      <c r="FP75">
        <v>1.8583</v>
      </c>
      <c r="FQ75">
        <v>1.86462</v>
      </c>
      <c r="FR75">
        <v>5</v>
      </c>
      <c r="FS75">
        <v>0</v>
      </c>
      <c r="FT75">
        <v>0</v>
      </c>
      <c r="FU75">
        <v>0</v>
      </c>
      <c r="FV75" t="s">
        <v>358</v>
      </c>
      <c r="FW75" t="s">
        <v>359</v>
      </c>
      <c r="FX75" t="s">
        <v>360</v>
      </c>
      <c r="FY75" t="s">
        <v>360</v>
      </c>
      <c r="FZ75" t="s">
        <v>360</v>
      </c>
      <c r="GA75" t="s">
        <v>360</v>
      </c>
      <c r="GB75">
        <v>0</v>
      </c>
      <c r="GC75">
        <v>100</v>
      </c>
      <c r="GD75">
        <v>100</v>
      </c>
      <c r="GE75">
        <v>4.796</v>
      </c>
      <c r="GF75">
        <v>0.2865</v>
      </c>
      <c r="GG75">
        <v>1.58883679202709</v>
      </c>
      <c r="GH75">
        <v>0.00476717027532216</v>
      </c>
      <c r="GI75">
        <v>-2.21254457965117e-06</v>
      </c>
      <c r="GJ75">
        <v>8.4011376092462e-10</v>
      </c>
      <c r="GK75">
        <v>-0.0609447565822332</v>
      </c>
      <c r="GL75">
        <v>-0.00872906473258777</v>
      </c>
      <c r="GM75">
        <v>0.00143137740804298</v>
      </c>
      <c r="GN75">
        <v>-1.08861914993027e-05</v>
      </c>
      <c r="GO75">
        <v>12</v>
      </c>
      <c r="GP75">
        <v>2219</v>
      </c>
      <c r="GQ75">
        <v>4</v>
      </c>
      <c r="GR75">
        <v>38</v>
      </c>
      <c r="GS75">
        <v>3025.5</v>
      </c>
      <c r="GT75">
        <v>3025.5</v>
      </c>
      <c r="GU75">
        <v>2.61719</v>
      </c>
      <c r="GV75">
        <v>2.3584</v>
      </c>
      <c r="GW75">
        <v>1.99829</v>
      </c>
      <c r="GX75">
        <v>2.7063</v>
      </c>
      <c r="GY75">
        <v>2.09351</v>
      </c>
      <c r="GZ75">
        <v>2.40845</v>
      </c>
      <c r="HA75">
        <v>39.3418</v>
      </c>
      <c r="HB75">
        <v>13.8168</v>
      </c>
      <c r="HC75">
        <v>18</v>
      </c>
      <c r="HD75">
        <v>424.85</v>
      </c>
      <c r="HE75">
        <v>658.135</v>
      </c>
      <c r="HF75">
        <v>19.5202</v>
      </c>
      <c r="HG75">
        <v>32.0144</v>
      </c>
      <c r="HH75">
        <v>30.0012</v>
      </c>
      <c r="HI75">
        <v>31.8635</v>
      </c>
      <c r="HJ75">
        <v>31.8361</v>
      </c>
      <c r="HK75">
        <v>52.3831</v>
      </c>
      <c r="HL75">
        <v>55.5144</v>
      </c>
      <c r="HM75">
        <v>0</v>
      </c>
      <c r="HN75">
        <v>19.5392</v>
      </c>
      <c r="HO75">
        <v>1025.31</v>
      </c>
      <c r="HP75">
        <v>16.3267</v>
      </c>
      <c r="HQ75">
        <v>95.4187</v>
      </c>
      <c r="HR75">
        <v>99.4027</v>
      </c>
    </row>
    <row r="76" spans="1:226">
      <c r="A76">
        <v>60</v>
      </c>
      <c r="B76">
        <v>1657479656</v>
      </c>
      <c r="C76">
        <v>387</v>
      </c>
      <c r="D76" t="s">
        <v>478</v>
      </c>
      <c r="E76" t="s">
        <v>479</v>
      </c>
      <c r="F76">
        <v>5</v>
      </c>
      <c r="G76" t="s">
        <v>353</v>
      </c>
      <c r="H76" t="s">
        <v>354</v>
      </c>
      <c r="I76">
        <v>1657479653.5</v>
      </c>
      <c r="J76">
        <f>(K76)/1000</f>
        <v>0</v>
      </c>
      <c r="K76">
        <f>IF(BF76, AN76, AH76)</f>
        <v>0</v>
      </c>
      <c r="L76">
        <f>IF(BF76, AI76, AG76)</f>
        <v>0</v>
      </c>
      <c r="M76">
        <f>BH76 - IF(AU76&gt;1, L76*BB76*100.0/(AW76*BV76), 0)</f>
        <v>0</v>
      </c>
      <c r="N76">
        <f>((T76-J76/2)*M76-L76)/(T76+J76/2)</f>
        <v>0</v>
      </c>
      <c r="O76">
        <f>N76*(BO76+BP76)/1000.0</f>
        <v>0</v>
      </c>
      <c r="P76">
        <f>(BH76 - IF(AU76&gt;1, L76*BB76*100.0/(AW76*BV76), 0))*(BO76+BP76)/1000.0</f>
        <v>0</v>
      </c>
      <c r="Q76">
        <f>2.0/((1/S76-1/R76)+SIGN(S76)*SQRT((1/S76-1/R76)*(1/S76-1/R76) + 4*BC76/((BC76+1)*(BC76+1))*(2*1/S76*1/R76-1/R76*1/R76)))</f>
        <v>0</v>
      </c>
      <c r="R76">
        <f>IF(LEFT(BD76,1)&lt;&gt;"0",IF(LEFT(BD76,1)="1",3.0,BE76),$D$5+$E$5*(BV76*BO76/($K$5*1000))+$F$5*(BV76*BO76/($K$5*1000))*MAX(MIN(BB76,$J$5),$I$5)*MAX(MIN(BB76,$J$5),$I$5)+$G$5*MAX(MIN(BB76,$J$5),$I$5)*(BV76*BO76/($K$5*1000))+$H$5*(BV76*BO76/($K$5*1000))*(BV76*BO76/($K$5*1000)))</f>
        <v>0</v>
      </c>
      <c r="S76">
        <f>J76*(1000-(1000*0.61365*exp(17.502*W76/(240.97+W76))/(BO76+BP76)+BJ76)/2)/(1000*0.61365*exp(17.502*W76/(240.97+W76))/(BO76+BP76)-BJ76)</f>
        <v>0</v>
      </c>
      <c r="T76">
        <f>1/((BC76+1)/(Q76/1.6)+1/(R76/1.37)) + BC76/((BC76+1)/(Q76/1.6) + BC76/(R76/1.37))</f>
        <v>0</v>
      </c>
      <c r="U76">
        <f>(AX76*BA76)</f>
        <v>0</v>
      </c>
      <c r="V76">
        <f>(BQ76+(U76+2*0.95*5.67E-8*(((BQ76+$B$7)+273)^4-(BQ76+273)^4)-44100*J76)/(1.84*29.3*R76+8*0.95*5.67E-8*(BQ76+273)^3))</f>
        <v>0</v>
      </c>
      <c r="W76">
        <f>($C$7*BR76+$D$7*BS76+$E$7*V76)</f>
        <v>0</v>
      </c>
      <c r="X76">
        <f>0.61365*exp(17.502*W76/(240.97+W76))</f>
        <v>0</v>
      </c>
      <c r="Y76">
        <f>(Z76/AA76*100)</f>
        <v>0</v>
      </c>
      <c r="Z76">
        <f>BJ76*(BO76+BP76)/1000</f>
        <v>0</v>
      </c>
      <c r="AA76">
        <f>0.61365*exp(17.502*BQ76/(240.97+BQ76))</f>
        <v>0</v>
      </c>
      <c r="AB76">
        <f>(X76-BJ76*(BO76+BP76)/1000)</f>
        <v>0</v>
      </c>
      <c r="AC76">
        <f>(-J76*44100)</f>
        <v>0</v>
      </c>
      <c r="AD76">
        <f>2*29.3*R76*0.92*(BQ76-W76)</f>
        <v>0</v>
      </c>
      <c r="AE76">
        <f>2*0.95*5.67E-8*(((BQ76+$B$7)+273)^4-(W76+273)^4)</f>
        <v>0</v>
      </c>
      <c r="AF76">
        <f>U76+AE76+AC76+AD76</f>
        <v>0</v>
      </c>
      <c r="AG76">
        <f>BN76*AU76*(BI76-BH76*(1000-AU76*BK76)/(1000-AU76*BJ76))/(100*BB76)</f>
        <v>0</v>
      </c>
      <c r="AH76">
        <f>1000*BN76*AU76*(BJ76-BK76)/(100*BB76*(1000-AU76*BJ76))</f>
        <v>0</v>
      </c>
      <c r="AI76">
        <f>(AJ76 - AK76 - BO76*1E3/(8.314*(BQ76+273.15)) * AM76/BN76 * AL76) * BN76/(100*BB76) * (1000 - BK76)/1000</f>
        <v>0</v>
      </c>
      <c r="AJ76">
        <v>1024.06042007514</v>
      </c>
      <c r="AK76">
        <v>974.556103030303</v>
      </c>
      <c r="AL76">
        <v>3.37021231696003</v>
      </c>
      <c r="AM76">
        <v>65.8875090245337</v>
      </c>
      <c r="AN76">
        <f>(AP76 - AO76 + BO76*1E3/(8.314*(BQ76+273.15)) * AR76/BN76 * AQ76) * BN76/(100*BB76) * 1000/(1000 - AP76)</f>
        <v>0</v>
      </c>
      <c r="AO76">
        <v>16.5101840271712</v>
      </c>
      <c r="AP76">
        <v>21.3111944055944</v>
      </c>
      <c r="AQ76">
        <v>0.00102825330951711</v>
      </c>
      <c r="AR76">
        <v>78.9573288142496</v>
      </c>
      <c r="AS76">
        <v>19</v>
      </c>
      <c r="AT76">
        <v>4</v>
      </c>
      <c r="AU76">
        <f>IF(AS76*$H$13&gt;=AW76,1.0,(AW76/(AW76-AS76*$H$13)))</f>
        <v>0</v>
      </c>
      <c r="AV76">
        <f>(AU76-1)*100</f>
        <v>0</v>
      </c>
      <c r="AW76">
        <f>MAX(0,($B$13+$C$13*BV76)/(1+$D$13*BV76)*BO76/(BQ76+273)*$E$13)</f>
        <v>0</v>
      </c>
      <c r="AX76">
        <f>$B$11*BW76+$C$11*BX76+$F$11*CI76*(1-CL76)</f>
        <v>0</v>
      </c>
      <c r="AY76">
        <f>AX76*AZ76</f>
        <v>0</v>
      </c>
      <c r="AZ76">
        <f>($B$11*$D$9+$C$11*$D$9+$F$11*((CV76+CN76)/MAX(CV76+CN76+CW76, 0.1)*$I$9+CW76/MAX(CV76+CN76+CW76, 0.1)*$J$9))/($B$11+$C$11+$F$11)</f>
        <v>0</v>
      </c>
      <c r="BA76">
        <f>($B$11*$K$9+$C$11*$K$9+$F$11*((CV76+CN76)/MAX(CV76+CN76+CW76, 0.1)*$P$9+CW76/MAX(CV76+CN76+CW76, 0.1)*$Q$9))/($B$11+$C$11+$F$11)</f>
        <v>0</v>
      </c>
      <c r="BB76">
        <v>6</v>
      </c>
      <c r="BC76">
        <v>0.5</v>
      </c>
      <c r="BD76" t="s">
        <v>355</v>
      </c>
      <c r="BE76">
        <v>2</v>
      </c>
      <c r="BF76" t="b">
        <v>1</v>
      </c>
      <c r="BG76">
        <v>1657479653.5</v>
      </c>
      <c r="BH76">
        <v>947.159666666667</v>
      </c>
      <c r="BI76">
        <v>1009.08111111111</v>
      </c>
      <c r="BJ76">
        <v>21.3035111111111</v>
      </c>
      <c r="BK76">
        <v>16.4699222222222</v>
      </c>
      <c r="BL76">
        <v>942.339888888889</v>
      </c>
      <c r="BM76">
        <v>21.0167222222222</v>
      </c>
      <c r="BN76">
        <v>500.019888888889</v>
      </c>
      <c r="BO76">
        <v>73.3922222222222</v>
      </c>
      <c r="BP76">
        <v>0.0273053444444444</v>
      </c>
      <c r="BQ76">
        <v>24.4999333333333</v>
      </c>
      <c r="BR76">
        <v>24.9587333333333</v>
      </c>
      <c r="BS76">
        <v>999.9</v>
      </c>
      <c r="BT76">
        <v>0</v>
      </c>
      <c r="BU76">
        <v>0</v>
      </c>
      <c r="BV76">
        <v>10015.3222222222</v>
      </c>
      <c r="BW76">
        <v>0</v>
      </c>
      <c r="BX76">
        <v>1193.54444444444</v>
      </c>
      <c r="BY76">
        <v>-61.9206888888889</v>
      </c>
      <c r="BZ76">
        <v>967.776555555556</v>
      </c>
      <c r="CA76">
        <v>1025.97888888889</v>
      </c>
      <c r="CB76">
        <v>4.83358222222222</v>
      </c>
      <c r="CC76">
        <v>1009.08111111111</v>
      </c>
      <c r="CD76">
        <v>16.4699222222222</v>
      </c>
      <c r="CE76">
        <v>1.56351333333333</v>
      </c>
      <c r="CF76">
        <v>1.20876444444444</v>
      </c>
      <c r="CG76">
        <v>13.6038111111111</v>
      </c>
      <c r="CH76">
        <v>9.70989777777778</v>
      </c>
      <c r="CI76">
        <v>1999.98777777778</v>
      </c>
      <c r="CJ76">
        <v>0.980004333333333</v>
      </c>
      <c r="CK76">
        <v>0.0199957555555556</v>
      </c>
      <c r="CL76">
        <v>0</v>
      </c>
      <c r="CM76">
        <v>2.61775555555556</v>
      </c>
      <c r="CN76">
        <v>0</v>
      </c>
      <c r="CO76">
        <v>17164.7666666667</v>
      </c>
      <c r="CP76">
        <v>16705.3333333333</v>
      </c>
      <c r="CQ76">
        <v>46.187</v>
      </c>
      <c r="CR76">
        <v>49.25</v>
      </c>
      <c r="CS76">
        <v>47.5</v>
      </c>
      <c r="CT76">
        <v>46.562</v>
      </c>
      <c r="CU76">
        <v>45.312</v>
      </c>
      <c r="CV76">
        <v>1959.99777777778</v>
      </c>
      <c r="CW76">
        <v>39.99</v>
      </c>
      <c r="CX76">
        <v>0</v>
      </c>
      <c r="CY76">
        <v>1651546440.6</v>
      </c>
      <c r="CZ76">
        <v>0</v>
      </c>
      <c r="DA76">
        <v>0</v>
      </c>
      <c r="DB76" t="s">
        <v>356</v>
      </c>
      <c r="DC76">
        <v>1657298120.5</v>
      </c>
      <c r="DD76">
        <v>1657298120.5</v>
      </c>
      <c r="DE76">
        <v>0</v>
      </c>
      <c r="DF76">
        <v>1.391</v>
      </c>
      <c r="DG76">
        <v>0.035</v>
      </c>
      <c r="DH76">
        <v>2.39</v>
      </c>
      <c r="DI76">
        <v>0.104</v>
      </c>
      <c r="DJ76">
        <v>419</v>
      </c>
      <c r="DK76">
        <v>18</v>
      </c>
      <c r="DL76">
        <v>0.11</v>
      </c>
      <c r="DM76">
        <v>0.02</v>
      </c>
      <c r="DN76">
        <v>-60.7653463414634</v>
      </c>
      <c r="DO76">
        <v>-7.7220041811849</v>
      </c>
      <c r="DP76">
        <v>0.815284737959709</v>
      </c>
      <c r="DQ76">
        <v>0</v>
      </c>
      <c r="DR76">
        <v>4.58344390243902</v>
      </c>
      <c r="DS76">
        <v>1.77159324041812</v>
      </c>
      <c r="DT76">
        <v>0.175230643242306</v>
      </c>
      <c r="DU76">
        <v>0</v>
      </c>
      <c r="DV76">
        <v>0</v>
      </c>
      <c r="DW76">
        <v>2</v>
      </c>
      <c r="DX76" t="s">
        <v>357</v>
      </c>
      <c r="DY76">
        <v>2.82239</v>
      </c>
      <c r="DZ76">
        <v>2.644</v>
      </c>
      <c r="EA76">
        <v>0.131046</v>
      </c>
      <c r="EB76">
        <v>0.13664</v>
      </c>
      <c r="EC76">
        <v>0.0761993</v>
      </c>
      <c r="ED76">
        <v>0.0632394</v>
      </c>
      <c r="EE76">
        <v>24165.3</v>
      </c>
      <c r="EF76">
        <v>20975.6</v>
      </c>
      <c r="EG76">
        <v>24919.9</v>
      </c>
      <c r="EH76">
        <v>23683.5</v>
      </c>
      <c r="EI76">
        <v>39342.9</v>
      </c>
      <c r="EJ76">
        <v>36759.2</v>
      </c>
      <c r="EK76">
        <v>45100.2</v>
      </c>
      <c r="EL76">
        <v>42295</v>
      </c>
      <c r="EM76">
        <v>1.7318</v>
      </c>
      <c r="EN76">
        <v>2.07717</v>
      </c>
      <c r="EO76">
        <v>-0.030037</v>
      </c>
      <c r="EP76">
        <v>0</v>
      </c>
      <c r="EQ76">
        <v>25.4474</v>
      </c>
      <c r="ER76">
        <v>999.9</v>
      </c>
      <c r="ES76">
        <v>40.013</v>
      </c>
      <c r="ET76">
        <v>34.634</v>
      </c>
      <c r="EU76">
        <v>30.1776</v>
      </c>
      <c r="EV76">
        <v>52.7402</v>
      </c>
      <c r="EW76">
        <v>28.7099</v>
      </c>
      <c r="EX76">
        <v>2</v>
      </c>
      <c r="EY76">
        <v>0.368087</v>
      </c>
      <c r="EZ76">
        <v>6.03139</v>
      </c>
      <c r="FA76">
        <v>20.1408</v>
      </c>
      <c r="FB76">
        <v>5.23361</v>
      </c>
      <c r="FC76">
        <v>11.992</v>
      </c>
      <c r="FD76">
        <v>4.9556</v>
      </c>
      <c r="FE76">
        <v>3.30393</v>
      </c>
      <c r="FF76">
        <v>347.9</v>
      </c>
      <c r="FG76">
        <v>9999</v>
      </c>
      <c r="FH76">
        <v>9999</v>
      </c>
      <c r="FI76">
        <v>6221.1</v>
      </c>
      <c r="FJ76">
        <v>1.86814</v>
      </c>
      <c r="FK76">
        <v>1.86386</v>
      </c>
      <c r="FL76">
        <v>1.87138</v>
      </c>
      <c r="FM76">
        <v>1.86234</v>
      </c>
      <c r="FN76">
        <v>1.86174</v>
      </c>
      <c r="FO76">
        <v>1.86816</v>
      </c>
      <c r="FP76">
        <v>1.85831</v>
      </c>
      <c r="FQ76">
        <v>1.86463</v>
      </c>
      <c r="FR76">
        <v>5</v>
      </c>
      <c r="FS76">
        <v>0</v>
      </c>
      <c r="FT76">
        <v>0</v>
      </c>
      <c r="FU76">
        <v>0</v>
      </c>
      <c r="FV76" t="s">
        <v>358</v>
      </c>
      <c r="FW76" t="s">
        <v>359</v>
      </c>
      <c r="FX76" t="s">
        <v>360</v>
      </c>
      <c r="FY76" t="s">
        <v>360</v>
      </c>
      <c r="FZ76" t="s">
        <v>360</v>
      </c>
      <c r="GA76" t="s">
        <v>360</v>
      </c>
      <c r="GB76">
        <v>0</v>
      </c>
      <c r="GC76">
        <v>100</v>
      </c>
      <c r="GD76">
        <v>100</v>
      </c>
      <c r="GE76">
        <v>4.843</v>
      </c>
      <c r="GF76">
        <v>0.2871</v>
      </c>
      <c r="GG76">
        <v>1.58883679202709</v>
      </c>
      <c r="GH76">
        <v>0.00476717027532216</v>
      </c>
      <c r="GI76">
        <v>-2.21254457965117e-06</v>
      </c>
      <c r="GJ76">
        <v>8.4011376092462e-10</v>
      </c>
      <c r="GK76">
        <v>-0.0609447565822332</v>
      </c>
      <c r="GL76">
        <v>-0.00872906473258777</v>
      </c>
      <c r="GM76">
        <v>0.00143137740804298</v>
      </c>
      <c r="GN76">
        <v>-1.08861914993027e-05</v>
      </c>
      <c r="GO76">
        <v>12</v>
      </c>
      <c r="GP76">
        <v>2219</v>
      </c>
      <c r="GQ76">
        <v>4</v>
      </c>
      <c r="GR76">
        <v>38</v>
      </c>
      <c r="GS76">
        <v>3025.6</v>
      </c>
      <c r="GT76">
        <v>3025.6</v>
      </c>
      <c r="GU76">
        <v>2.65015</v>
      </c>
      <c r="GV76">
        <v>2.36816</v>
      </c>
      <c r="GW76">
        <v>1.99829</v>
      </c>
      <c r="GX76">
        <v>2.7063</v>
      </c>
      <c r="GY76">
        <v>2.09351</v>
      </c>
      <c r="GZ76">
        <v>2.36572</v>
      </c>
      <c r="HA76">
        <v>39.3667</v>
      </c>
      <c r="HB76">
        <v>13.8081</v>
      </c>
      <c r="HC76">
        <v>18</v>
      </c>
      <c r="HD76">
        <v>424.982</v>
      </c>
      <c r="HE76">
        <v>657.823</v>
      </c>
      <c r="HF76">
        <v>19.5446</v>
      </c>
      <c r="HG76">
        <v>32.0258</v>
      </c>
      <c r="HH76">
        <v>30.0011</v>
      </c>
      <c r="HI76">
        <v>31.8726</v>
      </c>
      <c r="HJ76">
        <v>31.8461</v>
      </c>
      <c r="HK76">
        <v>53.0363</v>
      </c>
      <c r="HL76">
        <v>55.8016</v>
      </c>
      <c r="HM76">
        <v>0</v>
      </c>
      <c r="HN76">
        <v>19.5668</v>
      </c>
      <c r="HO76">
        <v>1038.75</v>
      </c>
      <c r="HP76">
        <v>16.1961</v>
      </c>
      <c r="HQ76">
        <v>95.4152</v>
      </c>
      <c r="HR76">
        <v>99.3985</v>
      </c>
    </row>
    <row r="77" spans="1:226">
      <c r="A77">
        <v>61</v>
      </c>
      <c r="B77">
        <v>1657479660.5</v>
      </c>
      <c r="C77">
        <v>391.5</v>
      </c>
      <c r="D77" t="s">
        <v>480</v>
      </c>
      <c r="E77" t="s">
        <v>481</v>
      </c>
      <c r="F77">
        <v>5</v>
      </c>
      <c r="G77" t="s">
        <v>353</v>
      </c>
      <c r="H77" t="s">
        <v>354</v>
      </c>
      <c r="I77">
        <v>1657479657.94444</v>
      </c>
      <c r="J77">
        <f>(K77)/1000</f>
        <v>0</v>
      </c>
      <c r="K77">
        <f>IF(BF77, AN77, AH77)</f>
        <v>0</v>
      </c>
      <c r="L77">
        <f>IF(BF77, AI77, AG77)</f>
        <v>0</v>
      </c>
      <c r="M77">
        <f>BH77 - IF(AU77&gt;1, L77*BB77*100.0/(AW77*BV77), 0)</f>
        <v>0</v>
      </c>
      <c r="N77">
        <f>((T77-J77/2)*M77-L77)/(T77+J77/2)</f>
        <v>0</v>
      </c>
      <c r="O77">
        <f>N77*(BO77+BP77)/1000.0</f>
        <v>0</v>
      </c>
      <c r="P77">
        <f>(BH77 - IF(AU77&gt;1, L77*BB77*100.0/(AW77*BV77), 0))*(BO77+BP77)/1000.0</f>
        <v>0</v>
      </c>
      <c r="Q77">
        <f>2.0/((1/S77-1/R77)+SIGN(S77)*SQRT((1/S77-1/R77)*(1/S77-1/R77) + 4*BC77/((BC77+1)*(BC77+1))*(2*1/S77*1/R77-1/R77*1/R77)))</f>
        <v>0</v>
      </c>
      <c r="R77">
        <f>IF(LEFT(BD77,1)&lt;&gt;"0",IF(LEFT(BD77,1)="1",3.0,BE77),$D$5+$E$5*(BV77*BO77/($K$5*1000))+$F$5*(BV77*BO77/($K$5*1000))*MAX(MIN(BB77,$J$5),$I$5)*MAX(MIN(BB77,$J$5),$I$5)+$G$5*MAX(MIN(BB77,$J$5),$I$5)*(BV77*BO77/($K$5*1000))+$H$5*(BV77*BO77/($K$5*1000))*(BV77*BO77/($K$5*1000)))</f>
        <v>0</v>
      </c>
      <c r="S77">
        <f>J77*(1000-(1000*0.61365*exp(17.502*W77/(240.97+W77))/(BO77+BP77)+BJ77)/2)/(1000*0.61365*exp(17.502*W77/(240.97+W77))/(BO77+BP77)-BJ77)</f>
        <v>0</v>
      </c>
      <c r="T77">
        <f>1/((BC77+1)/(Q77/1.6)+1/(R77/1.37)) + BC77/((BC77+1)/(Q77/1.6) + BC77/(R77/1.37))</f>
        <v>0</v>
      </c>
      <c r="U77">
        <f>(AX77*BA77)</f>
        <v>0</v>
      </c>
      <c r="V77">
        <f>(BQ77+(U77+2*0.95*5.67E-8*(((BQ77+$B$7)+273)^4-(BQ77+273)^4)-44100*J77)/(1.84*29.3*R77+8*0.95*5.67E-8*(BQ77+273)^3))</f>
        <v>0</v>
      </c>
      <c r="W77">
        <f>($C$7*BR77+$D$7*BS77+$E$7*V77)</f>
        <v>0</v>
      </c>
      <c r="X77">
        <f>0.61365*exp(17.502*W77/(240.97+W77))</f>
        <v>0</v>
      </c>
      <c r="Y77">
        <f>(Z77/AA77*100)</f>
        <v>0</v>
      </c>
      <c r="Z77">
        <f>BJ77*(BO77+BP77)/1000</f>
        <v>0</v>
      </c>
      <c r="AA77">
        <f>0.61365*exp(17.502*BQ77/(240.97+BQ77))</f>
        <v>0</v>
      </c>
      <c r="AB77">
        <f>(X77-BJ77*(BO77+BP77)/1000)</f>
        <v>0</v>
      </c>
      <c r="AC77">
        <f>(-J77*44100)</f>
        <v>0</v>
      </c>
      <c r="AD77">
        <f>2*29.3*R77*0.92*(BQ77-W77)</f>
        <v>0</v>
      </c>
      <c r="AE77">
        <f>2*0.95*5.67E-8*(((BQ77+$B$7)+273)^4-(W77+273)^4)</f>
        <v>0</v>
      </c>
      <c r="AF77">
        <f>U77+AE77+AC77+AD77</f>
        <v>0</v>
      </c>
      <c r="AG77">
        <f>BN77*AU77*(BI77-BH77*(1000-AU77*BK77)/(1000-AU77*BJ77))/(100*BB77)</f>
        <v>0</v>
      </c>
      <c r="AH77">
        <f>1000*BN77*AU77*(BJ77-BK77)/(100*BB77*(1000-AU77*BJ77))</f>
        <v>0</v>
      </c>
      <c r="AI77">
        <f>(AJ77 - AK77 - BO77*1E3/(8.314*(BQ77+273.15)) * AM77/BN77 * AL77) * BN77/(100*BB77) * (1000 - BK77)/1000</f>
        <v>0</v>
      </c>
      <c r="AJ77">
        <v>1039.67817676609</v>
      </c>
      <c r="AK77">
        <v>989.900303030303</v>
      </c>
      <c r="AL77">
        <v>3.40927262936269</v>
      </c>
      <c r="AM77">
        <v>65.8875090245337</v>
      </c>
      <c r="AN77">
        <f>(AP77 - AO77 + BO77*1E3/(8.314*(BQ77+273.15)) * AR77/BN77 * AQ77) * BN77/(100*BB77) * 1000/(1000 - AP77)</f>
        <v>0</v>
      </c>
      <c r="AO77">
        <v>16.3812839556764</v>
      </c>
      <c r="AP77">
        <v>21.324</v>
      </c>
      <c r="AQ77">
        <v>0.000473879684703396</v>
      </c>
      <c r="AR77">
        <v>78.9573288142496</v>
      </c>
      <c r="AS77">
        <v>19</v>
      </c>
      <c r="AT77">
        <v>4</v>
      </c>
      <c r="AU77">
        <f>IF(AS77*$H$13&gt;=AW77,1.0,(AW77/(AW77-AS77*$H$13)))</f>
        <v>0</v>
      </c>
      <c r="AV77">
        <f>(AU77-1)*100</f>
        <v>0</v>
      </c>
      <c r="AW77">
        <f>MAX(0,($B$13+$C$13*BV77)/(1+$D$13*BV77)*BO77/(BQ77+273)*$E$13)</f>
        <v>0</v>
      </c>
      <c r="AX77">
        <f>$B$11*BW77+$C$11*BX77+$F$11*CI77*(1-CL77)</f>
        <v>0</v>
      </c>
      <c r="AY77">
        <f>AX77*AZ77</f>
        <v>0</v>
      </c>
      <c r="AZ77">
        <f>($B$11*$D$9+$C$11*$D$9+$F$11*((CV77+CN77)/MAX(CV77+CN77+CW77, 0.1)*$I$9+CW77/MAX(CV77+CN77+CW77, 0.1)*$J$9))/($B$11+$C$11+$F$11)</f>
        <v>0</v>
      </c>
      <c r="BA77">
        <f>($B$11*$K$9+$C$11*$K$9+$F$11*((CV77+CN77)/MAX(CV77+CN77+CW77, 0.1)*$P$9+CW77/MAX(CV77+CN77+CW77, 0.1)*$Q$9))/($B$11+$C$11+$F$11)</f>
        <v>0</v>
      </c>
      <c r="BB77">
        <v>6</v>
      </c>
      <c r="BC77">
        <v>0.5</v>
      </c>
      <c r="BD77" t="s">
        <v>355</v>
      </c>
      <c r="BE77">
        <v>2</v>
      </c>
      <c r="BF77" t="b">
        <v>1</v>
      </c>
      <c r="BG77">
        <v>1657479657.94444</v>
      </c>
      <c r="BH77">
        <v>961.973111111111</v>
      </c>
      <c r="BI77">
        <v>1024.18333333333</v>
      </c>
      <c r="BJ77">
        <v>21.3178888888889</v>
      </c>
      <c r="BK77">
        <v>16.3436333333333</v>
      </c>
      <c r="BL77">
        <v>957.111666666667</v>
      </c>
      <c r="BM77">
        <v>21.0305777777778</v>
      </c>
      <c r="BN77">
        <v>499.998</v>
      </c>
      <c r="BO77">
        <v>73.3927444444444</v>
      </c>
      <c r="BP77">
        <v>0.0275456888888889</v>
      </c>
      <c r="BQ77">
        <v>24.5056777777778</v>
      </c>
      <c r="BR77">
        <v>24.9511333333333</v>
      </c>
      <c r="BS77">
        <v>999.9</v>
      </c>
      <c r="BT77">
        <v>0</v>
      </c>
      <c r="BU77">
        <v>0</v>
      </c>
      <c r="BV77">
        <v>9994.85555555556</v>
      </c>
      <c r="BW77">
        <v>0</v>
      </c>
      <c r="BX77">
        <v>1181.99111111111</v>
      </c>
      <c r="BY77">
        <v>-62.2108777777778</v>
      </c>
      <c r="BZ77">
        <v>982.927111111111</v>
      </c>
      <c r="CA77">
        <v>1041.20111111111</v>
      </c>
      <c r="CB77">
        <v>4.97425444444444</v>
      </c>
      <c r="CC77">
        <v>1024.18333333333</v>
      </c>
      <c r="CD77">
        <v>16.3436333333333</v>
      </c>
      <c r="CE77">
        <v>1.56457777777778</v>
      </c>
      <c r="CF77">
        <v>1.19950333333333</v>
      </c>
      <c r="CG77">
        <v>13.6143</v>
      </c>
      <c r="CH77">
        <v>9.59536444444444</v>
      </c>
      <c r="CI77">
        <v>2000.06111111111</v>
      </c>
      <c r="CJ77">
        <v>0.980004333333333</v>
      </c>
      <c r="CK77">
        <v>0.0199957555555556</v>
      </c>
      <c r="CL77">
        <v>0</v>
      </c>
      <c r="CM77">
        <v>2.75275555555556</v>
      </c>
      <c r="CN77">
        <v>0</v>
      </c>
      <c r="CO77">
        <v>17188.7222222222</v>
      </c>
      <c r="CP77">
        <v>16705.9444444444</v>
      </c>
      <c r="CQ77">
        <v>46.194</v>
      </c>
      <c r="CR77">
        <v>49.3051111111111</v>
      </c>
      <c r="CS77">
        <v>47.5</v>
      </c>
      <c r="CT77">
        <v>46.604</v>
      </c>
      <c r="CU77">
        <v>45.34</v>
      </c>
      <c r="CV77">
        <v>1960.06888888889</v>
      </c>
      <c r="CW77">
        <v>39.9922222222222</v>
      </c>
      <c r="CX77">
        <v>0</v>
      </c>
      <c r="CY77">
        <v>1651546444.8</v>
      </c>
      <c r="CZ77">
        <v>0</v>
      </c>
      <c r="DA77">
        <v>0</v>
      </c>
      <c r="DB77" t="s">
        <v>356</v>
      </c>
      <c r="DC77">
        <v>1657298120.5</v>
      </c>
      <c r="DD77">
        <v>1657298120.5</v>
      </c>
      <c r="DE77">
        <v>0</v>
      </c>
      <c r="DF77">
        <v>1.391</v>
      </c>
      <c r="DG77">
        <v>0.035</v>
      </c>
      <c r="DH77">
        <v>2.39</v>
      </c>
      <c r="DI77">
        <v>0.104</v>
      </c>
      <c r="DJ77">
        <v>419</v>
      </c>
      <c r="DK77">
        <v>18</v>
      </c>
      <c r="DL77">
        <v>0.11</v>
      </c>
      <c r="DM77">
        <v>0.02</v>
      </c>
      <c r="DN77">
        <v>-61.3493634146341</v>
      </c>
      <c r="DO77">
        <v>-7.63719094076672</v>
      </c>
      <c r="DP77">
        <v>0.813952813325225</v>
      </c>
      <c r="DQ77">
        <v>0</v>
      </c>
      <c r="DR77">
        <v>4.73249243902439</v>
      </c>
      <c r="DS77">
        <v>1.70256188153312</v>
      </c>
      <c r="DT77">
        <v>0.168202114988885</v>
      </c>
      <c r="DU77">
        <v>0</v>
      </c>
      <c r="DV77">
        <v>0</v>
      </c>
      <c r="DW77">
        <v>2</v>
      </c>
      <c r="DX77" t="s">
        <v>357</v>
      </c>
      <c r="DY77">
        <v>2.82197</v>
      </c>
      <c r="DZ77">
        <v>2.64398</v>
      </c>
      <c r="EA77">
        <v>0.132374</v>
      </c>
      <c r="EB77">
        <v>0.137898</v>
      </c>
      <c r="EC77">
        <v>0.0762338</v>
      </c>
      <c r="ED77">
        <v>0.0629641</v>
      </c>
      <c r="EE77">
        <v>24127.9</v>
      </c>
      <c r="EF77">
        <v>20944.2</v>
      </c>
      <c r="EG77">
        <v>24919.5</v>
      </c>
      <c r="EH77">
        <v>23682.7</v>
      </c>
      <c r="EI77">
        <v>39340.7</v>
      </c>
      <c r="EJ77">
        <v>36768.9</v>
      </c>
      <c r="EK77">
        <v>45099.3</v>
      </c>
      <c r="EL77">
        <v>42293.6</v>
      </c>
      <c r="EM77">
        <v>1.7311</v>
      </c>
      <c r="EN77">
        <v>2.07713</v>
      </c>
      <c r="EO77">
        <v>-0.0314228</v>
      </c>
      <c r="EP77">
        <v>0</v>
      </c>
      <c r="EQ77">
        <v>25.4567</v>
      </c>
      <c r="ER77">
        <v>999.9</v>
      </c>
      <c r="ES77">
        <v>39.989</v>
      </c>
      <c r="ET77">
        <v>34.634</v>
      </c>
      <c r="EU77">
        <v>30.1588</v>
      </c>
      <c r="EV77">
        <v>52.7002</v>
      </c>
      <c r="EW77">
        <v>28.7941</v>
      </c>
      <c r="EX77">
        <v>2</v>
      </c>
      <c r="EY77">
        <v>0.368852</v>
      </c>
      <c r="EZ77">
        <v>5.99389</v>
      </c>
      <c r="FA77">
        <v>20.142</v>
      </c>
      <c r="FB77">
        <v>5.23406</v>
      </c>
      <c r="FC77">
        <v>11.992</v>
      </c>
      <c r="FD77">
        <v>4.95565</v>
      </c>
      <c r="FE77">
        <v>3.304</v>
      </c>
      <c r="FF77">
        <v>347.9</v>
      </c>
      <c r="FG77">
        <v>9999</v>
      </c>
      <c r="FH77">
        <v>9999</v>
      </c>
      <c r="FI77">
        <v>6221.3</v>
      </c>
      <c r="FJ77">
        <v>1.86813</v>
      </c>
      <c r="FK77">
        <v>1.86386</v>
      </c>
      <c r="FL77">
        <v>1.87136</v>
      </c>
      <c r="FM77">
        <v>1.86234</v>
      </c>
      <c r="FN77">
        <v>1.86174</v>
      </c>
      <c r="FO77">
        <v>1.86815</v>
      </c>
      <c r="FP77">
        <v>1.85829</v>
      </c>
      <c r="FQ77">
        <v>1.86462</v>
      </c>
      <c r="FR77">
        <v>5</v>
      </c>
      <c r="FS77">
        <v>0</v>
      </c>
      <c r="FT77">
        <v>0</v>
      </c>
      <c r="FU77">
        <v>0</v>
      </c>
      <c r="FV77" t="s">
        <v>358</v>
      </c>
      <c r="FW77" t="s">
        <v>359</v>
      </c>
      <c r="FX77" t="s">
        <v>360</v>
      </c>
      <c r="FY77" t="s">
        <v>360</v>
      </c>
      <c r="FZ77" t="s">
        <v>360</v>
      </c>
      <c r="GA77" t="s">
        <v>360</v>
      </c>
      <c r="GB77">
        <v>0</v>
      </c>
      <c r="GC77">
        <v>100</v>
      </c>
      <c r="GD77">
        <v>100</v>
      </c>
      <c r="GE77">
        <v>4.885</v>
      </c>
      <c r="GF77">
        <v>0.2877</v>
      </c>
      <c r="GG77">
        <v>1.58883679202709</v>
      </c>
      <c r="GH77">
        <v>0.00476717027532216</v>
      </c>
      <c r="GI77">
        <v>-2.21254457965117e-06</v>
      </c>
      <c r="GJ77">
        <v>8.4011376092462e-10</v>
      </c>
      <c r="GK77">
        <v>-0.0609447565822332</v>
      </c>
      <c r="GL77">
        <v>-0.00872906473258777</v>
      </c>
      <c r="GM77">
        <v>0.00143137740804298</v>
      </c>
      <c r="GN77">
        <v>-1.08861914993027e-05</v>
      </c>
      <c r="GO77">
        <v>12</v>
      </c>
      <c r="GP77">
        <v>2219</v>
      </c>
      <c r="GQ77">
        <v>4</v>
      </c>
      <c r="GR77">
        <v>38</v>
      </c>
      <c r="GS77">
        <v>3025.7</v>
      </c>
      <c r="GT77">
        <v>3025.7</v>
      </c>
      <c r="GU77">
        <v>2.67944</v>
      </c>
      <c r="GV77">
        <v>2.36328</v>
      </c>
      <c r="GW77">
        <v>1.99829</v>
      </c>
      <c r="GX77">
        <v>2.70752</v>
      </c>
      <c r="GY77">
        <v>2.09351</v>
      </c>
      <c r="GZ77">
        <v>2.41333</v>
      </c>
      <c r="HA77">
        <v>39.3667</v>
      </c>
      <c r="HB77">
        <v>13.8256</v>
      </c>
      <c r="HC77">
        <v>18</v>
      </c>
      <c r="HD77">
        <v>424.635</v>
      </c>
      <c r="HE77">
        <v>657.879</v>
      </c>
      <c r="HF77">
        <v>19.5695</v>
      </c>
      <c r="HG77">
        <v>32.0382</v>
      </c>
      <c r="HH77">
        <v>30.001</v>
      </c>
      <c r="HI77">
        <v>31.8817</v>
      </c>
      <c r="HJ77">
        <v>31.8551</v>
      </c>
      <c r="HK77">
        <v>53.6142</v>
      </c>
      <c r="HL77">
        <v>56.4247</v>
      </c>
      <c r="HM77">
        <v>0</v>
      </c>
      <c r="HN77">
        <v>19.5989</v>
      </c>
      <c r="HO77">
        <v>1058.91</v>
      </c>
      <c r="HP77">
        <v>16.0758</v>
      </c>
      <c r="HQ77">
        <v>95.4135</v>
      </c>
      <c r="HR77">
        <v>99.3952</v>
      </c>
    </row>
    <row r="78" spans="1:226">
      <c r="A78">
        <v>62</v>
      </c>
      <c r="B78">
        <v>1657479666</v>
      </c>
      <c r="C78">
        <v>397</v>
      </c>
      <c r="D78" t="s">
        <v>482</v>
      </c>
      <c r="E78" t="s">
        <v>483</v>
      </c>
      <c r="F78">
        <v>5</v>
      </c>
      <c r="G78" t="s">
        <v>353</v>
      </c>
      <c r="H78" t="s">
        <v>354</v>
      </c>
      <c r="I78">
        <v>1657479663.25</v>
      </c>
      <c r="J78">
        <f>(K78)/1000</f>
        <v>0</v>
      </c>
      <c r="K78">
        <f>IF(BF78, AN78, AH78)</f>
        <v>0</v>
      </c>
      <c r="L78">
        <f>IF(BF78, AI78, AG78)</f>
        <v>0</v>
      </c>
      <c r="M78">
        <f>BH78 - IF(AU78&gt;1, L78*BB78*100.0/(AW78*BV78), 0)</f>
        <v>0</v>
      </c>
      <c r="N78">
        <f>((T78-J78/2)*M78-L78)/(T78+J78/2)</f>
        <v>0</v>
      </c>
      <c r="O78">
        <f>N78*(BO78+BP78)/1000.0</f>
        <v>0</v>
      </c>
      <c r="P78">
        <f>(BH78 - IF(AU78&gt;1, L78*BB78*100.0/(AW78*BV78), 0))*(BO78+BP78)/1000.0</f>
        <v>0</v>
      </c>
      <c r="Q78">
        <f>2.0/((1/S78-1/R78)+SIGN(S78)*SQRT((1/S78-1/R78)*(1/S78-1/R78) + 4*BC78/((BC78+1)*(BC78+1))*(2*1/S78*1/R78-1/R78*1/R78)))</f>
        <v>0</v>
      </c>
      <c r="R78">
        <f>IF(LEFT(BD78,1)&lt;&gt;"0",IF(LEFT(BD78,1)="1",3.0,BE78),$D$5+$E$5*(BV78*BO78/($K$5*1000))+$F$5*(BV78*BO78/($K$5*1000))*MAX(MIN(BB78,$J$5),$I$5)*MAX(MIN(BB78,$J$5),$I$5)+$G$5*MAX(MIN(BB78,$J$5),$I$5)*(BV78*BO78/($K$5*1000))+$H$5*(BV78*BO78/($K$5*1000))*(BV78*BO78/($K$5*1000)))</f>
        <v>0</v>
      </c>
      <c r="S78">
        <f>J78*(1000-(1000*0.61365*exp(17.502*W78/(240.97+W78))/(BO78+BP78)+BJ78)/2)/(1000*0.61365*exp(17.502*W78/(240.97+W78))/(BO78+BP78)-BJ78)</f>
        <v>0</v>
      </c>
      <c r="T78">
        <f>1/((BC78+1)/(Q78/1.6)+1/(R78/1.37)) + BC78/((BC78+1)/(Q78/1.6) + BC78/(R78/1.37))</f>
        <v>0</v>
      </c>
      <c r="U78">
        <f>(AX78*BA78)</f>
        <v>0</v>
      </c>
      <c r="V78">
        <f>(BQ78+(U78+2*0.95*5.67E-8*(((BQ78+$B$7)+273)^4-(BQ78+273)^4)-44100*J78)/(1.84*29.3*R78+8*0.95*5.67E-8*(BQ78+273)^3))</f>
        <v>0</v>
      </c>
      <c r="W78">
        <f>($C$7*BR78+$D$7*BS78+$E$7*V78)</f>
        <v>0</v>
      </c>
      <c r="X78">
        <f>0.61365*exp(17.502*W78/(240.97+W78))</f>
        <v>0</v>
      </c>
      <c r="Y78">
        <f>(Z78/AA78*100)</f>
        <v>0</v>
      </c>
      <c r="Z78">
        <f>BJ78*(BO78+BP78)/1000</f>
        <v>0</v>
      </c>
      <c r="AA78">
        <f>0.61365*exp(17.502*BQ78/(240.97+BQ78))</f>
        <v>0</v>
      </c>
      <c r="AB78">
        <f>(X78-BJ78*(BO78+BP78)/1000)</f>
        <v>0</v>
      </c>
      <c r="AC78">
        <f>(-J78*44100)</f>
        <v>0</v>
      </c>
      <c r="AD78">
        <f>2*29.3*R78*0.92*(BQ78-W78)</f>
        <v>0</v>
      </c>
      <c r="AE78">
        <f>2*0.95*5.67E-8*(((BQ78+$B$7)+273)^4-(W78+273)^4)</f>
        <v>0</v>
      </c>
      <c r="AF78">
        <f>U78+AE78+AC78+AD78</f>
        <v>0</v>
      </c>
      <c r="AG78">
        <f>BN78*AU78*(BI78-BH78*(1000-AU78*BK78)/(1000-AU78*BJ78))/(100*BB78)</f>
        <v>0</v>
      </c>
      <c r="AH78">
        <f>1000*BN78*AU78*(BJ78-BK78)/(100*BB78*(1000-AU78*BJ78))</f>
        <v>0</v>
      </c>
      <c r="AI78">
        <f>(AJ78 - AK78 - BO78*1E3/(8.314*(BQ78+273.15)) * AM78/BN78 * AL78) * BN78/(100*BB78) * (1000 - BK78)/1000</f>
        <v>0</v>
      </c>
      <c r="AJ78">
        <v>1058.13316324242</v>
      </c>
      <c r="AK78">
        <v>1008.4146</v>
      </c>
      <c r="AL78">
        <v>3.39548808615006</v>
      </c>
      <c r="AM78">
        <v>65.8875090245337</v>
      </c>
      <c r="AN78">
        <f>(AP78 - AO78 + BO78*1E3/(8.314*(BQ78+273.15)) * AR78/BN78 * AQ78) * BN78/(100*BB78) * 1000/(1000 - AP78)</f>
        <v>0</v>
      </c>
      <c r="AO78">
        <v>16.2636522243391</v>
      </c>
      <c r="AP78">
        <v>21.3469398601399</v>
      </c>
      <c r="AQ78">
        <v>0.00560913385253836</v>
      </c>
      <c r="AR78">
        <v>78.9573288142496</v>
      </c>
      <c r="AS78">
        <v>19</v>
      </c>
      <c r="AT78">
        <v>4</v>
      </c>
      <c r="AU78">
        <f>IF(AS78*$H$13&gt;=AW78,1.0,(AW78/(AW78-AS78*$H$13)))</f>
        <v>0</v>
      </c>
      <c r="AV78">
        <f>(AU78-1)*100</f>
        <v>0</v>
      </c>
      <c r="AW78">
        <f>MAX(0,($B$13+$C$13*BV78)/(1+$D$13*BV78)*BO78/(BQ78+273)*$E$13)</f>
        <v>0</v>
      </c>
      <c r="AX78">
        <f>$B$11*BW78+$C$11*BX78+$F$11*CI78*(1-CL78)</f>
        <v>0</v>
      </c>
      <c r="AY78">
        <f>AX78*AZ78</f>
        <v>0</v>
      </c>
      <c r="AZ78">
        <f>($B$11*$D$9+$C$11*$D$9+$F$11*((CV78+CN78)/MAX(CV78+CN78+CW78, 0.1)*$I$9+CW78/MAX(CV78+CN78+CW78, 0.1)*$J$9))/($B$11+$C$11+$F$11)</f>
        <v>0</v>
      </c>
      <c r="BA78">
        <f>($B$11*$K$9+$C$11*$K$9+$F$11*((CV78+CN78)/MAX(CV78+CN78+CW78, 0.1)*$P$9+CW78/MAX(CV78+CN78+CW78, 0.1)*$Q$9))/($B$11+$C$11+$F$11)</f>
        <v>0</v>
      </c>
      <c r="BB78">
        <v>6</v>
      </c>
      <c r="BC78">
        <v>0.5</v>
      </c>
      <c r="BD78" t="s">
        <v>355</v>
      </c>
      <c r="BE78">
        <v>2</v>
      </c>
      <c r="BF78" t="b">
        <v>1</v>
      </c>
      <c r="BG78">
        <v>1657479663.25</v>
      </c>
      <c r="BH78">
        <v>979.401</v>
      </c>
      <c r="BI78">
        <v>1041.97</v>
      </c>
      <c r="BJ78">
        <v>21.33907</v>
      </c>
      <c r="BK78">
        <v>16.22114</v>
      </c>
      <c r="BL78">
        <v>974.4904</v>
      </c>
      <c r="BM78">
        <v>21.05101</v>
      </c>
      <c r="BN78">
        <v>499.9876</v>
      </c>
      <c r="BO78">
        <v>73.3938</v>
      </c>
      <c r="BP78">
        <v>0.02751957</v>
      </c>
      <c r="BQ78">
        <v>24.5148</v>
      </c>
      <c r="BR78">
        <v>24.934</v>
      </c>
      <c r="BS78">
        <v>999.9</v>
      </c>
      <c r="BT78">
        <v>0</v>
      </c>
      <c r="BU78">
        <v>0</v>
      </c>
      <c r="BV78">
        <v>10007.74</v>
      </c>
      <c r="BW78">
        <v>0</v>
      </c>
      <c r="BX78">
        <v>1188.567</v>
      </c>
      <c r="BY78">
        <v>-62.56772</v>
      </c>
      <c r="BZ78">
        <v>1000.7556</v>
      </c>
      <c r="CA78">
        <v>1059.15</v>
      </c>
      <c r="CB78">
        <v>5.117933</v>
      </c>
      <c r="CC78">
        <v>1041.97</v>
      </c>
      <c r="CD78">
        <v>16.22114</v>
      </c>
      <c r="CE78">
        <v>1.566156</v>
      </c>
      <c r="CF78">
        <v>1.19053</v>
      </c>
      <c r="CG78">
        <v>13.62979</v>
      </c>
      <c r="CH78">
        <v>9.483628</v>
      </c>
      <c r="CI78">
        <v>1999.942</v>
      </c>
      <c r="CJ78">
        <v>0.980004</v>
      </c>
      <c r="CK78">
        <v>0.0199961</v>
      </c>
      <c r="CL78">
        <v>0</v>
      </c>
      <c r="CM78">
        <v>2.76552</v>
      </c>
      <c r="CN78">
        <v>0</v>
      </c>
      <c r="CO78">
        <v>17229.66</v>
      </c>
      <c r="CP78">
        <v>16704.98</v>
      </c>
      <c r="CQ78">
        <v>46.25</v>
      </c>
      <c r="CR78">
        <v>49.312</v>
      </c>
      <c r="CS78">
        <v>47.5496</v>
      </c>
      <c r="CT78">
        <v>46.625</v>
      </c>
      <c r="CU78">
        <v>45.375</v>
      </c>
      <c r="CV78">
        <v>1959.952</v>
      </c>
      <c r="CW78">
        <v>39.99</v>
      </c>
      <c r="CX78">
        <v>0</v>
      </c>
      <c r="CY78">
        <v>1651546450.2</v>
      </c>
      <c r="CZ78">
        <v>0</v>
      </c>
      <c r="DA78">
        <v>0</v>
      </c>
      <c r="DB78" t="s">
        <v>356</v>
      </c>
      <c r="DC78">
        <v>1657298120.5</v>
      </c>
      <c r="DD78">
        <v>1657298120.5</v>
      </c>
      <c r="DE78">
        <v>0</v>
      </c>
      <c r="DF78">
        <v>1.391</v>
      </c>
      <c r="DG78">
        <v>0.035</v>
      </c>
      <c r="DH78">
        <v>2.39</v>
      </c>
      <c r="DI78">
        <v>0.104</v>
      </c>
      <c r="DJ78">
        <v>419</v>
      </c>
      <c r="DK78">
        <v>18</v>
      </c>
      <c r="DL78">
        <v>0.11</v>
      </c>
      <c r="DM78">
        <v>0.02</v>
      </c>
      <c r="DN78">
        <v>-61.9896731707317</v>
      </c>
      <c r="DO78">
        <v>-4.6153463414635</v>
      </c>
      <c r="DP78">
        <v>0.511723708809978</v>
      </c>
      <c r="DQ78">
        <v>0</v>
      </c>
      <c r="DR78">
        <v>4.90184292682927</v>
      </c>
      <c r="DS78">
        <v>1.66793749128919</v>
      </c>
      <c r="DT78">
        <v>0.164789953728892</v>
      </c>
      <c r="DU78">
        <v>0</v>
      </c>
      <c r="DV78">
        <v>0</v>
      </c>
      <c r="DW78">
        <v>2</v>
      </c>
      <c r="DX78" t="s">
        <v>357</v>
      </c>
      <c r="DY78">
        <v>2.82192</v>
      </c>
      <c r="DZ78">
        <v>2.64415</v>
      </c>
      <c r="EA78">
        <v>0.133977</v>
      </c>
      <c r="EB78">
        <v>0.139507</v>
      </c>
      <c r="EC78">
        <v>0.0762826</v>
      </c>
      <c r="ED78">
        <v>0.0625451</v>
      </c>
      <c r="EE78">
        <v>24082.3</v>
      </c>
      <c r="EF78">
        <v>20904.2</v>
      </c>
      <c r="EG78">
        <v>24918.5</v>
      </c>
      <c r="EH78">
        <v>23681.8</v>
      </c>
      <c r="EI78">
        <v>39337.2</v>
      </c>
      <c r="EJ78">
        <v>36784.3</v>
      </c>
      <c r="EK78">
        <v>45097.7</v>
      </c>
      <c r="EL78">
        <v>42292.5</v>
      </c>
      <c r="EM78">
        <v>1.7312</v>
      </c>
      <c r="EN78">
        <v>2.077</v>
      </c>
      <c r="EO78">
        <v>-0.0322722</v>
      </c>
      <c r="EP78">
        <v>0</v>
      </c>
      <c r="EQ78">
        <v>25.4632</v>
      </c>
      <c r="ER78">
        <v>999.9</v>
      </c>
      <c r="ES78">
        <v>39.965</v>
      </c>
      <c r="ET78">
        <v>34.654</v>
      </c>
      <c r="EU78">
        <v>30.1743</v>
      </c>
      <c r="EV78">
        <v>52.5802</v>
      </c>
      <c r="EW78">
        <v>28.758</v>
      </c>
      <c r="EX78">
        <v>2</v>
      </c>
      <c r="EY78">
        <v>0.369627</v>
      </c>
      <c r="EZ78">
        <v>5.88638</v>
      </c>
      <c r="FA78">
        <v>20.1457</v>
      </c>
      <c r="FB78">
        <v>5.23376</v>
      </c>
      <c r="FC78">
        <v>11.992</v>
      </c>
      <c r="FD78">
        <v>4.9556</v>
      </c>
      <c r="FE78">
        <v>3.30393</v>
      </c>
      <c r="FF78">
        <v>347.9</v>
      </c>
      <c r="FG78">
        <v>9999</v>
      </c>
      <c r="FH78">
        <v>9999</v>
      </c>
      <c r="FI78">
        <v>6221.3</v>
      </c>
      <c r="FJ78">
        <v>1.86813</v>
      </c>
      <c r="FK78">
        <v>1.86386</v>
      </c>
      <c r="FL78">
        <v>1.87139</v>
      </c>
      <c r="FM78">
        <v>1.86234</v>
      </c>
      <c r="FN78">
        <v>1.86174</v>
      </c>
      <c r="FO78">
        <v>1.86816</v>
      </c>
      <c r="FP78">
        <v>1.85834</v>
      </c>
      <c r="FQ78">
        <v>1.86463</v>
      </c>
      <c r="FR78">
        <v>5</v>
      </c>
      <c r="FS78">
        <v>0</v>
      </c>
      <c r="FT78">
        <v>0</v>
      </c>
      <c r="FU78">
        <v>0</v>
      </c>
      <c r="FV78" t="s">
        <v>358</v>
      </c>
      <c r="FW78" t="s">
        <v>359</v>
      </c>
      <c r="FX78" t="s">
        <v>360</v>
      </c>
      <c r="FY78" t="s">
        <v>360</v>
      </c>
      <c r="FZ78" t="s">
        <v>360</v>
      </c>
      <c r="GA78" t="s">
        <v>360</v>
      </c>
      <c r="GB78">
        <v>0</v>
      </c>
      <c r="GC78">
        <v>100</v>
      </c>
      <c r="GD78">
        <v>100</v>
      </c>
      <c r="GE78">
        <v>4.937</v>
      </c>
      <c r="GF78">
        <v>0.2883</v>
      </c>
      <c r="GG78">
        <v>1.58883679202709</v>
      </c>
      <c r="GH78">
        <v>0.00476717027532216</v>
      </c>
      <c r="GI78">
        <v>-2.21254457965117e-06</v>
      </c>
      <c r="GJ78">
        <v>8.4011376092462e-10</v>
      </c>
      <c r="GK78">
        <v>-0.0609447565822332</v>
      </c>
      <c r="GL78">
        <v>-0.00872906473258777</v>
      </c>
      <c r="GM78">
        <v>0.00143137740804298</v>
      </c>
      <c r="GN78">
        <v>-1.08861914993027e-05</v>
      </c>
      <c r="GO78">
        <v>12</v>
      </c>
      <c r="GP78">
        <v>2219</v>
      </c>
      <c r="GQ78">
        <v>4</v>
      </c>
      <c r="GR78">
        <v>38</v>
      </c>
      <c r="GS78">
        <v>3025.8</v>
      </c>
      <c r="GT78">
        <v>3025.8</v>
      </c>
      <c r="GU78">
        <v>2.71729</v>
      </c>
      <c r="GV78">
        <v>2.36084</v>
      </c>
      <c r="GW78">
        <v>1.99829</v>
      </c>
      <c r="GX78">
        <v>2.7063</v>
      </c>
      <c r="GY78">
        <v>2.09351</v>
      </c>
      <c r="GZ78">
        <v>2.40967</v>
      </c>
      <c r="HA78">
        <v>39.3917</v>
      </c>
      <c r="HB78">
        <v>13.8256</v>
      </c>
      <c r="HC78">
        <v>18</v>
      </c>
      <c r="HD78">
        <v>424.757</v>
      </c>
      <c r="HE78">
        <v>657.895</v>
      </c>
      <c r="HF78">
        <v>19.6034</v>
      </c>
      <c r="HG78">
        <v>32.0525</v>
      </c>
      <c r="HH78">
        <v>30.0008</v>
      </c>
      <c r="HI78">
        <v>31.8914</v>
      </c>
      <c r="HJ78">
        <v>31.8661</v>
      </c>
      <c r="HK78">
        <v>54.3762</v>
      </c>
      <c r="HL78">
        <v>56.7278</v>
      </c>
      <c r="HM78">
        <v>0</v>
      </c>
      <c r="HN78">
        <v>19.6434</v>
      </c>
      <c r="HO78">
        <v>1072.35</v>
      </c>
      <c r="HP78">
        <v>15.9205</v>
      </c>
      <c r="HQ78">
        <v>95.41</v>
      </c>
      <c r="HR78">
        <v>99.3921</v>
      </c>
    </row>
    <row r="79" spans="1:226">
      <c r="A79">
        <v>63</v>
      </c>
      <c r="B79">
        <v>1657479671</v>
      </c>
      <c r="C79">
        <v>402</v>
      </c>
      <c r="D79" t="s">
        <v>484</v>
      </c>
      <c r="E79" t="s">
        <v>485</v>
      </c>
      <c r="F79">
        <v>5</v>
      </c>
      <c r="G79" t="s">
        <v>353</v>
      </c>
      <c r="H79" t="s">
        <v>354</v>
      </c>
      <c r="I79">
        <v>1657479668.5</v>
      </c>
      <c r="J79">
        <f>(K79)/1000</f>
        <v>0</v>
      </c>
      <c r="K79">
        <f>IF(BF79, AN79, AH79)</f>
        <v>0</v>
      </c>
      <c r="L79">
        <f>IF(BF79, AI79, AG79)</f>
        <v>0</v>
      </c>
      <c r="M79">
        <f>BH79 - IF(AU79&gt;1, L79*BB79*100.0/(AW79*BV79), 0)</f>
        <v>0</v>
      </c>
      <c r="N79">
        <f>((T79-J79/2)*M79-L79)/(T79+J79/2)</f>
        <v>0</v>
      </c>
      <c r="O79">
        <f>N79*(BO79+BP79)/1000.0</f>
        <v>0</v>
      </c>
      <c r="P79">
        <f>(BH79 - IF(AU79&gt;1, L79*BB79*100.0/(AW79*BV79), 0))*(BO79+BP79)/1000.0</f>
        <v>0</v>
      </c>
      <c r="Q79">
        <f>2.0/((1/S79-1/R79)+SIGN(S79)*SQRT((1/S79-1/R79)*(1/S79-1/R79) + 4*BC79/((BC79+1)*(BC79+1))*(2*1/S79*1/R79-1/R79*1/R79)))</f>
        <v>0</v>
      </c>
      <c r="R79">
        <f>IF(LEFT(BD79,1)&lt;&gt;"0",IF(LEFT(BD79,1)="1",3.0,BE79),$D$5+$E$5*(BV79*BO79/($K$5*1000))+$F$5*(BV79*BO79/($K$5*1000))*MAX(MIN(BB79,$J$5),$I$5)*MAX(MIN(BB79,$J$5),$I$5)+$G$5*MAX(MIN(BB79,$J$5),$I$5)*(BV79*BO79/($K$5*1000))+$H$5*(BV79*BO79/($K$5*1000))*(BV79*BO79/($K$5*1000)))</f>
        <v>0</v>
      </c>
      <c r="S79">
        <f>J79*(1000-(1000*0.61365*exp(17.502*W79/(240.97+W79))/(BO79+BP79)+BJ79)/2)/(1000*0.61365*exp(17.502*W79/(240.97+W79))/(BO79+BP79)-BJ79)</f>
        <v>0</v>
      </c>
      <c r="T79">
        <f>1/((BC79+1)/(Q79/1.6)+1/(R79/1.37)) + BC79/((BC79+1)/(Q79/1.6) + BC79/(R79/1.37))</f>
        <v>0</v>
      </c>
      <c r="U79">
        <f>(AX79*BA79)</f>
        <v>0</v>
      </c>
      <c r="V79">
        <f>(BQ79+(U79+2*0.95*5.67E-8*(((BQ79+$B$7)+273)^4-(BQ79+273)^4)-44100*J79)/(1.84*29.3*R79+8*0.95*5.67E-8*(BQ79+273)^3))</f>
        <v>0</v>
      </c>
      <c r="W79">
        <f>($C$7*BR79+$D$7*BS79+$E$7*V79)</f>
        <v>0</v>
      </c>
      <c r="X79">
        <f>0.61365*exp(17.502*W79/(240.97+W79))</f>
        <v>0</v>
      </c>
      <c r="Y79">
        <f>(Z79/AA79*100)</f>
        <v>0</v>
      </c>
      <c r="Z79">
        <f>BJ79*(BO79+BP79)/1000</f>
        <v>0</v>
      </c>
      <c r="AA79">
        <f>0.61365*exp(17.502*BQ79/(240.97+BQ79))</f>
        <v>0</v>
      </c>
      <c r="AB79">
        <f>(X79-BJ79*(BO79+BP79)/1000)</f>
        <v>0</v>
      </c>
      <c r="AC79">
        <f>(-J79*44100)</f>
        <v>0</v>
      </c>
      <c r="AD79">
        <f>2*29.3*R79*0.92*(BQ79-W79)</f>
        <v>0</v>
      </c>
      <c r="AE79">
        <f>2*0.95*5.67E-8*(((BQ79+$B$7)+273)^4-(W79+273)^4)</f>
        <v>0</v>
      </c>
      <c r="AF79">
        <f>U79+AE79+AC79+AD79</f>
        <v>0</v>
      </c>
      <c r="AG79">
        <f>BN79*AU79*(BI79-BH79*(1000-AU79*BK79)/(1000-AU79*BJ79))/(100*BB79)</f>
        <v>0</v>
      </c>
      <c r="AH79">
        <f>1000*BN79*AU79*(BJ79-BK79)/(100*BB79*(1000-AU79*BJ79))</f>
        <v>0</v>
      </c>
      <c r="AI79">
        <f>(AJ79 - AK79 - BO79*1E3/(8.314*(BQ79+273.15)) * AM79/BN79 * AL79) * BN79/(100*BB79) * (1000 - BK79)/1000</f>
        <v>0</v>
      </c>
      <c r="AJ79">
        <v>1075.34350828009</v>
      </c>
      <c r="AK79">
        <v>1025.492</v>
      </c>
      <c r="AL79">
        <v>3.42979502952122</v>
      </c>
      <c r="AM79">
        <v>65.8875090245337</v>
      </c>
      <c r="AN79">
        <f>(AP79 - AO79 + BO79*1E3/(8.314*(BQ79+273.15)) * AR79/BN79 * AQ79) * BN79/(100*BB79) * 1000/(1000 - AP79)</f>
        <v>0</v>
      </c>
      <c r="AO79">
        <v>16.1345597750407</v>
      </c>
      <c r="AP79">
        <v>21.3725265734266</v>
      </c>
      <c r="AQ79">
        <v>0.00114238560134298</v>
      </c>
      <c r="AR79">
        <v>78.9573288142496</v>
      </c>
      <c r="AS79">
        <v>19</v>
      </c>
      <c r="AT79">
        <v>4</v>
      </c>
      <c r="AU79">
        <f>IF(AS79*$H$13&gt;=AW79,1.0,(AW79/(AW79-AS79*$H$13)))</f>
        <v>0</v>
      </c>
      <c r="AV79">
        <f>(AU79-1)*100</f>
        <v>0</v>
      </c>
      <c r="AW79">
        <f>MAX(0,($B$13+$C$13*BV79)/(1+$D$13*BV79)*BO79/(BQ79+273)*$E$13)</f>
        <v>0</v>
      </c>
      <c r="AX79">
        <f>$B$11*BW79+$C$11*BX79+$F$11*CI79*(1-CL79)</f>
        <v>0</v>
      </c>
      <c r="AY79">
        <f>AX79*AZ79</f>
        <v>0</v>
      </c>
      <c r="AZ79">
        <f>($B$11*$D$9+$C$11*$D$9+$F$11*((CV79+CN79)/MAX(CV79+CN79+CW79, 0.1)*$I$9+CW79/MAX(CV79+CN79+CW79, 0.1)*$J$9))/($B$11+$C$11+$F$11)</f>
        <v>0</v>
      </c>
      <c r="BA79">
        <f>($B$11*$K$9+$C$11*$K$9+$F$11*((CV79+CN79)/MAX(CV79+CN79+CW79, 0.1)*$P$9+CW79/MAX(CV79+CN79+CW79, 0.1)*$Q$9))/($B$11+$C$11+$F$11)</f>
        <v>0</v>
      </c>
      <c r="BB79">
        <v>6</v>
      </c>
      <c r="BC79">
        <v>0.5</v>
      </c>
      <c r="BD79" t="s">
        <v>355</v>
      </c>
      <c r="BE79">
        <v>2</v>
      </c>
      <c r="BF79" t="b">
        <v>1</v>
      </c>
      <c r="BG79">
        <v>1657479668.5</v>
      </c>
      <c r="BH79">
        <v>996.853888888889</v>
      </c>
      <c r="BI79">
        <v>1059.79333333333</v>
      </c>
      <c r="BJ79">
        <v>21.3590444444444</v>
      </c>
      <c r="BK79">
        <v>16.0901777777778</v>
      </c>
      <c r="BL79">
        <v>991.893444444444</v>
      </c>
      <c r="BM79">
        <v>21.0702777777778</v>
      </c>
      <c r="BN79">
        <v>500.018333333333</v>
      </c>
      <c r="BO79">
        <v>73.3929333333333</v>
      </c>
      <c r="BP79">
        <v>0.0275424</v>
      </c>
      <c r="BQ79">
        <v>24.5188777777778</v>
      </c>
      <c r="BR79">
        <v>24.9139333333333</v>
      </c>
      <c r="BS79">
        <v>999.9</v>
      </c>
      <c r="BT79">
        <v>0</v>
      </c>
      <c r="BU79">
        <v>0</v>
      </c>
      <c r="BV79">
        <v>10021.8777777778</v>
      </c>
      <c r="BW79">
        <v>0</v>
      </c>
      <c r="BX79">
        <v>1229.79222222222</v>
      </c>
      <c r="BY79">
        <v>-62.9383</v>
      </c>
      <c r="BZ79">
        <v>1018.60888888889</v>
      </c>
      <c r="CA79">
        <v>1077.12444444444</v>
      </c>
      <c r="CB79">
        <v>5.26884555555556</v>
      </c>
      <c r="CC79">
        <v>1059.79333333333</v>
      </c>
      <c r="CD79">
        <v>16.0901777777778</v>
      </c>
      <c r="CE79">
        <v>1.56760333333333</v>
      </c>
      <c r="CF79">
        <v>1.18090777777778</v>
      </c>
      <c r="CG79">
        <v>13.6439555555556</v>
      </c>
      <c r="CH79">
        <v>9.36296777777778</v>
      </c>
      <c r="CI79">
        <v>2000.00444444444</v>
      </c>
      <c r="CJ79">
        <v>0.980004666666667</v>
      </c>
      <c r="CK79">
        <v>0.0199954111111111</v>
      </c>
      <c r="CL79">
        <v>0</v>
      </c>
      <c r="CM79">
        <v>2.67775555555556</v>
      </c>
      <c r="CN79">
        <v>0</v>
      </c>
      <c r="CO79">
        <v>17293.8555555556</v>
      </c>
      <c r="CP79">
        <v>16705.4666666667</v>
      </c>
      <c r="CQ79">
        <v>46.25</v>
      </c>
      <c r="CR79">
        <v>49.312</v>
      </c>
      <c r="CS79">
        <v>47.562</v>
      </c>
      <c r="CT79">
        <v>46.6525555555556</v>
      </c>
      <c r="CU79">
        <v>45.375</v>
      </c>
      <c r="CV79">
        <v>1960.01444444444</v>
      </c>
      <c r="CW79">
        <v>39.99</v>
      </c>
      <c r="CX79">
        <v>0</v>
      </c>
      <c r="CY79">
        <v>1651546455.6</v>
      </c>
      <c r="CZ79">
        <v>0</v>
      </c>
      <c r="DA79">
        <v>0</v>
      </c>
      <c r="DB79" t="s">
        <v>356</v>
      </c>
      <c r="DC79">
        <v>1657298120.5</v>
      </c>
      <c r="DD79">
        <v>1657298120.5</v>
      </c>
      <c r="DE79">
        <v>0</v>
      </c>
      <c r="DF79">
        <v>1.391</v>
      </c>
      <c r="DG79">
        <v>0.035</v>
      </c>
      <c r="DH79">
        <v>2.39</v>
      </c>
      <c r="DI79">
        <v>0.104</v>
      </c>
      <c r="DJ79">
        <v>419</v>
      </c>
      <c r="DK79">
        <v>18</v>
      </c>
      <c r="DL79">
        <v>0.11</v>
      </c>
      <c r="DM79">
        <v>0.02</v>
      </c>
      <c r="DN79">
        <v>-62.2868024390244</v>
      </c>
      <c r="DO79">
        <v>-5.00381602787474</v>
      </c>
      <c r="DP79">
        <v>0.546430823277931</v>
      </c>
      <c r="DQ79">
        <v>0</v>
      </c>
      <c r="DR79">
        <v>5.01238951219512</v>
      </c>
      <c r="DS79">
        <v>1.69426013937283</v>
      </c>
      <c r="DT79">
        <v>0.167313330216258</v>
      </c>
      <c r="DU79">
        <v>0</v>
      </c>
      <c r="DV79">
        <v>0</v>
      </c>
      <c r="DW79">
        <v>2</v>
      </c>
      <c r="DX79" t="s">
        <v>357</v>
      </c>
      <c r="DY79">
        <v>2.82199</v>
      </c>
      <c r="DZ79">
        <v>2.64416</v>
      </c>
      <c r="EA79">
        <v>0.135436</v>
      </c>
      <c r="EB79">
        <v>0.140908</v>
      </c>
      <c r="EC79">
        <v>0.0763451</v>
      </c>
      <c r="ED79">
        <v>0.0621609</v>
      </c>
      <c r="EE79">
        <v>24040.6</v>
      </c>
      <c r="EF79">
        <v>20869.4</v>
      </c>
      <c r="EG79">
        <v>24917.5</v>
      </c>
      <c r="EH79">
        <v>23681</v>
      </c>
      <c r="EI79">
        <v>39332.9</v>
      </c>
      <c r="EJ79">
        <v>36798.6</v>
      </c>
      <c r="EK79">
        <v>45095.8</v>
      </c>
      <c r="EL79">
        <v>42291.5</v>
      </c>
      <c r="EM79">
        <v>1.73132</v>
      </c>
      <c r="EN79">
        <v>2.07647</v>
      </c>
      <c r="EO79">
        <v>-0.0344589</v>
      </c>
      <c r="EP79">
        <v>0</v>
      </c>
      <c r="EQ79">
        <v>25.4659</v>
      </c>
      <c r="ER79">
        <v>999.9</v>
      </c>
      <c r="ES79">
        <v>39.934</v>
      </c>
      <c r="ET79">
        <v>34.674</v>
      </c>
      <c r="EU79">
        <v>30.1824</v>
      </c>
      <c r="EV79">
        <v>52.6202</v>
      </c>
      <c r="EW79">
        <v>28.6819</v>
      </c>
      <c r="EX79">
        <v>2</v>
      </c>
      <c r="EY79">
        <v>0.370114</v>
      </c>
      <c r="EZ79">
        <v>5.76383</v>
      </c>
      <c r="FA79">
        <v>20.1496</v>
      </c>
      <c r="FB79">
        <v>5.23346</v>
      </c>
      <c r="FC79">
        <v>11.992</v>
      </c>
      <c r="FD79">
        <v>4.95565</v>
      </c>
      <c r="FE79">
        <v>3.30395</v>
      </c>
      <c r="FF79">
        <v>347.9</v>
      </c>
      <c r="FG79">
        <v>9999</v>
      </c>
      <c r="FH79">
        <v>9999</v>
      </c>
      <c r="FI79">
        <v>6221.6</v>
      </c>
      <c r="FJ79">
        <v>1.86816</v>
      </c>
      <c r="FK79">
        <v>1.86386</v>
      </c>
      <c r="FL79">
        <v>1.87138</v>
      </c>
      <c r="FM79">
        <v>1.86234</v>
      </c>
      <c r="FN79">
        <v>1.86174</v>
      </c>
      <c r="FO79">
        <v>1.86821</v>
      </c>
      <c r="FP79">
        <v>1.85834</v>
      </c>
      <c r="FQ79">
        <v>1.86464</v>
      </c>
      <c r="FR79">
        <v>5</v>
      </c>
      <c r="FS79">
        <v>0</v>
      </c>
      <c r="FT79">
        <v>0</v>
      </c>
      <c r="FU79">
        <v>0</v>
      </c>
      <c r="FV79" t="s">
        <v>358</v>
      </c>
      <c r="FW79" t="s">
        <v>359</v>
      </c>
      <c r="FX79" t="s">
        <v>360</v>
      </c>
      <c r="FY79" t="s">
        <v>360</v>
      </c>
      <c r="FZ79" t="s">
        <v>360</v>
      </c>
      <c r="GA79" t="s">
        <v>360</v>
      </c>
      <c r="GB79">
        <v>0</v>
      </c>
      <c r="GC79">
        <v>100</v>
      </c>
      <c r="GD79">
        <v>100</v>
      </c>
      <c r="GE79">
        <v>4.99</v>
      </c>
      <c r="GF79">
        <v>0.2892</v>
      </c>
      <c r="GG79">
        <v>1.58883679202709</v>
      </c>
      <c r="GH79">
        <v>0.00476717027532216</v>
      </c>
      <c r="GI79">
        <v>-2.21254457965117e-06</v>
      </c>
      <c r="GJ79">
        <v>8.4011376092462e-10</v>
      </c>
      <c r="GK79">
        <v>-0.0609447565822332</v>
      </c>
      <c r="GL79">
        <v>-0.00872906473258777</v>
      </c>
      <c r="GM79">
        <v>0.00143137740804298</v>
      </c>
      <c r="GN79">
        <v>-1.08861914993027e-05</v>
      </c>
      <c r="GO79">
        <v>12</v>
      </c>
      <c r="GP79">
        <v>2219</v>
      </c>
      <c r="GQ79">
        <v>4</v>
      </c>
      <c r="GR79">
        <v>38</v>
      </c>
      <c r="GS79">
        <v>3025.8</v>
      </c>
      <c r="GT79">
        <v>3025.8</v>
      </c>
      <c r="GU79">
        <v>2.75146</v>
      </c>
      <c r="GV79">
        <v>2.35962</v>
      </c>
      <c r="GW79">
        <v>1.99829</v>
      </c>
      <c r="GX79">
        <v>2.7063</v>
      </c>
      <c r="GY79">
        <v>2.09351</v>
      </c>
      <c r="GZ79">
        <v>2.3938</v>
      </c>
      <c r="HA79">
        <v>39.4166</v>
      </c>
      <c r="HB79">
        <v>13.8168</v>
      </c>
      <c r="HC79">
        <v>18</v>
      </c>
      <c r="HD79">
        <v>424.889</v>
      </c>
      <c r="HE79">
        <v>657.559</v>
      </c>
      <c r="HF79">
        <v>19.6457</v>
      </c>
      <c r="HG79">
        <v>32.0645</v>
      </c>
      <c r="HH79">
        <v>30.0007</v>
      </c>
      <c r="HI79">
        <v>31.9005</v>
      </c>
      <c r="HJ79">
        <v>31.8759</v>
      </c>
      <c r="HK79">
        <v>55.05</v>
      </c>
      <c r="HL79">
        <v>57.3532</v>
      </c>
      <c r="HM79">
        <v>0</v>
      </c>
      <c r="HN79">
        <v>19.6954</v>
      </c>
      <c r="HO79">
        <v>1092.43</v>
      </c>
      <c r="HP79">
        <v>15.7724</v>
      </c>
      <c r="HQ79">
        <v>95.406</v>
      </c>
      <c r="HR79">
        <v>99.3895</v>
      </c>
    </row>
    <row r="80" spans="1:226">
      <c r="A80">
        <v>64</v>
      </c>
      <c r="B80">
        <v>1657479676</v>
      </c>
      <c r="C80">
        <v>407</v>
      </c>
      <c r="D80" t="s">
        <v>486</v>
      </c>
      <c r="E80" t="s">
        <v>487</v>
      </c>
      <c r="F80">
        <v>5</v>
      </c>
      <c r="G80" t="s">
        <v>353</v>
      </c>
      <c r="H80" t="s">
        <v>354</v>
      </c>
      <c r="I80">
        <v>1657479673.2</v>
      </c>
      <c r="J80">
        <f>(K80)/1000</f>
        <v>0</v>
      </c>
      <c r="K80">
        <f>IF(BF80, AN80, AH80)</f>
        <v>0</v>
      </c>
      <c r="L80">
        <f>IF(BF80, AI80, AG80)</f>
        <v>0</v>
      </c>
      <c r="M80">
        <f>BH80 - IF(AU80&gt;1, L80*BB80*100.0/(AW80*BV80), 0)</f>
        <v>0</v>
      </c>
      <c r="N80">
        <f>((T80-J80/2)*M80-L80)/(T80+J80/2)</f>
        <v>0</v>
      </c>
      <c r="O80">
        <f>N80*(BO80+BP80)/1000.0</f>
        <v>0</v>
      </c>
      <c r="P80">
        <f>(BH80 - IF(AU80&gt;1, L80*BB80*100.0/(AW80*BV80), 0))*(BO80+BP80)/1000.0</f>
        <v>0</v>
      </c>
      <c r="Q80">
        <f>2.0/((1/S80-1/R80)+SIGN(S80)*SQRT((1/S80-1/R80)*(1/S80-1/R80) + 4*BC80/((BC80+1)*(BC80+1))*(2*1/S80*1/R80-1/R80*1/R80)))</f>
        <v>0</v>
      </c>
      <c r="R80">
        <f>IF(LEFT(BD80,1)&lt;&gt;"0",IF(LEFT(BD80,1)="1",3.0,BE80),$D$5+$E$5*(BV80*BO80/($K$5*1000))+$F$5*(BV80*BO80/($K$5*1000))*MAX(MIN(BB80,$J$5),$I$5)*MAX(MIN(BB80,$J$5),$I$5)+$G$5*MAX(MIN(BB80,$J$5),$I$5)*(BV80*BO80/($K$5*1000))+$H$5*(BV80*BO80/($K$5*1000))*(BV80*BO80/($K$5*1000)))</f>
        <v>0</v>
      </c>
      <c r="S80">
        <f>J80*(1000-(1000*0.61365*exp(17.502*W80/(240.97+W80))/(BO80+BP80)+BJ80)/2)/(1000*0.61365*exp(17.502*W80/(240.97+W80))/(BO80+BP80)-BJ80)</f>
        <v>0</v>
      </c>
      <c r="T80">
        <f>1/((BC80+1)/(Q80/1.6)+1/(R80/1.37)) + BC80/((BC80+1)/(Q80/1.6) + BC80/(R80/1.37))</f>
        <v>0</v>
      </c>
      <c r="U80">
        <f>(AX80*BA80)</f>
        <v>0</v>
      </c>
      <c r="V80">
        <f>(BQ80+(U80+2*0.95*5.67E-8*(((BQ80+$B$7)+273)^4-(BQ80+273)^4)-44100*J80)/(1.84*29.3*R80+8*0.95*5.67E-8*(BQ80+273)^3))</f>
        <v>0</v>
      </c>
      <c r="W80">
        <f>($C$7*BR80+$D$7*BS80+$E$7*V80)</f>
        <v>0</v>
      </c>
      <c r="X80">
        <f>0.61365*exp(17.502*W80/(240.97+W80))</f>
        <v>0</v>
      </c>
      <c r="Y80">
        <f>(Z80/AA80*100)</f>
        <v>0</v>
      </c>
      <c r="Z80">
        <f>BJ80*(BO80+BP80)/1000</f>
        <v>0</v>
      </c>
      <c r="AA80">
        <f>0.61365*exp(17.502*BQ80/(240.97+BQ80))</f>
        <v>0</v>
      </c>
      <c r="AB80">
        <f>(X80-BJ80*(BO80+BP80)/1000)</f>
        <v>0</v>
      </c>
      <c r="AC80">
        <f>(-J80*44100)</f>
        <v>0</v>
      </c>
      <c r="AD80">
        <f>2*29.3*R80*0.92*(BQ80-W80)</f>
        <v>0</v>
      </c>
      <c r="AE80">
        <f>2*0.95*5.67E-8*(((BQ80+$B$7)+273)^4-(W80+273)^4)</f>
        <v>0</v>
      </c>
      <c r="AF80">
        <f>U80+AE80+AC80+AD80</f>
        <v>0</v>
      </c>
      <c r="AG80">
        <f>BN80*AU80*(BI80-BH80*(1000-AU80*BK80)/(1000-AU80*BJ80))/(100*BB80)</f>
        <v>0</v>
      </c>
      <c r="AH80">
        <f>1000*BN80*AU80*(BJ80-BK80)/(100*BB80*(1000-AU80*BJ80))</f>
        <v>0</v>
      </c>
      <c r="AI80">
        <f>(AJ80 - AK80 - BO80*1E3/(8.314*(BQ80+273.15)) * AM80/BN80 * AL80) * BN80/(100*BB80) * (1000 - BK80)/1000</f>
        <v>0</v>
      </c>
      <c r="AJ80">
        <v>1092.18052154976</v>
      </c>
      <c r="AK80">
        <v>1042.40884848485</v>
      </c>
      <c r="AL80">
        <v>3.37413742350905</v>
      </c>
      <c r="AM80">
        <v>65.8875090245337</v>
      </c>
      <c r="AN80">
        <f>(AP80 - AO80 + BO80*1E3/(8.314*(BQ80+273.15)) * AR80/BN80 * AQ80) * BN80/(100*BB80) * 1000/(1000 - AP80)</f>
        <v>0</v>
      </c>
      <c r="AO80">
        <v>15.9765416283895</v>
      </c>
      <c r="AP80">
        <v>21.3712384615385</v>
      </c>
      <c r="AQ80">
        <v>0.000564173116446083</v>
      </c>
      <c r="AR80">
        <v>78.9573288142496</v>
      </c>
      <c r="AS80">
        <v>19</v>
      </c>
      <c r="AT80">
        <v>4</v>
      </c>
      <c r="AU80">
        <f>IF(AS80*$H$13&gt;=AW80,1.0,(AW80/(AW80-AS80*$H$13)))</f>
        <v>0</v>
      </c>
      <c r="AV80">
        <f>(AU80-1)*100</f>
        <v>0</v>
      </c>
      <c r="AW80">
        <f>MAX(0,($B$13+$C$13*BV80)/(1+$D$13*BV80)*BO80/(BQ80+273)*$E$13)</f>
        <v>0</v>
      </c>
      <c r="AX80">
        <f>$B$11*BW80+$C$11*BX80+$F$11*CI80*(1-CL80)</f>
        <v>0</v>
      </c>
      <c r="AY80">
        <f>AX80*AZ80</f>
        <v>0</v>
      </c>
      <c r="AZ80">
        <f>($B$11*$D$9+$C$11*$D$9+$F$11*((CV80+CN80)/MAX(CV80+CN80+CW80, 0.1)*$I$9+CW80/MAX(CV80+CN80+CW80, 0.1)*$J$9))/($B$11+$C$11+$F$11)</f>
        <v>0</v>
      </c>
      <c r="BA80">
        <f>($B$11*$K$9+$C$11*$K$9+$F$11*((CV80+CN80)/MAX(CV80+CN80+CW80, 0.1)*$P$9+CW80/MAX(CV80+CN80+CW80, 0.1)*$Q$9))/($B$11+$C$11+$F$11)</f>
        <v>0</v>
      </c>
      <c r="BB80">
        <v>6</v>
      </c>
      <c r="BC80">
        <v>0.5</v>
      </c>
      <c r="BD80" t="s">
        <v>355</v>
      </c>
      <c r="BE80">
        <v>2</v>
      </c>
      <c r="BF80" t="b">
        <v>1</v>
      </c>
      <c r="BG80">
        <v>1657479673.2</v>
      </c>
      <c r="BH80">
        <v>1012.498</v>
      </c>
      <c r="BI80">
        <v>1075.564</v>
      </c>
      <c r="BJ80">
        <v>21.37262</v>
      </c>
      <c r="BK80">
        <v>15.93403</v>
      </c>
      <c r="BL80">
        <v>1007.4919</v>
      </c>
      <c r="BM80">
        <v>21.0834</v>
      </c>
      <c r="BN80">
        <v>500.0332</v>
      </c>
      <c r="BO80">
        <v>73.39194</v>
      </c>
      <c r="BP80">
        <v>0.0276123</v>
      </c>
      <c r="BQ80">
        <v>24.52413</v>
      </c>
      <c r="BR80">
        <v>24.89535</v>
      </c>
      <c r="BS80">
        <v>999.9</v>
      </c>
      <c r="BT80">
        <v>0</v>
      </c>
      <c r="BU80">
        <v>0</v>
      </c>
      <c r="BV80">
        <v>9997.304</v>
      </c>
      <c r="BW80">
        <v>0</v>
      </c>
      <c r="BX80">
        <v>1295.443</v>
      </c>
      <c r="BY80">
        <v>-63.06788</v>
      </c>
      <c r="BZ80">
        <v>1034.609</v>
      </c>
      <c r="CA80">
        <v>1092.98</v>
      </c>
      <c r="CB80">
        <v>5.438596</v>
      </c>
      <c r="CC80">
        <v>1075.564</v>
      </c>
      <c r="CD80">
        <v>15.93403</v>
      </c>
      <c r="CE80">
        <v>1.56858</v>
      </c>
      <c r="CF80">
        <v>1.169431</v>
      </c>
      <c r="CG80">
        <v>13.65355</v>
      </c>
      <c r="CH80">
        <v>9.217923</v>
      </c>
      <c r="CI80">
        <v>1999.992</v>
      </c>
      <c r="CJ80">
        <v>0.9800046</v>
      </c>
      <c r="CK80">
        <v>0.01999548</v>
      </c>
      <c r="CL80">
        <v>0</v>
      </c>
      <c r="CM80">
        <v>2.624</v>
      </c>
      <c r="CN80">
        <v>0</v>
      </c>
      <c r="CO80">
        <v>17374.74</v>
      </c>
      <c r="CP80">
        <v>16705.38</v>
      </c>
      <c r="CQ80">
        <v>46.2996</v>
      </c>
      <c r="CR80">
        <v>49.312</v>
      </c>
      <c r="CS80">
        <v>47.5746</v>
      </c>
      <c r="CT80">
        <v>46.687</v>
      </c>
      <c r="CU80">
        <v>45.3998</v>
      </c>
      <c r="CV80">
        <v>1960.002</v>
      </c>
      <c r="CW80">
        <v>39.99</v>
      </c>
      <c r="CX80">
        <v>0</v>
      </c>
      <c r="CY80">
        <v>1651546460.4</v>
      </c>
      <c r="CZ80">
        <v>0</v>
      </c>
      <c r="DA80">
        <v>0</v>
      </c>
      <c r="DB80" t="s">
        <v>356</v>
      </c>
      <c r="DC80">
        <v>1657298120.5</v>
      </c>
      <c r="DD80">
        <v>1657298120.5</v>
      </c>
      <c r="DE80">
        <v>0</v>
      </c>
      <c r="DF80">
        <v>1.391</v>
      </c>
      <c r="DG80">
        <v>0.035</v>
      </c>
      <c r="DH80">
        <v>2.39</v>
      </c>
      <c r="DI80">
        <v>0.104</v>
      </c>
      <c r="DJ80">
        <v>419</v>
      </c>
      <c r="DK80">
        <v>18</v>
      </c>
      <c r="DL80">
        <v>0.11</v>
      </c>
      <c r="DM80">
        <v>0.02</v>
      </c>
      <c r="DN80">
        <v>-62.6838634146341</v>
      </c>
      <c r="DO80">
        <v>-3.45775191637648</v>
      </c>
      <c r="DP80">
        <v>0.398676993626265</v>
      </c>
      <c r="DQ80">
        <v>0</v>
      </c>
      <c r="DR80">
        <v>5.1933487804878</v>
      </c>
      <c r="DS80">
        <v>1.81625226480836</v>
      </c>
      <c r="DT80">
        <v>0.179572502093914</v>
      </c>
      <c r="DU80">
        <v>0</v>
      </c>
      <c r="DV80">
        <v>0</v>
      </c>
      <c r="DW80">
        <v>2</v>
      </c>
      <c r="DX80" t="s">
        <v>357</v>
      </c>
      <c r="DY80">
        <v>2.82176</v>
      </c>
      <c r="DZ80">
        <v>2.64425</v>
      </c>
      <c r="EA80">
        <v>0.136872</v>
      </c>
      <c r="EB80">
        <v>0.142333</v>
      </c>
      <c r="EC80">
        <v>0.076347</v>
      </c>
      <c r="ED80">
        <v>0.0617635</v>
      </c>
      <c r="EE80">
        <v>23999.5</v>
      </c>
      <c r="EF80">
        <v>20834.3</v>
      </c>
      <c r="EG80">
        <v>24916.3</v>
      </c>
      <c r="EH80">
        <v>23680.7</v>
      </c>
      <c r="EI80">
        <v>39331.6</v>
      </c>
      <c r="EJ80">
        <v>36813.7</v>
      </c>
      <c r="EK80">
        <v>45094.4</v>
      </c>
      <c r="EL80">
        <v>42291</v>
      </c>
      <c r="EM80">
        <v>1.73115</v>
      </c>
      <c r="EN80">
        <v>2.07662</v>
      </c>
      <c r="EO80">
        <v>-0.0349768</v>
      </c>
      <c r="EP80">
        <v>0</v>
      </c>
      <c r="EQ80">
        <v>25.4659</v>
      </c>
      <c r="ER80">
        <v>999.9</v>
      </c>
      <c r="ES80">
        <v>39.934</v>
      </c>
      <c r="ET80">
        <v>34.684</v>
      </c>
      <c r="EU80">
        <v>30.2019</v>
      </c>
      <c r="EV80">
        <v>52.5102</v>
      </c>
      <c r="EW80">
        <v>28.722</v>
      </c>
      <c r="EX80">
        <v>2</v>
      </c>
      <c r="EY80">
        <v>0.37044</v>
      </c>
      <c r="EZ80">
        <v>5.60468</v>
      </c>
      <c r="FA80">
        <v>20.1549</v>
      </c>
      <c r="FB80">
        <v>5.23361</v>
      </c>
      <c r="FC80">
        <v>11.992</v>
      </c>
      <c r="FD80">
        <v>4.9555</v>
      </c>
      <c r="FE80">
        <v>3.3039</v>
      </c>
      <c r="FF80">
        <v>347.9</v>
      </c>
      <c r="FG80">
        <v>9999</v>
      </c>
      <c r="FH80">
        <v>9999</v>
      </c>
      <c r="FI80">
        <v>6221.6</v>
      </c>
      <c r="FJ80">
        <v>1.86818</v>
      </c>
      <c r="FK80">
        <v>1.86386</v>
      </c>
      <c r="FL80">
        <v>1.87139</v>
      </c>
      <c r="FM80">
        <v>1.86234</v>
      </c>
      <c r="FN80">
        <v>1.86174</v>
      </c>
      <c r="FO80">
        <v>1.8682</v>
      </c>
      <c r="FP80">
        <v>1.85836</v>
      </c>
      <c r="FQ80">
        <v>1.86463</v>
      </c>
      <c r="FR80">
        <v>5</v>
      </c>
      <c r="FS80">
        <v>0</v>
      </c>
      <c r="FT80">
        <v>0</v>
      </c>
      <c r="FU80">
        <v>0</v>
      </c>
      <c r="FV80" t="s">
        <v>358</v>
      </c>
      <c r="FW80" t="s">
        <v>359</v>
      </c>
      <c r="FX80" t="s">
        <v>360</v>
      </c>
      <c r="FY80" t="s">
        <v>360</v>
      </c>
      <c r="FZ80" t="s">
        <v>360</v>
      </c>
      <c r="GA80" t="s">
        <v>360</v>
      </c>
      <c r="GB80">
        <v>0</v>
      </c>
      <c r="GC80">
        <v>100</v>
      </c>
      <c r="GD80">
        <v>100</v>
      </c>
      <c r="GE80">
        <v>5.03</v>
      </c>
      <c r="GF80">
        <v>0.2893</v>
      </c>
      <c r="GG80">
        <v>1.58883679202709</v>
      </c>
      <c r="GH80">
        <v>0.00476717027532216</v>
      </c>
      <c r="GI80">
        <v>-2.21254457965117e-06</v>
      </c>
      <c r="GJ80">
        <v>8.4011376092462e-10</v>
      </c>
      <c r="GK80">
        <v>-0.0609447565822332</v>
      </c>
      <c r="GL80">
        <v>-0.00872906473258777</v>
      </c>
      <c r="GM80">
        <v>0.00143137740804298</v>
      </c>
      <c r="GN80">
        <v>-1.08861914993027e-05</v>
      </c>
      <c r="GO80">
        <v>12</v>
      </c>
      <c r="GP80">
        <v>2219</v>
      </c>
      <c r="GQ80">
        <v>4</v>
      </c>
      <c r="GR80">
        <v>38</v>
      </c>
      <c r="GS80">
        <v>3025.9</v>
      </c>
      <c r="GT80">
        <v>3025.9</v>
      </c>
      <c r="GU80">
        <v>2.7832</v>
      </c>
      <c r="GV80">
        <v>2.3645</v>
      </c>
      <c r="GW80">
        <v>1.99829</v>
      </c>
      <c r="GX80">
        <v>2.7063</v>
      </c>
      <c r="GY80">
        <v>2.09351</v>
      </c>
      <c r="GZ80">
        <v>2.35474</v>
      </c>
      <c r="HA80">
        <v>39.4166</v>
      </c>
      <c r="HB80">
        <v>13.8168</v>
      </c>
      <c r="HC80">
        <v>18</v>
      </c>
      <c r="HD80">
        <v>424.842</v>
      </c>
      <c r="HE80">
        <v>657.79</v>
      </c>
      <c r="HF80">
        <v>19.6992</v>
      </c>
      <c r="HG80">
        <v>32.0758</v>
      </c>
      <c r="HH80">
        <v>30.0005</v>
      </c>
      <c r="HI80">
        <v>31.9089</v>
      </c>
      <c r="HJ80">
        <v>31.8853</v>
      </c>
      <c r="HK80">
        <v>55.6902</v>
      </c>
      <c r="HL80">
        <v>57.3532</v>
      </c>
      <c r="HM80">
        <v>0</v>
      </c>
      <c r="HN80">
        <v>19.7666</v>
      </c>
      <c r="HO80">
        <v>1105.86</v>
      </c>
      <c r="HP80">
        <v>15.7419</v>
      </c>
      <c r="HQ80">
        <v>95.4024</v>
      </c>
      <c r="HR80">
        <v>99.3881</v>
      </c>
    </row>
    <row r="81" spans="1:226">
      <c r="A81">
        <v>65</v>
      </c>
      <c r="B81">
        <v>1657479681</v>
      </c>
      <c r="C81">
        <v>412</v>
      </c>
      <c r="D81" t="s">
        <v>488</v>
      </c>
      <c r="E81" t="s">
        <v>489</v>
      </c>
      <c r="F81">
        <v>5</v>
      </c>
      <c r="G81" t="s">
        <v>353</v>
      </c>
      <c r="H81" t="s">
        <v>354</v>
      </c>
      <c r="I81">
        <v>1657479678.5</v>
      </c>
      <c r="J81">
        <f>(K81)/1000</f>
        <v>0</v>
      </c>
      <c r="K81">
        <f>IF(BF81, AN81, AH81)</f>
        <v>0</v>
      </c>
      <c r="L81">
        <f>IF(BF81, AI81, AG81)</f>
        <v>0</v>
      </c>
      <c r="M81">
        <f>BH81 - IF(AU81&gt;1, L81*BB81*100.0/(AW81*BV81), 0)</f>
        <v>0</v>
      </c>
      <c r="N81">
        <f>((T81-J81/2)*M81-L81)/(T81+J81/2)</f>
        <v>0</v>
      </c>
      <c r="O81">
        <f>N81*(BO81+BP81)/1000.0</f>
        <v>0</v>
      </c>
      <c r="P81">
        <f>(BH81 - IF(AU81&gt;1, L81*BB81*100.0/(AW81*BV81), 0))*(BO81+BP81)/1000.0</f>
        <v>0</v>
      </c>
      <c r="Q81">
        <f>2.0/((1/S81-1/R81)+SIGN(S81)*SQRT((1/S81-1/R81)*(1/S81-1/R81) + 4*BC81/((BC81+1)*(BC81+1))*(2*1/S81*1/R81-1/R81*1/R81)))</f>
        <v>0</v>
      </c>
      <c r="R81">
        <f>IF(LEFT(BD81,1)&lt;&gt;"0",IF(LEFT(BD81,1)="1",3.0,BE81),$D$5+$E$5*(BV81*BO81/($K$5*1000))+$F$5*(BV81*BO81/($K$5*1000))*MAX(MIN(BB81,$J$5),$I$5)*MAX(MIN(BB81,$J$5),$I$5)+$G$5*MAX(MIN(BB81,$J$5),$I$5)*(BV81*BO81/($K$5*1000))+$H$5*(BV81*BO81/($K$5*1000))*(BV81*BO81/($K$5*1000)))</f>
        <v>0</v>
      </c>
      <c r="S81">
        <f>J81*(1000-(1000*0.61365*exp(17.502*W81/(240.97+W81))/(BO81+BP81)+BJ81)/2)/(1000*0.61365*exp(17.502*W81/(240.97+W81))/(BO81+BP81)-BJ81)</f>
        <v>0</v>
      </c>
      <c r="T81">
        <f>1/((BC81+1)/(Q81/1.6)+1/(R81/1.37)) + BC81/((BC81+1)/(Q81/1.6) + BC81/(R81/1.37))</f>
        <v>0</v>
      </c>
      <c r="U81">
        <f>(AX81*BA81)</f>
        <v>0</v>
      </c>
      <c r="V81">
        <f>(BQ81+(U81+2*0.95*5.67E-8*(((BQ81+$B$7)+273)^4-(BQ81+273)^4)-44100*J81)/(1.84*29.3*R81+8*0.95*5.67E-8*(BQ81+273)^3))</f>
        <v>0</v>
      </c>
      <c r="W81">
        <f>($C$7*BR81+$D$7*BS81+$E$7*V81)</f>
        <v>0</v>
      </c>
      <c r="X81">
        <f>0.61365*exp(17.502*W81/(240.97+W81))</f>
        <v>0</v>
      </c>
      <c r="Y81">
        <f>(Z81/AA81*100)</f>
        <v>0</v>
      </c>
      <c r="Z81">
        <f>BJ81*(BO81+BP81)/1000</f>
        <v>0</v>
      </c>
      <c r="AA81">
        <f>0.61365*exp(17.502*BQ81/(240.97+BQ81))</f>
        <v>0</v>
      </c>
      <c r="AB81">
        <f>(X81-BJ81*(BO81+BP81)/1000)</f>
        <v>0</v>
      </c>
      <c r="AC81">
        <f>(-J81*44100)</f>
        <v>0</v>
      </c>
      <c r="AD81">
        <f>2*29.3*R81*0.92*(BQ81-W81)</f>
        <v>0</v>
      </c>
      <c r="AE81">
        <f>2*0.95*5.67E-8*(((BQ81+$B$7)+273)^4-(W81+273)^4)</f>
        <v>0</v>
      </c>
      <c r="AF81">
        <f>U81+AE81+AC81+AD81</f>
        <v>0</v>
      </c>
      <c r="AG81">
        <f>BN81*AU81*(BI81-BH81*(1000-AU81*BK81)/(1000-AU81*BJ81))/(100*BB81)</f>
        <v>0</v>
      </c>
      <c r="AH81">
        <f>1000*BN81*AU81*(BJ81-BK81)/(100*BB81*(1000-AU81*BJ81))</f>
        <v>0</v>
      </c>
      <c r="AI81">
        <f>(AJ81 - AK81 - BO81*1E3/(8.314*(BQ81+273.15)) * AM81/BN81 * AL81) * BN81/(100*BB81) * (1000 - BK81)/1000</f>
        <v>0</v>
      </c>
      <c r="AJ81">
        <v>1109.26497123106</v>
      </c>
      <c r="AK81">
        <v>1059.51006060606</v>
      </c>
      <c r="AL81">
        <v>3.42029962963004</v>
      </c>
      <c r="AM81">
        <v>65.8875090245337</v>
      </c>
      <c r="AN81">
        <f>(AP81 - AO81 + BO81*1E3/(8.314*(BQ81+273.15)) * AR81/BN81 * AQ81) * BN81/(100*BB81) * 1000/(1000 - AP81)</f>
        <v>0</v>
      </c>
      <c r="AO81">
        <v>15.8689254800634</v>
      </c>
      <c r="AP81">
        <v>21.4040153846154</v>
      </c>
      <c r="AQ81">
        <v>0.000908110280037881</v>
      </c>
      <c r="AR81">
        <v>78.9573288142496</v>
      </c>
      <c r="AS81">
        <v>19</v>
      </c>
      <c r="AT81">
        <v>4</v>
      </c>
      <c r="AU81">
        <f>IF(AS81*$H$13&gt;=AW81,1.0,(AW81/(AW81-AS81*$H$13)))</f>
        <v>0</v>
      </c>
      <c r="AV81">
        <f>(AU81-1)*100</f>
        <v>0</v>
      </c>
      <c r="AW81">
        <f>MAX(0,($B$13+$C$13*BV81)/(1+$D$13*BV81)*BO81/(BQ81+273)*$E$13)</f>
        <v>0</v>
      </c>
      <c r="AX81">
        <f>$B$11*BW81+$C$11*BX81+$F$11*CI81*(1-CL81)</f>
        <v>0</v>
      </c>
      <c r="AY81">
        <f>AX81*AZ81</f>
        <v>0</v>
      </c>
      <c r="AZ81">
        <f>($B$11*$D$9+$C$11*$D$9+$F$11*((CV81+CN81)/MAX(CV81+CN81+CW81, 0.1)*$I$9+CW81/MAX(CV81+CN81+CW81, 0.1)*$J$9))/($B$11+$C$11+$F$11)</f>
        <v>0</v>
      </c>
      <c r="BA81">
        <f>($B$11*$K$9+$C$11*$K$9+$F$11*((CV81+CN81)/MAX(CV81+CN81+CW81, 0.1)*$P$9+CW81/MAX(CV81+CN81+CW81, 0.1)*$Q$9))/($B$11+$C$11+$F$11)</f>
        <v>0</v>
      </c>
      <c r="BB81">
        <v>6</v>
      </c>
      <c r="BC81">
        <v>0.5</v>
      </c>
      <c r="BD81" t="s">
        <v>355</v>
      </c>
      <c r="BE81">
        <v>2</v>
      </c>
      <c r="BF81" t="b">
        <v>1</v>
      </c>
      <c r="BG81">
        <v>1657479678.5</v>
      </c>
      <c r="BH81">
        <v>1030.16666666667</v>
      </c>
      <c r="BI81">
        <v>1093.43444444444</v>
      </c>
      <c r="BJ81">
        <v>21.3872555555556</v>
      </c>
      <c r="BK81">
        <v>15.8528888888889</v>
      </c>
      <c r="BL81">
        <v>1025.11</v>
      </c>
      <c r="BM81">
        <v>21.0974888888889</v>
      </c>
      <c r="BN81">
        <v>500.000444444445</v>
      </c>
      <c r="BO81">
        <v>73.3916888888889</v>
      </c>
      <c r="BP81">
        <v>0.0277206333333333</v>
      </c>
      <c r="BQ81">
        <v>24.5316222222222</v>
      </c>
      <c r="BR81">
        <v>24.8990777777778</v>
      </c>
      <c r="BS81">
        <v>999.9</v>
      </c>
      <c r="BT81">
        <v>0</v>
      </c>
      <c r="BU81">
        <v>0</v>
      </c>
      <c r="BV81">
        <v>10000.8388888889</v>
      </c>
      <c r="BW81">
        <v>0</v>
      </c>
      <c r="BX81">
        <v>1422.53444444444</v>
      </c>
      <c r="BY81">
        <v>-63.2699555555556</v>
      </c>
      <c r="BZ81">
        <v>1052.68</v>
      </c>
      <c r="CA81">
        <v>1111.04888888889</v>
      </c>
      <c r="CB81">
        <v>5.53437555555556</v>
      </c>
      <c r="CC81">
        <v>1093.43444444444</v>
      </c>
      <c r="CD81">
        <v>15.8528888888889</v>
      </c>
      <c r="CE81">
        <v>1.56964777777778</v>
      </c>
      <c r="CF81">
        <v>1.16347222222222</v>
      </c>
      <c r="CG81">
        <v>13.6640444444444</v>
      </c>
      <c r="CH81">
        <v>9.14217</v>
      </c>
      <c r="CI81">
        <v>1999.97666666667</v>
      </c>
      <c r="CJ81">
        <v>0.980004333333333</v>
      </c>
      <c r="CK81">
        <v>0.0199957555555556</v>
      </c>
      <c r="CL81">
        <v>0</v>
      </c>
      <c r="CM81">
        <v>2.56977777777778</v>
      </c>
      <c r="CN81">
        <v>0</v>
      </c>
      <c r="CO81">
        <v>17501.5777777778</v>
      </c>
      <c r="CP81">
        <v>16705.2444444444</v>
      </c>
      <c r="CQ81">
        <v>46.312</v>
      </c>
      <c r="CR81">
        <v>49.34</v>
      </c>
      <c r="CS81">
        <v>47.618</v>
      </c>
      <c r="CT81">
        <v>46.701</v>
      </c>
      <c r="CU81">
        <v>45.437</v>
      </c>
      <c r="CV81">
        <v>1959.98666666667</v>
      </c>
      <c r="CW81">
        <v>39.99</v>
      </c>
      <c r="CX81">
        <v>0</v>
      </c>
      <c r="CY81">
        <v>1651546465.2</v>
      </c>
      <c r="CZ81">
        <v>0</v>
      </c>
      <c r="DA81">
        <v>0</v>
      </c>
      <c r="DB81" t="s">
        <v>356</v>
      </c>
      <c r="DC81">
        <v>1657298120.5</v>
      </c>
      <c r="DD81">
        <v>1657298120.5</v>
      </c>
      <c r="DE81">
        <v>0</v>
      </c>
      <c r="DF81">
        <v>1.391</v>
      </c>
      <c r="DG81">
        <v>0.035</v>
      </c>
      <c r="DH81">
        <v>2.39</v>
      </c>
      <c r="DI81">
        <v>0.104</v>
      </c>
      <c r="DJ81">
        <v>419</v>
      </c>
      <c r="DK81">
        <v>18</v>
      </c>
      <c r="DL81">
        <v>0.11</v>
      </c>
      <c r="DM81">
        <v>0.02</v>
      </c>
      <c r="DN81">
        <v>-62.882356097561</v>
      </c>
      <c r="DO81">
        <v>-3.52556655052255</v>
      </c>
      <c r="DP81">
        <v>0.399711222618543</v>
      </c>
      <c r="DQ81">
        <v>0</v>
      </c>
      <c r="DR81">
        <v>5.30344146341463</v>
      </c>
      <c r="DS81">
        <v>1.74850662020906</v>
      </c>
      <c r="DT81">
        <v>0.173524353749553</v>
      </c>
      <c r="DU81">
        <v>0</v>
      </c>
      <c r="DV81">
        <v>0</v>
      </c>
      <c r="DW81">
        <v>2</v>
      </c>
      <c r="DX81" t="s">
        <v>357</v>
      </c>
      <c r="DY81">
        <v>2.82165</v>
      </c>
      <c r="DZ81">
        <v>2.64396</v>
      </c>
      <c r="EA81">
        <v>0.138309</v>
      </c>
      <c r="EB81">
        <v>0.143688</v>
      </c>
      <c r="EC81">
        <v>0.0764311</v>
      </c>
      <c r="ED81">
        <v>0.0616126</v>
      </c>
      <c r="EE81">
        <v>23959</v>
      </c>
      <c r="EF81">
        <v>20800.8</v>
      </c>
      <c r="EG81">
        <v>24915.9</v>
      </c>
      <c r="EH81">
        <v>23680.1</v>
      </c>
      <c r="EI81">
        <v>39327.3</v>
      </c>
      <c r="EJ81">
        <v>36818.9</v>
      </c>
      <c r="EK81">
        <v>45093.5</v>
      </c>
      <c r="EL81">
        <v>42290</v>
      </c>
      <c r="EM81">
        <v>1.73102</v>
      </c>
      <c r="EN81">
        <v>2.07617</v>
      </c>
      <c r="EO81">
        <v>-0.0347905</v>
      </c>
      <c r="EP81">
        <v>0</v>
      </c>
      <c r="EQ81">
        <v>25.4659</v>
      </c>
      <c r="ER81">
        <v>999.9</v>
      </c>
      <c r="ES81">
        <v>39.91</v>
      </c>
      <c r="ET81">
        <v>34.704</v>
      </c>
      <c r="EU81">
        <v>30.2171</v>
      </c>
      <c r="EV81">
        <v>52.7002</v>
      </c>
      <c r="EW81">
        <v>28.726</v>
      </c>
      <c r="EX81">
        <v>2</v>
      </c>
      <c r="EY81">
        <v>0.370478</v>
      </c>
      <c r="EZ81">
        <v>5.46679</v>
      </c>
      <c r="FA81">
        <v>20.1592</v>
      </c>
      <c r="FB81">
        <v>5.23391</v>
      </c>
      <c r="FC81">
        <v>11.992</v>
      </c>
      <c r="FD81">
        <v>4.9556</v>
      </c>
      <c r="FE81">
        <v>3.30395</v>
      </c>
      <c r="FF81">
        <v>347.9</v>
      </c>
      <c r="FG81">
        <v>9999</v>
      </c>
      <c r="FH81">
        <v>9999</v>
      </c>
      <c r="FI81">
        <v>6221.9</v>
      </c>
      <c r="FJ81">
        <v>1.86817</v>
      </c>
      <c r="FK81">
        <v>1.86386</v>
      </c>
      <c r="FL81">
        <v>1.87141</v>
      </c>
      <c r="FM81">
        <v>1.86234</v>
      </c>
      <c r="FN81">
        <v>1.86176</v>
      </c>
      <c r="FO81">
        <v>1.86817</v>
      </c>
      <c r="FP81">
        <v>1.85833</v>
      </c>
      <c r="FQ81">
        <v>1.86464</v>
      </c>
      <c r="FR81">
        <v>5</v>
      </c>
      <c r="FS81">
        <v>0</v>
      </c>
      <c r="FT81">
        <v>0</v>
      </c>
      <c r="FU81">
        <v>0</v>
      </c>
      <c r="FV81" t="s">
        <v>358</v>
      </c>
      <c r="FW81" t="s">
        <v>359</v>
      </c>
      <c r="FX81" t="s">
        <v>360</v>
      </c>
      <c r="FY81" t="s">
        <v>360</v>
      </c>
      <c r="FZ81" t="s">
        <v>360</v>
      </c>
      <c r="GA81" t="s">
        <v>360</v>
      </c>
      <c r="GB81">
        <v>0</v>
      </c>
      <c r="GC81">
        <v>100</v>
      </c>
      <c r="GD81">
        <v>100</v>
      </c>
      <c r="GE81">
        <v>5.08</v>
      </c>
      <c r="GF81">
        <v>0.2905</v>
      </c>
      <c r="GG81">
        <v>1.58883679202709</v>
      </c>
      <c r="GH81">
        <v>0.00476717027532216</v>
      </c>
      <c r="GI81">
        <v>-2.21254457965117e-06</v>
      </c>
      <c r="GJ81">
        <v>8.4011376092462e-10</v>
      </c>
      <c r="GK81">
        <v>-0.0609447565822332</v>
      </c>
      <c r="GL81">
        <v>-0.00872906473258777</v>
      </c>
      <c r="GM81">
        <v>0.00143137740804298</v>
      </c>
      <c r="GN81">
        <v>-1.08861914993027e-05</v>
      </c>
      <c r="GO81">
        <v>12</v>
      </c>
      <c r="GP81">
        <v>2219</v>
      </c>
      <c r="GQ81">
        <v>4</v>
      </c>
      <c r="GR81">
        <v>38</v>
      </c>
      <c r="GS81">
        <v>3026</v>
      </c>
      <c r="GT81">
        <v>3026</v>
      </c>
      <c r="GU81">
        <v>2.8125</v>
      </c>
      <c r="GV81">
        <v>2.36328</v>
      </c>
      <c r="GW81">
        <v>1.99829</v>
      </c>
      <c r="GX81">
        <v>2.7063</v>
      </c>
      <c r="GY81">
        <v>2.09351</v>
      </c>
      <c r="GZ81">
        <v>2.42432</v>
      </c>
      <c r="HA81">
        <v>39.4416</v>
      </c>
      <c r="HB81">
        <v>13.8343</v>
      </c>
      <c r="HC81">
        <v>18</v>
      </c>
      <c r="HD81">
        <v>424.829</v>
      </c>
      <c r="HE81">
        <v>657.513</v>
      </c>
      <c r="HF81">
        <v>19.7679</v>
      </c>
      <c r="HG81">
        <v>32.0872</v>
      </c>
      <c r="HH81">
        <v>30.0003</v>
      </c>
      <c r="HI81">
        <v>31.9179</v>
      </c>
      <c r="HJ81">
        <v>31.8948</v>
      </c>
      <c r="HK81">
        <v>56.2803</v>
      </c>
      <c r="HL81">
        <v>57.9577</v>
      </c>
      <c r="HM81">
        <v>0</v>
      </c>
      <c r="HN81">
        <v>19.8396</v>
      </c>
      <c r="HO81">
        <v>1126.21</v>
      </c>
      <c r="HP81">
        <v>15.6026</v>
      </c>
      <c r="HQ81">
        <v>95.4007</v>
      </c>
      <c r="HR81">
        <v>99.3858</v>
      </c>
    </row>
    <row r="82" spans="1:226">
      <c r="A82">
        <v>66</v>
      </c>
      <c r="B82">
        <v>1657479686</v>
      </c>
      <c r="C82">
        <v>417</v>
      </c>
      <c r="D82" t="s">
        <v>490</v>
      </c>
      <c r="E82" t="s">
        <v>491</v>
      </c>
      <c r="F82">
        <v>5</v>
      </c>
      <c r="G82" t="s">
        <v>353</v>
      </c>
      <c r="H82" t="s">
        <v>354</v>
      </c>
      <c r="I82">
        <v>1657479683.2</v>
      </c>
      <c r="J82">
        <f>(K82)/1000</f>
        <v>0</v>
      </c>
      <c r="K82">
        <f>IF(BF82, AN82, AH82)</f>
        <v>0</v>
      </c>
      <c r="L82">
        <f>IF(BF82, AI82, AG82)</f>
        <v>0</v>
      </c>
      <c r="M82">
        <f>BH82 - IF(AU82&gt;1, L82*BB82*100.0/(AW82*BV82), 0)</f>
        <v>0</v>
      </c>
      <c r="N82">
        <f>((T82-J82/2)*M82-L82)/(T82+J82/2)</f>
        <v>0</v>
      </c>
      <c r="O82">
        <f>N82*(BO82+BP82)/1000.0</f>
        <v>0</v>
      </c>
      <c r="P82">
        <f>(BH82 - IF(AU82&gt;1, L82*BB82*100.0/(AW82*BV82), 0))*(BO82+BP82)/1000.0</f>
        <v>0</v>
      </c>
      <c r="Q82">
        <f>2.0/((1/S82-1/R82)+SIGN(S82)*SQRT((1/S82-1/R82)*(1/S82-1/R82) + 4*BC82/((BC82+1)*(BC82+1))*(2*1/S82*1/R82-1/R82*1/R82)))</f>
        <v>0</v>
      </c>
      <c r="R82">
        <f>IF(LEFT(BD82,1)&lt;&gt;"0",IF(LEFT(BD82,1)="1",3.0,BE82),$D$5+$E$5*(BV82*BO82/($K$5*1000))+$F$5*(BV82*BO82/($K$5*1000))*MAX(MIN(BB82,$J$5),$I$5)*MAX(MIN(BB82,$J$5),$I$5)+$G$5*MAX(MIN(BB82,$J$5),$I$5)*(BV82*BO82/($K$5*1000))+$H$5*(BV82*BO82/($K$5*1000))*(BV82*BO82/($K$5*1000)))</f>
        <v>0</v>
      </c>
      <c r="S82">
        <f>J82*(1000-(1000*0.61365*exp(17.502*W82/(240.97+W82))/(BO82+BP82)+BJ82)/2)/(1000*0.61365*exp(17.502*W82/(240.97+W82))/(BO82+BP82)-BJ82)</f>
        <v>0</v>
      </c>
      <c r="T82">
        <f>1/((BC82+1)/(Q82/1.6)+1/(R82/1.37)) + BC82/((BC82+1)/(Q82/1.6) + BC82/(R82/1.37))</f>
        <v>0</v>
      </c>
      <c r="U82">
        <f>(AX82*BA82)</f>
        <v>0</v>
      </c>
      <c r="V82">
        <f>(BQ82+(U82+2*0.95*5.67E-8*(((BQ82+$B$7)+273)^4-(BQ82+273)^4)-44100*J82)/(1.84*29.3*R82+8*0.95*5.67E-8*(BQ82+273)^3))</f>
        <v>0</v>
      </c>
      <c r="W82">
        <f>($C$7*BR82+$D$7*BS82+$E$7*V82)</f>
        <v>0</v>
      </c>
      <c r="X82">
        <f>0.61365*exp(17.502*W82/(240.97+W82))</f>
        <v>0</v>
      </c>
      <c r="Y82">
        <f>(Z82/AA82*100)</f>
        <v>0</v>
      </c>
      <c r="Z82">
        <f>BJ82*(BO82+BP82)/1000</f>
        <v>0</v>
      </c>
      <c r="AA82">
        <f>0.61365*exp(17.502*BQ82/(240.97+BQ82))</f>
        <v>0</v>
      </c>
      <c r="AB82">
        <f>(X82-BJ82*(BO82+BP82)/1000)</f>
        <v>0</v>
      </c>
      <c r="AC82">
        <f>(-J82*44100)</f>
        <v>0</v>
      </c>
      <c r="AD82">
        <f>2*29.3*R82*0.92*(BQ82-W82)</f>
        <v>0</v>
      </c>
      <c r="AE82">
        <f>2*0.95*5.67E-8*(((BQ82+$B$7)+273)^4-(W82+273)^4)</f>
        <v>0</v>
      </c>
      <c r="AF82">
        <f>U82+AE82+AC82+AD82</f>
        <v>0</v>
      </c>
      <c r="AG82">
        <f>BN82*AU82*(BI82-BH82*(1000-AU82*BK82)/(1000-AU82*BJ82))/(100*BB82)</f>
        <v>0</v>
      </c>
      <c r="AH82">
        <f>1000*BN82*AU82*(BJ82-BK82)/(100*BB82*(1000-AU82*BJ82))</f>
        <v>0</v>
      </c>
      <c r="AI82">
        <f>(AJ82 - AK82 - BO82*1E3/(8.314*(BQ82+273.15)) * AM82/BN82 * AL82) * BN82/(100*BB82) * (1000 - BK82)/1000</f>
        <v>0</v>
      </c>
      <c r="AJ82">
        <v>1125.58014798967</v>
      </c>
      <c r="AK82">
        <v>1076.20424242424</v>
      </c>
      <c r="AL82">
        <v>3.32528665593146</v>
      </c>
      <c r="AM82">
        <v>65.8875090245337</v>
      </c>
      <c r="AN82">
        <f>(AP82 - AO82 + BO82*1E3/(8.314*(BQ82+273.15)) * AR82/BN82 * AQ82) * BN82/(100*BB82) * 1000/(1000 - AP82)</f>
        <v>0</v>
      </c>
      <c r="AO82">
        <v>15.8004162539797</v>
      </c>
      <c r="AP82">
        <v>21.4445692307692</v>
      </c>
      <c r="AQ82">
        <v>0.00732164531752019</v>
      </c>
      <c r="AR82">
        <v>78.9573288142496</v>
      </c>
      <c r="AS82">
        <v>18</v>
      </c>
      <c r="AT82">
        <v>4</v>
      </c>
      <c r="AU82">
        <f>IF(AS82*$H$13&gt;=AW82,1.0,(AW82/(AW82-AS82*$H$13)))</f>
        <v>0</v>
      </c>
      <c r="AV82">
        <f>(AU82-1)*100</f>
        <v>0</v>
      </c>
      <c r="AW82">
        <f>MAX(0,($B$13+$C$13*BV82)/(1+$D$13*BV82)*BO82/(BQ82+273)*$E$13)</f>
        <v>0</v>
      </c>
      <c r="AX82">
        <f>$B$11*BW82+$C$11*BX82+$F$11*CI82*(1-CL82)</f>
        <v>0</v>
      </c>
      <c r="AY82">
        <f>AX82*AZ82</f>
        <v>0</v>
      </c>
      <c r="AZ82">
        <f>($B$11*$D$9+$C$11*$D$9+$F$11*((CV82+CN82)/MAX(CV82+CN82+CW82, 0.1)*$I$9+CW82/MAX(CV82+CN82+CW82, 0.1)*$J$9))/($B$11+$C$11+$F$11)</f>
        <v>0</v>
      </c>
      <c r="BA82">
        <f>($B$11*$K$9+$C$11*$K$9+$F$11*((CV82+CN82)/MAX(CV82+CN82+CW82, 0.1)*$P$9+CW82/MAX(CV82+CN82+CW82, 0.1)*$Q$9))/($B$11+$C$11+$F$11)</f>
        <v>0</v>
      </c>
      <c r="BB82">
        <v>6</v>
      </c>
      <c r="BC82">
        <v>0.5</v>
      </c>
      <c r="BD82" t="s">
        <v>355</v>
      </c>
      <c r="BE82">
        <v>2</v>
      </c>
      <c r="BF82" t="b">
        <v>1</v>
      </c>
      <c r="BG82">
        <v>1657479683.2</v>
      </c>
      <c r="BH82">
        <v>1045.666</v>
      </c>
      <c r="BI82">
        <v>1108.707</v>
      </c>
      <c r="BJ82">
        <v>21.42495</v>
      </c>
      <c r="BK82">
        <v>15.75886</v>
      </c>
      <c r="BL82">
        <v>1040.565</v>
      </c>
      <c r="BM82">
        <v>21.13381</v>
      </c>
      <c r="BN82">
        <v>499.9909</v>
      </c>
      <c r="BO82">
        <v>73.39122</v>
      </c>
      <c r="BP82">
        <v>0.02742318</v>
      </c>
      <c r="BQ82">
        <v>24.54503</v>
      </c>
      <c r="BR82">
        <v>24.88993</v>
      </c>
      <c r="BS82">
        <v>999.9</v>
      </c>
      <c r="BT82">
        <v>0</v>
      </c>
      <c r="BU82">
        <v>0</v>
      </c>
      <c r="BV82">
        <v>9990.438</v>
      </c>
      <c r="BW82">
        <v>0</v>
      </c>
      <c r="BX82">
        <v>1562.078</v>
      </c>
      <c r="BY82">
        <v>-63.04073</v>
      </c>
      <c r="BZ82">
        <v>1068.559</v>
      </c>
      <c r="CA82">
        <v>1126.457</v>
      </c>
      <c r="CB82">
        <v>5.666092</v>
      </c>
      <c r="CC82">
        <v>1108.707</v>
      </c>
      <c r="CD82">
        <v>15.75886</v>
      </c>
      <c r="CE82">
        <v>1.572403</v>
      </c>
      <c r="CF82">
        <v>1.156563</v>
      </c>
      <c r="CG82">
        <v>13.69099</v>
      </c>
      <c r="CH82">
        <v>9.053809</v>
      </c>
      <c r="CI82">
        <v>1999.98</v>
      </c>
      <c r="CJ82">
        <v>0.9800043</v>
      </c>
      <c r="CK82">
        <v>0.01999579</v>
      </c>
      <c r="CL82">
        <v>0</v>
      </c>
      <c r="CM82">
        <v>2.50291</v>
      </c>
      <c r="CN82">
        <v>0</v>
      </c>
      <c r="CO82">
        <v>17623.37</v>
      </c>
      <c r="CP82">
        <v>16705.26</v>
      </c>
      <c r="CQ82">
        <v>46.312</v>
      </c>
      <c r="CR82">
        <v>49.3687</v>
      </c>
      <c r="CS82">
        <v>47.625</v>
      </c>
      <c r="CT82">
        <v>46.7059</v>
      </c>
      <c r="CU82">
        <v>45.437</v>
      </c>
      <c r="CV82">
        <v>1959.99</v>
      </c>
      <c r="CW82">
        <v>39.99</v>
      </c>
      <c r="CX82">
        <v>0</v>
      </c>
      <c r="CY82">
        <v>1651546470.6</v>
      </c>
      <c r="CZ82">
        <v>0</v>
      </c>
      <c r="DA82">
        <v>0</v>
      </c>
      <c r="DB82" t="s">
        <v>356</v>
      </c>
      <c r="DC82">
        <v>1657298120.5</v>
      </c>
      <c r="DD82">
        <v>1657298120.5</v>
      </c>
      <c r="DE82">
        <v>0</v>
      </c>
      <c r="DF82">
        <v>1.391</v>
      </c>
      <c r="DG82">
        <v>0.035</v>
      </c>
      <c r="DH82">
        <v>2.39</v>
      </c>
      <c r="DI82">
        <v>0.104</v>
      </c>
      <c r="DJ82">
        <v>419</v>
      </c>
      <c r="DK82">
        <v>18</v>
      </c>
      <c r="DL82">
        <v>0.11</v>
      </c>
      <c r="DM82">
        <v>0.02</v>
      </c>
      <c r="DN82">
        <v>-63.0584195121951</v>
      </c>
      <c r="DO82">
        <v>-0.673674564459844</v>
      </c>
      <c r="DP82">
        <v>0.182640727191474</v>
      </c>
      <c r="DQ82">
        <v>0</v>
      </c>
      <c r="DR82">
        <v>5.44025756097561</v>
      </c>
      <c r="DS82">
        <v>1.58383986062719</v>
      </c>
      <c r="DT82">
        <v>0.157704091781992</v>
      </c>
      <c r="DU82">
        <v>0</v>
      </c>
      <c r="DV82">
        <v>0</v>
      </c>
      <c r="DW82">
        <v>2</v>
      </c>
      <c r="DX82" t="s">
        <v>357</v>
      </c>
      <c r="DY82">
        <v>2.82144</v>
      </c>
      <c r="DZ82">
        <v>2.64392</v>
      </c>
      <c r="EA82">
        <v>0.139694</v>
      </c>
      <c r="EB82">
        <v>0.145042</v>
      </c>
      <c r="EC82">
        <v>0.0765333</v>
      </c>
      <c r="ED82">
        <v>0.0612227</v>
      </c>
      <c r="EE82">
        <v>23919.5</v>
      </c>
      <c r="EF82">
        <v>20767.3</v>
      </c>
      <c r="EG82">
        <v>24914.9</v>
      </c>
      <c r="EH82">
        <v>23679.5</v>
      </c>
      <c r="EI82">
        <v>39321.6</v>
      </c>
      <c r="EJ82">
        <v>36833.6</v>
      </c>
      <c r="EK82">
        <v>45091.9</v>
      </c>
      <c r="EL82">
        <v>42289.3</v>
      </c>
      <c r="EM82">
        <v>1.73118</v>
      </c>
      <c r="EN82">
        <v>2.0759</v>
      </c>
      <c r="EO82">
        <v>-0.034865</v>
      </c>
      <c r="EP82">
        <v>0</v>
      </c>
      <c r="EQ82">
        <v>25.4654</v>
      </c>
      <c r="ER82">
        <v>999.9</v>
      </c>
      <c r="ES82">
        <v>39.885</v>
      </c>
      <c r="ET82">
        <v>34.704</v>
      </c>
      <c r="EU82">
        <v>30.1936</v>
      </c>
      <c r="EV82">
        <v>52.5302</v>
      </c>
      <c r="EW82">
        <v>28.778</v>
      </c>
      <c r="EX82">
        <v>2</v>
      </c>
      <c r="EY82">
        <v>0.370595</v>
      </c>
      <c r="EZ82">
        <v>5.32389</v>
      </c>
      <c r="FA82">
        <v>20.1639</v>
      </c>
      <c r="FB82">
        <v>5.23376</v>
      </c>
      <c r="FC82">
        <v>11.992</v>
      </c>
      <c r="FD82">
        <v>4.9557</v>
      </c>
      <c r="FE82">
        <v>3.304</v>
      </c>
      <c r="FF82">
        <v>347.9</v>
      </c>
      <c r="FG82">
        <v>9999</v>
      </c>
      <c r="FH82">
        <v>9999</v>
      </c>
      <c r="FI82">
        <v>6221.9</v>
      </c>
      <c r="FJ82">
        <v>1.86817</v>
      </c>
      <c r="FK82">
        <v>1.86386</v>
      </c>
      <c r="FL82">
        <v>1.87144</v>
      </c>
      <c r="FM82">
        <v>1.86234</v>
      </c>
      <c r="FN82">
        <v>1.86176</v>
      </c>
      <c r="FO82">
        <v>1.86821</v>
      </c>
      <c r="FP82">
        <v>1.85833</v>
      </c>
      <c r="FQ82">
        <v>1.86464</v>
      </c>
      <c r="FR82">
        <v>5</v>
      </c>
      <c r="FS82">
        <v>0</v>
      </c>
      <c r="FT82">
        <v>0</v>
      </c>
      <c r="FU82">
        <v>0</v>
      </c>
      <c r="FV82" t="s">
        <v>358</v>
      </c>
      <c r="FW82" t="s">
        <v>359</v>
      </c>
      <c r="FX82" t="s">
        <v>360</v>
      </c>
      <c r="FY82" t="s">
        <v>360</v>
      </c>
      <c r="FZ82" t="s">
        <v>360</v>
      </c>
      <c r="GA82" t="s">
        <v>360</v>
      </c>
      <c r="GB82">
        <v>0</v>
      </c>
      <c r="GC82">
        <v>100</v>
      </c>
      <c r="GD82">
        <v>100</v>
      </c>
      <c r="GE82">
        <v>5.13</v>
      </c>
      <c r="GF82">
        <v>0.2919</v>
      </c>
      <c r="GG82">
        <v>1.58883679202709</v>
      </c>
      <c r="GH82">
        <v>0.00476717027532216</v>
      </c>
      <c r="GI82">
        <v>-2.21254457965117e-06</v>
      </c>
      <c r="GJ82">
        <v>8.4011376092462e-10</v>
      </c>
      <c r="GK82">
        <v>-0.0609447565822332</v>
      </c>
      <c r="GL82">
        <v>-0.00872906473258777</v>
      </c>
      <c r="GM82">
        <v>0.00143137740804298</v>
      </c>
      <c r="GN82">
        <v>-1.08861914993027e-05</v>
      </c>
      <c r="GO82">
        <v>12</v>
      </c>
      <c r="GP82">
        <v>2219</v>
      </c>
      <c r="GQ82">
        <v>4</v>
      </c>
      <c r="GR82">
        <v>38</v>
      </c>
      <c r="GS82">
        <v>3026.1</v>
      </c>
      <c r="GT82">
        <v>3026.1</v>
      </c>
      <c r="GU82">
        <v>2.84668</v>
      </c>
      <c r="GV82">
        <v>2.35962</v>
      </c>
      <c r="GW82">
        <v>1.99829</v>
      </c>
      <c r="GX82">
        <v>2.70752</v>
      </c>
      <c r="GY82">
        <v>2.09473</v>
      </c>
      <c r="GZ82">
        <v>2.41333</v>
      </c>
      <c r="HA82">
        <v>39.4416</v>
      </c>
      <c r="HB82">
        <v>13.8343</v>
      </c>
      <c r="HC82">
        <v>18</v>
      </c>
      <c r="HD82">
        <v>424.961</v>
      </c>
      <c r="HE82">
        <v>657.373</v>
      </c>
      <c r="HF82">
        <v>19.8473</v>
      </c>
      <c r="HG82">
        <v>32.0978</v>
      </c>
      <c r="HH82">
        <v>30.0003</v>
      </c>
      <c r="HI82">
        <v>31.9249</v>
      </c>
      <c r="HJ82">
        <v>31.9033</v>
      </c>
      <c r="HK82">
        <v>56.9611</v>
      </c>
      <c r="HL82">
        <v>58.5401</v>
      </c>
      <c r="HM82">
        <v>0</v>
      </c>
      <c r="HN82">
        <v>19.9145</v>
      </c>
      <c r="HO82">
        <v>1139.82</v>
      </c>
      <c r="HP82">
        <v>15.4519</v>
      </c>
      <c r="HQ82">
        <v>95.3971</v>
      </c>
      <c r="HR82">
        <v>99.3839</v>
      </c>
    </row>
    <row r="83" spans="1:226">
      <c r="A83">
        <v>67</v>
      </c>
      <c r="B83">
        <v>1657479691</v>
      </c>
      <c r="C83">
        <v>422</v>
      </c>
      <c r="D83" t="s">
        <v>492</v>
      </c>
      <c r="E83" t="s">
        <v>493</v>
      </c>
      <c r="F83">
        <v>5</v>
      </c>
      <c r="G83" t="s">
        <v>353</v>
      </c>
      <c r="H83" t="s">
        <v>354</v>
      </c>
      <c r="I83">
        <v>1657479688.5</v>
      </c>
      <c r="J83">
        <f>(K83)/1000</f>
        <v>0</v>
      </c>
      <c r="K83">
        <f>IF(BF83, AN83, AH83)</f>
        <v>0</v>
      </c>
      <c r="L83">
        <f>IF(BF83, AI83, AG83)</f>
        <v>0</v>
      </c>
      <c r="M83">
        <f>BH83 - IF(AU83&gt;1, L83*BB83*100.0/(AW83*BV83), 0)</f>
        <v>0</v>
      </c>
      <c r="N83">
        <f>((T83-J83/2)*M83-L83)/(T83+J83/2)</f>
        <v>0</v>
      </c>
      <c r="O83">
        <f>N83*(BO83+BP83)/1000.0</f>
        <v>0</v>
      </c>
      <c r="P83">
        <f>(BH83 - IF(AU83&gt;1, L83*BB83*100.0/(AW83*BV83), 0))*(BO83+BP83)/1000.0</f>
        <v>0</v>
      </c>
      <c r="Q83">
        <f>2.0/((1/S83-1/R83)+SIGN(S83)*SQRT((1/S83-1/R83)*(1/S83-1/R83) + 4*BC83/((BC83+1)*(BC83+1))*(2*1/S83*1/R83-1/R83*1/R83)))</f>
        <v>0</v>
      </c>
      <c r="R83">
        <f>IF(LEFT(BD83,1)&lt;&gt;"0",IF(LEFT(BD83,1)="1",3.0,BE83),$D$5+$E$5*(BV83*BO83/($K$5*1000))+$F$5*(BV83*BO83/($K$5*1000))*MAX(MIN(BB83,$J$5),$I$5)*MAX(MIN(BB83,$J$5),$I$5)+$G$5*MAX(MIN(BB83,$J$5),$I$5)*(BV83*BO83/($K$5*1000))+$H$5*(BV83*BO83/($K$5*1000))*(BV83*BO83/($K$5*1000)))</f>
        <v>0</v>
      </c>
      <c r="S83">
        <f>J83*(1000-(1000*0.61365*exp(17.502*W83/(240.97+W83))/(BO83+BP83)+BJ83)/2)/(1000*0.61365*exp(17.502*W83/(240.97+W83))/(BO83+BP83)-BJ83)</f>
        <v>0</v>
      </c>
      <c r="T83">
        <f>1/((BC83+1)/(Q83/1.6)+1/(R83/1.37)) + BC83/((BC83+1)/(Q83/1.6) + BC83/(R83/1.37))</f>
        <v>0</v>
      </c>
      <c r="U83">
        <f>(AX83*BA83)</f>
        <v>0</v>
      </c>
      <c r="V83">
        <f>(BQ83+(U83+2*0.95*5.67E-8*(((BQ83+$B$7)+273)^4-(BQ83+273)^4)-44100*J83)/(1.84*29.3*R83+8*0.95*5.67E-8*(BQ83+273)^3))</f>
        <v>0</v>
      </c>
      <c r="W83">
        <f>($C$7*BR83+$D$7*BS83+$E$7*V83)</f>
        <v>0</v>
      </c>
      <c r="X83">
        <f>0.61365*exp(17.502*W83/(240.97+W83))</f>
        <v>0</v>
      </c>
      <c r="Y83">
        <f>(Z83/AA83*100)</f>
        <v>0</v>
      </c>
      <c r="Z83">
        <f>BJ83*(BO83+BP83)/1000</f>
        <v>0</v>
      </c>
      <c r="AA83">
        <f>0.61365*exp(17.502*BQ83/(240.97+BQ83))</f>
        <v>0</v>
      </c>
      <c r="AB83">
        <f>(X83-BJ83*(BO83+BP83)/1000)</f>
        <v>0</v>
      </c>
      <c r="AC83">
        <f>(-J83*44100)</f>
        <v>0</v>
      </c>
      <c r="AD83">
        <f>2*29.3*R83*0.92*(BQ83-W83)</f>
        <v>0</v>
      </c>
      <c r="AE83">
        <f>2*0.95*5.67E-8*(((BQ83+$B$7)+273)^4-(W83+273)^4)</f>
        <v>0</v>
      </c>
      <c r="AF83">
        <f>U83+AE83+AC83+AD83</f>
        <v>0</v>
      </c>
      <c r="AG83">
        <f>BN83*AU83*(BI83-BH83*(1000-AU83*BK83)/(1000-AU83*BJ83))/(100*BB83)</f>
        <v>0</v>
      </c>
      <c r="AH83">
        <f>1000*BN83*AU83*(BJ83-BK83)/(100*BB83*(1000-AU83*BJ83))</f>
        <v>0</v>
      </c>
      <c r="AI83">
        <f>(AJ83 - AK83 - BO83*1E3/(8.314*(BQ83+273.15)) * AM83/BN83 * AL83) * BN83/(100*BB83) * (1000 - BK83)/1000</f>
        <v>0</v>
      </c>
      <c r="AJ83">
        <v>1142.2815653605</v>
      </c>
      <c r="AK83">
        <v>1092.83327272727</v>
      </c>
      <c r="AL83">
        <v>3.31879183843295</v>
      </c>
      <c r="AM83">
        <v>65.8875090245337</v>
      </c>
      <c r="AN83">
        <f>(AP83 - AO83 + BO83*1E3/(8.314*(BQ83+273.15)) * AR83/BN83 * AQ83) * BN83/(100*BB83) * 1000/(1000 - AP83)</f>
        <v>0</v>
      </c>
      <c r="AO83">
        <v>15.672001295978</v>
      </c>
      <c r="AP83">
        <v>21.4686251748252</v>
      </c>
      <c r="AQ83">
        <v>0.00559120561267905</v>
      </c>
      <c r="AR83">
        <v>78.9573288142496</v>
      </c>
      <c r="AS83">
        <v>19</v>
      </c>
      <c r="AT83">
        <v>4</v>
      </c>
      <c r="AU83">
        <f>IF(AS83*$H$13&gt;=AW83,1.0,(AW83/(AW83-AS83*$H$13)))</f>
        <v>0</v>
      </c>
      <c r="AV83">
        <f>(AU83-1)*100</f>
        <v>0</v>
      </c>
      <c r="AW83">
        <f>MAX(0,($B$13+$C$13*BV83)/(1+$D$13*BV83)*BO83/(BQ83+273)*$E$13)</f>
        <v>0</v>
      </c>
      <c r="AX83">
        <f>$B$11*BW83+$C$11*BX83+$F$11*CI83*(1-CL83)</f>
        <v>0</v>
      </c>
      <c r="AY83">
        <f>AX83*AZ83</f>
        <v>0</v>
      </c>
      <c r="AZ83">
        <f>($B$11*$D$9+$C$11*$D$9+$F$11*((CV83+CN83)/MAX(CV83+CN83+CW83, 0.1)*$I$9+CW83/MAX(CV83+CN83+CW83, 0.1)*$J$9))/($B$11+$C$11+$F$11)</f>
        <v>0</v>
      </c>
      <c r="BA83">
        <f>($B$11*$K$9+$C$11*$K$9+$F$11*((CV83+CN83)/MAX(CV83+CN83+CW83, 0.1)*$P$9+CW83/MAX(CV83+CN83+CW83, 0.1)*$Q$9))/($B$11+$C$11+$F$11)</f>
        <v>0</v>
      </c>
      <c r="BB83">
        <v>6</v>
      </c>
      <c r="BC83">
        <v>0.5</v>
      </c>
      <c r="BD83" t="s">
        <v>355</v>
      </c>
      <c r="BE83">
        <v>2</v>
      </c>
      <c r="BF83" t="b">
        <v>1</v>
      </c>
      <c r="BG83">
        <v>1657479688.5</v>
      </c>
      <c r="BH83">
        <v>1062.89111111111</v>
      </c>
      <c r="BI83">
        <v>1126.23222222222</v>
      </c>
      <c r="BJ83">
        <v>21.4605111111111</v>
      </c>
      <c r="BK83">
        <v>15.6228</v>
      </c>
      <c r="BL83">
        <v>1057.74222222222</v>
      </c>
      <c r="BM83">
        <v>21.1681111111111</v>
      </c>
      <c r="BN83">
        <v>500.015333333333</v>
      </c>
      <c r="BO83">
        <v>73.3909333333333</v>
      </c>
      <c r="BP83">
        <v>0.0272563333333333</v>
      </c>
      <c r="BQ83">
        <v>24.5611888888889</v>
      </c>
      <c r="BR83">
        <v>24.8915555555556</v>
      </c>
      <c r="BS83">
        <v>999.9</v>
      </c>
      <c r="BT83">
        <v>0</v>
      </c>
      <c r="BU83">
        <v>0</v>
      </c>
      <c r="BV83">
        <v>10001.8</v>
      </c>
      <c r="BW83">
        <v>0</v>
      </c>
      <c r="BX83">
        <v>1742.53333333333</v>
      </c>
      <c r="BY83">
        <v>-63.3408444444444</v>
      </c>
      <c r="BZ83">
        <v>1086.20111111111</v>
      </c>
      <c r="CA83">
        <v>1144.10666666667</v>
      </c>
      <c r="CB83">
        <v>5.83770555555556</v>
      </c>
      <c r="CC83">
        <v>1126.23222222222</v>
      </c>
      <c r="CD83">
        <v>15.6228</v>
      </c>
      <c r="CE83">
        <v>1.57500666666667</v>
      </c>
      <c r="CF83">
        <v>1.14657111111111</v>
      </c>
      <c r="CG83">
        <v>13.7164222222222</v>
      </c>
      <c r="CH83">
        <v>8.92531</v>
      </c>
      <c r="CI83">
        <v>2000.02444444444</v>
      </c>
      <c r="CJ83">
        <v>0.980004666666667</v>
      </c>
      <c r="CK83">
        <v>0.0199954111111111</v>
      </c>
      <c r="CL83">
        <v>0</v>
      </c>
      <c r="CM83">
        <v>2.56792222222222</v>
      </c>
      <c r="CN83">
        <v>0</v>
      </c>
      <c r="CO83">
        <v>17761.1888888889</v>
      </c>
      <c r="CP83">
        <v>16705.6444444444</v>
      </c>
      <c r="CQ83">
        <v>46.354</v>
      </c>
      <c r="CR83">
        <v>49.375</v>
      </c>
      <c r="CS83">
        <v>47.625</v>
      </c>
      <c r="CT83">
        <v>46.75</v>
      </c>
      <c r="CU83">
        <v>45.451</v>
      </c>
      <c r="CV83">
        <v>1960.03444444444</v>
      </c>
      <c r="CW83">
        <v>39.99</v>
      </c>
      <c r="CX83">
        <v>0</v>
      </c>
      <c r="CY83">
        <v>1651546475.4</v>
      </c>
      <c r="CZ83">
        <v>0</v>
      </c>
      <c r="DA83">
        <v>0</v>
      </c>
      <c r="DB83" t="s">
        <v>356</v>
      </c>
      <c r="DC83">
        <v>1657298120.5</v>
      </c>
      <c r="DD83">
        <v>1657298120.5</v>
      </c>
      <c r="DE83">
        <v>0</v>
      </c>
      <c r="DF83">
        <v>1.391</v>
      </c>
      <c r="DG83">
        <v>0.035</v>
      </c>
      <c r="DH83">
        <v>2.39</v>
      </c>
      <c r="DI83">
        <v>0.104</v>
      </c>
      <c r="DJ83">
        <v>419</v>
      </c>
      <c r="DK83">
        <v>18</v>
      </c>
      <c r="DL83">
        <v>0.11</v>
      </c>
      <c r="DM83">
        <v>0.02</v>
      </c>
      <c r="DN83">
        <v>-63.1660292682927</v>
      </c>
      <c r="DO83">
        <v>-0.898156097560968</v>
      </c>
      <c r="DP83">
        <v>0.191026864722756</v>
      </c>
      <c r="DQ83">
        <v>0</v>
      </c>
      <c r="DR83">
        <v>5.61058780487805</v>
      </c>
      <c r="DS83">
        <v>1.58114592334495</v>
      </c>
      <c r="DT83">
        <v>0.15742352697866</v>
      </c>
      <c r="DU83">
        <v>0</v>
      </c>
      <c r="DV83">
        <v>0</v>
      </c>
      <c r="DW83">
        <v>2</v>
      </c>
      <c r="DX83" t="s">
        <v>357</v>
      </c>
      <c r="DY83">
        <v>2.82165</v>
      </c>
      <c r="DZ83">
        <v>2.64369</v>
      </c>
      <c r="EA83">
        <v>0.141069</v>
      </c>
      <c r="EB83">
        <v>0.1464</v>
      </c>
      <c r="EC83">
        <v>0.0765886</v>
      </c>
      <c r="ED83">
        <v>0.0608281</v>
      </c>
      <c r="EE83">
        <v>23880</v>
      </c>
      <c r="EF83">
        <v>20733.8</v>
      </c>
      <c r="EG83">
        <v>24913.6</v>
      </c>
      <c r="EH83">
        <v>23678.9</v>
      </c>
      <c r="EI83">
        <v>39317.6</v>
      </c>
      <c r="EJ83">
        <v>36848.3</v>
      </c>
      <c r="EK83">
        <v>45090</v>
      </c>
      <c r="EL83">
        <v>42288.4</v>
      </c>
      <c r="EM83">
        <v>1.73123</v>
      </c>
      <c r="EN83">
        <v>2.07577</v>
      </c>
      <c r="EO83">
        <v>-0.0348501</v>
      </c>
      <c r="EP83">
        <v>0</v>
      </c>
      <c r="EQ83">
        <v>25.4634</v>
      </c>
      <c r="ER83">
        <v>999.9</v>
      </c>
      <c r="ES83">
        <v>39.836</v>
      </c>
      <c r="ET83">
        <v>34.714</v>
      </c>
      <c r="EU83">
        <v>30.177</v>
      </c>
      <c r="EV83">
        <v>52.6002</v>
      </c>
      <c r="EW83">
        <v>28.7019</v>
      </c>
      <c r="EX83">
        <v>2</v>
      </c>
      <c r="EY83">
        <v>0.370932</v>
      </c>
      <c r="EZ83">
        <v>5.22782</v>
      </c>
      <c r="FA83">
        <v>20.1667</v>
      </c>
      <c r="FB83">
        <v>5.23346</v>
      </c>
      <c r="FC83">
        <v>11.992</v>
      </c>
      <c r="FD83">
        <v>4.9556</v>
      </c>
      <c r="FE83">
        <v>3.30398</v>
      </c>
      <c r="FF83">
        <v>347.9</v>
      </c>
      <c r="FG83">
        <v>9999</v>
      </c>
      <c r="FH83">
        <v>9999</v>
      </c>
      <c r="FI83">
        <v>6222.1</v>
      </c>
      <c r="FJ83">
        <v>1.8682</v>
      </c>
      <c r="FK83">
        <v>1.86386</v>
      </c>
      <c r="FL83">
        <v>1.87143</v>
      </c>
      <c r="FM83">
        <v>1.86235</v>
      </c>
      <c r="FN83">
        <v>1.86179</v>
      </c>
      <c r="FO83">
        <v>1.86825</v>
      </c>
      <c r="FP83">
        <v>1.85836</v>
      </c>
      <c r="FQ83">
        <v>1.86466</v>
      </c>
      <c r="FR83">
        <v>5</v>
      </c>
      <c r="FS83">
        <v>0</v>
      </c>
      <c r="FT83">
        <v>0</v>
      </c>
      <c r="FU83">
        <v>0</v>
      </c>
      <c r="FV83" t="s">
        <v>358</v>
      </c>
      <c r="FW83" t="s">
        <v>359</v>
      </c>
      <c r="FX83" t="s">
        <v>360</v>
      </c>
      <c r="FY83" t="s">
        <v>360</v>
      </c>
      <c r="FZ83" t="s">
        <v>360</v>
      </c>
      <c r="GA83" t="s">
        <v>360</v>
      </c>
      <c r="GB83">
        <v>0</v>
      </c>
      <c r="GC83">
        <v>100</v>
      </c>
      <c r="GD83">
        <v>100</v>
      </c>
      <c r="GE83">
        <v>5.17</v>
      </c>
      <c r="GF83">
        <v>0.2928</v>
      </c>
      <c r="GG83">
        <v>1.58883679202709</v>
      </c>
      <c r="GH83">
        <v>0.00476717027532216</v>
      </c>
      <c r="GI83">
        <v>-2.21254457965117e-06</v>
      </c>
      <c r="GJ83">
        <v>8.4011376092462e-10</v>
      </c>
      <c r="GK83">
        <v>-0.0609447565822332</v>
      </c>
      <c r="GL83">
        <v>-0.00872906473258777</v>
      </c>
      <c r="GM83">
        <v>0.00143137740804298</v>
      </c>
      <c r="GN83">
        <v>-1.08861914993027e-05</v>
      </c>
      <c r="GO83">
        <v>12</v>
      </c>
      <c r="GP83">
        <v>2219</v>
      </c>
      <c r="GQ83">
        <v>4</v>
      </c>
      <c r="GR83">
        <v>38</v>
      </c>
      <c r="GS83">
        <v>3026.2</v>
      </c>
      <c r="GT83">
        <v>3026.2</v>
      </c>
      <c r="GU83">
        <v>2.8772</v>
      </c>
      <c r="GV83">
        <v>2.35962</v>
      </c>
      <c r="GW83">
        <v>1.99829</v>
      </c>
      <c r="GX83">
        <v>2.70752</v>
      </c>
      <c r="GY83">
        <v>2.09351</v>
      </c>
      <c r="GZ83">
        <v>2.36938</v>
      </c>
      <c r="HA83">
        <v>39.4666</v>
      </c>
      <c r="HB83">
        <v>13.8256</v>
      </c>
      <c r="HC83">
        <v>18</v>
      </c>
      <c r="HD83">
        <v>425.043</v>
      </c>
      <c r="HE83">
        <v>657.352</v>
      </c>
      <c r="HF83">
        <v>19.9237</v>
      </c>
      <c r="HG83">
        <v>32.1073</v>
      </c>
      <c r="HH83">
        <v>30.0005</v>
      </c>
      <c r="HI83">
        <v>31.933</v>
      </c>
      <c r="HJ83">
        <v>31.9109</v>
      </c>
      <c r="HK83">
        <v>57.5704</v>
      </c>
      <c r="HL83">
        <v>58.8436</v>
      </c>
      <c r="HM83">
        <v>0</v>
      </c>
      <c r="HN83">
        <v>19.9903</v>
      </c>
      <c r="HO83">
        <v>1159.94</v>
      </c>
      <c r="HP83">
        <v>15.314</v>
      </c>
      <c r="HQ83">
        <v>95.3928</v>
      </c>
      <c r="HR83">
        <v>99.3816</v>
      </c>
    </row>
    <row r="84" spans="1:226">
      <c r="A84">
        <v>68</v>
      </c>
      <c r="B84">
        <v>1657479696</v>
      </c>
      <c r="C84">
        <v>427</v>
      </c>
      <c r="D84" t="s">
        <v>494</v>
      </c>
      <c r="E84" t="s">
        <v>495</v>
      </c>
      <c r="F84">
        <v>5</v>
      </c>
      <c r="G84" t="s">
        <v>353</v>
      </c>
      <c r="H84" t="s">
        <v>354</v>
      </c>
      <c r="I84">
        <v>1657479693.2</v>
      </c>
      <c r="J84">
        <f>(K84)/1000</f>
        <v>0</v>
      </c>
      <c r="K84">
        <f>IF(BF84, AN84, AH84)</f>
        <v>0</v>
      </c>
      <c r="L84">
        <f>IF(BF84, AI84, AG84)</f>
        <v>0</v>
      </c>
      <c r="M84">
        <f>BH84 - IF(AU84&gt;1, L84*BB84*100.0/(AW84*BV84), 0)</f>
        <v>0</v>
      </c>
      <c r="N84">
        <f>((T84-J84/2)*M84-L84)/(T84+J84/2)</f>
        <v>0</v>
      </c>
      <c r="O84">
        <f>N84*(BO84+BP84)/1000.0</f>
        <v>0</v>
      </c>
      <c r="P84">
        <f>(BH84 - IF(AU84&gt;1, L84*BB84*100.0/(AW84*BV84), 0))*(BO84+BP84)/1000.0</f>
        <v>0</v>
      </c>
      <c r="Q84">
        <f>2.0/((1/S84-1/R84)+SIGN(S84)*SQRT((1/S84-1/R84)*(1/S84-1/R84) + 4*BC84/((BC84+1)*(BC84+1))*(2*1/S84*1/R84-1/R84*1/R84)))</f>
        <v>0</v>
      </c>
      <c r="R84">
        <f>IF(LEFT(BD84,1)&lt;&gt;"0",IF(LEFT(BD84,1)="1",3.0,BE84),$D$5+$E$5*(BV84*BO84/($K$5*1000))+$F$5*(BV84*BO84/($K$5*1000))*MAX(MIN(BB84,$J$5),$I$5)*MAX(MIN(BB84,$J$5),$I$5)+$G$5*MAX(MIN(BB84,$J$5),$I$5)*(BV84*BO84/($K$5*1000))+$H$5*(BV84*BO84/($K$5*1000))*(BV84*BO84/($K$5*1000)))</f>
        <v>0</v>
      </c>
      <c r="S84">
        <f>J84*(1000-(1000*0.61365*exp(17.502*W84/(240.97+W84))/(BO84+BP84)+BJ84)/2)/(1000*0.61365*exp(17.502*W84/(240.97+W84))/(BO84+BP84)-BJ84)</f>
        <v>0</v>
      </c>
      <c r="T84">
        <f>1/((BC84+1)/(Q84/1.6)+1/(R84/1.37)) + BC84/((BC84+1)/(Q84/1.6) + BC84/(R84/1.37))</f>
        <v>0</v>
      </c>
      <c r="U84">
        <f>(AX84*BA84)</f>
        <v>0</v>
      </c>
      <c r="V84">
        <f>(BQ84+(U84+2*0.95*5.67E-8*(((BQ84+$B$7)+273)^4-(BQ84+273)^4)-44100*J84)/(1.84*29.3*R84+8*0.95*5.67E-8*(BQ84+273)^3))</f>
        <v>0</v>
      </c>
      <c r="W84">
        <f>($C$7*BR84+$D$7*BS84+$E$7*V84)</f>
        <v>0</v>
      </c>
      <c r="X84">
        <f>0.61365*exp(17.502*W84/(240.97+W84))</f>
        <v>0</v>
      </c>
      <c r="Y84">
        <f>(Z84/AA84*100)</f>
        <v>0</v>
      </c>
      <c r="Z84">
        <f>BJ84*(BO84+BP84)/1000</f>
        <v>0</v>
      </c>
      <c r="AA84">
        <f>0.61365*exp(17.502*BQ84/(240.97+BQ84))</f>
        <v>0</v>
      </c>
      <c r="AB84">
        <f>(X84-BJ84*(BO84+BP84)/1000)</f>
        <v>0</v>
      </c>
      <c r="AC84">
        <f>(-J84*44100)</f>
        <v>0</v>
      </c>
      <c r="AD84">
        <f>2*29.3*R84*0.92*(BQ84-W84)</f>
        <v>0</v>
      </c>
      <c r="AE84">
        <f>2*0.95*5.67E-8*(((BQ84+$B$7)+273)^4-(W84+273)^4)</f>
        <v>0</v>
      </c>
      <c r="AF84">
        <f>U84+AE84+AC84+AD84</f>
        <v>0</v>
      </c>
      <c r="AG84">
        <f>BN84*AU84*(BI84-BH84*(1000-AU84*BK84)/(1000-AU84*BJ84))/(100*BB84)</f>
        <v>0</v>
      </c>
      <c r="AH84">
        <f>1000*BN84*AU84*(BJ84-BK84)/(100*BB84*(1000-AU84*BJ84))</f>
        <v>0</v>
      </c>
      <c r="AI84">
        <f>(AJ84 - AK84 - BO84*1E3/(8.314*(BQ84+273.15)) * AM84/BN84 * AL84) * BN84/(100*BB84) * (1000 - BK84)/1000</f>
        <v>0</v>
      </c>
      <c r="AJ84">
        <v>1159.17453466002</v>
      </c>
      <c r="AK84">
        <v>1109.72593939394</v>
      </c>
      <c r="AL84">
        <v>3.38392020128734</v>
      </c>
      <c r="AM84">
        <v>65.8875090245337</v>
      </c>
      <c r="AN84">
        <f>(AP84 - AO84 + BO84*1E3/(8.314*(BQ84+273.15)) * AR84/BN84 * AQ84) * BN84/(100*BB84) * 1000/(1000 - AP84)</f>
        <v>0</v>
      </c>
      <c r="AO84">
        <v>15.5271714687012</v>
      </c>
      <c r="AP84">
        <v>21.4898699300699</v>
      </c>
      <c r="AQ84">
        <v>0.000706786943705606</v>
      </c>
      <c r="AR84">
        <v>78.9573288142496</v>
      </c>
      <c r="AS84">
        <v>19</v>
      </c>
      <c r="AT84">
        <v>4</v>
      </c>
      <c r="AU84">
        <f>IF(AS84*$H$13&gt;=AW84,1.0,(AW84/(AW84-AS84*$H$13)))</f>
        <v>0</v>
      </c>
      <c r="AV84">
        <f>(AU84-1)*100</f>
        <v>0</v>
      </c>
      <c r="AW84">
        <f>MAX(0,($B$13+$C$13*BV84)/(1+$D$13*BV84)*BO84/(BQ84+273)*$E$13)</f>
        <v>0</v>
      </c>
      <c r="AX84">
        <f>$B$11*BW84+$C$11*BX84+$F$11*CI84*(1-CL84)</f>
        <v>0</v>
      </c>
      <c r="AY84">
        <f>AX84*AZ84</f>
        <v>0</v>
      </c>
      <c r="AZ84">
        <f>($B$11*$D$9+$C$11*$D$9+$F$11*((CV84+CN84)/MAX(CV84+CN84+CW84, 0.1)*$I$9+CW84/MAX(CV84+CN84+CW84, 0.1)*$J$9))/($B$11+$C$11+$F$11)</f>
        <v>0</v>
      </c>
      <c r="BA84">
        <f>($B$11*$K$9+$C$11*$K$9+$F$11*((CV84+CN84)/MAX(CV84+CN84+CW84, 0.1)*$P$9+CW84/MAX(CV84+CN84+CW84, 0.1)*$Q$9))/($B$11+$C$11+$F$11)</f>
        <v>0</v>
      </c>
      <c r="BB84">
        <v>6</v>
      </c>
      <c r="BC84">
        <v>0.5</v>
      </c>
      <c r="BD84" t="s">
        <v>355</v>
      </c>
      <c r="BE84">
        <v>2</v>
      </c>
      <c r="BF84" t="b">
        <v>1</v>
      </c>
      <c r="BG84">
        <v>1657479693.2</v>
      </c>
      <c r="BH84">
        <v>1078.26</v>
      </c>
      <c r="BI84">
        <v>1142.011</v>
      </c>
      <c r="BJ84">
        <v>21.47898</v>
      </c>
      <c r="BK84">
        <v>15.49427</v>
      </c>
      <c r="BL84">
        <v>1073.065</v>
      </c>
      <c r="BM84">
        <v>21.18592</v>
      </c>
      <c r="BN84">
        <v>500.029</v>
      </c>
      <c r="BO84">
        <v>73.39104</v>
      </c>
      <c r="BP84">
        <v>0.02735904</v>
      </c>
      <c r="BQ84">
        <v>24.57516</v>
      </c>
      <c r="BR84">
        <v>24.89605</v>
      </c>
      <c r="BS84">
        <v>999.9</v>
      </c>
      <c r="BT84">
        <v>0</v>
      </c>
      <c r="BU84">
        <v>0</v>
      </c>
      <c r="BV84">
        <v>9993.376</v>
      </c>
      <c r="BW84">
        <v>0</v>
      </c>
      <c r="BX84">
        <v>1846.441</v>
      </c>
      <c r="BY84">
        <v>-63.75062</v>
      </c>
      <c r="BZ84">
        <v>1101.93</v>
      </c>
      <c r="CA84">
        <v>1159.985</v>
      </c>
      <c r="CB84">
        <v>5.984705</v>
      </c>
      <c r="CC84">
        <v>1142.011</v>
      </c>
      <c r="CD84">
        <v>15.49427</v>
      </c>
      <c r="CE84">
        <v>1.576366</v>
      </c>
      <c r="CF84">
        <v>1.13714</v>
      </c>
      <c r="CG84">
        <v>13.72968</v>
      </c>
      <c r="CH84">
        <v>8.803066</v>
      </c>
      <c r="CI84">
        <v>1999.969</v>
      </c>
      <c r="CJ84">
        <v>0.9800043</v>
      </c>
      <c r="CK84">
        <v>0.01999579</v>
      </c>
      <c r="CL84">
        <v>0</v>
      </c>
      <c r="CM84">
        <v>2.63912</v>
      </c>
      <c r="CN84">
        <v>0</v>
      </c>
      <c r="CO84">
        <v>17802.1</v>
      </c>
      <c r="CP84">
        <v>16705.19</v>
      </c>
      <c r="CQ84">
        <v>46.375</v>
      </c>
      <c r="CR84">
        <v>49.4246</v>
      </c>
      <c r="CS84">
        <v>47.6808</v>
      </c>
      <c r="CT84">
        <v>46.75</v>
      </c>
      <c r="CU84">
        <v>45.5</v>
      </c>
      <c r="CV84">
        <v>1959.979</v>
      </c>
      <c r="CW84">
        <v>39.99</v>
      </c>
      <c r="CX84">
        <v>0</v>
      </c>
      <c r="CY84">
        <v>1651546480.2</v>
      </c>
      <c r="CZ84">
        <v>0</v>
      </c>
      <c r="DA84">
        <v>0</v>
      </c>
      <c r="DB84" t="s">
        <v>356</v>
      </c>
      <c r="DC84">
        <v>1657298120.5</v>
      </c>
      <c r="DD84">
        <v>1657298120.5</v>
      </c>
      <c r="DE84">
        <v>0</v>
      </c>
      <c r="DF84">
        <v>1.391</v>
      </c>
      <c r="DG84">
        <v>0.035</v>
      </c>
      <c r="DH84">
        <v>2.39</v>
      </c>
      <c r="DI84">
        <v>0.104</v>
      </c>
      <c r="DJ84">
        <v>419</v>
      </c>
      <c r="DK84">
        <v>18</v>
      </c>
      <c r="DL84">
        <v>0.11</v>
      </c>
      <c r="DM84">
        <v>0.02</v>
      </c>
      <c r="DN84">
        <v>-63.3166146341463</v>
      </c>
      <c r="DO84">
        <v>-1.61662578397224</v>
      </c>
      <c r="DP84">
        <v>0.252671497481414</v>
      </c>
      <c r="DQ84">
        <v>0</v>
      </c>
      <c r="DR84">
        <v>5.71993487804878</v>
      </c>
      <c r="DS84">
        <v>1.7450243205575</v>
      </c>
      <c r="DT84">
        <v>0.173162929947238</v>
      </c>
      <c r="DU84">
        <v>0</v>
      </c>
      <c r="DV84">
        <v>0</v>
      </c>
      <c r="DW84">
        <v>2</v>
      </c>
      <c r="DX84" t="s">
        <v>357</v>
      </c>
      <c r="DY84">
        <v>2.82161</v>
      </c>
      <c r="DZ84">
        <v>2.64386</v>
      </c>
      <c r="EA84">
        <v>0.14245</v>
      </c>
      <c r="EB84">
        <v>0.147753</v>
      </c>
      <c r="EC84">
        <v>0.076638</v>
      </c>
      <c r="ED84">
        <v>0.0604464</v>
      </c>
      <c r="EE84">
        <v>23841</v>
      </c>
      <c r="EF84">
        <v>20700.2</v>
      </c>
      <c r="EG84">
        <v>24913.1</v>
      </c>
      <c r="EH84">
        <v>23678.2</v>
      </c>
      <c r="EI84">
        <v>39314.8</v>
      </c>
      <c r="EJ84">
        <v>36862.5</v>
      </c>
      <c r="EK84">
        <v>45089.2</v>
      </c>
      <c r="EL84">
        <v>42287.5</v>
      </c>
      <c r="EM84">
        <v>1.73102</v>
      </c>
      <c r="EN84">
        <v>2.07568</v>
      </c>
      <c r="EO84">
        <v>-0.0344031</v>
      </c>
      <c r="EP84">
        <v>0</v>
      </c>
      <c r="EQ84">
        <v>25.4616</v>
      </c>
      <c r="ER84">
        <v>999.9</v>
      </c>
      <c r="ES84">
        <v>39.812</v>
      </c>
      <c r="ET84">
        <v>34.724</v>
      </c>
      <c r="EU84">
        <v>30.1733</v>
      </c>
      <c r="EV84">
        <v>52.6402</v>
      </c>
      <c r="EW84">
        <v>28.5857</v>
      </c>
      <c r="EX84">
        <v>2</v>
      </c>
      <c r="EY84">
        <v>0.371052</v>
      </c>
      <c r="EZ84">
        <v>5.12662</v>
      </c>
      <c r="FA84">
        <v>20.1695</v>
      </c>
      <c r="FB84">
        <v>5.23361</v>
      </c>
      <c r="FC84">
        <v>11.992</v>
      </c>
      <c r="FD84">
        <v>4.9554</v>
      </c>
      <c r="FE84">
        <v>3.3039</v>
      </c>
      <c r="FF84">
        <v>347.9</v>
      </c>
      <c r="FG84">
        <v>9999</v>
      </c>
      <c r="FH84">
        <v>9999</v>
      </c>
      <c r="FI84">
        <v>6222.1</v>
      </c>
      <c r="FJ84">
        <v>1.86819</v>
      </c>
      <c r="FK84">
        <v>1.86387</v>
      </c>
      <c r="FL84">
        <v>1.87144</v>
      </c>
      <c r="FM84">
        <v>1.86234</v>
      </c>
      <c r="FN84">
        <v>1.8618</v>
      </c>
      <c r="FO84">
        <v>1.86822</v>
      </c>
      <c r="FP84">
        <v>1.85835</v>
      </c>
      <c r="FQ84">
        <v>1.86464</v>
      </c>
      <c r="FR84">
        <v>5</v>
      </c>
      <c r="FS84">
        <v>0</v>
      </c>
      <c r="FT84">
        <v>0</v>
      </c>
      <c r="FU84">
        <v>0</v>
      </c>
      <c r="FV84" t="s">
        <v>358</v>
      </c>
      <c r="FW84" t="s">
        <v>359</v>
      </c>
      <c r="FX84" t="s">
        <v>360</v>
      </c>
      <c r="FY84" t="s">
        <v>360</v>
      </c>
      <c r="FZ84" t="s">
        <v>360</v>
      </c>
      <c r="GA84" t="s">
        <v>360</v>
      </c>
      <c r="GB84">
        <v>0</v>
      </c>
      <c r="GC84">
        <v>100</v>
      </c>
      <c r="GD84">
        <v>100</v>
      </c>
      <c r="GE84">
        <v>5.22</v>
      </c>
      <c r="GF84">
        <v>0.2935</v>
      </c>
      <c r="GG84">
        <v>1.58883679202709</v>
      </c>
      <c r="GH84">
        <v>0.00476717027532216</v>
      </c>
      <c r="GI84">
        <v>-2.21254457965117e-06</v>
      </c>
      <c r="GJ84">
        <v>8.4011376092462e-10</v>
      </c>
      <c r="GK84">
        <v>-0.0609447565822332</v>
      </c>
      <c r="GL84">
        <v>-0.00872906473258777</v>
      </c>
      <c r="GM84">
        <v>0.00143137740804298</v>
      </c>
      <c r="GN84">
        <v>-1.08861914993027e-05</v>
      </c>
      <c r="GO84">
        <v>12</v>
      </c>
      <c r="GP84">
        <v>2219</v>
      </c>
      <c r="GQ84">
        <v>4</v>
      </c>
      <c r="GR84">
        <v>38</v>
      </c>
      <c r="GS84">
        <v>3026.3</v>
      </c>
      <c r="GT84">
        <v>3026.3</v>
      </c>
      <c r="GU84">
        <v>2.91138</v>
      </c>
      <c r="GV84">
        <v>2.35962</v>
      </c>
      <c r="GW84">
        <v>1.99829</v>
      </c>
      <c r="GX84">
        <v>2.70752</v>
      </c>
      <c r="GY84">
        <v>2.09351</v>
      </c>
      <c r="GZ84">
        <v>2.40845</v>
      </c>
      <c r="HA84">
        <v>39.4916</v>
      </c>
      <c r="HB84">
        <v>13.8431</v>
      </c>
      <c r="HC84">
        <v>18</v>
      </c>
      <c r="HD84">
        <v>424.975</v>
      </c>
      <c r="HE84">
        <v>657.364</v>
      </c>
      <c r="HF84">
        <v>20.0057</v>
      </c>
      <c r="HG84">
        <v>32.1176</v>
      </c>
      <c r="HH84">
        <v>30.0003</v>
      </c>
      <c r="HI84">
        <v>31.9403</v>
      </c>
      <c r="HJ84">
        <v>31.9196</v>
      </c>
      <c r="HK84">
        <v>58.2552</v>
      </c>
      <c r="HL84">
        <v>59.4494</v>
      </c>
      <c r="HM84">
        <v>0</v>
      </c>
      <c r="HN84">
        <v>20.0651</v>
      </c>
      <c r="HO84">
        <v>1173.35</v>
      </c>
      <c r="HP84">
        <v>15.1657</v>
      </c>
      <c r="HQ84">
        <v>95.391</v>
      </c>
      <c r="HR84">
        <v>99.3792</v>
      </c>
    </row>
    <row r="85" spans="1:226">
      <c r="A85">
        <v>69</v>
      </c>
      <c r="B85">
        <v>1657479701</v>
      </c>
      <c r="C85">
        <v>432</v>
      </c>
      <c r="D85" t="s">
        <v>496</v>
      </c>
      <c r="E85" t="s">
        <v>497</v>
      </c>
      <c r="F85">
        <v>5</v>
      </c>
      <c r="G85" t="s">
        <v>353</v>
      </c>
      <c r="H85" t="s">
        <v>354</v>
      </c>
      <c r="I85">
        <v>1657479698.5</v>
      </c>
      <c r="J85">
        <f>(K85)/1000</f>
        <v>0</v>
      </c>
      <c r="K85">
        <f>IF(BF85, AN85, AH85)</f>
        <v>0</v>
      </c>
      <c r="L85">
        <f>IF(BF85, AI85, AG85)</f>
        <v>0</v>
      </c>
      <c r="M85">
        <f>BH85 - IF(AU85&gt;1, L85*BB85*100.0/(AW85*BV85), 0)</f>
        <v>0</v>
      </c>
      <c r="N85">
        <f>((T85-J85/2)*M85-L85)/(T85+J85/2)</f>
        <v>0</v>
      </c>
      <c r="O85">
        <f>N85*(BO85+BP85)/1000.0</f>
        <v>0</v>
      </c>
      <c r="P85">
        <f>(BH85 - IF(AU85&gt;1, L85*BB85*100.0/(AW85*BV85), 0))*(BO85+BP85)/1000.0</f>
        <v>0</v>
      </c>
      <c r="Q85">
        <f>2.0/((1/S85-1/R85)+SIGN(S85)*SQRT((1/S85-1/R85)*(1/S85-1/R85) + 4*BC85/((BC85+1)*(BC85+1))*(2*1/S85*1/R85-1/R85*1/R85)))</f>
        <v>0</v>
      </c>
      <c r="R85">
        <f>IF(LEFT(BD85,1)&lt;&gt;"0",IF(LEFT(BD85,1)="1",3.0,BE85),$D$5+$E$5*(BV85*BO85/($K$5*1000))+$F$5*(BV85*BO85/($K$5*1000))*MAX(MIN(BB85,$J$5),$I$5)*MAX(MIN(BB85,$J$5),$I$5)+$G$5*MAX(MIN(BB85,$J$5),$I$5)*(BV85*BO85/($K$5*1000))+$H$5*(BV85*BO85/($K$5*1000))*(BV85*BO85/($K$5*1000)))</f>
        <v>0</v>
      </c>
      <c r="S85">
        <f>J85*(1000-(1000*0.61365*exp(17.502*W85/(240.97+W85))/(BO85+BP85)+BJ85)/2)/(1000*0.61365*exp(17.502*W85/(240.97+W85))/(BO85+BP85)-BJ85)</f>
        <v>0</v>
      </c>
      <c r="T85">
        <f>1/((BC85+1)/(Q85/1.6)+1/(R85/1.37)) + BC85/((BC85+1)/(Q85/1.6) + BC85/(R85/1.37))</f>
        <v>0</v>
      </c>
      <c r="U85">
        <f>(AX85*BA85)</f>
        <v>0</v>
      </c>
      <c r="V85">
        <f>(BQ85+(U85+2*0.95*5.67E-8*(((BQ85+$B$7)+273)^4-(BQ85+273)^4)-44100*J85)/(1.84*29.3*R85+8*0.95*5.67E-8*(BQ85+273)^3))</f>
        <v>0</v>
      </c>
      <c r="W85">
        <f>($C$7*BR85+$D$7*BS85+$E$7*V85)</f>
        <v>0</v>
      </c>
      <c r="X85">
        <f>0.61365*exp(17.502*W85/(240.97+W85))</f>
        <v>0</v>
      </c>
      <c r="Y85">
        <f>(Z85/AA85*100)</f>
        <v>0</v>
      </c>
      <c r="Z85">
        <f>BJ85*(BO85+BP85)/1000</f>
        <v>0</v>
      </c>
      <c r="AA85">
        <f>0.61365*exp(17.502*BQ85/(240.97+BQ85))</f>
        <v>0</v>
      </c>
      <c r="AB85">
        <f>(X85-BJ85*(BO85+BP85)/1000)</f>
        <v>0</v>
      </c>
      <c r="AC85">
        <f>(-J85*44100)</f>
        <v>0</v>
      </c>
      <c r="AD85">
        <f>2*29.3*R85*0.92*(BQ85-W85)</f>
        <v>0</v>
      </c>
      <c r="AE85">
        <f>2*0.95*5.67E-8*(((BQ85+$B$7)+273)^4-(W85+273)^4)</f>
        <v>0</v>
      </c>
      <c r="AF85">
        <f>U85+AE85+AC85+AD85</f>
        <v>0</v>
      </c>
      <c r="AG85">
        <f>BN85*AU85*(BI85-BH85*(1000-AU85*BK85)/(1000-AU85*BJ85))/(100*BB85)</f>
        <v>0</v>
      </c>
      <c r="AH85">
        <f>1000*BN85*AU85*(BJ85-BK85)/(100*BB85*(1000-AU85*BJ85))</f>
        <v>0</v>
      </c>
      <c r="AI85">
        <f>(AJ85 - AK85 - BO85*1E3/(8.314*(BQ85+273.15)) * AM85/BN85 * AL85) * BN85/(100*BB85) * (1000 - BK85)/1000</f>
        <v>0</v>
      </c>
      <c r="AJ85">
        <v>1176.18903092764</v>
      </c>
      <c r="AK85">
        <v>1126.60587878788</v>
      </c>
      <c r="AL85">
        <v>3.38116604938342</v>
      </c>
      <c r="AM85">
        <v>65.8875090245337</v>
      </c>
      <c r="AN85">
        <f>(AP85 - AO85 + BO85*1E3/(8.314*(BQ85+273.15)) * AR85/BN85 * AQ85) * BN85/(100*BB85) * 1000/(1000 - AP85)</f>
        <v>0</v>
      </c>
      <c r="AO85">
        <v>15.3878797987742</v>
      </c>
      <c r="AP85">
        <v>21.5004223776224</v>
      </c>
      <c r="AQ85">
        <v>0.00175222429169322</v>
      </c>
      <c r="AR85">
        <v>78.9573288142496</v>
      </c>
      <c r="AS85">
        <v>18</v>
      </c>
      <c r="AT85">
        <v>4</v>
      </c>
      <c r="AU85">
        <f>IF(AS85*$H$13&gt;=AW85,1.0,(AW85/(AW85-AS85*$H$13)))</f>
        <v>0</v>
      </c>
      <c r="AV85">
        <f>(AU85-1)*100</f>
        <v>0</v>
      </c>
      <c r="AW85">
        <f>MAX(0,($B$13+$C$13*BV85)/(1+$D$13*BV85)*BO85/(BQ85+273)*$E$13)</f>
        <v>0</v>
      </c>
      <c r="AX85">
        <f>$B$11*BW85+$C$11*BX85+$F$11*CI85*(1-CL85)</f>
        <v>0</v>
      </c>
      <c r="AY85">
        <f>AX85*AZ85</f>
        <v>0</v>
      </c>
      <c r="AZ85">
        <f>($B$11*$D$9+$C$11*$D$9+$F$11*((CV85+CN85)/MAX(CV85+CN85+CW85, 0.1)*$I$9+CW85/MAX(CV85+CN85+CW85, 0.1)*$J$9))/($B$11+$C$11+$F$11)</f>
        <v>0</v>
      </c>
      <c r="BA85">
        <f>($B$11*$K$9+$C$11*$K$9+$F$11*((CV85+CN85)/MAX(CV85+CN85+CW85, 0.1)*$P$9+CW85/MAX(CV85+CN85+CW85, 0.1)*$Q$9))/($B$11+$C$11+$F$11)</f>
        <v>0</v>
      </c>
      <c r="BB85">
        <v>6</v>
      </c>
      <c r="BC85">
        <v>0.5</v>
      </c>
      <c r="BD85" t="s">
        <v>355</v>
      </c>
      <c r="BE85">
        <v>2</v>
      </c>
      <c r="BF85" t="b">
        <v>1</v>
      </c>
      <c r="BG85">
        <v>1657479698.5</v>
      </c>
      <c r="BH85">
        <v>1095.78666666667</v>
      </c>
      <c r="BI85">
        <v>1159.95222222222</v>
      </c>
      <c r="BJ85">
        <v>21.4973666666667</v>
      </c>
      <c r="BK85">
        <v>15.3408555555556</v>
      </c>
      <c r="BL85">
        <v>1090.54333333333</v>
      </c>
      <c r="BM85">
        <v>21.2036666666667</v>
      </c>
      <c r="BN85">
        <v>499.974444444444</v>
      </c>
      <c r="BO85">
        <v>73.3902555555555</v>
      </c>
      <c r="BP85">
        <v>0.0274765</v>
      </c>
      <c r="BQ85">
        <v>24.5978222222222</v>
      </c>
      <c r="BR85">
        <v>24.9006333333333</v>
      </c>
      <c r="BS85">
        <v>999.9</v>
      </c>
      <c r="BT85">
        <v>0</v>
      </c>
      <c r="BU85">
        <v>0</v>
      </c>
      <c r="BV85">
        <v>9977.70777777778</v>
      </c>
      <c r="BW85">
        <v>0</v>
      </c>
      <c r="BX85">
        <v>1841.89666666667</v>
      </c>
      <c r="BY85">
        <v>-64.1646222222222</v>
      </c>
      <c r="BZ85">
        <v>1119.86111111111</v>
      </c>
      <c r="CA85">
        <v>1178.02333333333</v>
      </c>
      <c r="CB85">
        <v>6.15651888888889</v>
      </c>
      <c r="CC85">
        <v>1159.95222222222</v>
      </c>
      <c r="CD85">
        <v>15.3408555555556</v>
      </c>
      <c r="CE85">
        <v>1.57769888888889</v>
      </c>
      <c r="CF85">
        <v>1.12587111111111</v>
      </c>
      <c r="CG85">
        <v>13.7426888888889</v>
      </c>
      <c r="CH85">
        <v>8.65580222222222</v>
      </c>
      <c r="CI85">
        <v>2000.04222222222</v>
      </c>
      <c r="CJ85">
        <v>0.980004666666667</v>
      </c>
      <c r="CK85">
        <v>0.0199954111111111</v>
      </c>
      <c r="CL85">
        <v>0</v>
      </c>
      <c r="CM85">
        <v>2.5356</v>
      </c>
      <c r="CN85">
        <v>0</v>
      </c>
      <c r="CO85">
        <v>17775.2888888889</v>
      </c>
      <c r="CP85">
        <v>16705.7666666667</v>
      </c>
      <c r="CQ85">
        <v>46.375</v>
      </c>
      <c r="CR85">
        <v>49.437</v>
      </c>
      <c r="CS85">
        <v>47.687</v>
      </c>
      <c r="CT85">
        <v>46.812</v>
      </c>
      <c r="CU85">
        <v>45.5</v>
      </c>
      <c r="CV85">
        <v>1960.05111111111</v>
      </c>
      <c r="CW85">
        <v>39.9911111111111</v>
      </c>
      <c r="CX85">
        <v>0</v>
      </c>
      <c r="CY85">
        <v>1651546485.6</v>
      </c>
      <c r="CZ85">
        <v>0</v>
      </c>
      <c r="DA85">
        <v>0</v>
      </c>
      <c r="DB85" t="s">
        <v>356</v>
      </c>
      <c r="DC85">
        <v>1657298120.5</v>
      </c>
      <c r="DD85">
        <v>1657298120.5</v>
      </c>
      <c r="DE85">
        <v>0</v>
      </c>
      <c r="DF85">
        <v>1.391</v>
      </c>
      <c r="DG85">
        <v>0.035</v>
      </c>
      <c r="DH85">
        <v>2.39</v>
      </c>
      <c r="DI85">
        <v>0.104</v>
      </c>
      <c r="DJ85">
        <v>419</v>
      </c>
      <c r="DK85">
        <v>18</v>
      </c>
      <c r="DL85">
        <v>0.11</v>
      </c>
      <c r="DM85">
        <v>0.02</v>
      </c>
      <c r="DN85">
        <v>-63.5022195121951</v>
      </c>
      <c r="DO85">
        <v>-3.91870243902432</v>
      </c>
      <c r="DP85">
        <v>0.405843610525828</v>
      </c>
      <c r="DQ85">
        <v>0</v>
      </c>
      <c r="DR85">
        <v>5.86806682926829</v>
      </c>
      <c r="DS85">
        <v>1.92041247386759</v>
      </c>
      <c r="DT85">
        <v>0.189448207832437</v>
      </c>
      <c r="DU85">
        <v>0</v>
      </c>
      <c r="DV85">
        <v>0</v>
      </c>
      <c r="DW85">
        <v>2</v>
      </c>
      <c r="DX85" t="s">
        <v>357</v>
      </c>
      <c r="DY85">
        <v>2.82094</v>
      </c>
      <c r="DZ85">
        <v>2.64386</v>
      </c>
      <c r="EA85">
        <v>0.143827</v>
      </c>
      <c r="EB85">
        <v>0.149117</v>
      </c>
      <c r="EC85">
        <v>0.0766601</v>
      </c>
      <c r="ED85">
        <v>0.0600008</v>
      </c>
      <c r="EE85">
        <v>23802</v>
      </c>
      <c r="EF85">
        <v>20666.7</v>
      </c>
      <c r="EG85">
        <v>24912.4</v>
      </c>
      <c r="EH85">
        <v>23677.9</v>
      </c>
      <c r="EI85">
        <v>39313</v>
      </c>
      <c r="EJ85">
        <v>36879.9</v>
      </c>
      <c r="EK85">
        <v>45088.1</v>
      </c>
      <c r="EL85">
        <v>42287.3</v>
      </c>
      <c r="EM85">
        <v>1.7308</v>
      </c>
      <c r="EN85">
        <v>2.0755</v>
      </c>
      <c r="EO85">
        <v>-0.0335835</v>
      </c>
      <c r="EP85">
        <v>0</v>
      </c>
      <c r="EQ85">
        <v>25.4616</v>
      </c>
      <c r="ER85">
        <v>999.9</v>
      </c>
      <c r="ES85">
        <v>39.788</v>
      </c>
      <c r="ET85">
        <v>34.745</v>
      </c>
      <c r="EU85">
        <v>30.1891</v>
      </c>
      <c r="EV85">
        <v>52.6202</v>
      </c>
      <c r="EW85">
        <v>28.7821</v>
      </c>
      <c r="EX85">
        <v>2</v>
      </c>
      <c r="EY85">
        <v>0.371636</v>
      </c>
      <c r="EZ85">
        <v>5.07491</v>
      </c>
      <c r="FA85">
        <v>20.1707</v>
      </c>
      <c r="FB85">
        <v>5.23316</v>
      </c>
      <c r="FC85">
        <v>11.992</v>
      </c>
      <c r="FD85">
        <v>4.95565</v>
      </c>
      <c r="FE85">
        <v>3.30395</v>
      </c>
      <c r="FF85">
        <v>347.9</v>
      </c>
      <c r="FG85">
        <v>9999</v>
      </c>
      <c r="FH85">
        <v>9999</v>
      </c>
      <c r="FI85">
        <v>6222.4</v>
      </c>
      <c r="FJ85">
        <v>1.86823</v>
      </c>
      <c r="FK85">
        <v>1.86389</v>
      </c>
      <c r="FL85">
        <v>1.87143</v>
      </c>
      <c r="FM85">
        <v>1.86235</v>
      </c>
      <c r="FN85">
        <v>1.86181</v>
      </c>
      <c r="FO85">
        <v>1.86823</v>
      </c>
      <c r="FP85">
        <v>1.85837</v>
      </c>
      <c r="FQ85">
        <v>1.86468</v>
      </c>
      <c r="FR85">
        <v>5</v>
      </c>
      <c r="FS85">
        <v>0</v>
      </c>
      <c r="FT85">
        <v>0</v>
      </c>
      <c r="FU85">
        <v>0</v>
      </c>
      <c r="FV85" t="s">
        <v>358</v>
      </c>
      <c r="FW85" t="s">
        <v>359</v>
      </c>
      <c r="FX85" t="s">
        <v>360</v>
      </c>
      <c r="FY85" t="s">
        <v>360</v>
      </c>
      <c r="FZ85" t="s">
        <v>360</v>
      </c>
      <c r="GA85" t="s">
        <v>360</v>
      </c>
      <c r="GB85">
        <v>0</v>
      </c>
      <c r="GC85">
        <v>100</v>
      </c>
      <c r="GD85">
        <v>100</v>
      </c>
      <c r="GE85">
        <v>5.27</v>
      </c>
      <c r="GF85">
        <v>0.2939</v>
      </c>
      <c r="GG85">
        <v>1.58883679202709</v>
      </c>
      <c r="GH85">
        <v>0.00476717027532216</v>
      </c>
      <c r="GI85">
        <v>-2.21254457965117e-06</v>
      </c>
      <c r="GJ85">
        <v>8.4011376092462e-10</v>
      </c>
      <c r="GK85">
        <v>-0.0609447565822332</v>
      </c>
      <c r="GL85">
        <v>-0.00872906473258777</v>
      </c>
      <c r="GM85">
        <v>0.00143137740804298</v>
      </c>
      <c r="GN85">
        <v>-1.08861914993027e-05</v>
      </c>
      <c r="GO85">
        <v>12</v>
      </c>
      <c r="GP85">
        <v>2219</v>
      </c>
      <c r="GQ85">
        <v>4</v>
      </c>
      <c r="GR85">
        <v>38</v>
      </c>
      <c r="GS85">
        <v>3026.3</v>
      </c>
      <c r="GT85">
        <v>3026.3</v>
      </c>
      <c r="GU85">
        <v>2.94189</v>
      </c>
      <c r="GV85">
        <v>2.35352</v>
      </c>
      <c r="GW85">
        <v>1.99829</v>
      </c>
      <c r="GX85">
        <v>2.70752</v>
      </c>
      <c r="GY85">
        <v>2.09351</v>
      </c>
      <c r="GZ85">
        <v>2.38281</v>
      </c>
      <c r="HA85">
        <v>39.4916</v>
      </c>
      <c r="HB85">
        <v>13.8343</v>
      </c>
      <c r="HC85">
        <v>18</v>
      </c>
      <c r="HD85">
        <v>424.888</v>
      </c>
      <c r="HE85">
        <v>657.297</v>
      </c>
      <c r="HF85">
        <v>20.0814</v>
      </c>
      <c r="HG85">
        <v>32.1265</v>
      </c>
      <c r="HH85">
        <v>30.0006</v>
      </c>
      <c r="HI85">
        <v>31.947</v>
      </c>
      <c r="HJ85">
        <v>31.927</v>
      </c>
      <c r="HK85">
        <v>58.8605</v>
      </c>
      <c r="HL85">
        <v>60.0578</v>
      </c>
      <c r="HM85">
        <v>0</v>
      </c>
      <c r="HN85">
        <v>20.1365</v>
      </c>
      <c r="HO85">
        <v>1193.52</v>
      </c>
      <c r="HP85">
        <v>15.0154</v>
      </c>
      <c r="HQ85">
        <v>95.3886</v>
      </c>
      <c r="HR85">
        <v>99.3785</v>
      </c>
    </row>
    <row r="86" spans="1:226">
      <c r="A86">
        <v>70</v>
      </c>
      <c r="B86">
        <v>1657479706</v>
      </c>
      <c r="C86">
        <v>437</v>
      </c>
      <c r="D86" t="s">
        <v>498</v>
      </c>
      <c r="E86" t="s">
        <v>499</v>
      </c>
      <c r="F86">
        <v>5</v>
      </c>
      <c r="G86" t="s">
        <v>353</v>
      </c>
      <c r="H86" t="s">
        <v>354</v>
      </c>
      <c r="I86">
        <v>1657479703.2</v>
      </c>
      <c r="J86">
        <f>(K86)/1000</f>
        <v>0</v>
      </c>
      <c r="K86">
        <f>IF(BF86, AN86, AH86)</f>
        <v>0</v>
      </c>
      <c r="L86">
        <f>IF(BF86, AI86, AG86)</f>
        <v>0</v>
      </c>
      <c r="M86">
        <f>BH86 - IF(AU86&gt;1, L86*BB86*100.0/(AW86*BV86), 0)</f>
        <v>0</v>
      </c>
      <c r="N86">
        <f>((T86-J86/2)*M86-L86)/(T86+J86/2)</f>
        <v>0</v>
      </c>
      <c r="O86">
        <f>N86*(BO86+BP86)/1000.0</f>
        <v>0</v>
      </c>
      <c r="P86">
        <f>(BH86 - IF(AU86&gt;1, L86*BB86*100.0/(AW86*BV86), 0))*(BO86+BP86)/1000.0</f>
        <v>0</v>
      </c>
      <c r="Q86">
        <f>2.0/((1/S86-1/R86)+SIGN(S86)*SQRT((1/S86-1/R86)*(1/S86-1/R86) + 4*BC86/((BC86+1)*(BC86+1))*(2*1/S86*1/R86-1/R86*1/R86)))</f>
        <v>0</v>
      </c>
      <c r="R86">
        <f>IF(LEFT(BD86,1)&lt;&gt;"0",IF(LEFT(BD86,1)="1",3.0,BE86),$D$5+$E$5*(BV86*BO86/($K$5*1000))+$F$5*(BV86*BO86/($K$5*1000))*MAX(MIN(BB86,$J$5),$I$5)*MAX(MIN(BB86,$J$5),$I$5)+$G$5*MAX(MIN(BB86,$J$5),$I$5)*(BV86*BO86/($K$5*1000))+$H$5*(BV86*BO86/($K$5*1000))*(BV86*BO86/($K$5*1000)))</f>
        <v>0</v>
      </c>
      <c r="S86">
        <f>J86*(1000-(1000*0.61365*exp(17.502*W86/(240.97+W86))/(BO86+BP86)+BJ86)/2)/(1000*0.61365*exp(17.502*W86/(240.97+W86))/(BO86+BP86)-BJ86)</f>
        <v>0</v>
      </c>
      <c r="T86">
        <f>1/((BC86+1)/(Q86/1.6)+1/(R86/1.37)) + BC86/((BC86+1)/(Q86/1.6) + BC86/(R86/1.37))</f>
        <v>0</v>
      </c>
      <c r="U86">
        <f>(AX86*BA86)</f>
        <v>0</v>
      </c>
      <c r="V86">
        <f>(BQ86+(U86+2*0.95*5.67E-8*(((BQ86+$B$7)+273)^4-(BQ86+273)^4)-44100*J86)/(1.84*29.3*R86+8*0.95*5.67E-8*(BQ86+273)^3))</f>
        <v>0</v>
      </c>
      <c r="W86">
        <f>($C$7*BR86+$D$7*BS86+$E$7*V86)</f>
        <v>0</v>
      </c>
      <c r="X86">
        <f>0.61365*exp(17.502*W86/(240.97+W86))</f>
        <v>0</v>
      </c>
      <c r="Y86">
        <f>(Z86/AA86*100)</f>
        <v>0</v>
      </c>
      <c r="Z86">
        <f>BJ86*(BO86+BP86)/1000</f>
        <v>0</v>
      </c>
      <c r="AA86">
        <f>0.61365*exp(17.502*BQ86/(240.97+BQ86))</f>
        <v>0</v>
      </c>
      <c r="AB86">
        <f>(X86-BJ86*(BO86+BP86)/1000)</f>
        <v>0</v>
      </c>
      <c r="AC86">
        <f>(-J86*44100)</f>
        <v>0</v>
      </c>
      <c r="AD86">
        <f>2*29.3*R86*0.92*(BQ86-W86)</f>
        <v>0</v>
      </c>
      <c r="AE86">
        <f>2*0.95*5.67E-8*(((BQ86+$B$7)+273)^4-(W86+273)^4)</f>
        <v>0</v>
      </c>
      <c r="AF86">
        <f>U86+AE86+AC86+AD86</f>
        <v>0</v>
      </c>
      <c r="AG86">
        <f>BN86*AU86*(BI86-BH86*(1000-AU86*BK86)/(1000-AU86*BJ86))/(100*BB86)</f>
        <v>0</v>
      </c>
      <c r="AH86">
        <f>1000*BN86*AU86*(BJ86-BK86)/(100*BB86*(1000-AU86*BJ86))</f>
        <v>0</v>
      </c>
      <c r="AI86">
        <f>(AJ86 - AK86 - BO86*1E3/(8.314*(BQ86+273.15)) * AM86/BN86 * AL86) * BN86/(100*BB86) * (1000 - BK86)/1000</f>
        <v>0</v>
      </c>
      <c r="AJ86">
        <v>1193.17055718166</v>
      </c>
      <c r="AK86">
        <v>1143.43842424242</v>
      </c>
      <c r="AL86">
        <v>3.35973153515889</v>
      </c>
      <c r="AM86">
        <v>65.8875090245337</v>
      </c>
      <c r="AN86">
        <f>(AP86 - AO86 + BO86*1E3/(8.314*(BQ86+273.15)) * AR86/BN86 * AQ86) * BN86/(100*BB86) * 1000/(1000 - AP86)</f>
        <v>0</v>
      </c>
      <c r="AO86">
        <v>15.2351851978159</v>
      </c>
      <c r="AP86">
        <v>21.5011034965035</v>
      </c>
      <c r="AQ86">
        <v>-2.69406411191916e-05</v>
      </c>
      <c r="AR86">
        <v>78.9573288142496</v>
      </c>
      <c r="AS86">
        <v>18</v>
      </c>
      <c r="AT86">
        <v>4</v>
      </c>
      <c r="AU86">
        <f>IF(AS86*$H$13&gt;=AW86,1.0,(AW86/(AW86-AS86*$H$13)))</f>
        <v>0</v>
      </c>
      <c r="AV86">
        <f>(AU86-1)*100</f>
        <v>0</v>
      </c>
      <c r="AW86">
        <f>MAX(0,($B$13+$C$13*BV86)/(1+$D$13*BV86)*BO86/(BQ86+273)*$E$13)</f>
        <v>0</v>
      </c>
      <c r="AX86">
        <f>$B$11*BW86+$C$11*BX86+$F$11*CI86*(1-CL86)</f>
        <v>0</v>
      </c>
      <c r="AY86">
        <f>AX86*AZ86</f>
        <v>0</v>
      </c>
      <c r="AZ86">
        <f>($B$11*$D$9+$C$11*$D$9+$F$11*((CV86+CN86)/MAX(CV86+CN86+CW86, 0.1)*$I$9+CW86/MAX(CV86+CN86+CW86, 0.1)*$J$9))/($B$11+$C$11+$F$11)</f>
        <v>0</v>
      </c>
      <c r="BA86">
        <f>($B$11*$K$9+$C$11*$K$9+$F$11*((CV86+CN86)/MAX(CV86+CN86+CW86, 0.1)*$P$9+CW86/MAX(CV86+CN86+CW86, 0.1)*$Q$9))/($B$11+$C$11+$F$11)</f>
        <v>0</v>
      </c>
      <c r="BB86">
        <v>6</v>
      </c>
      <c r="BC86">
        <v>0.5</v>
      </c>
      <c r="BD86" t="s">
        <v>355</v>
      </c>
      <c r="BE86">
        <v>2</v>
      </c>
      <c r="BF86" t="b">
        <v>1</v>
      </c>
      <c r="BG86">
        <v>1657479703.2</v>
      </c>
      <c r="BH86">
        <v>1111.299</v>
      </c>
      <c r="BI86">
        <v>1175.799</v>
      </c>
      <c r="BJ86">
        <v>21.5006</v>
      </c>
      <c r="BK86">
        <v>15.1947</v>
      </c>
      <c r="BL86">
        <v>1106.01</v>
      </c>
      <c r="BM86">
        <v>21.20677</v>
      </c>
      <c r="BN86">
        <v>500.0072</v>
      </c>
      <c r="BO86">
        <v>73.38966</v>
      </c>
      <c r="BP86">
        <v>0.0272254</v>
      </c>
      <c r="BQ86">
        <v>24.61908</v>
      </c>
      <c r="BR86">
        <v>24.90111</v>
      </c>
      <c r="BS86">
        <v>999.9</v>
      </c>
      <c r="BT86">
        <v>0</v>
      </c>
      <c r="BU86">
        <v>0</v>
      </c>
      <c r="BV86">
        <v>10023.308</v>
      </c>
      <c r="BW86">
        <v>0</v>
      </c>
      <c r="BX86">
        <v>1778.018</v>
      </c>
      <c r="BY86">
        <v>-64.50004</v>
      </c>
      <c r="BZ86">
        <v>1135.718</v>
      </c>
      <c r="CA86">
        <v>1193.94</v>
      </c>
      <c r="CB86">
        <v>6.305909</v>
      </c>
      <c r="CC86">
        <v>1175.799</v>
      </c>
      <c r="CD86">
        <v>15.1947</v>
      </c>
      <c r="CE86">
        <v>1.577922</v>
      </c>
      <c r="CF86">
        <v>1.115133</v>
      </c>
      <c r="CG86">
        <v>13.74487</v>
      </c>
      <c r="CH86">
        <v>8.514303</v>
      </c>
      <c r="CI86">
        <v>2000.019</v>
      </c>
      <c r="CJ86">
        <v>0.9800046</v>
      </c>
      <c r="CK86">
        <v>0.01999548</v>
      </c>
      <c r="CL86">
        <v>0</v>
      </c>
      <c r="CM86">
        <v>2.6251</v>
      </c>
      <c r="CN86">
        <v>0</v>
      </c>
      <c r="CO86">
        <v>17733.99</v>
      </c>
      <c r="CP86">
        <v>16705.59</v>
      </c>
      <c r="CQ86">
        <v>46.3998</v>
      </c>
      <c r="CR86">
        <v>49.437</v>
      </c>
      <c r="CS86">
        <v>47.7122</v>
      </c>
      <c r="CT86">
        <v>46.812</v>
      </c>
      <c r="CU86">
        <v>45.5248</v>
      </c>
      <c r="CV86">
        <v>1960.028</v>
      </c>
      <c r="CW86">
        <v>39.991</v>
      </c>
      <c r="CX86">
        <v>0</v>
      </c>
      <c r="CY86">
        <v>1651546490.4</v>
      </c>
      <c r="CZ86">
        <v>0</v>
      </c>
      <c r="DA86">
        <v>0</v>
      </c>
      <c r="DB86" t="s">
        <v>356</v>
      </c>
      <c r="DC86">
        <v>1657298120.5</v>
      </c>
      <c r="DD86">
        <v>1657298120.5</v>
      </c>
      <c r="DE86">
        <v>0</v>
      </c>
      <c r="DF86">
        <v>1.391</v>
      </c>
      <c r="DG86">
        <v>0.035</v>
      </c>
      <c r="DH86">
        <v>2.39</v>
      </c>
      <c r="DI86">
        <v>0.104</v>
      </c>
      <c r="DJ86">
        <v>419</v>
      </c>
      <c r="DK86">
        <v>18</v>
      </c>
      <c r="DL86">
        <v>0.11</v>
      </c>
      <c r="DM86">
        <v>0.02</v>
      </c>
      <c r="DN86">
        <v>-63.846956097561</v>
      </c>
      <c r="DO86">
        <v>-4.68376306620209</v>
      </c>
      <c r="DP86">
        <v>0.464508929289469</v>
      </c>
      <c r="DQ86">
        <v>0</v>
      </c>
      <c r="DR86">
        <v>6.02949829268293</v>
      </c>
      <c r="DS86">
        <v>1.90984766550523</v>
      </c>
      <c r="DT86">
        <v>0.188391128175224</v>
      </c>
      <c r="DU86">
        <v>0</v>
      </c>
      <c r="DV86">
        <v>0</v>
      </c>
      <c r="DW86">
        <v>2</v>
      </c>
      <c r="DX86" t="s">
        <v>357</v>
      </c>
      <c r="DY86">
        <v>2.82131</v>
      </c>
      <c r="DZ86">
        <v>2.64379</v>
      </c>
      <c r="EA86">
        <v>0.145186</v>
      </c>
      <c r="EB86">
        <v>0.150439</v>
      </c>
      <c r="EC86">
        <v>0.0766581</v>
      </c>
      <c r="ED86">
        <v>0.059612</v>
      </c>
      <c r="EE86">
        <v>23763.6</v>
      </c>
      <c r="EF86">
        <v>20634</v>
      </c>
      <c r="EG86">
        <v>24911.8</v>
      </c>
      <c r="EH86">
        <v>23677.2</v>
      </c>
      <c r="EI86">
        <v>39312.1</v>
      </c>
      <c r="EJ86">
        <v>36894.1</v>
      </c>
      <c r="EK86">
        <v>45087.1</v>
      </c>
      <c r="EL86">
        <v>42286.1</v>
      </c>
      <c r="EM86">
        <v>1.73105</v>
      </c>
      <c r="EN86">
        <v>2.07538</v>
      </c>
      <c r="EO86">
        <v>-0.034295</v>
      </c>
      <c r="EP86">
        <v>0</v>
      </c>
      <c r="EQ86">
        <v>25.4616</v>
      </c>
      <c r="ER86">
        <v>999.9</v>
      </c>
      <c r="ES86">
        <v>39.763</v>
      </c>
      <c r="ET86">
        <v>34.755</v>
      </c>
      <c r="EU86">
        <v>30.1899</v>
      </c>
      <c r="EV86">
        <v>52.7202</v>
      </c>
      <c r="EW86">
        <v>28.6218</v>
      </c>
      <c r="EX86">
        <v>2</v>
      </c>
      <c r="EY86">
        <v>0.371839</v>
      </c>
      <c r="EZ86">
        <v>4.99717</v>
      </c>
      <c r="FA86">
        <v>20.1728</v>
      </c>
      <c r="FB86">
        <v>5.23376</v>
      </c>
      <c r="FC86">
        <v>11.992</v>
      </c>
      <c r="FD86">
        <v>4.95565</v>
      </c>
      <c r="FE86">
        <v>3.30395</v>
      </c>
      <c r="FF86">
        <v>347.9</v>
      </c>
      <c r="FG86">
        <v>9999</v>
      </c>
      <c r="FH86">
        <v>9999</v>
      </c>
      <c r="FI86">
        <v>6222.4</v>
      </c>
      <c r="FJ86">
        <v>1.86822</v>
      </c>
      <c r="FK86">
        <v>1.86386</v>
      </c>
      <c r="FL86">
        <v>1.8714</v>
      </c>
      <c r="FM86">
        <v>1.86234</v>
      </c>
      <c r="FN86">
        <v>1.86183</v>
      </c>
      <c r="FO86">
        <v>1.86825</v>
      </c>
      <c r="FP86">
        <v>1.85837</v>
      </c>
      <c r="FQ86">
        <v>1.8647</v>
      </c>
      <c r="FR86">
        <v>5</v>
      </c>
      <c r="FS86">
        <v>0</v>
      </c>
      <c r="FT86">
        <v>0</v>
      </c>
      <c r="FU86">
        <v>0</v>
      </c>
      <c r="FV86" t="s">
        <v>358</v>
      </c>
      <c r="FW86" t="s">
        <v>359</v>
      </c>
      <c r="FX86" t="s">
        <v>360</v>
      </c>
      <c r="FY86" t="s">
        <v>360</v>
      </c>
      <c r="FZ86" t="s">
        <v>360</v>
      </c>
      <c r="GA86" t="s">
        <v>360</v>
      </c>
      <c r="GB86">
        <v>0</v>
      </c>
      <c r="GC86">
        <v>100</v>
      </c>
      <c r="GD86">
        <v>100</v>
      </c>
      <c r="GE86">
        <v>5.32</v>
      </c>
      <c r="GF86">
        <v>0.2939</v>
      </c>
      <c r="GG86">
        <v>1.58883679202709</v>
      </c>
      <c r="GH86">
        <v>0.00476717027532216</v>
      </c>
      <c r="GI86">
        <v>-2.21254457965117e-06</v>
      </c>
      <c r="GJ86">
        <v>8.4011376092462e-10</v>
      </c>
      <c r="GK86">
        <v>-0.0609447565822332</v>
      </c>
      <c r="GL86">
        <v>-0.00872906473258777</v>
      </c>
      <c r="GM86">
        <v>0.00143137740804298</v>
      </c>
      <c r="GN86">
        <v>-1.08861914993027e-05</v>
      </c>
      <c r="GO86">
        <v>12</v>
      </c>
      <c r="GP86">
        <v>2219</v>
      </c>
      <c r="GQ86">
        <v>4</v>
      </c>
      <c r="GR86">
        <v>38</v>
      </c>
      <c r="GS86">
        <v>3026.4</v>
      </c>
      <c r="GT86">
        <v>3026.4</v>
      </c>
      <c r="GU86">
        <v>2.97607</v>
      </c>
      <c r="GV86">
        <v>2.35474</v>
      </c>
      <c r="GW86">
        <v>1.99829</v>
      </c>
      <c r="GX86">
        <v>2.70752</v>
      </c>
      <c r="GY86">
        <v>2.09351</v>
      </c>
      <c r="GZ86">
        <v>2.41211</v>
      </c>
      <c r="HA86">
        <v>39.5166</v>
      </c>
      <c r="HB86">
        <v>13.8431</v>
      </c>
      <c r="HC86">
        <v>18</v>
      </c>
      <c r="HD86">
        <v>425.08</v>
      </c>
      <c r="HE86">
        <v>657.28</v>
      </c>
      <c r="HF86">
        <v>20.1546</v>
      </c>
      <c r="HG86">
        <v>32.1367</v>
      </c>
      <c r="HH86">
        <v>30.0004</v>
      </c>
      <c r="HI86">
        <v>31.9543</v>
      </c>
      <c r="HJ86">
        <v>31.935</v>
      </c>
      <c r="HK86">
        <v>59.5474</v>
      </c>
      <c r="HL86">
        <v>60.0578</v>
      </c>
      <c r="HM86">
        <v>0</v>
      </c>
      <c r="HN86">
        <v>20.2037</v>
      </c>
      <c r="HO86">
        <v>1206.98</v>
      </c>
      <c r="HP86">
        <v>14.9893</v>
      </c>
      <c r="HQ86">
        <v>95.3863</v>
      </c>
      <c r="HR86">
        <v>99.3756</v>
      </c>
    </row>
    <row r="87" spans="1:226">
      <c r="A87">
        <v>71</v>
      </c>
      <c r="B87">
        <v>1657479711.1</v>
      </c>
      <c r="C87">
        <v>442.099999904633</v>
      </c>
      <c r="D87" t="s">
        <v>500</v>
      </c>
      <c r="E87" t="s">
        <v>501</v>
      </c>
      <c r="F87">
        <v>5</v>
      </c>
      <c r="G87" t="s">
        <v>353</v>
      </c>
      <c r="H87" t="s">
        <v>354</v>
      </c>
      <c r="I87">
        <v>1657479708.46364</v>
      </c>
      <c r="J87">
        <f>(K87)/1000</f>
        <v>0</v>
      </c>
      <c r="K87">
        <f>IF(BF87, AN87, AH87)</f>
        <v>0</v>
      </c>
      <c r="L87">
        <f>IF(BF87, AI87, AG87)</f>
        <v>0</v>
      </c>
      <c r="M87">
        <f>BH87 - IF(AU87&gt;1, L87*BB87*100.0/(AW87*BV87), 0)</f>
        <v>0</v>
      </c>
      <c r="N87">
        <f>((T87-J87/2)*M87-L87)/(T87+J87/2)</f>
        <v>0</v>
      </c>
      <c r="O87">
        <f>N87*(BO87+BP87)/1000.0</f>
        <v>0</v>
      </c>
      <c r="P87">
        <f>(BH87 - IF(AU87&gt;1, L87*BB87*100.0/(AW87*BV87), 0))*(BO87+BP87)/1000.0</f>
        <v>0</v>
      </c>
      <c r="Q87">
        <f>2.0/((1/S87-1/R87)+SIGN(S87)*SQRT((1/S87-1/R87)*(1/S87-1/R87) + 4*BC87/((BC87+1)*(BC87+1))*(2*1/S87*1/R87-1/R87*1/R87)))</f>
        <v>0</v>
      </c>
      <c r="R87">
        <f>IF(LEFT(BD87,1)&lt;&gt;"0",IF(LEFT(BD87,1)="1",3.0,BE87),$D$5+$E$5*(BV87*BO87/($K$5*1000))+$F$5*(BV87*BO87/($K$5*1000))*MAX(MIN(BB87,$J$5),$I$5)*MAX(MIN(BB87,$J$5),$I$5)+$G$5*MAX(MIN(BB87,$J$5),$I$5)*(BV87*BO87/($K$5*1000))+$H$5*(BV87*BO87/($K$5*1000))*(BV87*BO87/($K$5*1000)))</f>
        <v>0</v>
      </c>
      <c r="S87">
        <f>J87*(1000-(1000*0.61365*exp(17.502*W87/(240.97+W87))/(BO87+BP87)+BJ87)/2)/(1000*0.61365*exp(17.502*W87/(240.97+W87))/(BO87+BP87)-BJ87)</f>
        <v>0</v>
      </c>
      <c r="T87">
        <f>1/((BC87+1)/(Q87/1.6)+1/(R87/1.37)) + BC87/((BC87+1)/(Q87/1.6) + BC87/(R87/1.37))</f>
        <v>0</v>
      </c>
      <c r="U87">
        <f>(AX87*BA87)</f>
        <v>0</v>
      </c>
      <c r="V87">
        <f>(BQ87+(U87+2*0.95*5.67E-8*(((BQ87+$B$7)+273)^4-(BQ87+273)^4)-44100*J87)/(1.84*29.3*R87+8*0.95*5.67E-8*(BQ87+273)^3))</f>
        <v>0</v>
      </c>
      <c r="W87">
        <f>($C$7*BR87+$D$7*BS87+$E$7*V87)</f>
        <v>0</v>
      </c>
      <c r="X87">
        <f>0.61365*exp(17.502*W87/(240.97+W87))</f>
        <v>0</v>
      </c>
      <c r="Y87">
        <f>(Z87/AA87*100)</f>
        <v>0</v>
      </c>
      <c r="Z87">
        <f>BJ87*(BO87+BP87)/1000</f>
        <v>0</v>
      </c>
      <c r="AA87">
        <f>0.61365*exp(17.502*BQ87/(240.97+BQ87))</f>
        <v>0</v>
      </c>
      <c r="AB87">
        <f>(X87-BJ87*(BO87+BP87)/1000)</f>
        <v>0</v>
      </c>
      <c r="AC87">
        <f>(-J87*44100)</f>
        <v>0</v>
      </c>
      <c r="AD87">
        <f>2*29.3*R87*0.92*(BQ87-W87)</f>
        <v>0</v>
      </c>
      <c r="AE87">
        <f>2*0.95*5.67E-8*(((BQ87+$B$7)+273)^4-(W87+273)^4)</f>
        <v>0</v>
      </c>
      <c r="AF87">
        <f>U87+AE87+AC87+AD87</f>
        <v>0</v>
      </c>
      <c r="AG87">
        <f>BN87*AU87*(BI87-BH87*(1000-AU87*BK87)/(1000-AU87*BJ87))/(100*BB87)</f>
        <v>0</v>
      </c>
      <c r="AH87">
        <f>1000*BN87*AU87*(BJ87-BK87)/(100*BB87*(1000-AU87*BJ87))</f>
        <v>0</v>
      </c>
      <c r="AI87">
        <f>(AJ87 - AK87 - BO87*1E3/(8.314*(BQ87+273.15)) * AM87/BN87 * AL87) * BN87/(100*BB87) * (1000 - BK87)/1000</f>
        <v>0</v>
      </c>
      <c r="AJ87">
        <v>1210.33126405677</v>
      </c>
      <c r="AK87">
        <v>1160.72860445798</v>
      </c>
      <c r="AL87">
        <v>3.40056505203904</v>
      </c>
      <c r="AM87">
        <v>65.8875090245337</v>
      </c>
      <c r="AN87">
        <f>(AP87 - AO87 + BO87*1E3/(8.314*(BQ87+273.15)) * AR87/BN87 * AQ87) * BN87/(100*BB87) * 1000/(1000 - AP87)</f>
        <v>0</v>
      </c>
      <c r="AO87">
        <v>15.1150638812111</v>
      </c>
      <c r="AP87">
        <v>21.5111493865502</v>
      </c>
      <c r="AQ87">
        <v>-0.000368198536086042</v>
      </c>
      <c r="AR87">
        <v>78.9573288142496</v>
      </c>
      <c r="AS87">
        <v>18</v>
      </c>
      <c r="AT87">
        <v>4</v>
      </c>
      <c r="AU87">
        <f>IF(AS87*$H$13&gt;=AW87,1.0,(AW87/(AW87-AS87*$H$13)))</f>
        <v>0</v>
      </c>
      <c r="AV87">
        <f>(AU87-1)*100</f>
        <v>0</v>
      </c>
      <c r="AW87">
        <f>MAX(0,($B$13+$C$13*BV87)/(1+$D$13*BV87)*BO87/(BQ87+273)*$E$13)</f>
        <v>0</v>
      </c>
      <c r="AX87">
        <f>$B$11*BW87+$C$11*BX87+$F$11*CI87*(1-CL87)</f>
        <v>0</v>
      </c>
      <c r="AY87">
        <f>AX87*AZ87</f>
        <v>0</v>
      </c>
      <c r="AZ87">
        <f>($B$11*$D$9+$C$11*$D$9+$F$11*((CV87+CN87)/MAX(CV87+CN87+CW87, 0.1)*$I$9+CW87/MAX(CV87+CN87+CW87, 0.1)*$J$9))/($B$11+$C$11+$F$11)</f>
        <v>0</v>
      </c>
      <c r="BA87">
        <f>($B$11*$K$9+$C$11*$K$9+$F$11*((CV87+CN87)/MAX(CV87+CN87+CW87, 0.1)*$P$9+CW87/MAX(CV87+CN87+CW87, 0.1)*$Q$9))/($B$11+$C$11+$F$11)</f>
        <v>0</v>
      </c>
      <c r="BB87">
        <v>6</v>
      </c>
      <c r="BC87">
        <v>0.5</v>
      </c>
      <c r="BD87" t="s">
        <v>355</v>
      </c>
      <c r="BE87">
        <v>2</v>
      </c>
      <c r="BF87" t="b">
        <v>1</v>
      </c>
      <c r="BG87">
        <v>1657479708.46364</v>
      </c>
      <c r="BH87">
        <v>1128.65363636364</v>
      </c>
      <c r="BI87">
        <v>1193.40545454545</v>
      </c>
      <c r="BJ87">
        <v>21.5027545454545</v>
      </c>
      <c r="BK87">
        <v>15.0924636363636</v>
      </c>
      <c r="BL87">
        <v>1123.31</v>
      </c>
      <c r="BM87">
        <v>21.2088363636364</v>
      </c>
      <c r="BN87">
        <v>499.974818181818</v>
      </c>
      <c r="BO87">
        <v>73.3888636363636</v>
      </c>
      <c r="BP87">
        <v>0.0271068181818182</v>
      </c>
      <c r="BQ87">
        <v>24.6382909090909</v>
      </c>
      <c r="BR87">
        <v>24.8982909090909</v>
      </c>
      <c r="BS87">
        <v>999.9</v>
      </c>
      <c r="BT87">
        <v>0</v>
      </c>
      <c r="BU87">
        <v>0</v>
      </c>
      <c r="BV87">
        <v>10019.0363636364</v>
      </c>
      <c r="BW87">
        <v>0</v>
      </c>
      <c r="BX87">
        <v>1738.97727272727</v>
      </c>
      <c r="BY87">
        <v>-64.7513727272727</v>
      </c>
      <c r="BZ87">
        <v>1153.45727272727</v>
      </c>
      <c r="CA87">
        <v>1211.69363636364</v>
      </c>
      <c r="CB87">
        <v>6.41028272727273</v>
      </c>
      <c r="CC87">
        <v>1193.40545454545</v>
      </c>
      <c r="CD87">
        <v>15.0924636363636</v>
      </c>
      <c r="CE87">
        <v>1.57806181818182</v>
      </c>
      <c r="CF87">
        <v>1.10761909090909</v>
      </c>
      <c r="CG87">
        <v>13.7462363636364</v>
      </c>
      <c r="CH87">
        <v>8.41458727272727</v>
      </c>
      <c r="CI87">
        <v>1999.96454545455</v>
      </c>
      <c r="CJ87">
        <v>0.980004545454545</v>
      </c>
      <c r="CK87">
        <v>0.0199955363636364</v>
      </c>
      <c r="CL87">
        <v>0</v>
      </c>
      <c r="CM87">
        <v>2.48006363636364</v>
      </c>
      <c r="CN87">
        <v>0</v>
      </c>
      <c r="CO87">
        <v>17730.9818181818</v>
      </c>
      <c r="CP87">
        <v>16705.1363636364</v>
      </c>
      <c r="CQ87">
        <v>46.437</v>
      </c>
      <c r="CR87">
        <v>49.5</v>
      </c>
      <c r="CS87">
        <v>47.75</v>
      </c>
      <c r="CT87">
        <v>46.8291818181818</v>
      </c>
      <c r="CU87">
        <v>45.562</v>
      </c>
      <c r="CV87">
        <v>1959.97454545455</v>
      </c>
      <c r="CW87">
        <v>39.99</v>
      </c>
      <c r="CX87">
        <v>0</v>
      </c>
      <c r="CY87">
        <v>1651546495.2</v>
      </c>
      <c r="CZ87">
        <v>0</v>
      </c>
      <c r="DA87">
        <v>0</v>
      </c>
      <c r="DB87" t="s">
        <v>356</v>
      </c>
      <c r="DC87">
        <v>1657298120.5</v>
      </c>
      <c r="DD87">
        <v>1657298120.5</v>
      </c>
      <c r="DE87">
        <v>0</v>
      </c>
      <c r="DF87">
        <v>1.391</v>
      </c>
      <c r="DG87">
        <v>0.035</v>
      </c>
      <c r="DH87">
        <v>2.39</v>
      </c>
      <c r="DI87">
        <v>0.104</v>
      </c>
      <c r="DJ87">
        <v>419</v>
      </c>
      <c r="DK87">
        <v>18</v>
      </c>
      <c r="DL87">
        <v>0.11</v>
      </c>
      <c r="DM87">
        <v>0.02</v>
      </c>
      <c r="DN87">
        <v>-64.3069642857143</v>
      </c>
      <c r="DO87">
        <v>-3.91230917018302</v>
      </c>
      <c r="DP87">
        <v>0.387411259775293</v>
      </c>
      <c r="DQ87">
        <v>0</v>
      </c>
      <c r="DR87">
        <v>6.22176119047619</v>
      </c>
      <c r="DS87">
        <v>1.68777515433819</v>
      </c>
      <c r="DT87">
        <v>0.166075074979767</v>
      </c>
      <c r="DU87">
        <v>0</v>
      </c>
      <c r="DV87">
        <v>0</v>
      </c>
      <c r="DW87">
        <v>2</v>
      </c>
      <c r="DX87" t="s">
        <v>357</v>
      </c>
      <c r="DY87">
        <v>2.82145</v>
      </c>
      <c r="DZ87">
        <v>2.64386</v>
      </c>
      <c r="EA87">
        <v>0.14657</v>
      </c>
      <c r="EB87">
        <v>0.151806</v>
      </c>
      <c r="EC87">
        <v>0.0766843</v>
      </c>
      <c r="ED87">
        <v>0.0593148</v>
      </c>
      <c r="EE87">
        <v>23723.9</v>
      </c>
      <c r="EF87">
        <v>20600.6</v>
      </c>
      <c r="EG87">
        <v>24910.6</v>
      </c>
      <c r="EH87">
        <v>23677.2</v>
      </c>
      <c r="EI87">
        <v>39309.7</v>
      </c>
      <c r="EJ87">
        <v>36905.6</v>
      </c>
      <c r="EK87">
        <v>45085.5</v>
      </c>
      <c r="EL87">
        <v>42285.9</v>
      </c>
      <c r="EM87">
        <v>1.73127</v>
      </c>
      <c r="EN87">
        <v>2.07503</v>
      </c>
      <c r="EO87">
        <v>-0.0343472</v>
      </c>
      <c r="EP87">
        <v>0</v>
      </c>
      <c r="EQ87">
        <v>25.4641</v>
      </c>
      <c r="ER87">
        <v>999.9</v>
      </c>
      <c r="ES87">
        <v>39.739</v>
      </c>
      <c r="ET87">
        <v>34.775</v>
      </c>
      <c r="EU87">
        <v>30.2079</v>
      </c>
      <c r="EV87">
        <v>52.6005</v>
      </c>
      <c r="EW87">
        <v>28.6178</v>
      </c>
      <c r="EX87">
        <v>2</v>
      </c>
      <c r="EY87">
        <v>0.372409</v>
      </c>
      <c r="EZ87">
        <v>4.95178</v>
      </c>
      <c r="FA87">
        <v>20.1742</v>
      </c>
      <c r="FB87">
        <v>5.23346</v>
      </c>
      <c r="FC87">
        <v>11.992</v>
      </c>
      <c r="FD87">
        <v>4.95555</v>
      </c>
      <c r="FE87">
        <v>3.30395</v>
      </c>
      <c r="FF87">
        <v>347.9</v>
      </c>
      <c r="FG87">
        <v>9999</v>
      </c>
      <c r="FH87">
        <v>9999</v>
      </c>
      <c r="FI87">
        <v>6222.7</v>
      </c>
      <c r="FJ87">
        <v>1.86824</v>
      </c>
      <c r="FK87">
        <v>1.86389</v>
      </c>
      <c r="FL87">
        <v>1.87145</v>
      </c>
      <c r="FM87">
        <v>1.86235</v>
      </c>
      <c r="FN87">
        <v>1.86182</v>
      </c>
      <c r="FO87">
        <v>1.86825</v>
      </c>
      <c r="FP87">
        <v>1.85836</v>
      </c>
      <c r="FQ87">
        <v>1.86468</v>
      </c>
      <c r="FR87">
        <v>5</v>
      </c>
      <c r="FS87">
        <v>0</v>
      </c>
      <c r="FT87">
        <v>0</v>
      </c>
      <c r="FU87">
        <v>0</v>
      </c>
      <c r="FV87" t="s">
        <v>358</v>
      </c>
      <c r="FW87" t="s">
        <v>359</v>
      </c>
      <c r="FX87" t="s">
        <v>360</v>
      </c>
      <c r="FY87" t="s">
        <v>360</v>
      </c>
      <c r="FZ87" t="s">
        <v>360</v>
      </c>
      <c r="GA87" t="s">
        <v>360</v>
      </c>
      <c r="GB87">
        <v>0</v>
      </c>
      <c r="GC87">
        <v>100</v>
      </c>
      <c r="GD87">
        <v>100</v>
      </c>
      <c r="GE87">
        <v>5.37</v>
      </c>
      <c r="GF87">
        <v>0.2943</v>
      </c>
      <c r="GG87">
        <v>1.58883679202709</v>
      </c>
      <c r="GH87">
        <v>0.00476717027532216</v>
      </c>
      <c r="GI87">
        <v>-2.21254457965117e-06</v>
      </c>
      <c r="GJ87">
        <v>8.4011376092462e-10</v>
      </c>
      <c r="GK87">
        <v>-0.0609447565822332</v>
      </c>
      <c r="GL87">
        <v>-0.00872906473258777</v>
      </c>
      <c r="GM87">
        <v>0.00143137740804298</v>
      </c>
      <c r="GN87">
        <v>-1.08861914993027e-05</v>
      </c>
      <c r="GO87">
        <v>12</v>
      </c>
      <c r="GP87">
        <v>2219</v>
      </c>
      <c r="GQ87">
        <v>4</v>
      </c>
      <c r="GR87">
        <v>38</v>
      </c>
      <c r="GS87">
        <v>3026.5</v>
      </c>
      <c r="GT87">
        <v>3026.5</v>
      </c>
      <c r="GU87">
        <v>3.00537</v>
      </c>
      <c r="GV87">
        <v>2.35107</v>
      </c>
      <c r="GW87">
        <v>1.99829</v>
      </c>
      <c r="GX87">
        <v>2.70752</v>
      </c>
      <c r="GY87">
        <v>2.09351</v>
      </c>
      <c r="GZ87">
        <v>2.41455</v>
      </c>
      <c r="HA87">
        <v>39.5166</v>
      </c>
      <c r="HB87">
        <v>13.8431</v>
      </c>
      <c r="HC87">
        <v>18</v>
      </c>
      <c r="HD87">
        <v>425.265</v>
      </c>
      <c r="HE87">
        <v>657.063</v>
      </c>
      <c r="HF87">
        <v>20.2215</v>
      </c>
      <c r="HG87">
        <v>32.145</v>
      </c>
      <c r="HH87">
        <v>30.0007</v>
      </c>
      <c r="HI87">
        <v>31.9625</v>
      </c>
      <c r="HJ87">
        <v>31.9424</v>
      </c>
      <c r="HK87">
        <v>60.1522</v>
      </c>
      <c r="HL87">
        <v>60.3462</v>
      </c>
      <c r="HM87">
        <v>0</v>
      </c>
      <c r="HN87">
        <v>20.2746</v>
      </c>
      <c r="HO87">
        <v>1227.09</v>
      </c>
      <c r="HP87">
        <v>14.866</v>
      </c>
      <c r="HQ87">
        <v>95.3826</v>
      </c>
      <c r="HR87">
        <v>99.3753</v>
      </c>
    </row>
    <row r="88" spans="1:226">
      <c r="A88">
        <v>72</v>
      </c>
      <c r="B88">
        <v>1657479716.1</v>
      </c>
      <c r="C88">
        <v>447.099999904633</v>
      </c>
      <c r="D88" t="s">
        <v>502</v>
      </c>
      <c r="E88" t="s">
        <v>503</v>
      </c>
      <c r="F88">
        <v>5</v>
      </c>
      <c r="G88" t="s">
        <v>353</v>
      </c>
      <c r="H88" t="s">
        <v>354</v>
      </c>
      <c r="I88">
        <v>1657479713.3</v>
      </c>
      <c r="J88">
        <f>(K88)/1000</f>
        <v>0</v>
      </c>
      <c r="K88">
        <f>IF(BF88, AN88, AH88)</f>
        <v>0</v>
      </c>
      <c r="L88">
        <f>IF(BF88, AI88, AG88)</f>
        <v>0</v>
      </c>
      <c r="M88">
        <f>BH88 - IF(AU88&gt;1, L88*BB88*100.0/(AW88*BV88), 0)</f>
        <v>0</v>
      </c>
      <c r="N88">
        <f>((T88-J88/2)*M88-L88)/(T88+J88/2)</f>
        <v>0</v>
      </c>
      <c r="O88">
        <f>N88*(BO88+BP88)/1000.0</f>
        <v>0</v>
      </c>
      <c r="P88">
        <f>(BH88 - IF(AU88&gt;1, L88*BB88*100.0/(AW88*BV88), 0))*(BO88+BP88)/1000.0</f>
        <v>0</v>
      </c>
      <c r="Q88">
        <f>2.0/((1/S88-1/R88)+SIGN(S88)*SQRT((1/S88-1/R88)*(1/S88-1/R88) + 4*BC88/((BC88+1)*(BC88+1))*(2*1/S88*1/R88-1/R88*1/R88)))</f>
        <v>0</v>
      </c>
      <c r="R88">
        <f>IF(LEFT(BD88,1)&lt;&gt;"0",IF(LEFT(BD88,1)="1",3.0,BE88),$D$5+$E$5*(BV88*BO88/($K$5*1000))+$F$5*(BV88*BO88/($K$5*1000))*MAX(MIN(BB88,$J$5),$I$5)*MAX(MIN(BB88,$J$5),$I$5)+$G$5*MAX(MIN(BB88,$J$5),$I$5)*(BV88*BO88/($K$5*1000))+$H$5*(BV88*BO88/($K$5*1000))*(BV88*BO88/($K$5*1000)))</f>
        <v>0</v>
      </c>
      <c r="S88">
        <f>J88*(1000-(1000*0.61365*exp(17.502*W88/(240.97+W88))/(BO88+BP88)+BJ88)/2)/(1000*0.61365*exp(17.502*W88/(240.97+W88))/(BO88+BP88)-BJ88)</f>
        <v>0</v>
      </c>
      <c r="T88">
        <f>1/((BC88+1)/(Q88/1.6)+1/(R88/1.37)) + BC88/((BC88+1)/(Q88/1.6) + BC88/(R88/1.37))</f>
        <v>0</v>
      </c>
      <c r="U88">
        <f>(AX88*BA88)</f>
        <v>0</v>
      </c>
      <c r="V88">
        <f>(BQ88+(U88+2*0.95*5.67E-8*(((BQ88+$B$7)+273)^4-(BQ88+273)^4)-44100*J88)/(1.84*29.3*R88+8*0.95*5.67E-8*(BQ88+273)^3))</f>
        <v>0</v>
      </c>
      <c r="W88">
        <f>($C$7*BR88+$D$7*BS88+$E$7*V88)</f>
        <v>0</v>
      </c>
      <c r="X88">
        <f>0.61365*exp(17.502*W88/(240.97+W88))</f>
        <v>0</v>
      </c>
      <c r="Y88">
        <f>(Z88/AA88*100)</f>
        <v>0</v>
      </c>
      <c r="Z88">
        <f>BJ88*(BO88+BP88)/1000</f>
        <v>0</v>
      </c>
      <c r="AA88">
        <f>0.61365*exp(17.502*BQ88/(240.97+BQ88))</f>
        <v>0</v>
      </c>
      <c r="AB88">
        <f>(X88-BJ88*(BO88+BP88)/1000)</f>
        <v>0</v>
      </c>
      <c r="AC88">
        <f>(-J88*44100)</f>
        <v>0</v>
      </c>
      <c r="AD88">
        <f>2*29.3*R88*0.92*(BQ88-W88)</f>
        <v>0</v>
      </c>
      <c r="AE88">
        <f>2*0.95*5.67E-8*(((BQ88+$B$7)+273)^4-(W88+273)^4)</f>
        <v>0</v>
      </c>
      <c r="AF88">
        <f>U88+AE88+AC88+AD88</f>
        <v>0</v>
      </c>
      <c r="AG88">
        <f>BN88*AU88*(BI88-BH88*(1000-AU88*BK88)/(1000-AU88*BJ88))/(100*BB88)</f>
        <v>0</v>
      </c>
      <c r="AH88">
        <f>1000*BN88*AU88*(BJ88-BK88)/(100*BB88*(1000-AU88*BJ88))</f>
        <v>0</v>
      </c>
      <c r="AI88">
        <f>(AJ88 - AK88 - BO88*1E3/(8.314*(BQ88+273.15)) * AM88/BN88 * AL88) * BN88/(100*BB88) * (1000 - BK88)/1000</f>
        <v>0</v>
      </c>
      <c r="AJ88">
        <v>1227.3276219717</v>
      </c>
      <c r="AK88">
        <v>1177.76387878788</v>
      </c>
      <c r="AL88">
        <v>3.42373023081063</v>
      </c>
      <c r="AM88">
        <v>65.8875090245337</v>
      </c>
      <c r="AN88">
        <f>(AP88 - AO88 + BO88*1E3/(8.314*(BQ88+273.15)) * AR88/BN88 * AQ88) * BN88/(100*BB88) * 1000/(1000 - AP88)</f>
        <v>0</v>
      </c>
      <c r="AO88">
        <v>14.9988525961885</v>
      </c>
      <c r="AP88">
        <v>21.5330188811189</v>
      </c>
      <c r="AQ88">
        <v>0.00181305852842532</v>
      </c>
      <c r="AR88">
        <v>78.9573288142496</v>
      </c>
      <c r="AS88">
        <v>18</v>
      </c>
      <c r="AT88">
        <v>4</v>
      </c>
      <c r="AU88">
        <f>IF(AS88*$H$13&gt;=AW88,1.0,(AW88/(AW88-AS88*$H$13)))</f>
        <v>0</v>
      </c>
      <c r="AV88">
        <f>(AU88-1)*100</f>
        <v>0</v>
      </c>
      <c r="AW88">
        <f>MAX(0,($B$13+$C$13*BV88)/(1+$D$13*BV88)*BO88/(BQ88+273)*$E$13)</f>
        <v>0</v>
      </c>
      <c r="AX88">
        <f>$B$11*BW88+$C$11*BX88+$F$11*CI88*(1-CL88)</f>
        <v>0</v>
      </c>
      <c r="AY88">
        <f>AX88*AZ88</f>
        <v>0</v>
      </c>
      <c r="AZ88">
        <f>($B$11*$D$9+$C$11*$D$9+$F$11*((CV88+CN88)/MAX(CV88+CN88+CW88, 0.1)*$I$9+CW88/MAX(CV88+CN88+CW88, 0.1)*$J$9))/($B$11+$C$11+$F$11)</f>
        <v>0</v>
      </c>
      <c r="BA88">
        <f>($B$11*$K$9+$C$11*$K$9+$F$11*((CV88+CN88)/MAX(CV88+CN88+CW88, 0.1)*$P$9+CW88/MAX(CV88+CN88+CW88, 0.1)*$Q$9))/($B$11+$C$11+$F$11)</f>
        <v>0</v>
      </c>
      <c r="BB88">
        <v>6</v>
      </c>
      <c r="BC88">
        <v>0.5</v>
      </c>
      <c r="BD88" t="s">
        <v>355</v>
      </c>
      <c r="BE88">
        <v>2</v>
      </c>
      <c r="BF88" t="b">
        <v>1</v>
      </c>
      <c r="BG88">
        <v>1657479713.3</v>
      </c>
      <c r="BH88">
        <v>1144.725</v>
      </c>
      <c r="BI88">
        <v>1209.758</v>
      </c>
      <c r="BJ88">
        <v>21.52181</v>
      </c>
      <c r="BK88">
        <v>14.9815</v>
      </c>
      <c r="BL88">
        <v>1139.333</v>
      </c>
      <c r="BM88">
        <v>21.2272</v>
      </c>
      <c r="BN88">
        <v>500.0267</v>
      </c>
      <c r="BO88">
        <v>73.38998</v>
      </c>
      <c r="BP88">
        <v>0.02734221</v>
      </c>
      <c r="BQ88">
        <v>24.66539</v>
      </c>
      <c r="BR88">
        <v>24.91229</v>
      </c>
      <c r="BS88">
        <v>999.9</v>
      </c>
      <c r="BT88">
        <v>0</v>
      </c>
      <c r="BU88">
        <v>0</v>
      </c>
      <c r="BV88">
        <v>10020.368</v>
      </c>
      <c r="BW88">
        <v>0</v>
      </c>
      <c r="BX88">
        <v>1741.373</v>
      </c>
      <c r="BY88">
        <v>-65.03359</v>
      </c>
      <c r="BZ88">
        <v>1169.903</v>
      </c>
      <c r="CA88">
        <v>1228.158</v>
      </c>
      <c r="CB88">
        <v>6.540309</v>
      </c>
      <c r="CC88">
        <v>1209.758</v>
      </c>
      <c r="CD88">
        <v>14.9815</v>
      </c>
      <c r="CE88">
        <v>1.579486</v>
      </c>
      <c r="CF88">
        <v>1.099492</v>
      </c>
      <c r="CG88">
        <v>13.76012</v>
      </c>
      <c r="CH88">
        <v>8.306042</v>
      </c>
      <c r="CI88">
        <v>1999.982</v>
      </c>
      <c r="CJ88">
        <v>0.9800049</v>
      </c>
      <c r="CK88">
        <v>0.01999517</v>
      </c>
      <c r="CL88">
        <v>0</v>
      </c>
      <c r="CM88">
        <v>2.61636</v>
      </c>
      <c r="CN88">
        <v>0</v>
      </c>
      <c r="CO88">
        <v>17750.19</v>
      </c>
      <c r="CP88">
        <v>16705.3</v>
      </c>
      <c r="CQ88">
        <v>46.437</v>
      </c>
      <c r="CR88">
        <v>49.5</v>
      </c>
      <c r="CS88">
        <v>47.75</v>
      </c>
      <c r="CT88">
        <v>46.875</v>
      </c>
      <c r="CU88">
        <v>45.562</v>
      </c>
      <c r="CV88">
        <v>1959.992</v>
      </c>
      <c r="CW88">
        <v>39.99</v>
      </c>
      <c r="CX88">
        <v>0</v>
      </c>
      <c r="CY88">
        <v>1651546500.6</v>
      </c>
      <c r="CZ88">
        <v>0</v>
      </c>
      <c r="DA88">
        <v>0</v>
      </c>
      <c r="DB88" t="s">
        <v>356</v>
      </c>
      <c r="DC88">
        <v>1657298120.5</v>
      </c>
      <c r="DD88">
        <v>1657298120.5</v>
      </c>
      <c r="DE88">
        <v>0</v>
      </c>
      <c r="DF88">
        <v>1.391</v>
      </c>
      <c r="DG88">
        <v>0.035</v>
      </c>
      <c r="DH88">
        <v>2.39</v>
      </c>
      <c r="DI88">
        <v>0.104</v>
      </c>
      <c r="DJ88">
        <v>419</v>
      </c>
      <c r="DK88">
        <v>18</v>
      </c>
      <c r="DL88">
        <v>0.11</v>
      </c>
      <c r="DM88">
        <v>0.02</v>
      </c>
      <c r="DN88">
        <v>-64.55225</v>
      </c>
      <c r="DO88">
        <v>-3.67902610336464</v>
      </c>
      <c r="DP88">
        <v>0.356066845148893</v>
      </c>
      <c r="DQ88">
        <v>0</v>
      </c>
      <c r="DR88">
        <v>6.32900047619048</v>
      </c>
      <c r="DS88">
        <v>1.56173269429592</v>
      </c>
      <c r="DT88">
        <v>0.149655840465675</v>
      </c>
      <c r="DU88">
        <v>0</v>
      </c>
      <c r="DV88">
        <v>0</v>
      </c>
      <c r="DW88">
        <v>2</v>
      </c>
      <c r="DX88" t="s">
        <v>357</v>
      </c>
      <c r="DY88">
        <v>2.821</v>
      </c>
      <c r="DZ88">
        <v>2.644</v>
      </c>
      <c r="EA88">
        <v>0.147929</v>
      </c>
      <c r="EB88">
        <v>0.15313</v>
      </c>
      <c r="EC88">
        <v>0.0767405</v>
      </c>
      <c r="ED88">
        <v>0.0590795</v>
      </c>
      <c r="EE88">
        <v>23685.5</v>
      </c>
      <c r="EF88">
        <v>20568.2</v>
      </c>
      <c r="EG88">
        <v>24910.1</v>
      </c>
      <c r="EH88">
        <v>23676.9</v>
      </c>
      <c r="EI88">
        <v>39306.6</v>
      </c>
      <c r="EJ88">
        <v>36914.6</v>
      </c>
      <c r="EK88">
        <v>45084.7</v>
      </c>
      <c r="EL88">
        <v>42285.6</v>
      </c>
      <c r="EM88">
        <v>1.7309</v>
      </c>
      <c r="EN88">
        <v>2.07488</v>
      </c>
      <c r="EO88">
        <v>-0.0335798</v>
      </c>
      <c r="EP88">
        <v>0</v>
      </c>
      <c r="EQ88">
        <v>25.4691</v>
      </c>
      <c r="ER88">
        <v>999.9</v>
      </c>
      <c r="ES88">
        <v>39.69</v>
      </c>
      <c r="ET88">
        <v>34.775</v>
      </c>
      <c r="EU88">
        <v>30.1705</v>
      </c>
      <c r="EV88">
        <v>51.9505</v>
      </c>
      <c r="EW88">
        <v>28.7099</v>
      </c>
      <c r="EX88">
        <v>2</v>
      </c>
      <c r="EY88">
        <v>0.372637</v>
      </c>
      <c r="EZ88">
        <v>4.86706</v>
      </c>
      <c r="FA88">
        <v>20.1765</v>
      </c>
      <c r="FB88">
        <v>5.23421</v>
      </c>
      <c r="FC88">
        <v>11.992</v>
      </c>
      <c r="FD88">
        <v>4.95575</v>
      </c>
      <c r="FE88">
        <v>3.304</v>
      </c>
      <c r="FF88">
        <v>347.9</v>
      </c>
      <c r="FG88">
        <v>9999</v>
      </c>
      <c r="FH88">
        <v>9999</v>
      </c>
      <c r="FI88">
        <v>6222.7</v>
      </c>
      <c r="FJ88">
        <v>1.86827</v>
      </c>
      <c r="FK88">
        <v>1.86388</v>
      </c>
      <c r="FL88">
        <v>1.87146</v>
      </c>
      <c r="FM88">
        <v>1.86235</v>
      </c>
      <c r="FN88">
        <v>1.86184</v>
      </c>
      <c r="FO88">
        <v>1.86827</v>
      </c>
      <c r="FP88">
        <v>1.85837</v>
      </c>
      <c r="FQ88">
        <v>1.86468</v>
      </c>
      <c r="FR88">
        <v>5</v>
      </c>
      <c r="FS88">
        <v>0</v>
      </c>
      <c r="FT88">
        <v>0</v>
      </c>
      <c r="FU88">
        <v>0</v>
      </c>
      <c r="FV88" t="s">
        <v>358</v>
      </c>
      <c r="FW88" t="s">
        <v>359</v>
      </c>
      <c r="FX88" t="s">
        <v>360</v>
      </c>
      <c r="FY88" t="s">
        <v>360</v>
      </c>
      <c r="FZ88" t="s">
        <v>360</v>
      </c>
      <c r="GA88" t="s">
        <v>360</v>
      </c>
      <c r="GB88">
        <v>0</v>
      </c>
      <c r="GC88">
        <v>100</v>
      </c>
      <c r="GD88">
        <v>100</v>
      </c>
      <c r="GE88">
        <v>5.42</v>
      </c>
      <c r="GF88">
        <v>0.2951</v>
      </c>
      <c r="GG88">
        <v>1.58883679202709</v>
      </c>
      <c r="GH88">
        <v>0.00476717027532216</v>
      </c>
      <c r="GI88">
        <v>-2.21254457965117e-06</v>
      </c>
      <c r="GJ88">
        <v>8.4011376092462e-10</v>
      </c>
      <c r="GK88">
        <v>-0.0609447565822332</v>
      </c>
      <c r="GL88">
        <v>-0.00872906473258777</v>
      </c>
      <c r="GM88">
        <v>0.00143137740804298</v>
      </c>
      <c r="GN88">
        <v>-1.08861914993027e-05</v>
      </c>
      <c r="GO88">
        <v>12</v>
      </c>
      <c r="GP88">
        <v>2219</v>
      </c>
      <c r="GQ88">
        <v>4</v>
      </c>
      <c r="GR88">
        <v>38</v>
      </c>
      <c r="GS88">
        <v>3026.6</v>
      </c>
      <c r="GT88">
        <v>3026.6</v>
      </c>
      <c r="GU88">
        <v>3.03955</v>
      </c>
      <c r="GV88">
        <v>2.35718</v>
      </c>
      <c r="GW88">
        <v>1.99829</v>
      </c>
      <c r="GX88">
        <v>2.70874</v>
      </c>
      <c r="GY88">
        <v>2.09351</v>
      </c>
      <c r="GZ88">
        <v>2.37793</v>
      </c>
      <c r="HA88">
        <v>39.5416</v>
      </c>
      <c r="HB88">
        <v>13.8343</v>
      </c>
      <c r="HC88">
        <v>18</v>
      </c>
      <c r="HD88">
        <v>425.095</v>
      </c>
      <c r="HE88">
        <v>657.028</v>
      </c>
      <c r="HF88">
        <v>20.2924</v>
      </c>
      <c r="HG88">
        <v>32.1538</v>
      </c>
      <c r="HH88">
        <v>30.0004</v>
      </c>
      <c r="HI88">
        <v>31.9698</v>
      </c>
      <c r="HJ88">
        <v>31.9506</v>
      </c>
      <c r="HK88">
        <v>60.828</v>
      </c>
      <c r="HL88">
        <v>60.8987</v>
      </c>
      <c r="HM88">
        <v>0</v>
      </c>
      <c r="HN88">
        <v>20.3404</v>
      </c>
      <c r="HO88">
        <v>1240.51</v>
      </c>
      <c r="HP88">
        <v>14.7456</v>
      </c>
      <c r="HQ88">
        <v>95.3808</v>
      </c>
      <c r="HR88">
        <v>99.3743</v>
      </c>
    </row>
    <row r="89" spans="1:226">
      <c r="A89">
        <v>73</v>
      </c>
      <c r="B89">
        <v>1657479721.1</v>
      </c>
      <c r="C89">
        <v>452.099999904633</v>
      </c>
      <c r="D89" t="s">
        <v>504</v>
      </c>
      <c r="E89" t="s">
        <v>505</v>
      </c>
      <c r="F89">
        <v>5</v>
      </c>
      <c r="G89" t="s">
        <v>353</v>
      </c>
      <c r="H89" t="s">
        <v>354</v>
      </c>
      <c r="I89">
        <v>1657479718.6</v>
      </c>
      <c r="J89">
        <f>(K89)/1000</f>
        <v>0</v>
      </c>
      <c r="K89">
        <f>IF(BF89, AN89, AH89)</f>
        <v>0</v>
      </c>
      <c r="L89">
        <f>IF(BF89, AI89, AG89)</f>
        <v>0</v>
      </c>
      <c r="M89">
        <f>BH89 - IF(AU89&gt;1, L89*BB89*100.0/(AW89*BV89), 0)</f>
        <v>0</v>
      </c>
      <c r="N89">
        <f>((T89-J89/2)*M89-L89)/(T89+J89/2)</f>
        <v>0</v>
      </c>
      <c r="O89">
        <f>N89*(BO89+BP89)/1000.0</f>
        <v>0</v>
      </c>
      <c r="P89">
        <f>(BH89 - IF(AU89&gt;1, L89*BB89*100.0/(AW89*BV89), 0))*(BO89+BP89)/1000.0</f>
        <v>0</v>
      </c>
      <c r="Q89">
        <f>2.0/((1/S89-1/R89)+SIGN(S89)*SQRT((1/S89-1/R89)*(1/S89-1/R89) + 4*BC89/((BC89+1)*(BC89+1))*(2*1/S89*1/R89-1/R89*1/R89)))</f>
        <v>0</v>
      </c>
      <c r="R89">
        <f>IF(LEFT(BD89,1)&lt;&gt;"0",IF(LEFT(BD89,1)="1",3.0,BE89),$D$5+$E$5*(BV89*BO89/($K$5*1000))+$F$5*(BV89*BO89/($K$5*1000))*MAX(MIN(BB89,$J$5),$I$5)*MAX(MIN(BB89,$J$5),$I$5)+$G$5*MAX(MIN(BB89,$J$5),$I$5)*(BV89*BO89/($K$5*1000))+$H$5*(BV89*BO89/($K$5*1000))*(BV89*BO89/($K$5*1000)))</f>
        <v>0</v>
      </c>
      <c r="S89">
        <f>J89*(1000-(1000*0.61365*exp(17.502*W89/(240.97+W89))/(BO89+BP89)+BJ89)/2)/(1000*0.61365*exp(17.502*W89/(240.97+W89))/(BO89+BP89)-BJ89)</f>
        <v>0</v>
      </c>
      <c r="T89">
        <f>1/((BC89+1)/(Q89/1.6)+1/(R89/1.37)) + BC89/((BC89+1)/(Q89/1.6) + BC89/(R89/1.37))</f>
        <v>0</v>
      </c>
      <c r="U89">
        <f>(AX89*BA89)</f>
        <v>0</v>
      </c>
      <c r="V89">
        <f>(BQ89+(U89+2*0.95*5.67E-8*(((BQ89+$B$7)+273)^4-(BQ89+273)^4)-44100*J89)/(1.84*29.3*R89+8*0.95*5.67E-8*(BQ89+273)^3))</f>
        <v>0</v>
      </c>
      <c r="W89">
        <f>($C$7*BR89+$D$7*BS89+$E$7*V89)</f>
        <v>0</v>
      </c>
      <c r="X89">
        <f>0.61365*exp(17.502*W89/(240.97+W89))</f>
        <v>0</v>
      </c>
      <c r="Y89">
        <f>(Z89/AA89*100)</f>
        <v>0</v>
      </c>
      <c r="Z89">
        <f>BJ89*(BO89+BP89)/1000</f>
        <v>0</v>
      </c>
      <c r="AA89">
        <f>0.61365*exp(17.502*BQ89/(240.97+BQ89))</f>
        <v>0</v>
      </c>
      <c r="AB89">
        <f>(X89-BJ89*(BO89+BP89)/1000)</f>
        <v>0</v>
      </c>
      <c r="AC89">
        <f>(-J89*44100)</f>
        <v>0</v>
      </c>
      <c r="AD89">
        <f>2*29.3*R89*0.92*(BQ89-W89)</f>
        <v>0</v>
      </c>
      <c r="AE89">
        <f>2*0.95*5.67E-8*(((BQ89+$B$7)+273)^4-(W89+273)^4)</f>
        <v>0</v>
      </c>
      <c r="AF89">
        <f>U89+AE89+AC89+AD89</f>
        <v>0</v>
      </c>
      <c r="AG89">
        <f>BN89*AU89*(BI89-BH89*(1000-AU89*BK89)/(1000-AU89*BJ89))/(100*BB89)</f>
        <v>0</v>
      </c>
      <c r="AH89">
        <f>1000*BN89*AU89*(BJ89-BK89)/(100*BB89*(1000-AU89*BJ89))</f>
        <v>0</v>
      </c>
      <c r="AI89">
        <f>(AJ89 - AK89 - BO89*1E3/(8.314*(BQ89+273.15)) * AM89/BN89 * AL89) * BN89/(100*BB89) * (1000 - BK89)/1000</f>
        <v>0</v>
      </c>
      <c r="AJ89">
        <v>1244.52553465116</v>
      </c>
      <c r="AK89">
        <v>1194.99818181818</v>
      </c>
      <c r="AL89">
        <v>3.4562542565765</v>
      </c>
      <c r="AM89">
        <v>65.8875090245337</v>
      </c>
      <c r="AN89">
        <f>(AP89 - AO89 + BO89*1E3/(8.314*(BQ89+273.15)) * AR89/BN89 * AQ89) * BN89/(100*BB89) * 1000/(1000 - AP89)</f>
        <v>0</v>
      </c>
      <c r="AO89">
        <v>14.9287356906083</v>
      </c>
      <c r="AP89">
        <v>21.5504797202797</v>
      </c>
      <c r="AQ89">
        <v>0.00200321471363307</v>
      </c>
      <c r="AR89">
        <v>78.9573288142496</v>
      </c>
      <c r="AS89">
        <v>18</v>
      </c>
      <c r="AT89">
        <v>4</v>
      </c>
      <c r="AU89">
        <f>IF(AS89*$H$13&gt;=AW89,1.0,(AW89/(AW89-AS89*$H$13)))</f>
        <v>0</v>
      </c>
      <c r="AV89">
        <f>(AU89-1)*100</f>
        <v>0</v>
      </c>
      <c r="AW89">
        <f>MAX(0,($B$13+$C$13*BV89)/(1+$D$13*BV89)*BO89/(BQ89+273)*$E$13)</f>
        <v>0</v>
      </c>
      <c r="AX89">
        <f>$B$11*BW89+$C$11*BX89+$F$11*CI89*(1-CL89)</f>
        <v>0</v>
      </c>
      <c r="AY89">
        <f>AX89*AZ89</f>
        <v>0</v>
      </c>
      <c r="AZ89">
        <f>($B$11*$D$9+$C$11*$D$9+$F$11*((CV89+CN89)/MAX(CV89+CN89+CW89, 0.1)*$I$9+CW89/MAX(CV89+CN89+CW89, 0.1)*$J$9))/($B$11+$C$11+$F$11)</f>
        <v>0</v>
      </c>
      <c r="BA89">
        <f>($B$11*$K$9+$C$11*$K$9+$F$11*((CV89+CN89)/MAX(CV89+CN89+CW89, 0.1)*$P$9+CW89/MAX(CV89+CN89+CW89, 0.1)*$Q$9))/($B$11+$C$11+$F$11)</f>
        <v>0</v>
      </c>
      <c r="BB89">
        <v>6</v>
      </c>
      <c r="BC89">
        <v>0.5</v>
      </c>
      <c r="BD89" t="s">
        <v>355</v>
      </c>
      <c r="BE89">
        <v>2</v>
      </c>
      <c r="BF89" t="b">
        <v>1</v>
      </c>
      <c r="BG89">
        <v>1657479718.6</v>
      </c>
      <c r="BH89">
        <v>1162.51222222222</v>
      </c>
      <c r="BI89">
        <v>1227.77888888889</v>
      </c>
      <c r="BJ89">
        <v>21.5437222222222</v>
      </c>
      <c r="BK89">
        <v>14.8739777777778</v>
      </c>
      <c r="BL89">
        <v>1157.07</v>
      </c>
      <c r="BM89">
        <v>21.2483333333333</v>
      </c>
      <c r="BN89">
        <v>500.050888888889</v>
      </c>
      <c r="BO89">
        <v>73.3878</v>
      </c>
      <c r="BP89">
        <v>0.0272945111111111</v>
      </c>
      <c r="BQ89">
        <v>24.6911666666667</v>
      </c>
      <c r="BR89">
        <v>24.9272666666667</v>
      </c>
      <c r="BS89">
        <v>999.9</v>
      </c>
      <c r="BT89">
        <v>0</v>
      </c>
      <c r="BU89">
        <v>0</v>
      </c>
      <c r="BV89">
        <v>10012.7866666667</v>
      </c>
      <c r="BW89">
        <v>0</v>
      </c>
      <c r="BX89">
        <v>1755.60888888889</v>
      </c>
      <c r="BY89">
        <v>-65.2683777777778</v>
      </c>
      <c r="BZ89">
        <v>1188.10888888889</v>
      </c>
      <c r="CA89">
        <v>1246.31888888889</v>
      </c>
      <c r="CB89">
        <v>6.66974333333333</v>
      </c>
      <c r="CC89">
        <v>1227.77888888889</v>
      </c>
      <c r="CD89">
        <v>14.8739777777778</v>
      </c>
      <c r="CE89">
        <v>1.58104777777778</v>
      </c>
      <c r="CF89">
        <v>1.09156777777778</v>
      </c>
      <c r="CG89">
        <v>13.7753111111111</v>
      </c>
      <c r="CH89">
        <v>8.19948111111111</v>
      </c>
      <c r="CI89">
        <v>1999.91111111111</v>
      </c>
      <c r="CJ89">
        <v>0.980004333333333</v>
      </c>
      <c r="CK89">
        <v>0.0199957555555556</v>
      </c>
      <c r="CL89">
        <v>0</v>
      </c>
      <c r="CM89">
        <v>2.46665555555556</v>
      </c>
      <c r="CN89">
        <v>0</v>
      </c>
      <c r="CO89">
        <v>17789.8111111111</v>
      </c>
      <c r="CP89">
        <v>16704.7</v>
      </c>
      <c r="CQ89">
        <v>46.486</v>
      </c>
      <c r="CR89">
        <v>49.5137777777778</v>
      </c>
      <c r="CS89">
        <v>47.812</v>
      </c>
      <c r="CT89">
        <v>46.875</v>
      </c>
      <c r="CU89">
        <v>45.576</v>
      </c>
      <c r="CV89">
        <v>1959.92111111111</v>
      </c>
      <c r="CW89">
        <v>39.99</v>
      </c>
      <c r="CX89">
        <v>0</v>
      </c>
      <c r="CY89">
        <v>1651546505.4</v>
      </c>
      <c r="CZ89">
        <v>0</v>
      </c>
      <c r="DA89">
        <v>0</v>
      </c>
      <c r="DB89" t="s">
        <v>356</v>
      </c>
      <c r="DC89">
        <v>1657298120.5</v>
      </c>
      <c r="DD89">
        <v>1657298120.5</v>
      </c>
      <c r="DE89">
        <v>0</v>
      </c>
      <c r="DF89">
        <v>1.391</v>
      </c>
      <c r="DG89">
        <v>0.035</v>
      </c>
      <c r="DH89">
        <v>2.39</v>
      </c>
      <c r="DI89">
        <v>0.104</v>
      </c>
      <c r="DJ89">
        <v>419</v>
      </c>
      <c r="DK89">
        <v>18</v>
      </c>
      <c r="DL89">
        <v>0.11</v>
      </c>
      <c r="DM89">
        <v>0.02</v>
      </c>
      <c r="DN89">
        <v>-64.876619047619</v>
      </c>
      <c r="DO89">
        <v>-2.98532419052239</v>
      </c>
      <c r="DP89">
        <v>0.294044544923202</v>
      </c>
      <c r="DQ89">
        <v>0</v>
      </c>
      <c r="DR89">
        <v>6.4762580952381</v>
      </c>
      <c r="DS89">
        <v>1.4335580740094</v>
      </c>
      <c r="DT89">
        <v>0.136983882458904</v>
      </c>
      <c r="DU89">
        <v>0</v>
      </c>
      <c r="DV89">
        <v>0</v>
      </c>
      <c r="DW89">
        <v>2</v>
      </c>
      <c r="DX89" t="s">
        <v>357</v>
      </c>
      <c r="DY89">
        <v>2.82116</v>
      </c>
      <c r="DZ89">
        <v>2.64346</v>
      </c>
      <c r="EA89">
        <v>0.14928</v>
      </c>
      <c r="EB89">
        <v>0.154428</v>
      </c>
      <c r="EC89">
        <v>0.0767836</v>
      </c>
      <c r="ED89">
        <v>0.058657</v>
      </c>
      <c r="EE89">
        <v>23647.5</v>
      </c>
      <c r="EF89">
        <v>20536.1</v>
      </c>
      <c r="EG89">
        <v>24909.7</v>
      </c>
      <c r="EH89">
        <v>23676.5</v>
      </c>
      <c r="EI89">
        <v>39304.4</v>
      </c>
      <c r="EJ89">
        <v>36930.4</v>
      </c>
      <c r="EK89">
        <v>45084.2</v>
      </c>
      <c r="EL89">
        <v>42284.7</v>
      </c>
      <c r="EM89">
        <v>1.73105</v>
      </c>
      <c r="EN89">
        <v>2.0748</v>
      </c>
      <c r="EO89">
        <v>-0.0324212</v>
      </c>
      <c r="EP89">
        <v>0</v>
      </c>
      <c r="EQ89">
        <v>25.4749</v>
      </c>
      <c r="ER89">
        <v>999.9</v>
      </c>
      <c r="ES89">
        <v>39.665</v>
      </c>
      <c r="ET89">
        <v>34.785</v>
      </c>
      <c r="EU89">
        <v>30.1657</v>
      </c>
      <c r="EV89">
        <v>52.1705</v>
      </c>
      <c r="EW89">
        <v>28.6138</v>
      </c>
      <c r="EX89">
        <v>2</v>
      </c>
      <c r="EY89">
        <v>0.373219</v>
      </c>
      <c r="EZ89">
        <v>4.85211</v>
      </c>
      <c r="FA89">
        <v>20.1766</v>
      </c>
      <c r="FB89">
        <v>5.23331</v>
      </c>
      <c r="FC89">
        <v>11.992</v>
      </c>
      <c r="FD89">
        <v>4.9556</v>
      </c>
      <c r="FE89">
        <v>3.30393</v>
      </c>
      <c r="FF89">
        <v>347.9</v>
      </c>
      <c r="FG89">
        <v>9999</v>
      </c>
      <c r="FH89">
        <v>9999</v>
      </c>
      <c r="FI89">
        <v>6222.9</v>
      </c>
      <c r="FJ89">
        <v>1.86821</v>
      </c>
      <c r="FK89">
        <v>1.8639</v>
      </c>
      <c r="FL89">
        <v>1.87143</v>
      </c>
      <c r="FM89">
        <v>1.86236</v>
      </c>
      <c r="FN89">
        <v>1.86186</v>
      </c>
      <c r="FO89">
        <v>1.86827</v>
      </c>
      <c r="FP89">
        <v>1.85837</v>
      </c>
      <c r="FQ89">
        <v>1.86471</v>
      </c>
      <c r="FR89">
        <v>5</v>
      </c>
      <c r="FS89">
        <v>0</v>
      </c>
      <c r="FT89">
        <v>0</v>
      </c>
      <c r="FU89">
        <v>0</v>
      </c>
      <c r="FV89" t="s">
        <v>358</v>
      </c>
      <c r="FW89" t="s">
        <v>359</v>
      </c>
      <c r="FX89" t="s">
        <v>360</v>
      </c>
      <c r="FY89" t="s">
        <v>360</v>
      </c>
      <c r="FZ89" t="s">
        <v>360</v>
      </c>
      <c r="GA89" t="s">
        <v>360</v>
      </c>
      <c r="GB89">
        <v>0</v>
      </c>
      <c r="GC89">
        <v>100</v>
      </c>
      <c r="GD89">
        <v>100</v>
      </c>
      <c r="GE89">
        <v>5.47</v>
      </c>
      <c r="GF89">
        <v>0.2957</v>
      </c>
      <c r="GG89">
        <v>1.58883679202709</v>
      </c>
      <c r="GH89">
        <v>0.00476717027532216</v>
      </c>
      <c r="GI89">
        <v>-2.21254457965117e-06</v>
      </c>
      <c r="GJ89">
        <v>8.4011376092462e-10</v>
      </c>
      <c r="GK89">
        <v>-0.0609447565822332</v>
      </c>
      <c r="GL89">
        <v>-0.00872906473258777</v>
      </c>
      <c r="GM89">
        <v>0.00143137740804298</v>
      </c>
      <c r="GN89">
        <v>-1.08861914993027e-05</v>
      </c>
      <c r="GO89">
        <v>12</v>
      </c>
      <c r="GP89">
        <v>2219</v>
      </c>
      <c r="GQ89">
        <v>4</v>
      </c>
      <c r="GR89">
        <v>38</v>
      </c>
      <c r="GS89">
        <v>3026.7</v>
      </c>
      <c r="GT89">
        <v>3026.7</v>
      </c>
      <c r="GU89">
        <v>3.07007</v>
      </c>
      <c r="GV89">
        <v>2.35352</v>
      </c>
      <c r="GW89">
        <v>1.99829</v>
      </c>
      <c r="GX89">
        <v>2.70874</v>
      </c>
      <c r="GY89">
        <v>2.09351</v>
      </c>
      <c r="GZ89">
        <v>2.42188</v>
      </c>
      <c r="HA89">
        <v>39.5416</v>
      </c>
      <c r="HB89">
        <v>13.8431</v>
      </c>
      <c r="HC89">
        <v>18</v>
      </c>
      <c r="HD89">
        <v>425.222</v>
      </c>
      <c r="HE89">
        <v>657.04</v>
      </c>
      <c r="HF89">
        <v>20.3573</v>
      </c>
      <c r="HG89">
        <v>32.1629</v>
      </c>
      <c r="HH89">
        <v>30.0007</v>
      </c>
      <c r="HI89">
        <v>31.976</v>
      </c>
      <c r="HJ89">
        <v>31.9575</v>
      </c>
      <c r="HK89">
        <v>61.4288</v>
      </c>
      <c r="HL89">
        <v>61.1896</v>
      </c>
      <c r="HM89">
        <v>0</v>
      </c>
      <c r="HN89">
        <v>20.3962</v>
      </c>
      <c r="HO89">
        <v>1260.81</v>
      </c>
      <c r="HP89">
        <v>14.6058</v>
      </c>
      <c r="HQ89">
        <v>95.3796</v>
      </c>
      <c r="HR89">
        <v>99.3723</v>
      </c>
    </row>
    <row r="90" spans="1:226">
      <c r="A90">
        <v>74</v>
      </c>
      <c r="B90">
        <v>1657479726.1</v>
      </c>
      <c r="C90">
        <v>457.099999904633</v>
      </c>
      <c r="D90" t="s">
        <v>506</v>
      </c>
      <c r="E90" t="s">
        <v>507</v>
      </c>
      <c r="F90">
        <v>5</v>
      </c>
      <c r="G90" t="s">
        <v>353</v>
      </c>
      <c r="H90" t="s">
        <v>354</v>
      </c>
      <c r="I90">
        <v>1657479723.3</v>
      </c>
      <c r="J90">
        <f>(K90)/1000</f>
        <v>0</v>
      </c>
      <c r="K90">
        <f>IF(BF90, AN90, AH90)</f>
        <v>0</v>
      </c>
      <c r="L90">
        <f>IF(BF90, AI90, AG90)</f>
        <v>0</v>
      </c>
      <c r="M90">
        <f>BH90 - IF(AU90&gt;1, L90*BB90*100.0/(AW90*BV90), 0)</f>
        <v>0</v>
      </c>
      <c r="N90">
        <f>((T90-J90/2)*M90-L90)/(T90+J90/2)</f>
        <v>0</v>
      </c>
      <c r="O90">
        <f>N90*(BO90+BP90)/1000.0</f>
        <v>0</v>
      </c>
      <c r="P90">
        <f>(BH90 - IF(AU90&gt;1, L90*BB90*100.0/(AW90*BV90), 0))*(BO90+BP90)/1000.0</f>
        <v>0</v>
      </c>
      <c r="Q90">
        <f>2.0/((1/S90-1/R90)+SIGN(S90)*SQRT((1/S90-1/R90)*(1/S90-1/R90) + 4*BC90/((BC90+1)*(BC90+1))*(2*1/S90*1/R90-1/R90*1/R90)))</f>
        <v>0</v>
      </c>
      <c r="R90">
        <f>IF(LEFT(BD90,1)&lt;&gt;"0",IF(LEFT(BD90,1)="1",3.0,BE90),$D$5+$E$5*(BV90*BO90/($K$5*1000))+$F$5*(BV90*BO90/($K$5*1000))*MAX(MIN(BB90,$J$5),$I$5)*MAX(MIN(BB90,$J$5),$I$5)+$G$5*MAX(MIN(BB90,$J$5),$I$5)*(BV90*BO90/($K$5*1000))+$H$5*(BV90*BO90/($K$5*1000))*(BV90*BO90/($K$5*1000)))</f>
        <v>0</v>
      </c>
      <c r="S90">
        <f>J90*(1000-(1000*0.61365*exp(17.502*W90/(240.97+W90))/(BO90+BP90)+BJ90)/2)/(1000*0.61365*exp(17.502*W90/(240.97+W90))/(BO90+BP90)-BJ90)</f>
        <v>0</v>
      </c>
      <c r="T90">
        <f>1/((BC90+1)/(Q90/1.6)+1/(R90/1.37)) + BC90/((BC90+1)/(Q90/1.6) + BC90/(R90/1.37))</f>
        <v>0</v>
      </c>
      <c r="U90">
        <f>(AX90*BA90)</f>
        <v>0</v>
      </c>
      <c r="V90">
        <f>(BQ90+(U90+2*0.95*5.67E-8*(((BQ90+$B$7)+273)^4-(BQ90+273)^4)-44100*J90)/(1.84*29.3*R90+8*0.95*5.67E-8*(BQ90+273)^3))</f>
        <v>0</v>
      </c>
      <c r="W90">
        <f>($C$7*BR90+$D$7*BS90+$E$7*V90)</f>
        <v>0</v>
      </c>
      <c r="X90">
        <f>0.61365*exp(17.502*W90/(240.97+W90))</f>
        <v>0</v>
      </c>
      <c r="Y90">
        <f>(Z90/AA90*100)</f>
        <v>0</v>
      </c>
      <c r="Z90">
        <f>BJ90*(BO90+BP90)/1000</f>
        <v>0</v>
      </c>
      <c r="AA90">
        <f>0.61365*exp(17.502*BQ90/(240.97+BQ90))</f>
        <v>0</v>
      </c>
      <c r="AB90">
        <f>(X90-BJ90*(BO90+BP90)/1000)</f>
        <v>0</v>
      </c>
      <c r="AC90">
        <f>(-J90*44100)</f>
        <v>0</v>
      </c>
      <c r="AD90">
        <f>2*29.3*R90*0.92*(BQ90-W90)</f>
        <v>0</v>
      </c>
      <c r="AE90">
        <f>2*0.95*5.67E-8*(((BQ90+$B$7)+273)^4-(W90+273)^4)</f>
        <v>0</v>
      </c>
      <c r="AF90">
        <f>U90+AE90+AC90+AD90</f>
        <v>0</v>
      </c>
      <c r="AG90">
        <f>BN90*AU90*(BI90-BH90*(1000-AU90*BK90)/(1000-AU90*BJ90))/(100*BB90)</f>
        <v>0</v>
      </c>
      <c r="AH90">
        <f>1000*BN90*AU90*(BJ90-BK90)/(100*BB90*(1000-AU90*BJ90))</f>
        <v>0</v>
      </c>
      <c r="AI90">
        <f>(AJ90 - AK90 - BO90*1E3/(8.314*(BQ90+273.15)) * AM90/BN90 * AL90) * BN90/(100*BB90) * (1000 - BK90)/1000</f>
        <v>0</v>
      </c>
      <c r="AJ90">
        <v>1261.2728586977</v>
      </c>
      <c r="AK90">
        <v>1212.09012121212</v>
      </c>
      <c r="AL90">
        <v>3.44873146537706</v>
      </c>
      <c r="AM90">
        <v>65.8875090245337</v>
      </c>
      <c r="AN90">
        <f>(AP90 - AO90 + BO90*1E3/(8.314*(BQ90+273.15)) * AR90/BN90 * AQ90) * BN90/(100*BB90) * 1000/(1000 - AP90)</f>
        <v>0</v>
      </c>
      <c r="AO90">
        <v>14.7868134982938</v>
      </c>
      <c r="AP90">
        <v>21.564620979021</v>
      </c>
      <c r="AQ90">
        <v>0.000719475972969695</v>
      </c>
      <c r="AR90">
        <v>78.9573288142496</v>
      </c>
      <c r="AS90">
        <v>18</v>
      </c>
      <c r="AT90">
        <v>4</v>
      </c>
      <c r="AU90">
        <f>IF(AS90*$H$13&gt;=AW90,1.0,(AW90/(AW90-AS90*$H$13)))</f>
        <v>0</v>
      </c>
      <c r="AV90">
        <f>(AU90-1)*100</f>
        <v>0</v>
      </c>
      <c r="AW90">
        <f>MAX(0,($B$13+$C$13*BV90)/(1+$D$13*BV90)*BO90/(BQ90+273)*$E$13)</f>
        <v>0</v>
      </c>
      <c r="AX90">
        <f>$B$11*BW90+$C$11*BX90+$F$11*CI90*(1-CL90)</f>
        <v>0</v>
      </c>
      <c r="AY90">
        <f>AX90*AZ90</f>
        <v>0</v>
      </c>
      <c r="AZ90">
        <f>($B$11*$D$9+$C$11*$D$9+$F$11*((CV90+CN90)/MAX(CV90+CN90+CW90, 0.1)*$I$9+CW90/MAX(CV90+CN90+CW90, 0.1)*$J$9))/($B$11+$C$11+$F$11)</f>
        <v>0</v>
      </c>
      <c r="BA90">
        <f>($B$11*$K$9+$C$11*$K$9+$F$11*((CV90+CN90)/MAX(CV90+CN90+CW90, 0.1)*$P$9+CW90/MAX(CV90+CN90+CW90, 0.1)*$Q$9))/($B$11+$C$11+$F$11)</f>
        <v>0</v>
      </c>
      <c r="BB90">
        <v>6</v>
      </c>
      <c r="BC90">
        <v>0.5</v>
      </c>
      <c r="BD90" t="s">
        <v>355</v>
      </c>
      <c r="BE90">
        <v>2</v>
      </c>
      <c r="BF90" t="b">
        <v>1</v>
      </c>
      <c r="BG90">
        <v>1657479723.3</v>
      </c>
      <c r="BH90">
        <v>1178.188</v>
      </c>
      <c r="BI90">
        <v>1243.539</v>
      </c>
      <c r="BJ90">
        <v>21.55892</v>
      </c>
      <c r="BK90">
        <v>14.76205</v>
      </c>
      <c r="BL90">
        <v>1172.697</v>
      </c>
      <c r="BM90">
        <v>21.26297</v>
      </c>
      <c r="BN90">
        <v>500.0105</v>
      </c>
      <c r="BO90">
        <v>73.38865</v>
      </c>
      <c r="BP90">
        <v>0.02689687</v>
      </c>
      <c r="BQ90">
        <v>24.71817</v>
      </c>
      <c r="BR90">
        <v>24.94434</v>
      </c>
      <c r="BS90">
        <v>999.9</v>
      </c>
      <c r="BT90">
        <v>0</v>
      </c>
      <c r="BU90">
        <v>0</v>
      </c>
      <c r="BV90">
        <v>10000.508</v>
      </c>
      <c r="BW90">
        <v>0</v>
      </c>
      <c r="BX90">
        <v>1841.615</v>
      </c>
      <c r="BY90">
        <v>-65.352</v>
      </c>
      <c r="BZ90">
        <v>1204.148</v>
      </c>
      <c r="CA90">
        <v>1262.172</v>
      </c>
      <c r="CB90">
        <v>6.796892</v>
      </c>
      <c r="CC90">
        <v>1243.539</v>
      </c>
      <c r="CD90">
        <v>14.76205</v>
      </c>
      <c r="CE90">
        <v>1.582181</v>
      </c>
      <c r="CF90">
        <v>1.083366</v>
      </c>
      <c r="CG90">
        <v>13.78634</v>
      </c>
      <c r="CH90">
        <v>8.088511</v>
      </c>
      <c r="CI90">
        <v>1999.986</v>
      </c>
      <c r="CJ90">
        <v>0.9800049</v>
      </c>
      <c r="CK90">
        <v>0.01999517</v>
      </c>
      <c r="CL90">
        <v>0</v>
      </c>
      <c r="CM90">
        <v>2.63633</v>
      </c>
      <c r="CN90">
        <v>0</v>
      </c>
      <c r="CO90">
        <v>17889.9</v>
      </c>
      <c r="CP90">
        <v>16705.31</v>
      </c>
      <c r="CQ90">
        <v>46.5</v>
      </c>
      <c r="CR90">
        <v>49.5558</v>
      </c>
      <c r="CS90">
        <v>47.812</v>
      </c>
      <c r="CT90">
        <v>46.8998</v>
      </c>
      <c r="CU90">
        <v>45.6187</v>
      </c>
      <c r="CV90">
        <v>1959.995</v>
      </c>
      <c r="CW90">
        <v>39.991</v>
      </c>
      <c r="CX90">
        <v>0</v>
      </c>
      <c r="CY90">
        <v>1651546510.2</v>
      </c>
      <c r="CZ90">
        <v>0</v>
      </c>
      <c r="DA90">
        <v>0</v>
      </c>
      <c r="DB90" t="s">
        <v>356</v>
      </c>
      <c r="DC90">
        <v>1657298120.5</v>
      </c>
      <c r="DD90">
        <v>1657298120.5</v>
      </c>
      <c r="DE90">
        <v>0</v>
      </c>
      <c r="DF90">
        <v>1.391</v>
      </c>
      <c r="DG90">
        <v>0.035</v>
      </c>
      <c r="DH90">
        <v>2.39</v>
      </c>
      <c r="DI90">
        <v>0.104</v>
      </c>
      <c r="DJ90">
        <v>419</v>
      </c>
      <c r="DK90">
        <v>18</v>
      </c>
      <c r="DL90">
        <v>0.11</v>
      </c>
      <c r="DM90">
        <v>0.02</v>
      </c>
      <c r="DN90">
        <v>-65.0245142857143</v>
      </c>
      <c r="DO90">
        <v>-2.50430714923275</v>
      </c>
      <c r="DP90">
        <v>0.26657092737155</v>
      </c>
      <c r="DQ90">
        <v>0</v>
      </c>
      <c r="DR90">
        <v>6.56982214285714</v>
      </c>
      <c r="DS90">
        <v>1.5128474337632</v>
      </c>
      <c r="DT90">
        <v>0.1478545538783</v>
      </c>
      <c r="DU90">
        <v>0</v>
      </c>
      <c r="DV90">
        <v>0</v>
      </c>
      <c r="DW90">
        <v>2</v>
      </c>
      <c r="DX90" t="s">
        <v>357</v>
      </c>
      <c r="DY90">
        <v>2.82088</v>
      </c>
      <c r="DZ90">
        <v>2.64353</v>
      </c>
      <c r="EA90">
        <v>0.150619</v>
      </c>
      <c r="EB90">
        <v>0.155759</v>
      </c>
      <c r="EC90">
        <v>0.0768178</v>
      </c>
      <c r="ED90">
        <v>0.0583516</v>
      </c>
      <c r="EE90">
        <v>23609.8</v>
      </c>
      <c r="EF90">
        <v>20503.6</v>
      </c>
      <c r="EG90">
        <v>24909.2</v>
      </c>
      <c r="EH90">
        <v>23676.3</v>
      </c>
      <c r="EI90">
        <v>39302</v>
      </c>
      <c r="EJ90">
        <v>36942.3</v>
      </c>
      <c r="EK90">
        <v>45083.2</v>
      </c>
      <c r="EL90">
        <v>42284.6</v>
      </c>
      <c r="EM90">
        <v>1.73088</v>
      </c>
      <c r="EN90">
        <v>2.07475</v>
      </c>
      <c r="EO90">
        <v>-0.0329092</v>
      </c>
      <c r="EP90">
        <v>0</v>
      </c>
      <c r="EQ90">
        <v>25.4831</v>
      </c>
      <c r="ER90">
        <v>999.9</v>
      </c>
      <c r="ES90">
        <v>39.641</v>
      </c>
      <c r="ET90">
        <v>34.795</v>
      </c>
      <c r="EU90">
        <v>30.1663</v>
      </c>
      <c r="EV90">
        <v>52.1505</v>
      </c>
      <c r="EW90">
        <v>28.5617</v>
      </c>
      <c r="EX90">
        <v>2</v>
      </c>
      <c r="EY90">
        <v>0.373679</v>
      </c>
      <c r="EZ90">
        <v>4.85049</v>
      </c>
      <c r="FA90">
        <v>20.1764</v>
      </c>
      <c r="FB90">
        <v>5.23376</v>
      </c>
      <c r="FC90">
        <v>11.992</v>
      </c>
      <c r="FD90">
        <v>4.9556</v>
      </c>
      <c r="FE90">
        <v>3.30395</v>
      </c>
      <c r="FF90">
        <v>347.9</v>
      </c>
      <c r="FG90">
        <v>9999</v>
      </c>
      <c r="FH90">
        <v>9999</v>
      </c>
      <c r="FI90">
        <v>6222.9</v>
      </c>
      <c r="FJ90">
        <v>1.86823</v>
      </c>
      <c r="FK90">
        <v>1.86388</v>
      </c>
      <c r="FL90">
        <v>1.87145</v>
      </c>
      <c r="FM90">
        <v>1.86237</v>
      </c>
      <c r="FN90">
        <v>1.86183</v>
      </c>
      <c r="FO90">
        <v>1.86825</v>
      </c>
      <c r="FP90">
        <v>1.85836</v>
      </c>
      <c r="FQ90">
        <v>1.86468</v>
      </c>
      <c r="FR90">
        <v>5</v>
      </c>
      <c r="FS90">
        <v>0</v>
      </c>
      <c r="FT90">
        <v>0</v>
      </c>
      <c r="FU90">
        <v>0</v>
      </c>
      <c r="FV90" t="s">
        <v>358</v>
      </c>
      <c r="FW90" t="s">
        <v>359</v>
      </c>
      <c r="FX90" t="s">
        <v>360</v>
      </c>
      <c r="FY90" t="s">
        <v>360</v>
      </c>
      <c r="FZ90" t="s">
        <v>360</v>
      </c>
      <c r="GA90" t="s">
        <v>360</v>
      </c>
      <c r="GB90">
        <v>0</v>
      </c>
      <c r="GC90">
        <v>100</v>
      </c>
      <c r="GD90">
        <v>100</v>
      </c>
      <c r="GE90">
        <v>5.52</v>
      </c>
      <c r="GF90">
        <v>0.2962</v>
      </c>
      <c r="GG90">
        <v>1.58883679202709</v>
      </c>
      <c r="GH90">
        <v>0.00476717027532216</v>
      </c>
      <c r="GI90">
        <v>-2.21254457965117e-06</v>
      </c>
      <c r="GJ90">
        <v>8.4011376092462e-10</v>
      </c>
      <c r="GK90">
        <v>-0.0609447565822332</v>
      </c>
      <c r="GL90">
        <v>-0.00872906473258777</v>
      </c>
      <c r="GM90">
        <v>0.00143137740804298</v>
      </c>
      <c r="GN90">
        <v>-1.08861914993027e-05</v>
      </c>
      <c r="GO90">
        <v>12</v>
      </c>
      <c r="GP90">
        <v>2219</v>
      </c>
      <c r="GQ90">
        <v>4</v>
      </c>
      <c r="GR90">
        <v>38</v>
      </c>
      <c r="GS90">
        <v>3026.8</v>
      </c>
      <c r="GT90">
        <v>3026.8</v>
      </c>
      <c r="GU90">
        <v>3.10303</v>
      </c>
      <c r="GV90">
        <v>2.35596</v>
      </c>
      <c r="GW90">
        <v>1.99829</v>
      </c>
      <c r="GX90">
        <v>2.70874</v>
      </c>
      <c r="GY90">
        <v>2.09351</v>
      </c>
      <c r="GZ90">
        <v>2.3877</v>
      </c>
      <c r="HA90">
        <v>39.5666</v>
      </c>
      <c r="HB90">
        <v>13.8343</v>
      </c>
      <c r="HC90">
        <v>18</v>
      </c>
      <c r="HD90">
        <v>425.171</v>
      </c>
      <c r="HE90">
        <v>657.077</v>
      </c>
      <c r="HF90">
        <v>20.4151</v>
      </c>
      <c r="HG90">
        <v>32.1702</v>
      </c>
      <c r="HH90">
        <v>30.0007</v>
      </c>
      <c r="HI90">
        <v>31.9838</v>
      </c>
      <c r="HJ90">
        <v>31.9647</v>
      </c>
      <c r="HK90">
        <v>62.0907</v>
      </c>
      <c r="HL90">
        <v>61.4859</v>
      </c>
      <c r="HM90">
        <v>0</v>
      </c>
      <c r="HN90">
        <v>20.4361</v>
      </c>
      <c r="HO90">
        <v>1274.21</v>
      </c>
      <c r="HP90">
        <v>14.5843</v>
      </c>
      <c r="HQ90">
        <v>95.3775</v>
      </c>
      <c r="HR90">
        <v>99.3719</v>
      </c>
    </row>
    <row r="91" spans="1:226">
      <c r="A91">
        <v>75</v>
      </c>
      <c r="B91">
        <v>1657479731.1</v>
      </c>
      <c r="C91">
        <v>462.099999904633</v>
      </c>
      <c r="D91" t="s">
        <v>508</v>
      </c>
      <c r="E91" t="s">
        <v>509</v>
      </c>
      <c r="F91">
        <v>5</v>
      </c>
      <c r="G91" t="s">
        <v>353</v>
      </c>
      <c r="H91" t="s">
        <v>354</v>
      </c>
      <c r="I91">
        <v>1657479728.6</v>
      </c>
      <c r="J91">
        <f>(K91)/1000</f>
        <v>0</v>
      </c>
      <c r="K91">
        <f>IF(BF91, AN91, AH91)</f>
        <v>0</v>
      </c>
      <c r="L91">
        <f>IF(BF91, AI91, AG91)</f>
        <v>0</v>
      </c>
      <c r="M91">
        <f>BH91 - IF(AU91&gt;1, L91*BB91*100.0/(AW91*BV91), 0)</f>
        <v>0</v>
      </c>
      <c r="N91">
        <f>((T91-J91/2)*M91-L91)/(T91+J91/2)</f>
        <v>0</v>
      </c>
      <c r="O91">
        <f>N91*(BO91+BP91)/1000.0</f>
        <v>0</v>
      </c>
      <c r="P91">
        <f>(BH91 - IF(AU91&gt;1, L91*BB91*100.0/(AW91*BV91), 0))*(BO91+BP91)/1000.0</f>
        <v>0</v>
      </c>
      <c r="Q91">
        <f>2.0/((1/S91-1/R91)+SIGN(S91)*SQRT((1/S91-1/R91)*(1/S91-1/R91) + 4*BC91/((BC91+1)*(BC91+1))*(2*1/S91*1/R91-1/R91*1/R91)))</f>
        <v>0</v>
      </c>
      <c r="R91">
        <f>IF(LEFT(BD91,1)&lt;&gt;"0",IF(LEFT(BD91,1)="1",3.0,BE91),$D$5+$E$5*(BV91*BO91/($K$5*1000))+$F$5*(BV91*BO91/($K$5*1000))*MAX(MIN(BB91,$J$5),$I$5)*MAX(MIN(BB91,$J$5),$I$5)+$G$5*MAX(MIN(BB91,$J$5),$I$5)*(BV91*BO91/($K$5*1000))+$H$5*(BV91*BO91/($K$5*1000))*(BV91*BO91/($K$5*1000)))</f>
        <v>0</v>
      </c>
      <c r="S91">
        <f>J91*(1000-(1000*0.61365*exp(17.502*W91/(240.97+W91))/(BO91+BP91)+BJ91)/2)/(1000*0.61365*exp(17.502*W91/(240.97+W91))/(BO91+BP91)-BJ91)</f>
        <v>0</v>
      </c>
      <c r="T91">
        <f>1/((BC91+1)/(Q91/1.6)+1/(R91/1.37)) + BC91/((BC91+1)/(Q91/1.6) + BC91/(R91/1.37))</f>
        <v>0</v>
      </c>
      <c r="U91">
        <f>(AX91*BA91)</f>
        <v>0</v>
      </c>
      <c r="V91">
        <f>(BQ91+(U91+2*0.95*5.67E-8*(((BQ91+$B$7)+273)^4-(BQ91+273)^4)-44100*J91)/(1.84*29.3*R91+8*0.95*5.67E-8*(BQ91+273)^3))</f>
        <v>0</v>
      </c>
      <c r="W91">
        <f>($C$7*BR91+$D$7*BS91+$E$7*V91)</f>
        <v>0</v>
      </c>
      <c r="X91">
        <f>0.61365*exp(17.502*W91/(240.97+W91))</f>
        <v>0</v>
      </c>
      <c r="Y91">
        <f>(Z91/AA91*100)</f>
        <v>0</v>
      </c>
      <c r="Z91">
        <f>BJ91*(BO91+BP91)/1000</f>
        <v>0</v>
      </c>
      <c r="AA91">
        <f>0.61365*exp(17.502*BQ91/(240.97+BQ91))</f>
        <v>0</v>
      </c>
      <c r="AB91">
        <f>(X91-BJ91*(BO91+BP91)/1000)</f>
        <v>0</v>
      </c>
      <c r="AC91">
        <f>(-J91*44100)</f>
        <v>0</v>
      </c>
      <c r="AD91">
        <f>2*29.3*R91*0.92*(BQ91-W91)</f>
        <v>0</v>
      </c>
      <c r="AE91">
        <f>2*0.95*5.67E-8*(((BQ91+$B$7)+273)^4-(W91+273)^4)</f>
        <v>0</v>
      </c>
      <c r="AF91">
        <f>U91+AE91+AC91+AD91</f>
        <v>0</v>
      </c>
      <c r="AG91">
        <f>BN91*AU91*(BI91-BH91*(1000-AU91*BK91)/(1000-AU91*BJ91))/(100*BB91)</f>
        <v>0</v>
      </c>
      <c r="AH91">
        <f>1000*BN91*AU91*(BJ91-BK91)/(100*BB91*(1000-AU91*BJ91))</f>
        <v>0</v>
      </c>
      <c r="AI91">
        <f>(AJ91 - AK91 - BO91*1E3/(8.314*(BQ91+273.15)) * AM91/BN91 * AL91) * BN91/(100*BB91) * (1000 - BK91)/1000</f>
        <v>0</v>
      </c>
      <c r="AJ91">
        <v>1278.30270098059</v>
      </c>
      <c r="AK91">
        <v>1229.42921212121</v>
      </c>
      <c r="AL91">
        <v>3.47046300053582</v>
      </c>
      <c r="AM91">
        <v>65.8875090245337</v>
      </c>
      <c r="AN91">
        <f>(AP91 - AO91 + BO91*1E3/(8.314*(BQ91+273.15)) * AR91/BN91 * AQ91) * BN91/(100*BB91) * 1000/(1000 - AP91)</f>
        <v>0</v>
      </c>
      <c r="AO91">
        <v>14.6743080483906</v>
      </c>
      <c r="AP91">
        <v>21.5711412587413</v>
      </c>
      <c r="AQ91">
        <v>0.000183511607805591</v>
      </c>
      <c r="AR91">
        <v>78.9573288142496</v>
      </c>
      <c r="AS91">
        <v>18</v>
      </c>
      <c r="AT91">
        <v>4</v>
      </c>
      <c r="AU91">
        <f>IF(AS91*$H$13&gt;=AW91,1.0,(AW91/(AW91-AS91*$H$13)))</f>
        <v>0</v>
      </c>
      <c r="AV91">
        <f>(AU91-1)*100</f>
        <v>0</v>
      </c>
      <c r="AW91">
        <f>MAX(0,($B$13+$C$13*BV91)/(1+$D$13*BV91)*BO91/(BQ91+273)*$E$13)</f>
        <v>0</v>
      </c>
      <c r="AX91">
        <f>$B$11*BW91+$C$11*BX91+$F$11*CI91*(1-CL91)</f>
        <v>0</v>
      </c>
      <c r="AY91">
        <f>AX91*AZ91</f>
        <v>0</v>
      </c>
      <c r="AZ91">
        <f>($B$11*$D$9+$C$11*$D$9+$F$11*((CV91+CN91)/MAX(CV91+CN91+CW91, 0.1)*$I$9+CW91/MAX(CV91+CN91+CW91, 0.1)*$J$9))/($B$11+$C$11+$F$11)</f>
        <v>0</v>
      </c>
      <c r="BA91">
        <f>($B$11*$K$9+$C$11*$K$9+$F$11*((CV91+CN91)/MAX(CV91+CN91+CW91, 0.1)*$P$9+CW91/MAX(CV91+CN91+CW91, 0.1)*$Q$9))/($B$11+$C$11+$F$11)</f>
        <v>0</v>
      </c>
      <c r="BB91">
        <v>6</v>
      </c>
      <c r="BC91">
        <v>0.5</v>
      </c>
      <c r="BD91" t="s">
        <v>355</v>
      </c>
      <c r="BE91">
        <v>2</v>
      </c>
      <c r="BF91" t="b">
        <v>1</v>
      </c>
      <c r="BG91">
        <v>1657479728.6</v>
      </c>
      <c r="BH91">
        <v>1196.10111111111</v>
      </c>
      <c r="BI91">
        <v>1261.46777777778</v>
      </c>
      <c r="BJ91">
        <v>21.5692222222222</v>
      </c>
      <c r="BK91">
        <v>14.6452888888889</v>
      </c>
      <c r="BL91">
        <v>1190.55333333333</v>
      </c>
      <c r="BM91">
        <v>21.2729111111111</v>
      </c>
      <c r="BN91">
        <v>500.008666666667</v>
      </c>
      <c r="BO91">
        <v>73.3877888888889</v>
      </c>
      <c r="BP91">
        <v>0.0273044666666667</v>
      </c>
      <c r="BQ91">
        <v>24.7511333333333</v>
      </c>
      <c r="BR91">
        <v>24.9512666666667</v>
      </c>
      <c r="BS91">
        <v>999.9</v>
      </c>
      <c r="BT91">
        <v>0</v>
      </c>
      <c r="BU91">
        <v>0</v>
      </c>
      <c r="BV91">
        <v>9997.50333333333</v>
      </c>
      <c r="BW91">
        <v>0</v>
      </c>
      <c r="BX91">
        <v>1952.03888888889</v>
      </c>
      <c r="BY91">
        <v>-65.3682333333333</v>
      </c>
      <c r="BZ91">
        <v>1222.46888888889</v>
      </c>
      <c r="CA91">
        <v>1280.21777777778</v>
      </c>
      <c r="CB91">
        <v>6.92393222222222</v>
      </c>
      <c r="CC91">
        <v>1261.46777777778</v>
      </c>
      <c r="CD91">
        <v>14.6452888888889</v>
      </c>
      <c r="CE91">
        <v>1.58291777777778</v>
      </c>
      <c r="CF91">
        <v>1.07478555555556</v>
      </c>
      <c r="CG91">
        <v>13.7935</v>
      </c>
      <c r="CH91">
        <v>7.97163222222222</v>
      </c>
      <c r="CI91">
        <v>2000.02888888889</v>
      </c>
      <c r="CJ91">
        <v>0.980005333333333</v>
      </c>
      <c r="CK91">
        <v>0.0199947222222222</v>
      </c>
      <c r="CL91">
        <v>0</v>
      </c>
      <c r="CM91">
        <v>2.67716666666667</v>
      </c>
      <c r="CN91">
        <v>0</v>
      </c>
      <c r="CO91">
        <v>17982.3111111111</v>
      </c>
      <c r="CP91">
        <v>16705.6777777778</v>
      </c>
      <c r="CQ91">
        <v>46.5</v>
      </c>
      <c r="CR91">
        <v>49.562</v>
      </c>
      <c r="CS91">
        <v>47.833</v>
      </c>
      <c r="CT91">
        <v>46.937</v>
      </c>
      <c r="CU91">
        <v>45.625</v>
      </c>
      <c r="CV91">
        <v>1960.03777777778</v>
      </c>
      <c r="CW91">
        <v>39.9911111111111</v>
      </c>
      <c r="CX91">
        <v>0</v>
      </c>
      <c r="CY91">
        <v>1651546515.6</v>
      </c>
      <c r="CZ91">
        <v>0</v>
      </c>
      <c r="DA91">
        <v>0</v>
      </c>
      <c r="DB91" t="s">
        <v>356</v>
      </c>
      <c r="DC91">
        <v>1657298120.5</v>
      </c>
      <c r="DD91">
        <v>1657298120.5</v>
      </c>
      <c r="DE91">
        <v>0</v>
      </c>
      <c r="DF91">
        <v>1.391</v>
      </c>
      <c r="DG91">
        <v>0.035</v>
      </c>
      <c r="DH91">
        <v>2.39</v>
      </c>
      <c r="DI91">
        <v>0.104</v>
      </c>
      <c r="DJ91">
        <v>419</v>
      </c>
      <c r="DK91">
        <v>18</v>
      </c>
      <c r="DL91">
        <v>0.11</v>
      </c>
      <c r="DM91">
        <v>0.02</v>
      </c>
      <c r="DN91">
        <v>-65.2466682926829</v>
      </c>
      <c r="DO91">
        <v>-1.45666411149833</v>
      </c>
      <c r="DP91">
        <v>0.189269621129359</v>
      </c>
      <c r="DQ91">
        <v>0</v>
      </c>
      <c r="DR91">
        <v>6.72381463414634</v>
      </c>
      <c r="DS91">
        <v>1.51122334494775</v>
      </c>
      <c r="DT91">
        <v>0.149490920208774</v>
      </c>
      <c r="DU91">
        <v>0</v>
      </c>
      <c r="DV91">
        <v>0</v>
      </c>
      <c r="DW91">
        <v>2</v>
      </c>
      <c r="DX91" t="s">
        <v>357</v>
      </c>
      <c r="DY91">
        <v>2.82079</v>
      </c>
      <c r="DZ91">
        <v>2.64385</v>
      </c>
      <c r="EA91">
        <v>0.15197</v>
      </c>
      <c r="EB91">
        <v>0.157048</v>
      </c>
      <c r="EC91">
        <v>0.0768349</v>
      </c>
      <c r="ED91">
        <v>0.0581454</v>
      </c>
      <c r="EE91">
        <v>23571.6</v>
      </c>
      <c r="EF91">
        <v>20471.8</v>
      </c>
      <c r="EG91">
        <v>24908.6</v>
      </c>
      <c r="EH91">
        <v>23675.9</v>
      </c>
      <c r="EI91">
        <v>39300.6</v>
      </c>
      <c r="EJ91">
        <v>36949.9</v>
      </c>
      <c r="EK91">
        <v>45082.3</v>
      </c>
      <c r="EL91">
        <v>42284</v>
      </c>
      <c r="EM91">
        <v>1.73055</v>
      </c>
      <c r="EN91">
        <v>2.07465</v>
      </c>
      <c r="EO91">
        <v>-0.0323728</v>
      </c>
      <c r="EP91">
        <v>0</v>
      </c>
      <c r="EQ91">
        <v>25.4938</v>
      </c>
      <c r="ER91">
        <v>999.9</v>
      </c>
      <c r="ES91">
        <v>39.617</v>
      </c>
      <c r="ET91">
        <v>34.825</v>
      </c>
      <c r="EU91">
        <v>30.2</v>
      </c>
      <c r="EV91">
        <v>52.5205</v>
      </c>
      <c r="EW91">
        <v>28.6298</v>
      </c>
      <c r="EX91">
        <v>2</v>
      </c>
      <c r="EY91">
        <v>0.374423</v>
      </c>
      <c r="EZ91">
        <v>4.88457</v>
      </c>
      <c r="FA91">
        <v>20.1754</v>
      </c>
      <c r="FB91">
        <v>5.23376</v>
      </c>
      <c r="FC91">
        <v>11.992</v>
      </c>
      <c r="FD91">
        <v>4.95565</v>
      </c>
      <c r="FE91">
        <v>3.30393</v>
      </c>
      <c r="FF91">
        <v>347.9</v>
      </c>
      <c r="FG91">
        <v>9999</v>
      </c>
      <c r="FH91">
        <v>9999</v>
      </c>
      <c r="FI91">
        <v>6223.2</v>
      </c>
      <c r="FJ91">
        <v>1.86822</v>
      </c>
      <c r="FK91">
        <v>1.86388</v>
      </c>
      <c r="FL91">
        <v>1.87144</v>
      </c>
      <c r="FM91">
        <v>1.86234</v>
      </c>
      <c r="FN91">
        <v>1.86184</v>
      </c>
      <c r="FO91">
        <v>1.86823</v>
      </c>
      <c r="FP91">
        <v>1.85837</v>
      </c>
      <c r="FQ91">
        <v>1.86467</v>
      </c>
      <c r="FR91">
        <v>5</v>
      </c>
      <c r="FS91">
        <v>0</v>
      </c>
      <c r="FT91">
        <v>0</v>
      </c>
      <c r="FU91">
        <v>0</v>
      </c>
      <c r="FV91" t="s">
        <v>358</v>
      </c>
      <c r="FW91" t="s">
        <v>359</v>
      </c>
      <c r="FX91" t="s">
        <v>360</v>
      </c>
      <c r="FY91" t="s">
        <v>360</v>
      </c>
      <c r="FZ91" t="s">
        <v>360</v>
      </c>
      <c r="GA91" t="s">
        <v>360</v>
      </c>
      <c r="GB91">
        <v>0</v>
      </c>
      <c r="GC91">
        <v>100</v>
      </c>
      <c r="GD91">
        <v>100</v>
      </c>
      <c r="GE91">
        <v>5.57</v>
      </c>
      <c r="GF91">
        <v>0.2965</v>
      </c>
      <c r="GG91">
        <v>1.58883679202709</v>
      </c>
      <c r="GH91">
        <v>0.00476717027532216</v>
      </c>
      <c r="GI91">
        <v>-2.21254457965117e-06</v>
      </c>
      <c r="GJ91">
        <v>8.4011376092462e-10</v>
      </c>
      <c r="GK91">
        <v>-0.0609447565822332</v>
      </c>
      <c r="GL91">
        <v>-0.00872906473258777</v>
      </c>
      <c r="GM91">
        <v>0.00143137740804298</v>
      </c>
      <c r="GN91">
        <v>-1.08861914993027e-05</v>
      </c>
      <c r="GO91">
        <v>12</v>
      </c>
      <c r="GP91">
        <v>2219</v>
      </c>
      <c r="GQ91">
        <v>4</v>
      </c>
      <c r="GR91">
        <v>38</v>
      </c>
      <c r="GS91">
        <v>3026.8</v>
      </c>
      <c r="GT91">
        <v>3026.8</v>
      </c>
      <c r="GU91">
        <v>3.13232</v>
      </c>
      <c r="GV91">
        <v>2.35229</v>
      </c>
      <c r="GW91">
        <v>1.99829</v>
      </c>
      <c r="GX91">
        <v>2.70874</v>
      </c>
      <c r="GY91">
        <v>2.09351</v>
      </c>
      <c r="GZ91">
        <v>2.41699</v>
      </c>
      <c r="HA91">
        <v>39.5917</v>
      </c>
      <c r="HB91">
        <v>13.8343</v>
      </c>
      <c r="HC91">
        <v>18</v>
      </c>
      <c r="HD91">
        <v>425.024</v>
      </c>
      <c r="HE91">
        <v>657.069</v>
      </c>
      <c r="HF91">
        <v>20.4561</v>
      </c>
      <c r="HG91">
        <v>32.1787</v>
      </c>
      <c r="HH91">
        <v>30.0007</v>
      </c>
      <c r="HI91">
        <v>31.9901</v>
      </c>
      <c r="HJ91">
        <v>31.9717</v>
      </c>
      <c r="HK91">
        <v>62.6854</v>
      </c>
      <c r="HL91">
        <v>61.4859</v>
      </c>
      <c r="HM91">
        <v>0</v>
      </c>
      <c r="HN91">
        <v>20.4742</v>
      </c>
      <c r="HO91">
        <v>1294.32</v>
      </c>
      <c r="HP91">
        <v>14.4992</v>
      </c>
      <c r="HQ91">
        <v>95.3754</v>
      </c>
      <c r="HR91">
        <v>99.3703</v>
      </c>
    </row>
    <row r="92" spans="1:226">
      <c r="A92">
        <v>76</v>
      </c>
      <c r="B92">
        <v>1657479736.1</v>
      </c>
      <c r="C92">
        <v>467.099999904633</v>
      </c>
      <c r="D92" t="s">
        <v>510</v>
      </c>
      <c r="E92" t="s">
        <v>511</v>
      </c>
      <c r="F92">
        <v>5</v>
      </c>
      <c r="G92" t="s">
        <v>353</v>
      </c>
      <c r="H92" t="s">
        <v>354</v>
      </c>
      <c r="I92">
        <v>1657479733.3</v>
      </c>
      <c r="J92">
        <f>(K92)/1000</f>
        <v>0</v>
      </c>
      <c r="K92">
        <f>IF(BF92, AN92, AH92)</f>
        <v>0</v>
      </c>
      <c r="L92">
        <f>IF(BF92, AI92, AG92)</f>
        <v>0</v>
      </c>
      <c r="M92">
        <f>BH92 - IF(AU92&gt;1, L92*BB92*100.0/(AW92*BV92), 0)</f>
        <v>0</v>
      </c>
      <c r="N92">
        <f>((T92-J92/2)*M92-L92)/(T92+J92/2)</f>
        <v>0</v>
      </c>
      <c r="O92">
        <f>N92*(BO92+BP92)/1000.0</f>
        <v>0</v>
      </c>
      <c r="P92">
        <f>(BH92 - IF(AU92&gt;1, L92*BB92*100.0/(AW92*BV92), 0))*(BO92+BP92)/1000.0</f>
        <v>0</v>
      </c>
      <c r="Q92">
        <f>2.0/((1/S92-1/R92)+SIGN(S92)*SQRT((1/S92-1/R92)*(1/S92-1/R92) + 4*BC92/((BC92+1)*(BC92+1))*(2*1/S92*1/R92-1/R92*1/R92)))</f>
        <v>0</v>
      </c>
      <c r="R92">
        <f>IF(LEFT(BD92,1)&lt;&gt;"0",IF(LEFT(BD92,1)="1",3.0,BE92),$D$5+$E$5*(BV92*BO92/($K$5*1000))+$F$5*(BV92*BO92/($K$5*1000))*MAX(MIN(BB92,$J$5),$I$5)*MAX(MIN(BB92,$J$5),$I$5)+$G$5*MAX(MIN(BB92,$J$5),$I$5)*(BV92*BO92/($K$5*1000))+$H$5*(BV92*BO92/($K$5*1000))*(BV92*BO92/($K$5*1000)))</f>
        <v>0</v>
      </c>
      <c r="S92">
        <f>J92*(1000-(1000*0.61365*exp(17.502*W92/(240.97+W92))/(BO92+BP92)+BJ92)/2)/(1000*0.61365*exp(17.502*W92/(240.97+W92))/(BO92+BP92)-BJ92)</f>
        <v>0</v>
      </c>
      <c r="T92">
        <f>1/((BC92+1)/(Q92/1.6)+1/(R92/1.37)) + BC92/((BC92+1)/(Q92/1.6) + BC92/(R92/1.37))</f>
        <v>0</v>
      </c>
      <c r="U92">
        <f>(AX92*BA92)</f>
        <v>0</v>
      </c>
      <c r="V92">
        <f>(BQ92+(U92+2*0.95*5.67E-8*(((BQ92+$B$7)+273)^4-(BQ92+273)^4)-44100*J92)/(1.84*29.3*R92+8*0.95*5.67E-8*(BQ92+273)^3))</f>
        <v>0</v>
      </c>
      <c r="W92">
        <f>($C$7*BR92+$D$7*BS92+$E$7*V92)</f>
        <v>0</v>
      </c>
      <c r="X92">
        <f>0.61365*exp(17.502*W92/(240.97+W92))</f>
        <v>0</v>
      </c>
      <c r="Y92">
        <f>(Z92/AA92*100)</f>
        <v>0</v>
      </c>
      <c r="Z92">
        <f>BJ92*(BO92+BP92)/1000</f>
        <v>0</v>
      </c>
      <c r="AA92">
        <f>0.61365*exp(17.502*BQ92/(240.97+BQ92))</f>
        <v>0</v>
      </c>
      <c r="AB92">
        <f>(X92-BJ92*(BO92+BP92)/1000)</f>
        <v>0</v>
      </c>
      <c r="AC92">
        <f>(-J92*44100)</f>
        <v>0</v>
      </c>
      <c r="AD92">
        <f>2*29.3*R92*0.92*(BQ92-W92)</f>
        <v>0</v>
      </c>
      <c r="AE92">
        <f>2*0.95*5.67E-8*(((BQ92+$B$7)+273)^4-(W92+273)^4)</f>
        <v>0</v>
      </c>
      <c r="AF92">
        <f>U92+AE92+AC92+AD92</f>
        <v>0</v>
      </c>
      <c r="AG92">
        <f>BN92*AU92*(BI92-BH92*(1000-AU92*BK92)/(1000-AU92*BJ92))/(100*BB92)</f>
        <v>0</v>
      </c>
      <c r="AH92">
        <f>1000*BN92*AU92*(BJ92-BK92)/(100*BB92*(1000-AU92*BJ92))</f>
        <v>0</v>
      </c>
      <c r="AI92">
        <f>(AJ92 - AK92 - BO92*1E3/(8.314*(BQ92+273.15)) * AM92/BN92 * AL92) * BN92/(100*BB92) * (1000 - BK92)/1000</f>
        <v>0</v>
      </c>
      <c r="AJ92">
        <v>1295.47232378494</v>
      </c>
      <c r="AK92">
        <v>1246.61503030303</v>
      </c>
      <c r="AL92">
        <v>3.41412060654794</v>
      </c>
      <c r="AM92">
        <v>65.8875090245337</v>
      </c>
      <c r="AN92">
        <f>(AP92 - AO92 + BO92*1E3/(8.314*(BQ92+273.15)) * AR92/BN92 * AQ92) * BN92/(100*BB92) * 1000/(1000 - AP92)</f>
        <v>0</v>
      </c>
      <c r="AO92">
        <v>14.6254704680233</v>
      </c>
      <c r="AP92">
        <v>21.6019153846154</v>
      </c>
      <c r="AQ92">
        <v>0.000468455883223956</v>
      </c>
      <c r="AR92">
        <v>78.9573288142496</v>
      </c>
      <c r="AS92">
        <v>18</v>
      </c>
      <c r="AT92">
        <v>4</v>
      </c>
      <c r="AU92">
        <f>IF(AS92*$H$13&gt;=AW92,1.0,(AW92/(AW92-AS92*$H$13)))</f>
        <v>0</v>
      </c>
      <c r="AV92">
        <f>(AU92-1)*100</f>
        <v>0</v>
      </c>
      <c r="AW92">
        <f>MAX(0,($B$13+$C$13*BV92)/(1+$D$13*BV92)*BO92/(BQ92+273)*$E$13)</f>
        <v>0</v>
      </c>
      <c r="AX92">
        <f>$B$11*BW92+$C$11*BX92+$F$11*CI92*(1-CL92)</f>
        <v>0</v>
      </c>
      <c r="AY92">
        <f>AX92*AZ92</f>
        <v>0</v>
      </c>
      <c r="AZ92">
        <f>($B$11*$D$9+$C$11*$D$9+$F$11*((CV92+CN92)/MAX(CV92+CN92+CW92, 0.1)*$I$9+CW92/MAX(CV92+CN92+CW92, 0.1)*$J$9))/($B$11+$C$11+$F$11)</f>
        <v>0</v>
      </c>
      <c r="BA92">
        <f>($B$11*$K$9+$C$11*$K$9+$F$11*((CV92+CN92)/MAX(CV92+CN92+CW92, 0.1)*$P$9+CW92/MAX(CV92+CN92+CW92, 0.1)*$Q$9))/($B$11+$C$11+$F$11)</f>
        <v>0</v>
      </c>
      <c r="BB92">
        <v>6</v>
      </c>
      <c r="BC92">
        <v>0.5</v>
      </c>
      <c r="BD92" t="s">
        <v>355</v>
      </c>
      <c r="BE92">
        <v>2</v>
      </c>
      <c r="BF92" t="b">
        <v>1</v>
      </c>
      <c r="BG92">
        <v>1657479733.3</v>
      </c>
      <c r="BH92">
        <v>1212</v>
      </c>
      <c r="BI92">
        <v>1277.346</v>
      </c>
      <c r="BJ92">
        <v>21.5863</v>
      </c>
      <c r="BK92">
        <v>14.61526</v>
      </c>
      <c r="BL92">
        <v>1206.405</v>
      </c>
      <c r="BM92">
        <v>21.28938</v>
      </c>
      <c r="BN92">
        <v>499.9952</v>
      </c>
      <c r="BO92">
        <v>73.38834</v>
      </c>
      <c r="BP92">
        <v>0.02694521</v>
      </c>
      <c r="BQ92">
        <v>24.78218</v>
      </c>
      <c r="BR92">
        <v>24.96773</v>
      </c>
      <c r="BS92">
        <v>999.9</v>
      </c>
      <c r="BT92">
        <v>0</v>
      </c>
      <c r="BU92">
        <v>0</v>
      </c>
      <c r="BV92">
        <v>9989.317</v>
      </c>
      <c r="BW92">
        <v>0</v>
      </c>
      <c r="BX92">
        <v>2085.834</v>
      </c>
      <c r="BY92">
        <v>-65.34516</v>
      </c>
      <c r="BZ92">
        <v>1238.74</v>
      </c>
      <c r="CA92">
        <v>1296.291</v>
      </c>
      <c r="CB92">
        <v>6.971033</v>
      </c>
      <c r="CC92">
        <v>1277.346</v>
      </c>
      <c r="CD92">
        <v>14.61526</v>
      </c>
      <c r="CE92">
        <v>1.584182</v>
      </c>
      <c r="CF92">
        <v>1.072589</v>
      </c>
      <c r="CG92">
        <v>13.80579</v>
      </c>
      <c r="CH92">
        <v>7.941591</v>
      </c>
      <c r="CI92">
        <v>2000.04</v>
      </c>
      <c r="CJ92">
        <v>0.9800055</v>
      </c>
      <c r="CK92">
        <v>0.01999455</v>
      </c>
      <c r="CL92">
        <v>0</v>
      </c>
      <c r="CM92">
        <v>2.58209</v>
      </c>
      <c r="CN92">
        <v>0</v>
      </c>
      <c r="CO92">
        <v>18097.08</v>
      </c>
      <c r="CP92">
        <v>16705.76</v>
      </c>
      <c r="CQ92">
        <v>46.5434</v>
      </c>
      <c r="CR92">
        <v>49.5935</v>
      </c>
      <c r="CS92">
        <v>47.8624</v>
      </c>
      <c r="CT92">
        <v>46.937</v>
      </c>
      <c r="CU92">
        <v>45.6374</v>
      </c>
      <c r="CV92">
        <v>1960.049</v>
      </c>
      <c r="CW92">
        <v>39.991</v>
      </c>
      <c r="CX92">
        <v>0</v>
      </c>
      <c r="CY92">
        <v>1651546520.4</v>
      </c>
      <c r="CZ92">
        <v>0</v>
      </c>
      <c r="DA92">
        <v>0</v>
      </c>
      <c r="DB92" t="s">
        <v>356</v>
      </c>
      <c r="DC92">
        <v>1657298120.5</v>
      </c>
      <c r="DD92">
        <v>1657298120.5</v>
      </c>
      <c r="DE92">
        <v>0</v>
      </c>
      <c r="DF92">
        <v>1.391</v>
      </c>
      <c r="DG92">
        <v>0.035</v>
      </c>
      <c r="DH92">
        <v>2.39</v>
      </c>
      <c r="DI92">
        <v>0.104</v>
      </c>
      <c r="DJ92">
        <v>419</v>
      </c>
      <c r="DK92">
        <v>18</v>
      </c>
      <c r="DL92">
        <v>0.11</v>
      </c>
      <c r="DM92">
        <v>0.02</v>
      </c>
      <c r="DN92">
        <v>-65.3151292682927</v>
      </c>
      <c r="DO92">
        <v>-0.616643205574832</v>
      </c>
      <c r="DP92">
        <v>0.138882161392755</v>
      </c>
      <c r="DQ92">
        <v>0</v>
      </c>
      <c r="DR92">
        <v>6.81013926829268</v>
      </c>
      <c r="DS92">
        <v>1.33664216027876</v>
      </c>
      <c r="DT92">
        <v>0.134057890359938</v>
      </c>
      <c r="DU92">
        <v>0</v>
      </c>
      <c r="DV92">
        <v>0</v>
      </c>
      <c r="DW92">
        <v>2</v>
      </c>
      <c r="DX92" t="s">
        <v>357</v>
      </c>
      <c r="DY92">
        <v>2.82091</v>
      </c>
      <c r="DZ92">
        <v>2.64328</v>
      </c>
      <c r="EA92">
        <v>0.153294</v>
      </c>
      <c r="EB92">
        <v>0.158323</v>
      </c>
      <c r="EC92">
        <v>0.0769195</v>
      </c>
      <c r="ED92">
        <v>0.0580304</v>
      </c>
      <c r="EE92">
        <v>23534</v>
      </c>
      <c r="EF92">
        <v>20440</v>
      </c>
      <c r="EG92">
        <v>24907.8</v>
      </c>
      <c r="EH92">
        <v>23674.9</v>
      </c>
      <c r="EI92">
        <v>39296.1</v>
      </c>
      <c r="EJ92">
        <v>36953</v>
      </c>
      <c r="EK92">
        <v>45081.3</v>
      </c>
      <c r="EL92">
        <v>42282.4</v>
      </c>
      <c r="EM92">
        <v>1.73055</v>
      </c>
      <c r="EN92">
        <v>2.07442</v>
      </c>
      <c r="EO92">
        <v>-0.0324547</v>
      </c>
      <c r="EP92">
        <v>0</v>
      </c>
      <c r="EQ92">
        <v>25.5073</v>
      </c>
      <c r="ER92">
        <v>999.9</v>
      </c>
      <c r="ES92">
        <v>39.592</v>
      </c>
      <c r="ET92">
        <v>34.825</v>
      </c>
      <c r="EU92">
        <v>30.1785</v>
      </c>
      <c r="EV92">
        <v>52.4405</v>
      </c>
      <c r="EW92">
        <v>28.5897</v>
      </c>
      <c r="EX92">
        <v>2</v>
      </c>
      <c r="EY92">
        <v>0.375104</v>
      </c>
      <c r="EZ92">
        <v>4.90015</v>
      </c>
      <c r="FA92">
        <v>20.1746</v>
      </c>
      <c r="FB92">
        <v>5.23346</v>
      </c>
      <c r="FC92">
        <v>11.992</v>
      </c>
      <c r="FD92">
        <v>4.95505</v>
      </c>
      <c r="FE92">
        <v>3.30393</v>
      </c>
      <c r="FF92">
        <v>347.9</v>
      </c>
      <c r="FG92">
        <v>9999</v>
      </c>
      <c r="FH92">
        <v>9999</v>
      </c>
      <c r="FI92">
        <v>6223.2</v>
      </c>
      <c r="FJ92">
        <v>1.8682</v>
      </c>
      <c r="FK92">
        <v>1.86388</v>
      </c>
      <c r="FL92">
        <v>1.87145</v>
      </c>
      <c r="FM92">
        <v>1.86236</v>
      </c>
      <c r="FN92">
        <v>1.86183</v>
      </c>
      <c r="FO92">
        <v>1.86826</v>
      </c>
      <c r="FP92">
        <v>1.85837</v>
      </c>
      <c r="FQ92">
        <v>1.86466</v>
      </c>
      <c r="FR92">
        <v>5</v>
      </c>
      <c r="FS92">
        <v>0</v>
      </c>
      <c r="FT92">
        <v>0</v>
      </c>
      <c r="FU92">
        <v>0</v>
      </c>
      <c r="FV92" t="s">
        <v>358</v>
      </c>
      <c r="FW92" t="s">
        <v>359</v>
      </c>
      <c r="FX92" t="s">
        <v>360</v>
      </c>
      <c r="FY92" t="s">
        <v>360</v>
      </c>
      <c r="FZ92" t="s">
        <v>360</v>
      </c>
      <c r="GA92" t="s">
        <v>360</v>
      </c>
      <c r="GB92">
        <v>0</v>
      </c>
      <c r="GC92">
        <v>100</v>
      </c>
      <c r="GD92">
        <v>100</v>
      </c>
      <c r="GE92">
        <v>5.62</v>
      </c>
      <c r="GF92">
        <v>0.2977</v>
      </c>
      <c r="GG92">
        <v>1.58883679202709</v>
      </c>
      <c r="GH92">
        <v>0.00476717027532216</v>
      </c>
      <c r="GI92">
        <v>-2.21254457965117e-06</v>
      </c>
      <c r="GJ92">
        <v>8.4011376092462e-10</v>
      </c>
      <c r="GK92">
        <v>-0.0609447565822332</v>
      </c>
      <c r="GL92">
        <v>-0.00872906473258777</v>
      </c>
      <c r="GM92">
        <v>0.00143137740804298</v>
      </c>
      <c r="GN92">
        <v>-1.08861914993027e-05</v>
      </c>
      <c r="GO92">
        <v>12</v>
      </c>
      <c r="GP92">
        <v>2219</v>
      </c>
      <c r="GQ92">
        <v>4</v>
      </c>
      <c r="GR92">
        <v>38</v>
      </c>
      <c r="GS92">
        <v>3026.9</v>
      </c>
      <c r="GT92">
        <v>3026.9</v>
      </c>
      <c r="GU92">
        <v>3.16528</v>
      </c>
      <c r="GV92">
        <v>2.35596</v>
      </c>
      <c r="GW92">
        <v>1.99829</v>
      </c>
      <c r="GX92">
        <v>2.70874</v>
      </c>
      <c r="GY92">
        <v>2.09351</v>
      </c>
      <c r="GZ92">
        <v>2.41943</v>
      </c>
      <c r="HA92">
        <v>39.5917</v>
      </c>
      <c r="HB92">
        <v>13.8343</v>
      </c>
      <c r="HC92">
        <v>18</v>
      </c>
      <c r="HD92">
        <v>425.065</v>
      </c>
      <c r="HE92">
        <v>656.956</v>
      </c>
      <c r="HF92">
        <v>20.491</v>
      </c>
      <c r="HG92">
        <v>32.1858</v>
      </c>
      <c r="HH92">
        <v>30.0007</v>
      </c>
      <c r="HI92">
        <v>31.9964</v>
      </c>
      <c r="HJ92">
        <v>31.9787</v>
      </c>
      <c r="HK92">
        <v>63.3447</v>
      </c>
      <c r="HL92">
        <v>62.0472</v>
      </c>
      <c r="HM92">
        <v>0</v>
      </c>
      <c r="HN92">
        <v>20.4987</v>
      </c>
      <c r="HO92">
        <v>1307.73</v>
      </c>
      <c r="HP92">
        <v>14.3816</v>
      </c>
      <c r="HQ92">
        <v>95.3731</v>
      </c>
      <c r="HR92">
        <v>99.3665</v>
      </c>
    </row>
    <row r="93" spans="1:226">
      <c r="A93">
        <v>77</v>
      </c>
      <c r="B93">
        <v>1657479741.1</v>
      </c>
      <c r="C93">
        <v>472.099999904633</v>
      </c>
      <c r="D93" t="s">
        <v>512</v>
      </c>
      <c r="E93" t="s">
        <v>513</v>
      </c>
      <c r="F93">
        <v>5</v>
      </c>
      <c r="G93" t="s">
        <v>353</v>
      </c>
      <c r="H93" t="s">
        <v>354</v>
      </c>
      <c r="I93">
        <v>1657479738.6</v>
      </c>
      <c r="J93">
        <f>(K93)/1000</f>
        <v>0</v>
      </c>
      <c r="K93">
        <f>IF(BF93, AN93, AH93)</f>
        <v>0</v>
      </c>
      <c r="L93">
        <f>IF(BF93, AI93, AG93)</f>
        <v>0</v>
      </c>
      <c r="M93">
        <f>BH93 - IF(AU93&gt;1, L93*BB93*100.0/(AW93*BV93), 0)</f>
        <v>0</v>
      </c>
      <c r="N93">
        <f>((T93-J93/2)*M93-L93)/(T93+J93/2)</f>
        <v>0</v>
      </c>
      <c r="O93">
        <f>N93*(BO93+BP93)/1000.0</f>
        <v>0</v>
      </c>
      <c r="P93">
        <f>(BH93 - IF(AU93&gt;1, L93*BB93*100.0/(AW93*BV93), 0))*(BO93+BP93)/1000.0</f>
        <v>0</v>
      </c>
      <c r="Q93">
        <f>2.0/((1/S93-1/R93)+SIGN(S93)*SQRT((1/S93-1/R93)*(1/S93-1/R93) + 4*BC93/((BC93+1)*(BC93+1))*(2*1/S93*1/R93-1/R93*1/R93)))</f>
        <v>0</v>
      </c>
      <c r="R93">
        <f>IF(LEFT(BD93,1)&lt;&gt;"0",IF(LEFT(BD93,1)="1",3.0,BE93),$D$5+$E$5*(BV93*BO93/($K$5*1000))+$F$5*(BV93*BO93/($K$5*1000))*MAX(MIN(BB93,$J$5),$I$5)*MAX(MIN(BB93,$J$5),$I$5)+$G$5*MAX(MIN(BB93,$J$5),$I$5)*(BV93*BO93/($K$5*1000))+$H$5*(BV93*BO93/($K$5*1000))*(BV93*BO93/($K$5*1000)))</f>
        <v>0</v>
      </c>
      <c r="S93">
        <f>J93*(1000-(1000*0.61365*exp(17.502*W93/(240.97+W93))/(BO93+BP93)+BJ93)/2)/(1000*0.61365*exp(17.502*W93/(240.97+W93))/(BO93+BP93)-BJ93)</f>
        <v>0</v>
      </c>
      <c r="T93">
        <f>1/((BC93+1)/(Q93/1.6)+1/(R93/1.37)) + BC93/((BC93+1)/(Q93/1.6) + BC93/(R93/1.37))</f>
        <v>0</v>
      </c>
      <c r="U93">
        <f>(AX93*BA93)</f>
        <v>0</v>
      </c>
      <c r="V93">
        <f>(BQ93+(U93+2*0.95*5.67E-8*(((BQ93+$B$7)+273)^4-(BQ93+273)^4)-44100*J93)/(1.84*29.3*R93+8*0.95*5.67E-8*(BQ93+273)^3))</f>
        <v>0</v>
      </c>
      <c r="W93">
        <f>($C$7*BR93+$D$7*BS93+$E$7*V93)</f>
        <v>0</v>
      </c>
      <c r="X93">
        <f>0.61365*exp(17.502*W93/(240.97+W93))</f>
        <v>0</v>
      </c>
      <c r="Y93">
        <f>(Z93/AA93*100)</f>
        <v>0</v>
      </c>
      <c r="Z93">
        <f>BJ93*(BO93+BP93)/1000</f>
        <v>0</v>
      </c>
      <c r="AA93">
        <f>0.61365*exp(17.502*BQ93/(240.97+BQ93))</f>
        <v>0</v>
      </c>
      <c r="AB93">
        <f>(X93-BJ93*(BO93+BP93)/1000)</f>
        <v>0</v>
      </c>
      <c r="AC93">
        <f>(-J93*44100)</f>
        <v>0</v>
      </c>
      <c r="AD93">
        <f>2*29.3*R93*0.92*(BQ93-W93)</f>
        <v>0</v>
      </c>
      <c r="AE93">
        <f>2*0.95*5.67E-8*(((BQ93+$B$7)+273)^4-(W93+273)^4)</f>
        <v>0</v>
      </c>
      <c r="AF93">
        <f>U93+AE93+AC93+AD93</f>
        <v>0</v>
      </c>
      <c r="AG93">
        <f>BN93*AU93*(BI93-BH93*(1000-AU93*BK93)/(1000-AU93*BJ93))/(100*BB93)</f>
        <v>0</v>
      </c>
      <c r="AH93">
        <f>1000*BN93*AU93*(BJ93-BK93)/(100*BB93*(1000-AU93*BJ93))</f>
        <v>0</v>
      </c>
      <c r="AI93">
        <f>(AJ93 - AK93 - BO93*1E3/(8.314*(BQ93+273.15)) * AM93/BN93 * AL93) * BN93/(100*BB93) * (1000 - BK93)/1000</f>
        <v>0</v>
      </c>
      <c r="AJ93">
        <v>1312.36471649436</v>
      </c>
      <c r="AK93">
        <v>1263.89587878788</v>
      </c>
      <c r="AL93">
        <v>3.47073407407304</v>
      </c>
      <c r="AM93">
        <v>65.8875090245337</v>
      </c>
      <c r="AN93">
        <f>(AP93 - AO93 + BO93*1E3/(8.314*(BQ93+273.15)) * AR93/BN93 * AQ93) * BN93/(100*BB93) * 1000/(1000 - AP93)</f>
        <v>0</v>
      </c>
      <c r="AO93">
        <v>14.5669696460147</v>
      </c>
      <c r="AP93">
        <v>21.6321769230769</v>
      </c>
      <c r="AQ93">
        <v>0.00965478043276863</v>
      </c>
      <c r="AR93">
        <v>78.9573288142496</v>
      </c>
      <c r="AS93">
        <v>18</v>
      </c>
      <c r="AT93">
        <v>4</v>
      </c>
      <c r="AU93">
        <f>IF(AS93*$H$13&gt;=AW93,1.0,(AW93/(AW93-AS93*$H$13)))</f>
        <v>0</v>
      </c>
      <c r="AV93">
        <f>(AU93-1)*100</f>
        <v>0</v>
      </c>
      <c r="AW93">
        <f>MAX(0,($B$13+$C$13*BV93)/(1+$D$13*BV93)*BO93/(BQ93+273)*$E$13)</f>
        <v>0</v>
      </c>
      <c r="AX93">
        <f>$B$11*BW93+$C$11*BX93+$F$11*CI93*(1-CL93)</f>
        <v>0</v>
      </c>
      <c r="AY93">
        <f>AX93*AZ93</f>
        <v>0</v>
      </c>
      <c r="AZ93">
        <f>($B$11*$D$9+$C$11*$D$9+$F$11*((CV93+CN93)/MAX(CV93+CN93+CW93, 0.1)*$I$9+CW93/MAX(CV93+CN93+CW93, 0.1)*$J$9))/($B$11+$C$11+$F$11)</f>
        <v>0</v>
      </c>
      <c r="BA93">
        <f>($B$11*$K$9+$C$11*$K$9+$F$11*((CV93+CN93)/MAX(CV93+CN93+CW93, 0.1)*$P$9+CW93/MAX(CV93+CN93+CW93, 0.1)*$Q$9))/($B$11+$C$11+$F$11)</f>
        <v>0</v>
      </c>
      <c r="BB93">
        <v>6</v>
      </c>
      <c r="BC93">
        <v>0.5</v>
      </c>
      <c r="BD93" t="s">
        <v>355</v>
      </c>
      <c r="BE93">
        <v>2</v>
      </c>
      <c r="BF93" t="b">
        <v>1</v>
      </c>
      <c r="BG93">
        <v>1657479738.6</v>
      </c>
      <c r="BH93">
        <v>1229.75444444444</v>
      </c>
      <c r="BI93">
        <v>1295.11444444444</v>
      </c>
      <c r="BJ93">
        <v>21.6246444444444</v>
      </c>
      <c r="BK93">
        <v>14.5211666666667</v>
      </c>
      <c r="BL93">
        <v>1224.10555555556</v>
      </c>
      <c r="BM93">
        <v>21.3263333333333</v>
      </c>
      <c r="BN93">
        <v>499.999888888889</v>
      </c>
      <c r="BO93">
        <v>73.3873555555555</v>
      </c>
      <c r="BP93">
        <v>0.0275788111111111</v>
      </c>
      <c r="BQ93">
        <v>24.8161222222222</v>
      </c>
      <c r="BR93">
        <v>24.9955666666667</v>
      </c>
      <c r="BS93">
        <v>999.9</v>
      </c>
      <c r="BT93">
        <v>0</v>
      </c>
      <c r="BU93">
        <v>0</v>
      </c>
      <c r="BV93">
        <v>9963.82</v>
      </c>
      <c r="BW93">
        <v>0</v>
      </c>
      <c r="BX93">
        <v>2264.18111111111</v>
      </c>
      <c r="BY93">
        <v>-65.3613111111111</v>
      </c>
      <c r="BZ93">
        <v>1256.93333333333</v>
      </c>
      <c r="CA93">
        <v>1314.2</v>
      </c>
      <c r="CB93">
        <v>7.10347555555555</v>
      </c>
      <c r="CC93">
        <v>1295.11444444444</v>
      </c>
      <c r="CD93">
        <v>14.5211666666667</v>
      </c>
      <c r="CE93">
        <v>1.58697333333333</v>
      </c>
      <c r="CF93">
        <v>1.06566888888889</v>
      </c>
      <c r="CG93">
        <v>13.8329</v>
      </c>
      <c r="CH93">
        <v>7.84651888888889</v>
      </c>
      <c r="CI93">
        <v>1999.96444444444</v>
      </c>
      <c r="CJ93">
        <v>0.980005</v>
      </c>
      <c r="CK93">
        <v>0.0199950666666667</v>
      </c>
      <c r="CL93">
        <v>0</v>
      </c>
      <c r="CM93">
        <v>2.51072222222222</v>
      </c>
      <c r="CN93">
        <v>0</v>
      </c>
      <c r="CO93">
        <v>18209.9888888889</v>
      </c>
      <c r="CP93">
        <v>16705.1444444444</v>
      </c>
      <c r="CQ93">
        <v>46.562</v>
      </c>
      <c r="CR93">
        <v>49.625</v>
      </c>
      <c r="CS93">
        <v>47.8887777777778</v>
      </c>
      <c r="CT93">
        <v>46.986</v>
      </c>
      <c r="CU93">
        <v>45.687</v>
      </c>
      <c r="CV93">
        <v>1959.97444444444</v>
      </c>
      <c r="CW93">
        <v>39.99</v>
      </c>
      <c r="CX93">
        <v>0</v>
      </c>
      <c r="CY93">
        <v>1651546525.2</v>
      </c>
      <c r="CZ93">
        <v>0</v>
      </c>
      <c r="DA93">
        <v>0</v>
      </c>
      <c r="DB93" t="s">
        <v>356</v>
      </c>
      <c r="DC93">
        <v>1657298120.5</v>
      </c>
      <c r="DD93">
        <v>1657298120.5</v>
      </c>
      <c r="DE93">
        <v>0</v>
      </c>
      <c r="DF93">
        <v>1.391</v>
      </c>
      <c r="DG93">
        <v>0.035</v>
      </c>
      <c r="DH93">
        <v>2.39</v>
      </c>
      <c r="DI93">
        <v>0.104</v>
      </c>
      <c r="DJ93">
        <v>419</v>
      </c>
      <c r="DK93">
        <v>18</v>
      </c>
      <c r="DL93">
        <v>0.11</v>
      </c>
      <c r="DM93">
        <v>0.02</v>
      </c>
      <c r="DN93">
        <v>-65.3495268292683</v>
      </c>
      <c r="DO93">
        <v>-0.116554703832805</v>
      </c>
      <c r="DP93">
        <v>0.126401072904505</v>
      </c>
      <c r="DQ93">
        <v>0</v>
      </c>
      <c r="DR93">
        <v>6.94083975609756</v>
      </c>
      <c r="DS93">
        <v>1.14399972125435</v>
      </c>
      <c r="DT93">
        <v>0.114409453888063</v>
      </c>
      <c r="DU93">
        <v>0</v>
      </c>
      <c r="DV93">
        <v>0</v>
      </c>
      <c r="DW93">
        <v>2</v>
      </c>
      <c r="DX93" t="s">
        <v>357</v>
      </c>
      <c r="DY93">
        <v>2.82057</v>
      </c>
      <c r="DZ93">
        <v>2.64387</v>
      </c>
      <c r="EA93">
        <v>0.154614</v>
      </c>
      <c r="EB93">
        <v>0.159585</v>
      </c>
      <c r="EC93">
        <v>0.0769806</v>
      </c>
      <c r="ED93">
        <v>0.0576822</v>
      </c>
      <c r="EE93">
        <v>23496.7</v>
      </c>
      <c r="EF93">
        <v>20409.5</v>
      </c>
      <c r="EG93">
        <v>24907.3</v>
      </c>
      <c r="EH93">
        <v>23675.2</v>
      </c>
      <c r="EI93">
        <v>39292.6</v>
      </c>
      <c r="EJ93">
        <v>36966.9</v>
      </c>
      <c r="EK93">
        <v>45080.3</v>
      </c>
      <c r="EL93">
        <v>42282.5</v>
      </c>
      <c r="EM93">
        <v>1.7304</v>
      </c>
      <c r="EN93">
        <v>2.07447</v>
      </c>
      <c r="EO93">
        <v>-0.0313744</v>
      </c>
      <c r="EP93">
        <v>0</v>
      </c>
      <c r="EQ93">
        <v>25.5234</v>
      </c>
      <c r="ER93">
        <v>999.9</v>
      </c>
      <c r="ES93">
        <v>39.543</v>
      </c>
      <c r="ET93">
        <v>34.835</v>
      </c>
      <c r="EU93">
        <v>30.1579</v>
      </c>
      <c r="EV93">
        <v>52.7805</v>
      </c>
      <c r="EW93">
        <v>28.6178</v>
      </c>
      <c r="EX93">
        <v>2</v>
      </c>
      <c r="EY93">
        <v>0.375869</v>
      </c>
      <c r="EZ93">
        <v>4.95843</v>
      </c>
      <c r="FA93">
        <v>20.1728</v>
      </c>
      <c r="FB93">
        <v>5.23361</v>
      </c>
      <c r="FC93">
        <v>11.992</v>
      </c>
      <c r="FD93">
        <v>4.95555</v>
      </c>
      <c r="FE93">
        <v>3.30395</v>
      </c>
      <c r="FF93">
        <v>347.9</v>
      </c>
      <c r="FG93">
        <v>9999</v>
      </c>
      <c r="FH93">
        <v>9999</v>
      </c>
      <c r="FI93">
        <v>6223.2</v>
      </c>
      <c r="FJ93">
        <v>1.86821</v>
      </c>
      <c r="FK93">
        <v>1.8639</v>
      </c>
      <c r="FL93">
        <v>1.87143</v>
      </c>
      <c r="FM93">
        <v>1.86235</v>
      </c>
      <c r="FN93">
        <v>1.86185</v>
      </c>
      <c r="FO93">
        <v>1.86828</v>
      </c>
      <c r="FP93">
        <v>1.85837</v>
      </c>
      <c r="FQ93">
        <v>1.86466</v>
      </c>
      <c r="FR93">
        <v>5</v>
      </c>
      <c r="FS93">
        <v>0</v>
      </c>
      <c r="FT93">
        <v>0</v>
      </c>
      <c r="FU93">
        <v>0</v>
      </c>
      <c r="FV93" t="s">
        <v>358</v>
      </c>
      <c r="FW93" t="s">
        <v>359</v>
      </c>
      <c r="FX93" t="s">
        <v>360</v>
      </c>
      <c r="FY93" t="s">
        <v>360</v>
      </c>
      <c r="FZ93" t="s">
        <v>360</v>
      </c>
      <c r="GA93" t="s">
        <v>360</v>
      </c>
      <c r="GB93">
        <v>0</v>
      </c>
      <c r="GC93">
        <v>100</v>
      </c>
      <c r="GD93">
        <v>100</v>
      </c>
      <c r="GE93">
        <v>5.67</v>
      </c>
      <c r="GF93">
        <v>0.2986</v>
      </c>
      <c r="GG93">
        <v>1.58883679202709</v>
      </c>
      <c r="GH93">
        <v>0.00476717027532216</v>
      </c>
      <c r="GI93">
        <v>-2.21254457965117e-06</v>
      </c>
      <c r="GJ93">
        <v>8.4011376092462e-10</v>
      </c>
      <c r="GK93">
        <v>-0.0609447565822332</v>
      </c>
      <c r="GL93">
        <v>-0.00872906473258777</v>
      </c>
      <c r="GM93">
        <v>0.00143137740804298</v>
      </c>
      <c r="GN93">
        <v>-1.08861914993027e-05</v>
      </c>
      <c r="GO93">
        <v>12</v>
      </c>
      <c r="GP93">
        <v>2219</v>
      </c>
      <c r="GQ93">
        <v>4</v>
      </c>
      <c r="GR93">
        <v>38</v>
      </c>
      <c r="GS93">
        <v>3027</v>
      </c>
      <c r="GT93">
        <v>3027</v>
      </c>
      <c r="GU93">
        <v>3.19458</v>
      </c>
      <c r="GV93">
        <v>2.35229</v>
      </c>
      <c r="GW93">
        <v>1.99829</v>
      </c>
      <c r="GX93">
        <v>2.70874</v>
      </c>
      <c r="GY93">
        <v>2.09473</v>
      </c>
      <c r="GZ93">
        <v>2.40356</v>
      </c>
      <c r="HA93">
        <v>39.6167</v>
      </c>
      <c r="HB93">
        <v>13.8343</v>
      </c>
      <c r="HC93">
        <v>18</v>
      </c>
      <c r="HD93">
        <v>425.023</v>
      </c>
      <c r="HE93">
        <v>657.076</v>
      </c>
      <c r="HF93">
        <v>20.5151</v>
      </c>
      <c r="HG93">
        <v>32.1936</v>
      </c>
      <c r="HH93">
        <v>30.0007</v>
      </c>
      <c r="HI93">
        <v>32.0034</v>
      </c>
      <c r="HJ93">
        <v>31.9858</v>
      </c>
      <c r="HK93">
        <v>63.9335</v>
      </c>
      <c r="HL93">
        <v>62.0472</v>
      </c>
      <c r="HM93">
        <v>0</v>
      </c>
      <c r="HN93">
        <v>20.5107</v>
      </c>
      <c r="HO93">
        <v>1321.14</v>
      </c>
      <c r="HP93">
        <v>14.3689</v>
      </c>
      <c r="HQ93">
        <v>95.3709</v>
      </c>
      <c r="HR93">
        <v>99.3671</v>
      </c>
    </row>
    <row r="94" spans="1:226">
      <c r="A94">
        <v>78</v>
      </c>
      <c r="B94">
        <v>1657479746.1</v>
      </c>
      <c r="C94">
        <v>477.099999904633</v>
      </c>
      <c r="D94" t="s">
        <v>514</v>
      </c>
      <c r="E94" t="s">
        <v>515</v>
      </c>
      <c r="F94">
        <v>5</v>
      </c>
      <c r="G94" t="s">
        <v>353</v>
      </c>
      <c r="H94" t="s">
        <v>354</v>
      </c>
      <c r="I94">
        <v>1657479743.3</v>
      </c>
      <c r="J94">
        <f>(K94)/1000</f>
        <v>0</v>
      </c>
      <c r="K94">
        <f>IF(BF94, AN94, AH94)</f>
        <v>0</v>
      </c>
      <c r="L94">
        <f>IF(BF94, AI94, AG94)</f>
        <v>0</v>
      </c>
      <c r="M94">
        <f>BH94 - IF(AU94&gt;1, L94*BB94*100.0/(AW94*BV94), 0)</f>
        <v>0</v>
      </c>
      <c r="N94">
        <f>((T94-J94/2)*M94-L94)/(T94+J94/2)</f>
        <v>0</v>
      </c>
      <c r="O94">
        <f>N94*(BO94+BP94)/1000.0</f>
        <v>0</v>
      </c>
      <c r="P94">
        <f>(BH94 - IF(AU94&gt;1, L94*BB94*100.0/(AW94*BV94), 0))*(BO94+BP94)/1000.0</f>
        <v>0</v>
      </c>
      <c r="Q94">
        <f>2.0/((1/S94-1/R94)+SIGN(S94)*SQRT((1/S94-1/R94)*(1/S94-1/R94) + 4*BC94/((BC94+1)*(BC94+1))*(2*1/S94*1/R94-1/R94*1/R94)))</f>
        <v>0</v>
      </c>
      <c r="R94">
        <f>IF(LEFT(BD94,1)&lt;&gt;"0",IF(LEFT(BD94,1)="1",3.0,BE94),$D$5+$E$5*(BV94*BO94/($K$5*1000))+$F$5*(BV94*BO94/($K$5*1000))*MAX(MIN(BB94,$J$5),$I$5)*MAX(MIN(BB94,$J$5),$I$5)+$G$5*MAX(MIN(BB94,$J$5),$I$5)*(BV94*BO94/($K$5*1000))+$H$5*(BV94*BO94/($K$5*1000))*(BV94*BO94/($K$5*1000)))</f>
        <v>0</v>
      </c>
      <c r="S94">
        <f>J94*(1000-(1000*0.61365*exp(17.502*W94/(240.97+W94))/(BO94+BP94)+BJ94)/2)/(1000*0.61365*exp(17.502*W94/(240.97+W94))/(BO94+BP94)-BJ94)</f>
        <v>0</v>
      </c>
      <c r="T94">
        <f>1/((BC94+1)/(Q94/1.6)+1/(R94/1.37)) + BC94/((BC94+1)/(Q94/1.6) + BC94/(R94/1.37))</f>
        <v>0</v>
      </c>
      <c r="U94">
        <f>(AX94*BA94)</f>
        <v>0</v>
      </c>
      <c r="V94">
        <f>(BQ94+(U94+2*0.95*5.67E-8*(((BQ94+$B$7)+273)^4-(BQ94+273)^4)-44100*J94)/(1.84*29.3*R94+8*0.95*5.67E-8*(BQ94+273)^3))</f>
        <v>0</v>
      </c>
      <c r="W94">
        <f>($C$7*BR94+$D$7*BS94+$E$7*V94)</f>
        <v>0</v>
      </c>
      <c r="X94">
        <f>0.61365*exp(17.502*W94/(240.97+W94))</f>
        <v>0</v>
      </c>
      <c r="Y94">
        <f>(Z94/AA94*100)</f>
        <v>0</v>
      </c>
      <c r="Z94">
        <f>BJ94*(BO94+BP94)/1000</f>
        <v>0</v>
      </c>
      <c r="AA94">
        <f>0.61365*exp(17.502*BQ94/(240.97+BQ94))</f>
        <v>0</v>
      </c>
      <c r="AB94">
        <f>(X94-BJ94*(BO94+BP94)/1000)</f>
        <v>0</v>
      </c>
      <c r="AC94">
        <f>(-J94*44100)</f>
        <v>0</v>
      </c>
      <c r="AD94">
        <f>2*29.3*R94*0.92*(BQ94-W94)</f>
        <v>0</v>
      </c>
      <c r="AE94">
        <f>2*0.95*5.67E-8*(((BQ94+$B$7)+273)^4-(W94+273)^4)</f>
        <v>0</v>
      </c>
      <c r="AF94">
        <f>U94+AE94+AC94+AD94</f>
        <v>0</v>
      </c>
      <c r="AG94">
        <f>BN94*AU94*(BI94-BH94*(1000-AU94*BK94)/(1000-AU94*BJ94))/(100*BB94)</f>
        <v>0</v>
      </c>
      <c r="AH94">
        <f>1000*BN94*AU94*(BJ94-BK94)/(100*BB94*(1000-AU94*BJ94))</f>
        <v>0</v>
      </c>
      <c r="AI94">
        <f>(AJ94 - AK94 - BO94*1E3/(8.314*(BQ94+273.15)) * AM94/BN94 * AL94) * BN94/(100*BB94) * (1000 - BK94)/1000</f>
        <v>0</v>
      </c>
      <c r="AJ94">
        <v>1329.43694341209</v>
      </c>
      <c r="AK94">
        <v>1281.20018181818</v>
      </c>
      <c r="AL94">
        <v>3.45281126408949</v>
      </c>
      <c r="AM94">
        <v>65.8875090245337</v>
      </c>
      <c r="AN94">
        <f>(AP94 - AO94 + BO94*1E3/(8.314*(BQ94+273.15)) * AR94/BN94 * AQ94) * BN94/(100*BB94) * 1000/(1000 - AP94)</f>
        <v>0</v>
      </c>
      <c r="AO94">
        <v>14.4664637834494</v>
      </c>
      <c r="AP94">
        <v>21.6515454545455</v>
      </c>
      <c r="AQ94">
        <v>0.000802916634656074</v>
      </c>
      <c r="AR94">
        <v>78.9573288142496</v>
      </c>
      <c r="AS94">
        <v>18</v>
      </c>
      <c r="AT94">
        <v>4</v>
      </c>
      <c r="AU94">
        <f>IF(AS94*$H$13&gt;=AW94,1.0,(AW94/(AW94-AS94*$H$13)))</f>
        <v>0</v>
      </c>
      <c r="AV94">
        <f>(AU94-1)*100</f>
        <v>0</v>
      </c>
      <c r="AW94">
        <f>MAX(0,($B$13+$C$13*BV94)/(1+$D$13*BV94)*BO94/(BQ94+273)*$E$13)</f>
        <v>0</v>
      </c>
      <c r="AX94">
        <f>$B$11*BW94+$C$11*BX94+$F$11*CI94*(1-CL94)</f>
        <v>0</v>
      </c>
      <c r="AY94">
        <f>AX94*AZ94</f>
        <v>0</v>
      </c>
      <c r="AZ94">
        <f>($B$11*$D$9+$C$11*$D$9+$F$11*((CV94+CN94)/MAX(CV94+CN94+CW94, 0.1)*$I$9+CW94/MAX(CV94+CN94+CW94, 0.1)*$J$9))/($B$11+$C$11+$F$11)</f>
        <v>0</v>
      </c>
      <c r="BA94">
        <f>($B$11*$K$9+$C$11*$K$9+$F$11*((CV94+CN94)/MAX(CV94+CN94+CW94, 0.1)*$P$9+CW94/MAX(CV94+CN94+CW94, 0.1)*$Q$9))/($B$11+$C$11+$F$11)</f>
        <v>0</v>
      </c>
      <c r="BB94">
        <v>6</v>
      </c>
      <c r="BC94">
        <v>0.5</v>
      </c>
      <c r="BD94" t="s">
        <v>355</v>
      </c>
      <c r="BE94">
        <v>2</v>
      </c>
      <c r="BF94" t="b">
        <v>1</v>
      </c>
      <c r="BG94">
        <v>1657479743.3</v>
      </c>
      <c r="BH94">
        <v>1245.693</v>
      </c>
      <c r="BI94">
        <v>1310.991</v>
      </c>
      <c r="BJ94">
        <v>21.64044</v>
      </c>
      <c r="BK94">
        <v>14.45233</v>
      </c>
      <c r="BL94">
        <v>1239.993</v>
      </c>
      <c r="BM94">
        <v>21.34154</v>
      </c>
      <c r="BN94">
        <v>499.9865</v>
      </c>
      <c r="BO94">
        <v>73.3871</v>
      </c>
      <c r="BP94">
        <v>0.02758665</v>
      </c>
      <c r="BQ94">
        <v>24.84863</v>
      </c>
      <c r="BR94">
        <v>25.01896</v>
      </c>
      <c r="BS94">
        <v>999.9</v>
      </c>
      <c r="BT94">
        <v>0</v>
      </c>
      <c r="BU94">
        <v>0</v>
      </c>
      <c r="BV94">
        <v>9979.5</v>
      </c>
      <c r="BW94">
        <v>0</v>
      </c>
      <c r="BX94">
        <v>2377.877</v>
      </c>
      <c r="BY94">
        <v>-65.29856</v>
      </c>
      <c r="BZ94">
        <v>1273.246</v>
      </c>
      <c r="CA94">
        <v>1330.216</v>
      </c>
      <c r="CB94">
        <v>7.188083</v>
      </c>
      <c r="CC94">
        <v>1310.991</v>
      </c>
      <c r="CD94">
        <v>14.45233</v>
      </c>
      <c r="CE94">
        <v>1.588127</v>
      </c>
      <c r="CF94">
        <v>1.060616</v>
      </c>
      <c r="CG94">
        <v>13.84409</v>
      </c>
      <c r="CH94">
        <v>7.776767</v>
      </c>
      <c r="CI94">
        <v>1999.978</v>
      </c>
      <c r="CJ94">
        <v>0.9800049</v>
      </c>
      <c r="CK94">
        <v>0.01999517</v>
      </c>
      <c r="CL94">
        <v>0</v>
      </c>
      <c r="CM94">
        <v>2.64468</v>
      </c>
      <c r="CN94">
        <v>0</v>
      </c>
      <c r="CO94">
        <v>18260.21</v>
      </c>
      <c r="CP94">
        <v>16705.27</v>
      </c>
      <c r="CQ94">
        <v>46.5935</v>
      </c>
      <c r="CR94">
        <v>49.6808</v>
      </c>
      <c r="CS94">
        <v>47.9184</v>
      </c>
      <c r="CT94">
        <v>47.0062</v>
      </c>
      <c r="CU94">
        <v>45.687</v>
      </c>
      <c r="CV94">
        <v>1959.988</v>
      </c>
      <c r="CW94">
        <v>39.99</v>
      </c>
      <c r="CX94">
        <v>0</v>
      </c>
      <c r="CY94">
        <v>1651546530.6</v>
      </c>
      <c r="CZ94">
        <v>0</v>
      </c>
      <c r="DA94">
        <v>0</v>
      </c>
      <c r="DB94" t="s">
        <v>356</v>
      </c>
      <c r="DC94">
        <v>1657298120.5</v>
      </c>
      <c r="DD94">
        <v>1657298120.5</v>
      </c>
      <c r="DE94">
        <v>0</v>
      </c>
      <c r="DF94">
        <v>1.391</v>
      </c>
      <c r="DG94">
        <v>0.035</v>
      </c>
      <c r="DH94">
        <v>2.39</v>
      </c>
      <c r="DI94">
        <v>0.104</v>
      </c>
      <c r="DJ94">
        <v>419</v>
      </c>
      <c r="DK94">
        <v>18</v>
      </c>
      <c r="DL94">
        <v>0.11</v>
      </c>
      <c r="DM94">
        <v>0.02</v>
      </c>
      <c r="DN94">
        <v>-65.3587853658537</v>
      </c>
      <c r="DO94">
        <v>0.579278048780511</v>
      </c>
      <c r="DP94">
        <v>0.115638192190812</v>
      </c>
      <c r="DQ94">
        <v>0</v>
      </c>
      <c r="DR94">
        <v>7.01968195121951</v>
      </c>
      <c r="DS94">
        <v>1.12461554006968</v>
      </c>
      <c r="DT94">
        <v>0.112522002514403</v>
      </c>
      <c r="DU94">
        <v>0</v>
      </c>
      <c r="DV94">
        <v>0</v>
      </c>
      <c r="DW94">
        <v>2</v>
      </c>
      <c r="DX94" t="s">
        <v>357</v>
      </c>
      <c r="DY94">
        <v>2.82051</v>
      </c>
      <c r="DZ94">
        <v>2.64418</v>
      </c>
      <c r="EA94">
        <v>0.155919</v>
      </c>
      <c r="EB94">
        <v>0.160857</v>
      </c>
      <c r="EC94">
        <v>0.0770303</v>
      </c>
      <c r="ED94">
        <v>0.0575166</v>
      </c>
      <c r="EE94">
        <v>23460.1</v>
      </c>
      <c r="EF94">
        <v>20378.1</v>
      </c>
      <c r="EG94">
        <v>24907</v>
      </c>
      <c r="EH94">
        <v>23674.6</v>
      </c>
      <c r="EI94">
        <v>39290</v>
      </c>
      <c r="EJ94">
        <v>36972.8</v>
      </c>
      <c r="EK94">
        <v>45079.7</v>
      </c>
      <c r="EL94">
        <v>42281.9</v>
      </c>
      <c r="EM94">
        <v>1.73048</v>
      </c>
      <c r="EN94">
        <v>2.07435</v>
      </c>
      <c r="EO94">
        <v>-0.0288412</v>
      </c>
      <c r="EP94">
        <v>0</v>
      </c>
      <c r="EQ94">
        <v>25.5433</v>
      </c>
      <c r="ER94">
        <v>999.9</v>
      </c>
      <c r="ES94">
        <v>39.519</v>
      </c>
      <c r="ET94">
        <v>34.865</v>
      </c>
      <c r="EU94">
        <v>30.1923</v>
      </c>
      <c r="EV94">
        <v>52.8505</v>
      </c>
      <c r="EW94">
        <v>28.7099</v>
      </c>
      <c r="EX94">
        <v>2</v>
      </c>
      <c r="EY94">
        <v>0.378087</v>
      </c>
      <c r="EZ94">
        <v>7.13763</v>
      </c>
      <c r="FA94">
        <v>20.0795</v>
      </c>
      <c r="FB94">
        <v>5.23601</v>
      </c>
      <c r="FC94">
        <v>11.9939</v>
      </c>
      <c r="FD94">
        <v>4.9563</v>
      </c>
      <c r="FE94">
        <v>3.30395</v>
      </c>
      <c r="FF94">
        <v>347.9</v>
      </c>
      <c r="FG94">
        <v>9999</v>
      </c>
      <c r="FH94">
        <v>9999</v>
      </c>
      <c r="FI94">
        <v>6223.5</v>
      </c>
      <c r="FJ94">
        <v>1.86812</v>
      </c>
      <c r="FK94">
        <v>1.86382</v>
      </c>
      <c r="FL94">
        <v>1.87136</v>
      </c>
      <c r="FM94">
        <v>1.86228</v>
      </c>
      <c r="FN94">
        <v>1.86174</v>
      </c>
      <c r="FO94">
        <v>1.86819</v>
      </c>
      <c r="FP94">
        <v>1.85829</v>
      </c>
      <c r="FQ94">
        <v>1.8646</v>
      </c>
      <c r="FR94">
        <v>5</v>
      </c>
      <c r="FS94">
        <v>0</v>
      </c>
      <c r="FT94">
        <v>0</v>
      </c>
      <c r="FU94">
        <v>0</v>
      </c>
      <c r="FV94" t="s">
        <v>358</v>
      </c>
      <c r="FW94" t="s">
        <v>359</v>
      </c>
      <c r="FX94" t="s">
        <v>360</v>
      </c>
      <c r="FY94" t="s">
        <v>360</v>
      </c>
      <c r="FZ94" t="s">
        <v>360</v>
      </c>
      <c r="GA94" t="s">
        <v>360</v>
      </c>
      <c r="GB94">
        <v>0</v>
      </c>
      <c r="GC94">
        <v>100</v>
      </c>
      <c r="GD94">
        <v>100</v>
      </c>
      <c r="GE94">
        <v>5.73</v>
      </c>
      <c r="GF94">
        <v>0.2994</v>
      </c>
      <c r="GG94">
        <v>1.58883679202709</v>
      </c>
      <c r="GH94">
        <v>0.00476717027532216</v>
      </c>
      <c r="GI94">
        <v>-2.21254457965117e-06</v>
      </c>
      <c r="GJ94">
        <v>8.4011376092462e-10</v>
      </c>
      <c r="GK94">
        <v>-0.0609447565822332</v>
      </c>
      <c r="GL94">
        <v>-0.00872906473258777</v>
      </c>
      <c r="GM94">
        <v>0.00143137740804298</v>
      </c>
      <c r="GN94">
        <v>-1.08861914993027e-05</v>
      </c>
      <c r="GO94">
        <v>12</v>
      </c>
      <c r="GP94">
        <v>2219</v>
      </c>
      <c r="GQ94">
        <v>4</v>
      </c>
      <c r="GR94">
        <v>38</v>
      </c>
      <c r="GS94">
        <v>3027.1</v>
      </c>
      <c r="GT94">
        <v>3027.1</v>
      </c>
      <c r="GU94">
        <v>3.2251</v>
      </c>
      <c r="GV94">
        <v>2.35474</v>
      </c>
      <c r="GW94">
        <v>1.99829</v>
      </c>
      <c r="GX94">
        <v>2.70874</v>
      </c>
      <c r="GY94">
        <v>2.09351</v>
      </c>
      <c r="GZ94">
        <v>2.40723</v>
      </c>
      <c r="HA94">
        <v>39.6418</v>
      </c>
      <c r="HB94">
        <v>13.6767</v>
      </c>
      <c r="HC94">
        <v>18</v>
      </c>
      <c r="HD94">
        <v>425.121</v>
      </c>
      <c r="HE94">
        <v>657.053</v>
      </c>
      <c r="HF94">
        <v>20.4868</v>
      </c>
      <c r="HG94">
        <v>32.2014</v>
      </c>
      <c r="HH94">
        <v>30.002</v>
      </c>
      <c r="HI94">
        <v>32.0119</v>
      </c>
      <c r="HJ94">
        <v>31.9934</v>
      </c>
      <c r="HK94">
        <v>64.542</v>
      </c>
      <c r="HL94">
        <v>62.3189</v>
      </c>
      <c r="HM94">
        <v>0</v>
      </c>
      <c r="HN94">
        <v>19.6405</v>
      </c>
      <c r="HO94">
        <v>1341.37</v>
      </c>
      <c r="HP94">
        <v>14.2764</v>
      </c>
      <c r="HQ94">
        <v>95.3697</v>
      </c>
      <c r="HR94">
        <v>99.3654</v>
      </c>
    </row>
    <row r="95" spans="1:226">
      <c r="A95">
        <v>79</v>
      </c>
      <c r="B95">
        <v>1657479751.1</v>
      </c>
      <c r="C95">
        <v>482.099999904633</v>
      </c>
      <c r="D95" t="s">
        <v>516</v>
      </c>
      <c r="E95" t="s">
        <v>517</v>
      </c>
      <c r="F95">
        <v>5</v>
      </c>
      <c r="G95" t="s">
        <v>353</v>
      </c>
      <c r="H95" t="s">
        <v>354</v>
      </c>
      <c r="I95">
        <v>1657479748.6</v>
      </c>
      <c r="J95">
        <f>(K95)/1000</f>
        <v>0</v>
      </c>
      <c r="K95">
        <f>IF(BF95, AN95, AH95)</f>
        <v>0</v>
      </c>
      <c r="L95">
        <f>IF(BF95, AI95, AG95)</f>
        <v>0</v>
      </c>
      <c r="M95">
        <f>BH95 - IF(AU95&gt;1, L95*BB95*100.0/(AW95*BV95), 0)</f>
        <v>0</v>
      </c>
      <c r="N95">
        <f>((T95-J95/2)*M95-L95)/(T95+J95/2)</f>
        <v>0</v>
      </c>
      <c r="O95">
        <f>N95*(BO95+BP95)/1000.0</f>
        <v>0</v>
      </c>
      <c r="P95">
        <f>(BH95 - IF(AU95&gt;1, L95*BB95*100.0/(AW95*BV95), 0))*(BO95+BP95)/1000.0</f>
        <v>0</v>
      </c>
      <c r="Q95">
        <f>2.0/((1/S95-1/R95)+SIGN(S95)*SQRT((1/S95-1/R95)*(1/S95-1/R95) + 4*BC95/((BC95+1)*(BC95+1))*(2*1/S95*1/R95-1/R95*1/R95)))</f>
        <v>0</v>
      </c>
      <c r="R95">
        <f>IF(LEFT(BD95,1)&lt;&gt;"0",IF(LEFT(BD95,1)="1",3.0,BE95),$D$5+$E$5*(BV95*BO95/($K$5*1000))+$F$5*(BV95*BO95/($K$5*1000))*MAX(MIN(BB95,$J$5),$I$5)*MAX(MIN(BB95,$J$5),$I$5)+$G$5*MAX(MIN(BB95,$J$5),$I$5)*(BV95*BO95/($K$5*1000))+$H$5*(BV95*BO95/($K$5*1000))*(BV95*BO95/($K$5*1000)))</f>
        <v>0</v>
      </c>
      <c r="S95">
        <f>J95*(1000-(1000*0.61365*exp(17.502*W95/(240.97+W95))/(BO95+BP95)+BJ95)/2)/(1000*0.61365*exp(17.502*W95/(240.97+W95))/(BO95+BP95)-BJ95)</f>
        <v>0</v>
      </c>
      <c r="T95">
        <f>1/((BC95+1)/(Q95/1.6)+1/(R95/1.37)) + BC95/((BC95+1)/(Q95/1.6) + BC95/(R95/1.37))</f>
        <v>0</v>
      </c>
      <c r="U95">
        <f>(AX95*BA95)</f>
        <v>0</v>
      </c>
      <c r="V95">
        <f>(BQ95+(U95+2*0.95*5.67E-8*(((BQ95+$B$7)+273)^4-(BQ95+273)^4)-44100*J95)/(1.84*29.3*R95+8*0.95*5.67E-8*(BQ95+273)^3))</f>
        <v>0</v>
      </c>
      <c r="W95">
        <f>($C$7*BR95+$D$7*BS95+$E$7*V95)</f>
        <v>0</v>
      </c>
      <c r="X95">
        <f>0.61365*exp(17.502*W95/(240.97+W95))</f>
        <v>0</v>
      </c>
      <c r="Y95">
        <f>(Z95/AA95*100)</f>
        <v>0</v>
      </c>
      <c r="Z95">
        <f>BJ95*(BO95+BP95)/1000</f>
        <v>0</v>
      </c>
      <c r="AA95">
        <f>0.61365*exp(17.502*BQ95/(240.97+BQ95))</f>
        <v>0</v>
      </c>
      <c r="AB95">
        <f>(X95-BJ95*(BO95+BP95)/1000)</f>
        <v>0</v>
      </c>
      <c r="AC95">
        <f>(-J95*44100)</f>
        <v>0</v>
      </c>
      <c r="AD95">
        <f>2*29.3*R95*0.92*(BQ95-W95)</f>
        <v>0</v>
      </c>
      <c r="AE95">
        <f>2*0.95*5.67E-8*(((BQ95+$B$7)+273)^4-(W95+273)^4)</f>
        <v>0</v>
      </c>
      <c r="AF95">
        <f>U95+AE95+AC95+AD95</f>
        <v>0</v>
      </c>
      <c r="AG95">
        <f>BN95*AU95*(BI95-BH95*(1000-AU95*BK95)/(1000-AU95*BJ95))/(100*BB95)</f>
        <v>0</v>
      </c>
      <c r="AH95">
        <f>1000*BN95*AU95*(BJ95-BK95)/(100*BB95*(1000-AU95*BJ95))</f>
        <v>0</v>
      </c>
      <c r="AI95">
        <f>(AJ95 - AK95 - BO95*1E3/(8.314*(BQ95+273.15)) * AM95/BN95 * AL95) * BN95/(100*BB95) * (1000 - BK95)/1000</f>
        <v>0</v>
      </c>
      <c r="AJ95">
        <v>1345.68479833949</v>
      </c>
      <c r="AK95">
        <v>1297.81903030303</v>
      </c>
      <c r="AL95">
        <v>3.30069913580361</v>
      </c>
      <c r="AM95">
        <v>65.8875090245337</v>
      </c>
      <c r="AN95">
        <f>(AP95 - AO95 + BO95*1E3/(8.314*(BQ95+273.15)) * AR95/BN95 * AQ95) * BN95/(100*BB95) * 1000/(1000 - AP95)</f>
        <v>0</v>
      </c>
      <c r="AO95">
        <v>14.4016274695262</v>
      </c>
      <c r="AP95">
        <v>21.6456335664336</v>
      </c>
      <c r="AQ95">
        <v>0.00366525464446303</v>
      </c>
      <c r="AR95">
        <v>78.9573288142496</v>
      </c>
      <c r="AS95">
        <v>18</v>
      </c>
      <c r="AT95">
        <v>4</v>
      </c>
      <c r="AU95">
        <f>IF(AS95*$H$13&gt;=AW95,1.0,(AW95/(AW95-AS95*$H$13)))</f>
        <v>0</v>
      </c>
      <c r="AV95">
        <f>(AU95-1)*100</f>
        <v>0</v>
      </c>
      <c r="AW95">
        <f>MAX(0,($B$13+$C$13*BV95)/(1+$D$13*BV95)*BO95/(BQ95+273)*$E$13)</f>
        <v>0</v>
      </c>
      <c r="AX95">
        <f>$B$11*BW95+$C$11*BX95+$F$11*CI95*(1-CL95)</f>
        <v>0</v>
      </c>
      <c r="AY95">
        <f>AX95*AZ95</f>
        <v>0</v>
      </c>
      <c r="AZ95">
        <f>($B$11*$D$9+$C$11*$D$9+$F$11*((CV95+CN95)/MAX(CV95+CN95+CW95, 0.1)*$I$9+CW95/MAX(CV95+CN95+CW95, 0.1)*$J$9))/($B$11+$C$11+$F$11)</f>
        <v>0</v>
      </c>
      <c r="BA95">
        <f>($B$11*$K$9+$C$11*$K$9+$F$11*((CV95+CN95)/MAX(CV95+CN95+CW95, 0.1)*$P$9+CW95/MAX(CV95+CN95+CW95, 0.1)*$Q$9))/($B$11+$C$11+$F$11)</f>
        <v>0</v>
      </c>
      <c r="BB95">
        <v>6</v>
      </c>
      <c r="BC95">
        <v>0.5</v>
      </c>
      <c r="BD95" t="s">
        <v>355</v>
      </c>
      <c r="BE95">
        <v>2</v>
      </c>
      <c r="BF95" t="b">
        <v>1</v>
      </c>
      <c r="BG95">
        <v>1657479748.6</v>
      </c>
      <c r="BH95">
        <v>1263.28111111111</v>
      </c>
      <c r="BI95">
        <v>1328.12111111111</v>
      </c>
      <c r="BJ95">
        <v>21.6547666666667</v>
      </c>
      <c r="BK95">
        <v>14.3826333333333</v>
      </c>
      <c r="BL95">
        <v>1257.52555555556</v>
      </c>
      <c r="BM95">
        <v>21.3553777777778</v>
      </c>
      <c r="BN95">
        <v>499.930777777778</v>
      </c>
      <c r="BO95">
        <v>73.3864</v>
      </c>
      <c r="BP95">
        <v>0.0279699888888889</v>
      </c>
      <c r="BQ95">
        <v>24.8776</v>
      </c>
      <c r="BR95">
        <v>25.1446666666667</v>
      </c>
      <c r="BS95">
        <v>999.9</v>
      </c>
      <c r="BT95">
        <v>0</v>
      </c>
      <c r="BU95">
        <v>0</v>
      </c>
      <c r="BV95">
        <v>9998.05444444444</v>
      </c>
      <c r="BW95">
        <v>0</v>
      </c>
      <c r="BX95">
        <v>2439.19</v>
      </c>
      <c r="BY95">
        <v>-64.8400444444444</v>
      </c>
      <c r="BZ95">
        <v>1291.24222222222</v>
      </c>
      <c r="CA95">
        <v>1347.50111111111</v>
      </c>
      <c r="CB95">
        <v>7.27212888888889</v>
      </c>
      <c r="CC95">
        <v>1328.12111111111</v>
      </c>
      <c r="CD95">
        <v>14.3826333333333</v>
      </c>
      <c r="CE95">
        <v>1.58916444444444</v>
      </c>
      <c r="CF95">
        <v>1.05549</v>
      </c>
      <c r="CG95">
        <v>13.8541333333333</v>
      </c>
      <c r="CH95">
        <v>7.70571666666667</v>
      </c>
      <c r="CI95">
        <v>2000.01555555556</v>
      </c>
      <c r="CJ95">
        <v>0.980006333333333</v>
      </c>
      <c r="CK95">
        <v>0.0199936888888889</v>
      </c>
      <c r="CL95">
        <v>0</v>
      </c>
      <c r="CM95">
        <v>2.70281111111111</v>
      </c>
      <c r="CN95">
        <v>0</v>
      </c>
      <c r="CO95">
        <v>18274.1111111111</v>
      </c>
      <c r="CP95">
        <v>16705.5666666667</v>
      </c>
      <c r="CQ95">
        <v>46.625</v>
      </c>
      <c r="CR95">
        <v>49.694</v>
      </c>
      <c r="CS95">
        <v>47.937</v>
      </c>
      <c r="CT95">
        <v>47.062</v>
      </c>
      <c r="CU95">
        <v>45.736</v>
      </c>
      <c r="CV95">
        <v>1960.02555555556</v>
      </c>
      <c r="CW95">
        <v>39.99</v>
      </c>
      <c r="CX95">
        <v>0</v>
      </c>
      <c r="CY95">
        <v>1651546535.4</v>
      </c>
      <c r="CZ95">
        <v>0</v>
      </c>
      <c r="DA95">
        <v>0</v>
      </c>
      <c r="DB95" t="s">
        <v>356</v>
      </c>
      <c r="DC95">
        <v>1657298120.5</v>
      </c>
      <c r="DD95">
        <v>1657298120.5</v>
      </c>
      <c r="DE95">
        <v>0</v>
      </c>
      <c r="DF95">
        <v>1.391</v>
      </c>
      <c r="DG95">
        <v>0.035</v>
      </c>
      <c r="DH95">
        <v>2.39</v>
      </c>
      <c r="DI95">
        <v>0.104</v>
      </c>
      <c r="DJ95">
        <v>419</v>
      </c>
      <c r="DK95">
        <v>18</v>
      </c>
      <c r="DL95">
        <v>0.11</v>
      </c>
      <c r="DM95">
        <v>0.02</v>
      </c>
      <c r="DN95">
        <v>-65.2420658536585</v>
      </c>
      <c r="DO95">
        <v>1.42356585365849</v>
      </c>
      <c r="DP95">
        <v>0.208770383388949</v>
      </c>
      <c r="DQ95">
        <v>0</v>
      </c>
      <c r="DR95">
        <v>7.10919829268293</v>
      </c>
      <c r="DS95">
        <v>1.16881442508711</v>
      </c>
      <c r="DT95">
        <v>0.116457612741193</v>
      </c>
      <c r="DU95">
        <v>0</v>
      </c>
      <c r="DV95">
        <v>0</v>
      </c>
      <c r="DW95">
        <v>2</v>
      </c>
      <c r="DX95" t="s">
        <v>357</v>
      </c>
      <c r="DY95">
        <v>2.82061</v>
      </c>
      <c r="DZ95">
        <v>2.64441</v>
      </c>
      <c r="EA95">
        <v>0.157173</v>
      </c>
      <c r="EB95">
        <v>0.162043</v>
      </c>
      <c r="EC95">
        <v>0.077</v>
      </c>
      <c r="ED95">
        <v>0.0572656</v>
      </c>
      <c r="EE95">
        <v>23424.3</v>
      </c>
      <c r="EF95">
        <v>20348.6</v>
      </c>
      <c r="EG95">
        <v>24906.1</v>
      </c>
      <c r="EH95">
        <v>23674</v>
      </c>
      <c r="EI95">
        <v>39290.1</v>
      </c>
      <c r="EJ95">
        <v>36981.3</v>
      </c>
      <c r="EK95">
        <v>45078.3</v>
      </c>
      <c r="EL95">
        <v>42280.3</v>
      </c>
      <c r="EM95">
        <v>1.73015</v>
      </c>
      <c r="EN95">
        <v>2.07387</v>
      </c>
      <c r="EO95">
        <v>-0.023827</v>
      </c>
      <c r="EP95">
        <v>0</v>
      </c>
      <c r="EQ95">
        <v>25.5649</v>
      </c>
      <c r="ER95">
        <v>999.9</v>
      </c>
      <c r="ES95">
        <v>39.495</v>
      </c>
      <c r="ET95">
        <v>34.865</v>
      </c>
      <c r="EU95">
        <v>30.1709</v>
      </c>
      <c r="EV95">
        <v>52.8605</v>
      </c>
      <c r="EW95">
        <v>28.6659</v>
      </c>
      <c r="EX95">
        <v>2</v>
      </c>
      <c r="EY95">
        <v>0.395015</v>
      </c>
      <c r="EZ95">
        <v>8.89665</v>
      </c>
      <c r="FA95">
        <v>20.0088</v>
      </c>
      <c r="FB95">
        <v>5.23676</v>
      </c>
      <c r="FC95">
        <v>11.9939</v>
      </c>
      <c r="FD95">
        <v>4.9565</v>
      </c>
      <c r="FE95">
        <v>3.30395</v>
      </c>
      <c r="FF95">
        <v>347.9</v>
      </c>
      <c r="FG95">
        <v>9999</v>
      </c>
      <c r="FH95">
        <v>9999</v>
      </c>
      <c r="FI95">
        <v>6223.5</v>
      </c>
      <c r="FJ95">
        <v>1.86808</v>
      </c>
      <c r="FK95">
        <v>1.8638</v>
      </c>
      <c r="FL95">
        <v>1.87131</v>
      </c>
      <c r="FM95">
        <v>1.86224</v>
      </c>
      <c r="FN95">
        <v>1.8617</v>
      </c>
      <c r="FO95">
        <v>1.86813</v>
      </c>
      <c r="FP95">
        <v>1.85822</v>
      </c>
      <c r="FQ95">
        <v>1.86455</v>
      </c>
      <c r="FR95">
        <v>5</v>
      </c>
      <c r="FS95">
        <v>0</v>
      </c>
      <c r="FT95">
        <v>0</v>
      </c>
      <c r="FU95">
        <v>0</v>
      </c>
      <c r="FV95" t="s">
        <v>358</v>
      </c>
      <c r="FW95" t="s">
        <v>359</v>
      </c>
      <c r="FX95" t="s">
        <v>360</v>
      </c>
      <c r="FY95" t="s">
        <v>360</v>
      </c>
      <c r="FZ95" t="s">
        <v>360</v>
      </c>
      <c r="GA95" t="s">
        <v>360</v>
      </c>
      <c r="GB95">
        <v>0</v>
      </c>
      <c r="GC95">
        <v>100</v>
      </c>
      <c r="GD95">
        <v>100</v>
      </c>
      <c r="GE95">
        <v>5.78</v>
      </c>
      <c r="GF95">
        <v>0.299</v>
      </c>
      <c r="GG95">
        <v>1.58883679202709</v>
      </c>
      <c r="GH95">
        <v>0.00476717027532216</v>
      </c>
      <c r="GI95">
        <v>-2.21254457965117e-06</v>
      </c>
      <c r="GJ95">
        <v>8.4011376092462e-10</v>
      </c>
      <c r="GK95">
        <v>-0.0609447565822332</v>
      </c>
      <c r="GL95">
        <v>-0.00872906473258777</v>
      </c>
      <c r="GM95">
        <v>0.00143137740804298</v>
      </c>
      <c r="GN95">
        <v>-1.08861914993027e-05</v>
      </c>
      <c r="GO95">
        <v>12</v>
      </c>
      <c r="GP95">
        <v>2219</v>
      </c>
      <c r="GQ95">
        <v>4</v>
      </c>
      <c r="GR95">
        <v>38</v>
      </c>
      <c r="GS95">
        <v>3027.2</v>
      </c>
      <c r="GT95">
        <v>3027.2</v>
      </c>
      <c r="GU95">
        <v>3.25439</v>
      </c>
      <c r="GV95">
        <v>2.35229</v>
      </c>
      <c r="GW95">
        <v>1.99829</v>
      </c>
      <c r="GX95">
        <v>2.70874</v>
      </c>
      <c r="GY95">
        <v>2.09351</v>
      </c>
      <c r="GZ95">
        <v>2.38281</v>
      </c>
      <c r="HA95">
        <v>39.6418</v>
      </c>
      <c r="HB95">
        <v>13.6855</v>
      </c>
      <c r="HC95">
        <v>18</v>
      </c>
      <c r="HD95">
        <v>424.979</v>
      </c>
      <c r="HE95">
        <v>656.738</v>
      </c>
      <c r="HF95">
        <v>19.8589</v>
      </c>
      <c r="HG95">
        <v>32.2087</v>
      </c>
      <c r="HH95">
        <v>30.0106</v>
      </c>
      <c r="HI95">
        <v>32.0188</v>
      </c>
      <c r="HJ95">
        <v>32.0012</v>
      </c>
      <c r="HK95">
        <v>65.1174</v>
      </c>
      <c r="HL95">
        <v>62.5939</v>
      </c>
      <c r="HM95">
        <v>0</v>
      </c>
      <c r="HN95">
        <v>19.5441</v>
      </c>
      <c r="HO95">
        <v>1354.92</v>
      </c>
      <c r="HP95">
        <v>14.2366</v>
      </c>
      <c r="HQ95">
        <v>95.3666</v>
      </c>
      <c r="HR95">
        <v>99.362</v>
      </c>
    </row>
    <row r="96" spans="1:226">
      <c r="A96">
        <v>80</v>
      </c>
      <c r="B96">
        <v>1657479756.1</v>
      </c>
      <c r="C96">
        <v>487.099999904633</v>
      </c>
      <c r="D96" t="s">
        <v>518</v>
      </c>
      <c r="E96" t="s">
        <v>519</v>
      </c>
      <c r="F96">
        <v>5</v>
      </c>
      <c r="G96" t="s">
        <v>353</v>
      </c>
      <c r="H96" t="s">
        <v>354</v>
      </c>
      <c r="I96">
        <v>1657479753.3</v>
      </c>
      <c r="J96">
        <f>(K96)/1000</f>
        <v>0</v>
      </c>
      <c r="K96">
        <f>IF(BF96, AN96, AH96)</f>
        <v>0</v>
      </c>
      <c r="L96">
        <f>IF(BF96, AI96, AG96)</f>
        <v>0</v>
      </c>
      <c r="M96">
        <f>BH96 - IF(AU96&gt;1, L96*BB96*100.0/(AW96*BV96), 0)</f>
        <v>0</v>
      </c>
      <c r="N96">
        <f>((T96-J96/2)*M96-L96)/(T96+J96/2)</f>
        <v>0</v>
      </c>
      <c r="O96">
        <f>N96*(BO96+BP96)/1000.0</f>
        <v>0</v>
      </c>
      <c r="P96">
        <f>(BH96 - IF(AU96&gt;1, L96*BB96*100.0/(AW96*BV96), 0))*(BO96+BP96)/1000.0</f>
        <v>0</v>
      </c>
      <c r="Q96">
        <f>2.0/((1/S96-1/R96)+SIGN(S96)*SQRT((1/S96-1/R96)*(1/S96-1/R96) + 4*BC96/((BC96+1)*(BC96+1))*(2*1/S96*1/R96-1/R96*1/R96)))</f>
        <v>0</v>
      </c>
      <c r="R96">
        <f>IF(LEFT(BD96,1)&lt;&gt;"0",IF(LEFT(BD96,1)="1",3.0,BE96),$D$5+$E$5*(BV96*BO96/($K$5*1000))+$F$5*(BV96*BO96/($K$5*1000))*MAX(MIN(BB96,$J$5),$I$5)*MAX(MIN(BB96,$J$5),$I$5)+$G$5*MAX(MIN(BB96,$J$5),$I$5)*(BV96*BO96/($K$5*1000))+$H$5*(BV96*BO96/($K$5*1000))*(BV96*BO96/($K$5*1000)))</f>
        <v>0</v>
      </c>
      <c r="S96">
        <f>J96*(1000-(1000*0.61365*exp(17.502*W96/(240.97+W96))/(BO96+BP96)+BJ96)/2)/(1000*0.61365*exp(17.502*W96/(240.97+W96))/(BO96+BP96)-BJ96)</f>
        <v>0</v>
      </c>
      <c r="T96">
        <f>1/((BC96+1)/(Q96/1.6)+1/(R96/1.37)) + BC96/((BC96+1)/(Q96/1.6) + BC96/(R96/1.37))</f>
        <v>0</v>
      </c>
      <c r="U96">
        <f>(AX96*BA96)</f>
        <v>0</v>
      </c>
      <c r="V96">
        <f>(BQ96+(U96+2*0.95*5.67E-8*(((BQ96+$B$7)+273)^4-(BQ96+273)^4)-44100*J96)/(1.84*29.3*R96+8*0.95*5.67E-8*(BQ96+273)^3))</f>
        <v>0</v>
      </c>
      <c r="W96">
        <f>($C$7*BR96+$D$7*BS96+$E$7*V96)</f>
        <v>0</v>
      </c>
      <c r="X96">
        <f>0.61365*exp(17.502*W96/(240.97+W96))</f>
        <v>0</v>
      </c>
      <c r="Y96">
        <f>(Z96/AA96*100)</f>
        <v>0</v>
      </c>
      <c r="Z96">
        <f>BJ96*(BO96+BP96)/1000</f>
        <v>0</v>
      </c>
      <c r="AA96">
        <f>0.61365*exp(17.502*BQ96/(240.97+BQ96))</f>
        <v>0</v>
      </c>
      <c r="AB96">
        <f>(X96-BJ96*(BO96+BP96)/1000)</f>
        <v>0</v>
      </c>
      <c r="AC96">
        <f>(-J96*44100)</f>
        <v>0</v>
      </c>
      <c r="AD96">
        <f>2*29.3*R96*0.92*(BQ96-W96)</f>
        <v>0</v>
      </c>
      <c r="AE96">
        <f>2*0.95*5.67E-8*(((BQ96+$B$7)+273)^4-(W96+273)^4)</f>
        <v>0</v>
      </c>
      <c r="AF96">
        <f>U96+AE96+AC96+AD96</f>
        <v>0</v>
      </c>
      <c r="AG96">
        <f>BN96*AU96*(BI96-BH96*(1000-AU96*BK96)/(1000-AU96*BJ96))/(100*BB96)</f>
        <v>0</v>
      </c>
      <c r="AH96">
        <f>1000*BN96*AU96*(BJ96-BK96)/(100*BB96*(1000-AU96*BJ96))</f>
        <v>0</v>
      </c>
      <c r="AI96">
        <f>(AJ96 - AK96 - BO96*1E3/(8.314*(BQ96+273.15)) * AM96/BN96 * AL96) * BN96/(100*BB96) * (1000 - BK96)/1000</f>
        <v>0</v>
      </c>
      <c r="AJ96">
        <v>1361.97721606678</v>
      </c>
      <c r="AK96">
        <v>1314.26818181818</v>
      </c>
      <c r="AL96">
        <v>3.29446691357982</v>
      </c>
      <c r="AM96">
        <v>65.8875090245337</v>
      </c>
      <c r="AN96">
        <f>(AP96 - AO96 + BO96*1E3/(8.314*(BQ96+273.15)) * AR96/BN96 * AQ96) * BN96/(100*BB96) * 1000/(1000 - AP96)</f>
        <v>0</v>
      </c>
      <c r="AO96">
        <v>14.3034265134946</v>
      </c>
      <c r="AP96">
        <v>21.5964377622378</v>
      </c>
      <c r="AQ96">
        <v>-0.0102891273989859</v>
      </c>
      <c r="AR96">
        <v>78.9573288142496</v>
      </c>
      <c r="AS96">
        <v>18</v>
      </c>
      <c r="AT96">
        <v>4</v>
      </c>
      <c r="AU96">
        <f>IF(AS96*$H$13&gt;=AW96,1.0,(AW96/(AW96-AS96*$H$13)))</f>
        <v>0</v>
      </c>
      <c r="AV96">
        <f>(AU96-1)*100</f>
        <v>0</v>
      </c>
      <c r="AW96">
        <f>MAX(0,($B$13+$C$13*BV96)/(1+$D$13*BV96)*BO96/(BQ96+273)*$E$13)</f>
        <v>0</v>
      </c>
      <c r="AX96">
        <f>$B$11*BW96+$C$11*BX96+$F$11*CI96*(1-CL96)</f>
        <v>0</v>
      </c>
      <c r="AY96">
        <f>AX96*AZ96</f>
        <v>0</v>
      </c>
      <c r="AZ96">
        <f>($B$11*$D$9+$C$11*$D$9+$F$11*((CV96+CN96)/MAX(CV96+CN96+CW96, 0.1)*$I$9+CW96/MAX(CV96+CN96+CW96, 0.1)*$J$9))/($B$11+$C$11+$F$11)</f>
        <v>0</v>
      </c>
      <c r="BA96">
        <f>($B$11*$K$9+$C$11*$K$9+$F$11*((CV96+CN96)/MAX(CV96+CN96+CW96, 0.1)*$P$9+CW96/MAX(CV96+CN96+CW96, 0.1)*$Q$9))/($B$11+$C$11+$F$11)</f>
        <v>0</v>
      </c>
      <c r="BB96">
        <v>6</v>
      </c>
      <c r="BC96">
        <v>0.5</v>
      </c>
      <c r="BD96" t="s">
        <v>355</v>
      </c>
      <c r="BE96">
        <v>2</v>
      </c>
      <c r="BF96" t="b">
        <v>1</v>
      </c>
      <c r="BG96">
        <v>1657479753.3</v>
      </c>
      <c r="BH96">
        <v>1278.437</v>
      </c>
      <c r="BI96">
        <v>1343.17</v>
      </c>
      <c r="BJ96">
        <v>21.61894</v>
      </c>
      <c r="BK96">
        <v>14.28476</v>
      </c>
      <c r="BL96">
        <v>1272.632</v>
      </c>
      <c r="BM96">
        <v>21.32085</v>
      </c>
      <c r="BN96">
        <v>500.0081</v>
      </c>
      <c r="BO96">
        <v>73.38566</v>
      </c>
      <c r="BP96">
        <v>0.02775764</v>
      </c>
      <c r="BQ96">
        <v>24.88623</v>
      </c>
      <c r="BR96">
        <v>25.15952</v>
      </c>
      <c r="BS96">
        <v>999.9</v>
      </c>
      <c r="BT96">
        <v>0</v>
      </c>
      <c r="BU96">
        <v>0</v>
      </c>
      <c r="BV96">
        <v>10016.26</v>
      </c>
      <c r="BW96">
        <v>0</v>
      </c>
      <c r="BX96">
        <v>2454.549</v>
      </c>
      <c r="BY96">
        <v>-64.73328</v>
      </c>
      <c r="BZ96">
        <v>1306.687</v>
      </c>
      <c r="CA96">
        <v>1362.635</v>
      </c>
      <c r="CB96">
        <v>7.334179</v>
      </c>
      <c r="CC96">
        <v>1343.17</v>
      </c>
      <c r="CD96">
        <v>14.28476</v>
      </c>
      <c r="CE96">
        <v>1.58652</v>
      </c>
      <c r="CF96">
        <v>1.048299</v>
      </c>
      <c r="CG96">
        <v>13.8285</v>
      </c>
      <c r="CH96">
        <v>7.605488</v>
      </c>
      <c r="CI96">
        <v>1999.986</v>
      </c>
      <c r="CJ96">
        <v>0.9800061</v>
      </c>
      <c r="CK96">
        <v>0.01999393</v>
      </c>
      <c r="CL96">
        <v>0</v>
      </c>
      <c r="CM96">
        <v>2.53816</v>
      </c>
      <c r="CN96">
        <v>0</v>
      </c>
      <c r="CO96">
        <v>18276.38</v>
      </c>
      <c r="CP96">
        <v>16705.31</v>
      </c>
      <c r="CQ96">
        <v>46.625</v>
      </c>
      <c r="CR96">
        <v>49.75</v>
      </c>
      <c r="CS96">
        <v>47.9685</v>
      </c>
      <c r="CT96">
        <v>47.062</v>
      </c>
      <c r="CU96">
        <v>45.75</v>
      </c>
      <c r="CV96">
        <v>1959.996</v>
      </c>
      <c r="CW96">
        <v>39.99</v>
      </c>
      <c r="CX96">
        <v>0</v>
      </c>
      <c r="CY96">
        <v>1651546540.2</v>
      </c>
      <c r="CZ96">
        <v>0</v>
      </c>
      <c r="DA96">
        <v>0</v>
      </c>
      <c r="DB96" t="s">
        <v>356</v>
      </c>
      <c r="DC96">
        <v>1657298120.5</v>
      </c>
      <c r="DD96">
        <v>1657298120.5</v>
      </c>
      <c r="DE96">
        <v>0</v>
      </c>
      <c r="DF96">
        <v>1.391</v>
      </c>
      <c r="DG96">
        <v>0.035</v>
      </c>
      <c r="DH96">
        <v>2.39</v>
      </c>
      <c r="DI96">
        <v>0.104</v>
      </c>
      <c r="DJ96">
        <v>419</v>
      </c>
      <c r="DK96">
        <v>18</v>
      </c>
      <c r="DL96">
        <v>0.11</v>
      </c>
      <c r="DM96">
        <v>0.02</v>
      </c>
      <c r="DN96">
        <v>-65.0684024390244</v>
      </c>
      <c r="DO96">
        <v>2.65291358885014</v>
      </c>
      <c r="DP96">
        <v>0.307776419870331</v>
      </c>
      <c r="DQ96">
        <v>0</v>
      </c>
      <c r="DR96">
        <v>7.2168487804878</v>
      </c>
      <c r="DS96">
        <v>0.979608919860637</v>
      </c>
      <c r="DT96">
        <v>0.0983338908204015</v>
      </c>
      <c r="DU96">
        <v>0</v>
      </c>
      <c r="DV96">
        <v>0</v>
      </c>
      <c r="DW96">
        <v>2</v>
      </c>
      <c r="DX96" t="s">
        <v>357</v>
      </c>
      <c r="DY96">
        <v>2.82051</v>
      </c>
      <c r="DZ96">
        <v>2.64437</v>
      </c>
      <c r="EA96">
        <v>0.1584</v>
      </c>
      <c r="EB96">
        <v>0.163184</v>
      </c>
      <c r="EC96">
        <v>0.0768759</v>
      </c>
      <c r="ED96">
        <v>0.0570714</v>
      </c>
      <c r="EE96">
        <v>23388</v>
      </c>
      <c r="EF96">
        <v>20319.7</v>
      </c>
      <c r="EG96">
        <v>24903.8</v>
      </c>
      <c r="EH96">
        <v>23672.6</v>
      </c>
      <c r="EI96">
        <v>39292.2</v>
      </c>
      <c r="EJ96">
        <v>36987.3</v>
      </c>
      <c r="EK96">
        <v>45074.5</v>
      </c>
      <c r="EL96">
        <v>42278.4</v>
      </c>
      <c r="EM96">
        <v>1.73002</v>
      </c>
      <c r="EN96">
        <v>2.07387</v>
      </c>
      <c r="EO96">
        <v>-0.0282191</v>
      </c>
      <c r="EP96">
        <v>0</v>
      </c>
      <c r="EQ96">
        <v>25.5886</v>
      </c>
      <c r="ER96">
        <v>999.9</v>
      </c>
      <c r="ES96">
        <v>39.495</v>
      </c>
      <c r="ET96">
        <v>34.886</v>
      </c>
      <c r="EU96">
        <v>30.2083</v>
      </c>
      <c r="EV96">
        <v>52.9305</v>
      </c>
      <c r="EW96">
        <v>28.762</v>
      </c>
      <c r="EX96">
        <v>2</v>
      </c>
      <c r="EY96">
        <v>0.396636</v>
      </c>
      <c r="EZ96">
        <v>8.32526</v>
      </c>
      <c r="FA96">
        <v>20.0388</v>
      </c>
      <c r="FB96">
        <v>5.23316</v>
      </c>
      <c r="FC96">
        <v>11.9926</v>
      </c>
      <c r="FD96">
        <v>4.95535</v>
      </c>
      <c r="FE96">
        <v>3.30365</v>
      </c>
      <c r="FF96">
        <v>347.9</v>
      </c>
      <c r="FG96">
        <v>9999</v>
      </c>
      <c r="FH96">
        <v>9999</v>
      </c>
      <c r="FI96">
        <v>6223.7</v>
      </c>
      <c r="FJ96">
        <v>1.86812</v>
      </c>
      <c r="FK96">
        <v>1.86384</v>
      </c>
      <c r="FL96">
        <v>1.87134</v>
      </c>
      <c r="FM96">
        <v>1.86231</v>
      </c>
      <c r="FN96">
        <v>1.86171</v>
      </c>
      <c r="FO96">
        <v>1.86813</v>
      </c>
      <c r="FP96">
        <v>1.85822</v>
      </c>
      <c r="FQ96">
        <v>1.86459</v>
      </c>
      <c r="FR96">
        <v>5</v>
      </c>
      <c r="FS96">
        <v>0</v>
      </c>
      <c r="FT96">
        <v>0</v>
      </c>
      <c r="FU96">
        <v>0</v>
      </c>
      <c r="FV96" t="s">
        <v>358</v>
      </c>
      <c r="FW96" t="s">
        <v>359</v>
      </c>
      <c r="FX96" t="s">
        <v>360</v>
      </c>
      <c r="FY96" t="s">
        <v>360</v>
      </c>
      <c r="FZ96" t="s">
        <v>360</v>
      </c>
      <c r="GA96" t="s">
        <v>360</v>
      </c>
      <c r="GB96">
        <v>0</v>
      </c>
      <c r="GC96">
        <v>100</v>
      </c>
      <c r="GD96">
        <v>100</v>
      </c>
      <c r="GE96">
        <v>5.83</v>
      </c>
      <c r="GF96">
        <v>0.2972</v>
      </c>
      <c r="GG96">
        <v>1.58883679202709</v>
      </c>
      <c r="GH96">
        <v>0.00476717027532216</v>
      </c>
      <c r="GI96">
        <v>-2.21254457965117e-06</v>
      </c>
      <c r="GJ96">
        <v>8.4011376092462e-10</v>
      </c>
      <c r="GK96">
        <v>-0.0609447565822332</v>
      </c>
      <c r="GL96">
        <v>-0.00872906473258777</v>
      </c>
      <c r="GM96">
        <v>0.00143137740804298</v>
      </c>
      <c r="GN96">
        <v>-1.08861914993027e-05</v>
      </c>
      <c r="GO96">
        <v>12</v>
      </c>
      <c r="GP96">
        <v>2219</v>
      </c>
      <c r="GQ96">
        <v>4</v>
      </c>
      <c r="GR96">
        <v>38</v>
      </c>
      <c r="GS96">
        <v>3027.3</v>
      </c>
      <c r="GT96">
        <v>3027.3</v>
      </c>
      <c r="GU96">
        <v>3.28735</v>
      </c>
      <c r="GV96">
        <v>2.34619</v>
      </c>
      <c r="GW96">
        <v>1.99829</v>
      </c>
      <c r="GX96">
        <v>2.70874</v>
      </c>
      <c r="GY96">
        <v>2.09351</v>
      </c>
      <c r="GZ96">
        <v>2.42432</v>
      </c>
      <c r="HA96">
        <v>39.6669</v>
      </c>
      <c r="HB96">
        <v>13.7118</v>
      </c>
      <c r="HC96">
        <v>18</v>
      </c>
      <c r="HD96">
        <v>424.954</v>
      </c>
      <c r="HE96">
        <v>656.811</v>
      </c>
      <c r="HF96">
        <v>19.4973</v>
      </c>
      <c r="HG96">
        <v>32.2166</v>
      </c>
      <c r="HH96">
        <v>30.0046</v>
      </c>
      <c r="HI96">
        <v>32.0262</v>
      </c>
      <c r="HJ96">
        <v>32.0078</v>
      </c>
      <c r="HK96">
        <v>65.7704</v>
      </c>
      <c r="HL96">
        <v>62.5939</v>
      </c>
      <c r="HM96">
        <v>0</v>
      </c>
      <c r="HN96">
        <v>19.3738</v>
      </c>
      <c r="HO96">
        <v>1375.08</v>
      </c>
      <c r="HP96">
        <v>14.2152</v>
      </c>
      <c r="HQ96">
        <v>95.3583</v>
      </c>
      <c r="HR96">
        <v>99.3571</v>
      </c>
    </row>
    <row r="97" spans="1:226">
      <c r="A97">
        <v>81</v>
      </c>
      <c r="B97">
        <v>1657479761.1</v>
      </c>
      <c r="C97">
        <v>492.099999904633</v>
      </c>
      <c r="D97" t="s">
        <v>520</v>
      </c>
      <c r="E97" t="s">
        <v>521</v>
      </c>
      <c r="F97">
        <v>5</v>
      </c>
      <c r="G97" t="s">
        <v>353</v>
      </c>
      <c r="H97" t="s">
        <v>354</v>
      </c>
      <c r="I97">
        <v>1657479758.6</v>
      </c>
      <c r="J97">
        <f>(K97)/1000</f>
        <v>0</v>
      </c>
      <c r="K97">
        <f>IF(BF97, AN97, AH97)</f>
        <v>0</v>
      </c>
      <c r="L97">
        <f>IF(BF97, AI97, AG97)</f>
        <v>0</v>
      </c>
      <c r="M97">
        <f>BH97 - IF(AU97&gt;1, L97*BB97*100.0/(AW97*BV97), 0)</f>
        <v>0</v>
      </c>
      <c r="N97">
        <f>((T97-J97/2)*M97-L97)/(T97+J97/2)</f>
        <v>0</v>
      </c>
      <c r="O97">
        <f>N97*(BO97+BP97)/1000.0</f>
        <v>0</v>
      </c>
      <c r="P97">
        <f>(BH97 - IF(AU97&gt;1, L97*BB97*100.0/(AW97*BV97), 0))*(BO97+BP97)/1000.0</f>
        <v>0</v>
      </c>
      <c r="Q97">
        <f>2.0/((1/S97-1/R97)+SIGN(S97)*SQRT((1/S97-1/R97)*(1/S97-1/R97) + 4*BC97/((BC97+1)*(BC97+1))*(2*1/S97*1/R97-1/R97*1/R97)))</f>
        <v>0</v>
      </c>
      <c r="R97">
        <f>IF(LEFT(BD97,1)&lt;&gt;"0",IF(LEFT(BD97,1)="1",3.0,BE97),$D$5+$E$5*(BV97*BO97/($K$5*1000))+$F$5*(BV97*BO97/($K$5*1000))*MAX(MIN(BB97,$J$5),$I$5)*MAX(MIN(BB97,$J$5),$I$5)+$G$5*MAX(MIN(BB97,$J$5),$I$5)*(BV97*BO97/($K$5*1000))+$H$5*(BV97*BO97/($K$5*1000))*(BV97*BO97/($K$5*1000)))</f>
        <v>0</v>
      </c>
      <c r="S97">
        <f>J97*(1000-(1000*0.61365*exp(17.502*W97/(240.97+W97))/(BO97+BP97)+BJ97)/2)/(1000*0.61365*exp(17.502*W97/(240.97+W97))/(BO97+BP97)-BJ97)</f>
        <v>0</v>
      </c>
      <c r="T97">
        <f>1/((BC97+1)/(Q97/1.6)+1/(R97/1.37)) + BC97/((BC97+1)/(Q97/1.6) + BC97/(R97/1.37))</f>
        <v>0</v>
      </c>
      <c r="U97">
        <f>(AX97*BA97)</f>
        <v>0</v>
      </c>
      <c r="V97">
        <f>(BQ97+(U97+2*0.95*5.67E-8*(((BQ97+$B$7)+273)^4-(BQ97+273)^4)-44100*J97)/(1.84*29.3*R97+8*0.95*5.67E-8*(BQ97+273)^3))</f>
        <v>0</v>
      </c>
      <c r="W97">
        <f>($C$7*BR97+$D$7*BS97+$E$7*V97)</f>
        <v>0</v>
      </c>
      <c r="X97">
        <f>0.61365*exp(17.502*W97/(240.97+W97))</f>
        <v>0</v>
      </c>
      <c r="Y97">
        <f>(Z97/AA97*100)</f>
        <v>0</v>
      </c>
      <c r="Z97">
        <f>BJ97*(BO97+BP97)/1000</f>
        <v>0</v>
      </c>
      <c r="AA97">
        <f>0.61365*exp(17.502*BQ97/(240.97+BQ97))</f>
        <v>0</v>
      </c>
      <c r="AB97">
        <f>(X97-BJ97*(BO97+BP97)/1000)</f>
        <v>0</v>
      </c>
      <c r="AC97">
        <f>(-J97*44100)</f>
        <v>0</v>
      </c>
      <c r="AD97">
        <f>2*29.3*R97*0.92*(BQ97-W97)</f>
        <v>0</v>
      </c>
      <c r="AE97">
        <f>2*0.95*5.67E-8*(((BQ97+$B$7)+273)^4-(W97+273)^4)</f>
        <v>0</v>
      </c>
      <c r="AF97">
        <f>U97+AE97+AC97+AD97</f>
        <v>0</v>
      </c>
      <c r="AG97">
        <f>BN97*AU97*(BI97-BH97*(1000-AU97*BK97)/(1000-AU97*BJ97))/(100*BB97)</f>
        <v>0</v>
      </c>
      <c r="AH97">
        <f>1000*BN97*AU97*(BJ97-BK97)/(100*BB97*(1000-AU97*BJ97))</f>
        <v>0</v>
      </c>
      <c r="AI97">
        <f>(AJ97 - AK97 - BO97*1E3/(8.314*(BQ97+273.15)) * AM97/BN97 * AL97) * BN97/(100*BB97) * (1000 - BK97)/1000</f>
        <v>0</v>
      </c>
      <c r="AJ97">
        <v>1378.42628715117</v>
      </c>
      <c r="AK97">
        <v>1330.58109090909</v>
      </c>
      <c r="AL97">
        <v>3.27269130971533</v>
      </c>
      <c r="AM97">
        <v>65.8875090245337</v>
      </c>
      <c r="AN97">
        <f>(AP97 - AO97 + BO97*1E3/(8.314*(BQ97+273.15)) * AR97/BN97 * AQ97) * BN97/(100*BB97) * 1000/(1000 - AP97)</f>
        <v>0</v>
      </c>
      <c r="AO97">
        <v>14.2633796362508</v>
      </c>
      <c r="AP97">
        <v>21.5939832167832</v>
      </c>
      <c r="AQ97">
        <v>-0.00219416361625789</v>
      </c>
      <c r="AR97">
        <v>78.9573288142496</v>
      </c>
      <c r="AS97">
        <v>19</v>
      </c>
      <c r="AT97">
        <v>4</v>
      </c>
      <c r="AU97">
        <f>IF(AS97*$H$13&gt;=AW97,1.0,(AW97/(AW97-AS97*$H$13)))</f>
        <v>0</v>
      </c>
      <c r="AV97">
        <f>(AU97-1)*100</f>
        <v>0</v>
      </c>
      <c r="AW97">
        <f>MAX(0,($B$13+$C$13*BV97)/(1+$D$13*BV97)*BO97/(BQ97+273)*$E$13)</f>
        <v>0</v>
      </c>
      <c r="AX97">
        <f>$B$11*BW97+$C$11*BX97+$F$11*CI97*(1-CL97)</f>
        <v>0</v>
      </c>
      <c r="AY97">
        <f>AX97*AZ97</f>
        <v>0</v>
      </c>
      <c r="AZ97">
        <f>($B$11*$D$9+$C$11*$D$9+$F$11*((CV97+CN97)/MAX(CV97+CN97+CW97, 0.1)*$I$9+CW97/MAX(CV97+CN97+CW97, 0.1)*$J$9))/($B$11+$C$11+$F$11)</f>
        <v>0</v>
      </c>
      <c r="BA97">
        <f>($B$11*$K$9+$C$11*$K$9+$F$11*((CV97+CN97)/MAX(CV97+CN97+CW97, 0.1)*$P$9+CW97/MAX(CV97+CN97+CW97, 0.1)*$Q$9))/($B$11+$C$11+$F$11)</f>
        <v>0</v>
      </c>
      <c r="BB97">
        <v>6</v>
      </c>
      <c r="BC97">
        <v>0.5</v>
      </c>
      <c r="BD97" t="s">
        <v>355</v>
      </c>
      <c r="BE97">
        <v>2</v>
      </c>
      <c r="BF97" t="b">
        <v>1</v>
      </c>
      <c r="BG97">
        <v>1657479758.6</v>
      </c>
      <c r="BH97">
        <v>1295.44666666667</v>
      </c>
      <c r="BI97">
        <v>1360.73111111111</v>
      </c>
      <c r="BJ97">
        <v>21.5917888888889</v>
      </c>
      <c r="BK97">
        <v>14.2621444444444</v>
      </c>
      <c r="BL97">
        <v>1289.58888888889</v>
      </c>
      <c r="BM97">
        <v>21.2946444444444</v>
      </c>
      <c r="BN97">
        <v>500.033555555555</v>
      </c>
      <c r="BO97">
        <v>73.3845111111111</v>
      </c>
      <c r="BP97">
        <v>0.0279612222222222</v>
      </c>
      <c r="BQ97">
        <v>24.8794222222222</v>
      </c>
      <c r="BR97">
        <v>25.1200444444444</v>
      </c>
      <c r="BS97">
        <v>999.9</v>
      </c>
      <c r="BT97">
        <v>0</v>
      </c>
      <c r="BU97">
        <v>0</v>
      </c>
      <c r="BV97">
        <v>10011.2555555556</v>
      </c>
      <c r="BW97">
        <v>0</v>
      </c>
      <c r="BX97">
        <v>2464.83222222222</v>
      </c>
      <c r="BY97">
        <v>-65.2844111111111</v>
      </c>
      <c r="BZ97">
        <v>1324.03555555556</v>
      </c>
      <c r="CA97">
        <v>1380.42</v>
      </c>
      <c r="CB97">
        <v>7.32963777777778</v>
      </c>
      <c r="CC97">
        <v>1360.73111111111</v>
      </c>
      <c r="CD97">
        <v>14.2621444444444</v>
      </c>
      <c r="CE97">
        <v>1.58450111111111</v>
      </c>
      <c r="CF97">
        <v>1.04662</v>
      </c>
      <c r="CG97">
        <v>13.8089222222222</v>
      </c>
      <c r="CH97">
        <v>7.58205444444444</v>
      </c>
      <c r="CI97">
        <v>2000.03333333333</v>
      </c>
      <c r="CJ97">
        <v>0.980006333333333</v>
      </c>
      <c r="CK97">
        <v>0.0199936888888889</v>
      </c>
      <c r="CL97">
        <v>0</v>
      </c>
      <c r="CM97">
        <v>2.64654444444444</v>
      </c>
      <c r="CN97">
        <v>0</v>
      </c>
      <c r="CO97">
        <v>18281.2777777778</v>
      </c>
      <c r="CP97">
        <v>16705.7111111111</v>
      </c>
      <c r="CQ97">
        <v>46.6732222222222</v>
      </c>
      <c r="CR97">
        <v>49.812</v>
      </c>
      <c r="CS97">
        <v>48</v>
      </c>
      <c r="CT97">
        <v>47.097</v>
      </c>
      <c r="CU97">
        <v>45.75</v>
      </c>
      <c r="CV97">
        <v>1960.04333333333</v>
      </c>
      <c r="CW97">
        <v>39.99</v>
      </c>
      <c r="CX97">
        <v>0</v>
      </c>
      <c r="CY97">
        <v>1651546545.6</v>
      </c>
      <c r="CZ97">
        <v>0</v>
      </c>
      <c r="DA97">
        <v>0</v>
      </c>
      <c r="DB97" t="s">
        <v>356</v>
      </c>
      <c r="DC97">
        <v>1657298120.5</v>
      </c>
      <c r="DD97">
        <v>1657298120.5</v>
      </c>
      <c r="DE97">
        <v>0</v>
      </c>
      <c r="DF97">
        <v>1.391</v>
      </c>
      <c r="DG97">
        <v>0.035</v>
      </c>
      <c r="DH97">
        <v>2.39</v>
      </c>
      <c r="DI97">
        <v>0.104</v>
      </c>
      <c r="DJ97">
        <v>419</v>
      </c>
      <c r="DK97">
        <v>18</v>
      </c>
      <c r="DL97">
        <v>0.11</v>
      </c>
      <c r="DM97">
        <v>0.02</v>
      </c>
      <c r="DN97">
        <v>-64.9891146341463</v>
      </c>
      <c r="DO97">
        <v>1.49140766550529</v>
      </c>
      <c r="DP97">
        <v>0.366447995552411</v>
      </c>
      <c r="DQ97">
        <v>0</v>
      </c>
      <c r="DR97">
        <v>7.26850487804878</v>
      </c>
      <c r="DS97">
        <v>0.649728710801388</v>
      </c>
      <c r="DT97">
        <v>0.0680790020677896</v>
      </c>
      <c r="DU97">
        <v>0</v>
      </c>
      <c r="DV97">
        <v>0</v>
      </c>
      <c r="DW97">
        <v>2</v>
      </c>
      <c r="DX97" t="s">
        <v>357</v>
      </c>
      <c r="DY97">
        <v>2.82065</v>
      </c>
      <c r="DZ97">
        <v>2.64439</v>
      </c>
      <c r="EA97">
        <v>0.159626</v>
      </c>
      <c r="EB97">
        <v>0.164509</v>
      </c>
      <c r="EC97">
        <v>0.0768719</v>
      </c>
      <c r="ED97">
        <v>0.0570613</v>
      </c>
      <c r="EE97">
        <v>23353.3</v>
      </c>
      <c r="EF97">
        <v>20286.7</v>
      </c>
      <c r="EG97">
        <v>24903.2</v>
      </c>
      <c r="EH97">
        <v>23671.7</v>
      </c>
      <c r="EI97">
        <v>39291.3</v>
      </c>
      <c r="EJ97">
        <v>36986.4</v>
      </c>
      <c r="EK97">
        <v>45073.3</v>
      </c>
      <c r="EL97">
        <v>42276.9</v>
      </c>
      <c r="EM97">
        <v>1.73008</v>
      </c>
      <c r="EN97">
        <v>2.0737</v>
      </c>
      <c r="EO97">
        <v>-0.0303537</v>
      </c>
      <c r="EP97">
        <v>0</v>
      </c>
      <c r="EQ97">
        <v>25.6141</v>
      </c>
      <c r="ER97">
        <v>999.9</v>
      </c>
      <c r="ES97">
        <v>39.47</v>
      </c>
      <c r="ET97">
        <v>34.896</v>
      </c>
      <c r="EU97">
        <v>30.2063</v>
      </c>
      <c r="EV97">
        <v>52.7005</v>
      </c>
      <c r="EW97">
        <v>28.6939</v>
      </c>
      <c r="EX97">
        <v>2</v>
      </c>
      <c r="EY97">
        <v>0.396677</v>
      </c>
      <c r="EZ97">
        <v>8.00435</v>
      </c>
      <c r="FA97">
        <v>20.0563</v>
      </c>
      <c r="FB97">
        <v>5.23526</v>
      </c>
      <c r="FC97">
        <v>11.992</v>
      </c>
      <c r="FD97">
        <v>4.956</v>
      </c>
      <c r="FE97">
        <v>3.30395</v>
      </c>
      <c r="FF97">
        <v>347.9</v>
      </c>
      <c r="FG97">
        <v>9999</v>
      </c>
      <c r="FH97">
        <v>9999</v>
      </c>
      <c r="FI97">
        <v>6223.7</v>
      </c>
      <c r="FJ97">
        <v>1.86813</v>
      </c>
      <c r="FK97">
        <v>1.86386</v>
      </c>
      <c r="FL97">
        <v>1.87134</v>
      </c>
      <c r="FM97">
        <v>1.86234</v>
      </c>
      <c r="FN97">
        <v>1.86172</v>
      </c>
      <c r="FO97">
        <v>1.86813</v>
      </c>
      <c r="FP97">
        <v>1.85823</v>
      </c>
      <c r="FQ97">
        <v>1.86462</v>
      </c>
      <c r="FR97">
        <v>5</v>
      </c>
      <c r="FS97">
        <v>0</v>
      </c>
      <c r="FT97">
        <v>0</v>
      </c>
      <c r="FU97">
        <v>0</v>
      </c>
      <c r="FV97" t="s">
        <v>358</v>
      </c>
      <c r="FW97" t="s">
        <v>359</v>
      </c>
      <c r="FX97" t="s">
        <v>360</v>
      </c>
      <c r="FY97" t="s">
        <v>360</v>
      </c>
      <c r="FZ97" t="s">
        <v>360</v>
      </c>
      <c r="GA97" t="s">
        <v>360</v>
      </c>
      <c r="GB97">
        <v>0</v>
      </c>
      <c r="GC97">
        <v>100</v>
      </c>
      <c r="GD97">
        <v>100</v>
      </c>
      <c r="GE97">
        <v>5.89</v>
      </c>
      <c r="GF97">
        <v>0.2972</v>
      </c>
      <c r="GG97">
        <v>1.58883679202709</v>
      </c>
      <c r="GH97">
        <v>0.00476717027532216</v>
      </c>
      <c r="GI97">
        <v>-2.21254457965117e-06</v>
      </c>
      <c r="GJ97">
        <v>8.4011376092462e-10</v>
      </c>
      <c r="GK97">
        <v>-0.0609447565822332</v>
      </c>
      <c r="GL97">
        <v>-0.00872906473258777</v>
      </c>
      <c r="GM97">
        <v>0.00143137740804298</v>
      </c>
      <c r="GN97">
        <v>-1.08861914993027e-05</v>
      </c>
      <c r="GO97">
        <v>12</v>
      </c>
      <c r="GP97">
        <v>2219</v>
      </c>
      <c r="GQ97">
        <v>4</v>
      </c>
      <c r="GR97">
        <v>38</v>
      </c>
      <c r="GS97">
        <v>3027.3</v>
      </c>
      <c r="GT97">
        <v>3027.3</v>
      </c>
      <c r="GU97">
        <v>3.31543</v>
      </c>
      <c r="GV97">
        <v>2.35352</v>
      </c>
      <c r="GW97">
        <v>1.99829</v>
      </c>
      <c r="GX97">
        <v>2.70874</v>
      </c>
      <c r="GY97">
        <v>2.09351</v>
      </c>
      <c r="GZ97">
        <v>2.37183</v>
      </c>
      <c r="HA97">
        <v>39.692</v>
      </c>
      <c r="HB97">
        <v>13.7118</v>
      </c>
      <c r="HC97">
        <v>18</v>
      </c>
      <c r="HD97">
        <v>425.033</v>
      </c>
      <c r="HE97">
        <v>656.74</v>
      </c>
      <c r="HF97">
        <v>19.2792</v>
      </c>
      <c r="HG97">
        <v>32.2252</v>
      </c>
      <c r="HH97">
        <v>30.0017</v>
      </c>
      <c r="HI97">
        <v>32.0339</v>
      </c>
      <c r="HJ97">
        <v>32.0149</v>
      </c>
      <c r="HK97">
        <v>66.3499</v>
      </c>
      <c r="HL97">
        <v>62.5939</v>
      </c>
      <c r="HM97">
        <v>0</v>
      </c>
      <c r="HN97">
        <v>19.2486</v>
      </c>
      <c r="HO97">
        <v>1388.5</v>
      </c>
      <c r="HP97">
        <v>14.1534</v>
      </c>
      <c r="HQ97">
        <v>95.3559</v>
      </c>
      <c r="HR97">
        <v>99.3535</v>
      </c>
    </row>
    <row r="98" spans="1:226">
      <c r="A98">
        <v>82</v>
      </c>
      <c r="B98">
        <v>1657479765.6</v>
      </c>
      <c r="C98">
        <v>496.599999904633</v>
      </c>
      <c r="D98" t="s">
        <v>522</v>
      </c>
      <c r="E98" t="s">
        <v>523</v>
      </c>
      <c r="F98">
        <v>5</v>
      </c>
      <c r="G98" t="s">
        <v>353</v>
      </c>
      <c r="H98" t="s">
        <v>354</v>
      </c>
      <c r="I98">
        <v>1657479763.04444</v>
      </c>
      <c r="J98">
        <f>(K98)/1000</f>
        <v>0</v>
      </c>
      <c r="K98">
        <f>IF(BF98, AN98, AH98)</f>
        <v>0</v>
      </c>
      <c r="L98">
        <f>IF(BF98, AI98, AG98)</f>
        <v>0</v>
      </c>
      <c r="M98">
        <f>BH98 - IF(AU98&gt;1, L98*BB98*100.0/(AW98*BV98), 0)</f>
        <v>0</v>
      </c>
      <c r="N98">
        <f>((T98-J98/2)*M98-L98)/(T98+J98/2)</f>
        <v>0</v>
      </c>
      <c r="O98">
        <f>N98*(BO98+BP98)/1000.0</f>
        <v>0</v>
      </c>
      <c r="P98">
        <f>(BH98 - IF(AU98&gt;1, L98*BB98*100.0/(AW98*BV98), 0))*(BO98+BP98)/1000.0</f>
        <v>0</v>
      </c>
      <c r="Q98">
        <f>2.0/((1/S98-1/R98)+SIGN(S98)*SQRT((1/S98-1/R98)*(1/S98-1/R98) + 4*BC98/((BC98+1)*(BC98+1))*(2*1/S98*1/R98-1/R98*1/R98)))</f>
        <v>0</v>
      </c>
      <c r="R98">
        <f>IF(LEFT(BD98,1)&lt;&gt;"0",IF(LEFT(BD98,1)="1",3.0,BE98),$D$5+$E$5*(BV98*BO98/($K$5*1000))+$F$5*(BV98*BO98/($K$5*1000))*MAX(MIN(BB98,$J$5),$I$5)*MAX(MIN(BB98,$J$5),$I$5)+$G$5*MAX(MIN(BB98,$J$5),$I$5)*(BV98*BO98/($K$5*1000))+$H$5*(BV98*BO98/($K$5*1000))*(BV98*BO98/($K$5*1000)))</f>
        <v>0</v>
      </c>
      <c r="S98">
        <f>J98*(1000-(1000*0.61365*exp(17.502*W98/(240.97+W98))/(BO98+BP98)+BJ98)/2)/(1000*0.61365*exp(17.502*W98/(240.97+W98))/(BO98+BP98)-BJ98)</f>
        <v>0</v>
      </c>
      <c r="T98">
        <f>1/((BC98+1)/(Q98/1.6)+1/(R98/1.37)) + BC98/((BC98+1)/(Q98/1.6) + BC98/(R98/1.37))</f>
        <v>0</v>
      </c>
      <c r="U98">
        <f>(AX98*BA98)</f>
        <v>0</v>
      </c>
      <c r="V98">
        <f>(BQ98+(U98+2*0.95*5.67E-8*(((BQ98+$B$7)+273)^4-(BQ98+273)^4)-44100*J98)/(1.84*29.3*R98+8*0.95*5.67E-8*(BQ98+273)^3))</f>
        <v>0</v>
      </c>
      <c r="W98">
        <f>($C$7*BR98+$D$7*BS98+$E$7*V98)</f>
        <v>0</v>
      </c>
      <c r="X98">
        <f>0.61365*exp(17.502*W98/(240.97+W98))</f>
        <v>0</v>
      </c>
      <c r="Y98">
        <f>(Z98/AA98*100)</f>
        <v>0</v>
      </c>
      <c r="Z98">
        <f>BJ98*(BO98+BP98)/1000</f>
        <v>0</v>
      </c>
      <c r="AA98">
        <f>0.61365*exp(17.502*BQ98/(240.97+BQ98))</f>
        <v>0</v>
      </c>
      <c r="AB98">
        <f>(X98-BJ98*(BO98+BP98)/1000)</f>
        <v>0</v>
      </c>
      <c r="AC98">
        <f>(-J98*44100)</f>
        <v>0</v>
      </c>
      <c r="AD98">
        <f>2*29.3*R98*0.92*(BQ98-W98)</f>
        <v>0</v>
      </c>
      <c r="AE98">
        <f>2*0.95*5.67E-8*(((BQ98+$B$7)+273)^4-(W98+273)^4)</f>
        <v>0</v>
      </c>
      <c r="AF98">
        <f>U98+AE98+AC98+AD98</f>
        <v>0</v>
      </c>
      <c r="AG98">
        <f>BN98*AU98*(BI98-BH98*(1000-AU98*BK98)/(1000-AU98*BJ98))/(100*BB98)</f>
        <v>0</v>
      </c>
      <c r="AH98">
        <f>1000*BN98*AU98*(BJ98-BK98)/(100*BB98*(1000-AU98*BJ98))</f>
        <v>0</v>
      </c>
      <c r="AI98">
        <f>(AJ98 - AK98 - BO98*1E3/(8.314*(BQ98+273.15)) * AM98/BN98 * AL98) * BN98/(100*BB98) * (1000 - BK98)/1000</f>
        <v>0</v>
      </c>
      <c r="AJ98">
        <v>1394.38826524076</v>
      </c>
      <c r="AK98">
        <v>1346.14763636364</v>
      </c>
      <c r="AL98">
        <v>3.47019453569456</v>
      </c>
      <c r="AM98">
        <v>65.8875090245337</v>
      </c>
      <c r="AN98">
        <f>(AP98 - AO98 + BO98*1E3/(8.314*(BQ98+273.15)) * AR98/BN98 * AQ98) * BN98/(100*BB98) * 1000/(1000 - AP98)</f>
        <v>0</v>
      </c>
      <c r="AO98">
        <v>14.2603132617519</v>
      </c>
      <c r="AP98">
        <v>21.6073916083916</v>
      </c>
      <c r="AQ98">
        <v>0.000512422681239438</v>
      </c>
      <c r="AR98">
        <v>78.9573288142496</v>
      </c>
      <c r="AS98">
        <v>18</v>
      </c>
      <c r="AT98">
        <v>4</v>
      </c>
      <c r="AU98">
        <f>IF(AS98*$H$13&gt;=AW98,1.0,(AW98/(AW98-AS98*$H$13)))</f>
        <v>0</v>
      </c>
      <c r="AV98">
        <f>(AU98-1)*100</f>
        <v>0</v>
      </c>
      <c r="AW98">
        <f>MAX(0,($B$13+$C$13*BV98)/(1+$D$13*BV98)*BO98/(BQ98+273)*$E$13)</f>
        <v>0</v>
      </c>
      <c r="AX98">
        <f>$B$11*BW98+$C$11*BX98+$F$11*CI98*(1-CL98)</f>
        <v>0</v>
      </c>
      <c r="AY98">
        <f>AX98*AZ98</f>
        <v>0</v>
      </c>
      <c r="AZ98">
        <f>($B$11*$D$9+$C$11*$D$9+$F$11*((CV98+CN98)/MAX(CV98+CN98+CW98, 0.1)*$I$9+CW98/MAX(CV98+CN98+CW98, 0.1)*$J$9))/($B$11+$C$11+$F$11)</f>
        <v>0</v>
      </c>
      <c r="BA98">
        <f>($B$11*$K$9+$C$11*$K$9+$F$11*((CV98+CN98)/MAX(CV98+CN98+CW98, 0.1)*$P$9+CW98/MAX(CV98+CN98+CW98, 0.1)*$Q$9))/($B$11+$C$11+$F$11)</f>
        <v>0</v>
      </c>
      <c r="BB98">
        <v>6</v>
      </c>
      <c r="BC98">
        <v>0.5</v>
      </c>
      <c r="BD98" t="s">
        <v>355</v>
      </c>
      <c r="BE98">
        <v>2</v>
      </c>
      <c r="BF98" t="b">
        <v>1</v>
      </c>
      <c r="BG98">
        <v>1657479763.04444</v>
      </c>
      <c r="BH98">
        <v>1310.09111111111</v>
      </c>
      <c r="BI98">
        <v>1375.97555555556</v>
      </c>
      <c r="BJ98">
        <v>21.6000777777778</v>
      </c>
      <c r="BK98">
        <v>14.2572222222222</v>
      </c>
      <c r="BL98">
        <v>1304.18333333333</v>
      </c>
      <c r="BM98">
        <v>21.3026666666667</v>
      </c>
      <c r="BN98">
        <v>500.012444444444</v>
      </c>
      <c r="BO98">
        <v>73.3854333333333</v>
      </c>
      <c r="BP98">
        <v>0.0280701555555556</v>
      </c>
      <c r="BQ98">
        <v>24.8693777777778</v>
      </c>
      <c r="BR98">
        <v>25.1127666666667</v>
      </c>
      <c r="BS98">
        <v>999.9</v>
      </c>
      <c r="BT98">
        <v>0</v>
      </c>
      <c r="BU98">
        <v>0</v>
      </c>
      <c r="BV98">
        <v>10001.5088888889</v>
      </c>
      <c r="BW98">
        <v>0</v>
      </c>
      <c r="BX98">
        <v>2470.26111111111</v>
      </c>
      <c r="BY98">
        <v>-65.8881222222222</v>
      </c>
      <c r="BZ98">
        <v>1339.01</v>
      </c>
      <c r="CA98">
        <v>1395.87777777778</v>
      </c>
      <c r="CB98">
        <v>7.34285888888889</v>
      </c>
      <c r="CC98">
        <v>1375.97555555556</v>
      </c>
      <c r="CD98">
        <v>14.2572222222222</v>
      </c>
      <c r="CE98">
        <v>1.58513222222222</v>
      </c>
      <c r="CF98">
        <v>1.04627555555556</v>
      </c>
      <c r="CG98">
        <v>13.8150222222222</v>
      </c>
      <c r="CH98">
        <v>7.57720222222222</v>
      </c>
      <c r="CI98">
        <v>2000.05555555556</v>
      </c>
      <c r="CJ98">
        <v>0.980007</v>
      </c>
      <c r="CK98">
        <v>0.019993</v>
      </c>
      <c r="CL98">
        <v>0</v>
      </c>
      <c r="CM98">
        <v>2.685</v>
      </c>
      <c r="CN98">
        <v>0</v>
      </c>
      <c r="CO98">
        <v>18287.3444444444</v>
      </c>
      <c r="CP98">
        <v>16705.9111111111</v>
      </c>
      <c r="CQ98">
        <v>46.687</v>
      </c>
      <c r="CR98">
        <v>49.826</v>
      </c>
      <c r="CS98">
        <v>48</v>
      </c>
      <c r="CT98">
        <v>47.125</v>
      </c>
      <c r="CU98">
        <v>45.8051111111111</v>
      </c>
      <c r="CV98">
        <v>1960.06555555556</v>
      </c>
      <c r="CW98">
        <v>39.99</v>
      </c>
      <c r="CX98">
        <v>0</v>
      </c>
      <c r="CY98">
        <v>1651546549.8</v>
      </c>
      <c r="CZ98">
        <v>0</v>
      </c>
      <c r="DA98">
        <v>0</v>
      </c>
      <c r="DB98" t="s">
        <v>356</v>
      </c>
      <c r="DC98">
        <v>1657298120.5</v>
      </c>
      <c r="DD98">
        <v>1657298120.5</v>
      </c>
      <c r="DE98">
        <v>0</v>
      </c>
      <c r="DF98">
        <v>1.391</v>
      </c>
      <c r="DG98">
        <v>0.035</v>
      </c>
      <c r="DH98">
        <v>2.39</v>
      </c>
      <c r="DI98">
        <v>0.104</v>
      </c>
      <c r="DJ98">
        <v>419</v>
      </c>
      <c r="DK98">
        <v>18</v>
      </c>
      <c r="DL98">
        <v>0.11</v>
      </c>
      <c r="DM98">
        <v>0.02</v>
      </c>
      <c r="DN98">
        <v>-65.1588</v>
      </c>
      <c r="DO98">
        <v>-3.13079790940766</v>
      </c>
      <c r="DP98">
        <v>0.57381746821552</v>
      </c>
      <c r="DQ98">
        <v>0</v>
      </c>
      <c r="DR98">
        <v>7.31021731707317</v>
      </c>
      <c r="DS98">
        <v>0.335168571428556</v>
      </c>
      <c r="DT98">
        <v>0.0397004953599611</v>
      </c>
      <c r="DU98">
        <v>0</v>
      </c>
      <c r="DV98">
        <v>0</v>
      </c>
      <c r="DW98">
        <v>2</v>
      </c>
      <c r="DX98" t="s">
        <v>357</v>
      </c>
      <c r="DY98">
        <v>2.8205</v>
      </c>
      <c r="DZ98">
        <v>2.64468</v>
      </c>
      <c r="EA98">
        <v>0.160767</v>
      </c>
      <c r="EB98">
        <v>0.165571</v>
      </c>
      <c r="EC98">
        <v>0.0769088</v>
      </c>
      <c r="ED98">
        <v>0.0569996</v>
      </c>
      <c r="EE98">
        <v>23321.6</v>
      </c>
      <c r="EF98">
        <v>20260.5</v>
      </c>
      <c r="EG98">
        <v>24903.3</v>
      </c>
      <c r="EH98">
        <v>23671.3</v>
      </c>
      <c r="EI98">
        <v>39289.9</v>
      </c>
      <c r="EJ98">
        <v>36988.3</v>
      </c>
      <c r="EK98">
        <v>45073.5</v>
      </c>
      <c r="EL98">
        <v>42276.3</v>
      </c>
      <c r="EM98">
        <v>1.7302</v>
      </c>
      <c r="EN98">
        <v>2.0735</v>
      </c>
      <c r="EO98">
        <v>-0.0326037</v>
      </c>
      <c r="EP98">
        <v>0</v>
      </c>
      <c r="EQ98">
        <v>25.6351</v>
      </c>
      <c r="ER98">
        <v>999.9</v>
      </c>
      <c r="ES98">
        <v>39.415</v>
      </c>
      <c r="ET98">
        <v>34.896</v>
      </c>
      <c r="EU98">
        <v>30.161</v>
      </c>
      <c r="EV98">
        <v>52.7505</v>
      </c>
      <c r="EW98">
        <v>28.7059</v>
      </c>
      <c r="EX98">
        <v>2</v>
      </c>
      <c r="EY98">
        <v>0.395704</v>
      </c>
      <c r="EZ98">
        <v>7.77028</v>
      </c>
      <c r="FA98">
        <v>20.0684</v>
      </c>
      <c r="FB98">
        <v>5.23436</v>
      </c>
      <c r="FC98">
        <v>11.992</v>
      </c>
      <c r="FD98">
        <v>4.95585</v>
      </c>
      <c r="FE98">
        <v>3.304</v>
      </c>
      <c r="FF98">
        <v>347.9</v>
      </c>
      <c r="FG98">
        <v>9999</v>
      </c>
      <c r="FH98">
        <v>9999</v>
      </c>
      <c r="FI98">
        <v>6224</v>
      </c>
      <c r="FJ98">
        <v>1.86813</v>
      </c>
      <c r="FK98">
        <v>1.86386</v>
      </c>
      <c r="FL98">
        <v>1.87134</v>
      </c>
      <c r="FM98">
        <v>1.86234</v>
      </c>
      <c r="FN98">
        <v>1.86172</v>
      </c>
      <c r="FO98">
        <v>1.86813</v>
      </c>
      <c r="FP98">
        <v>1.85824</v>
      </c>
      <c r="FQ98">
        <v>1.86462</v>
      </c>
      <c r="FR98">
        <v>5</v>
      </c>
      <c r="FS98">
        <v>0</v>
      </c>
      <c r="FT98">
        <v>0</v>
      </c>
      <c r="FU98">
        <v>0</v>
      </c>
      <c r="FV98" t="s">
        <v>358</v>
      </c>
      <c r="FW98" t="s">
        <v>359</v>
      </c>
      <c r="FX98" t="s">
        <v>360</v>
      </c>
      <c r="FY98" t="s">
        <v>360</v>
      </c>
      <c r="FZ98" t="s">
        <v>360</v>
      </c>
      <c r="GA98" t="s">
        <v>360</v>
      </c>
      <c r="GB98">
        <v>0</v>
      </c>
      <c r="GC98">
        <v>100</v>
      </c>
      <c r="GD98">
        <v>100</v>
      </c>
      <c r="GE98">
        <v>5.94</v>
      </c>
      <c r="GF98">
        <v>0.2977</v>
      </c>
      <c r="GG98">
        <v>1.58883679202709</v>
      </c>
      <c r="GH98">
        <v>0.00476717027532216</v>
      </c>
      <c r="GI98">
        <v>-2.21254457965117e-06</v>
      </c>
      <c r="GJ98">
        <v>8.4011376092462e-10</v>
      </c>
      <c r="GK98">
        <v>-0.0609447565822332</v>
      </c>
      <c r="GL98">
        <v>-0.00872906473258777</v>
      </c>
      <c r="GM98">
        <v>0.00143137740804298</v>
      </c>
      <c r="GN98">
        <v>-1.08861914993027e-05</v>
      </c>
      <c r="GO98">
        <v>12</v>
      </c>
      <c r="GP98">
        <v>2219</v>
      </c>
      <c r="GQ98">
        <v>4</v>
      </c>
      <c r="GR98">
        <v>38</v>
      </c>
      <c r="GS98">
        <v>3027.4</v>
      </c>
      <c r="GT98">
        <v>3027.4</v>
      </c>
      <c r="GU98">
        <v>3.34106</v>
      </c>
      <c r="GV98">
        <v>2.34741</v>
      </c>
      <c r="GW98">
        <v>1.99829</v>
      </c>
      <c r="GX98">
        <v>2.70874</v>
      </c>
      <c r="GY98">
        <v>2.09351</v>
      </c>
      <c r="GZ98">
        <v>2.3999</v>
      </c>
      <c r="HA98">
        <v>39.7171</v>
      </c>
      <c r="HB98">
        <v>13.7205</v>
      </c>
      <c r="HC98">
        <v>18</v>
      </c>
      <c r="HD98">
        <v>425.149</v>
      </c>
      <c r="HE98">
        <v>656.648</v>
      </c>
      <c r="HF98">
        <v>19.165</v>
      </c>
      <c r="HG98">
        <v>32.2326</v>
      </c>
      <c r="HH98">
        <v>30.0001</v>
      </c>
      <c r="HI98">
        <v>32.0405</v>
      </c>
      <c r="HJ98">
        <v>32.022</v>
      </c>
      <c r="HK98">
        <v>66.8661</v>
      </c>
      <c r="HL98">
        <v>62.8662</v>
      </c>
      <c r="HM98">
        <v>0</v>
      </c>
      <c r="HN98">
        <v>19.132</v>
      </c>
      <c r="HO98">
        <v>1408.61</v>
      </c>
      <c r="HP98">
        <v>14.0944</v>
      </c>
      <c r="HQ98">
        <v>95.3562</v>
      </c>
      <c r="HR98">
        <v>99.352</v>
      </c>
    </row>
    <row r="99" spans="1:226">
      <c r="A99">
        <v>83</v>
      </c>
      <c r="B99">
        <v>1657479771.1</v>
      </c>
      <c r="C99">
        <v>502.099999904633</v>
      </c>
      <c r="D99" t="s">
        <v>524</v>
      </c>
      <c r="E99" t="s">
        <v>525</v>
      </c>
      <c r="F99">
        <v>5</v>
      </c>
      <c r="G99" t="s">
        <v>353</v>
      </c>
      <c r="H99" t="s">
        <v>354</v>
      </c>
      <c r="I99">
        <v>1657479768.35</v>
      </c>
      <c r="J99">
        <f>(K99)/1000</f>
        <v>0</v>
      </c>
      <c r="K99">
        <f>IF(BF99, AN99, AH99)</f>
        <v>0</v>
      </c>
      <c r="L99">
        <f>IF(BF99, AI99, AG99)</f>
        <v>0</v>
      </c>
      <c r="M99">
        <f>BH99 - IF(AU99&gt;1, L99*BB99*100.0/(AW99*BV99), 0)</f>
        <v>0</v>
      </c>
      <c r="N99">
        <f>((T99-J99/2)*M99-L99)/(T99+J99/2)</f>
        <v>0</v>
      </c>
      <c r="O99">
        <f>N99*(BO99+BP99)/1000.0</f>
        <v>0</v>
      </c>
      <c r="P99">
        <f>(BH99 - IF(AU99&gt;1, L99*BB99*100.0/(AW99*BV99), 0))*(BO99+BP99)/1000.0</f>
        <v>0</v>
      </c>
      <c r="Q99">
        <f>2.0/((1/S99-1/R99)+SIGN(S99)*SQRT((1/S99-1/R99)*(1/S99-1/R99) + 4*BC99/((BC99+1)*(BC99+1))*(2*1/S99*1/R99-1/R99*1/R99)))</f>
        <v>0</v>
      </c>
      <c r="R99">
        <f>IF(LEFT(BD99,1)&lt;&gt;"0",IF(LEFT(BD99,1)="1",3.0,BE99),$D$5+$E$5*(BV99*BO99/($K$5*1000))+$F$5*(BV99*BO99/($K$5*1000))*MAX(MIN(BB99,$J$5),$I$5)*MAX(MIN(BB99,$J$5),$I$5)+$G$5*MAX(MIN(BB99,$J$5),$I$5)*(BV99*BO99/($K$5*1000))+$H$5*(BV99*BO99/($K$5*1000))*(BV99*BO99/($K$5*1000)))</f>
        <v>0</v>
      </c>
      <c r="S99">
        <f>J99*(1000-(1000*0.61365*exp(17.502*W99/(240.97+W99))/(BO99+BP99)+BJ99)/2)/(1000*0.61365*exp(17.502*W99/(240.97+W99))/(BO99+BP99)-BJ99)</f>
        <v>0</v>
      </c>
      <c r="T99">
        <f>1/((BC99+1)/(Q99/1.6)+1/(R99/1.37)) + BC99/((BC99+1)/(Q99/1.6) + BC99/(R99/1.37))</f>
        <v>0</v>
      </c>
      <c r="U99">
        <f>(AX99*BA99)</f>
        <v>0</v>
      </c>
      <c r="V99">
        <f>(BQ99+(U99+2*0.95*5.67E-8*(((BQ99+$B$7)+273)^4-(BQ99+273)^4)-44100*J99)/(1.84*29.3*R99+8*0.95*5.67E-8*(BQ99+273)^3))</f>
        <v>0</v>
      </c>
      <c r="W99">
        <f>($C$7*BR99+$D$7*BS99+$E$7*V99)</f>
        <v>0</v>
      </c>
      <c r="X99">
        <f>0.61365*exp(17.502*W99/(240.97+W99))</f>
        <v>0</v>
      </c>
      <c r="Y99">
        <f>(Z99/AA99*100)</f>
        <v>0</v>
      </c>
      <c r="Z99">
        <f>BJ99*(BO99+BP99)/1000</f>
        <v>0</v>
      </c>
      <c r="AA99">
        <f>0.61365*exp(17.502*BQ99/(240.97+BQ99))</f>
        <v>0</v>
      </c>
      <c r="AB99">
        <f>(X99-BJ99*(BO99+BP99)/1000)</f>
        <v>0</v>
      </c>
      <c r="AC99">
        <f>(-J99*44100)</f>
        <v>0</v>
      </c>
      <c r="AD99">
        <f>2*29.3*R99*0.92*(BQ99-W99)</f>
        <v>0</v>
      </c>
      <c r="AE99">
        <f>2*0.95*5.67E-8*(((BQ99+$B$7)+273)^4-(W99+273)^4)</f>
        <v>0</v>
      </c>
      <c r="AF99">
        <f>U99+AE99+AC99+AD99</f>
        <v>0</v>
      </c>
      <c r="AG99">
        <f>BN99*AU99*(BI99-BH99*(1000-AU99*BK99)/(1000-AU99*BJ99))/(100*BB99)</f>
        <v>0</v>
      </c>
      <c r="AH99">
        <f>1000*BN99*AU99*(BJ99-BK99)/(100*BB99*(1000-AU99*BJ99))</f>
        <v>0</v>
      </c>
      <c r="AI99">
        <f>(AJ99 - AK99 - BO99*1E3/(8.314*(BQ99+273.15)) * AM99/BN99 * AL99) * BN99/(100*BB99) * (1000 - BK99)/1000</f>
        <v>0</v>
      </c>
      <c r="AJ99">
        <v>1412.66927770345</v>
      </c>
      <c r="AK99">
        <v>1364.67484848485</v>
      </c>
      <c r="AL99">
        <v>3.42476770799458</v>
      </c>
      <c r="AM99">
        <v>65.8875090245337</v>
      </c>
      <c r="AN99">
        <f>(AP99 - AO99 + BO99*1E3/(8.314*(BQ99+273.15)) * AR99/BN99 * AQ99) * BN99/(100*BB99) * 1000/(1000 - AP99)</f>
        <v>0</v>
      </c>
      <c r="AO99">
        <v>14.2227180514607</v>
      </c>
      <c r="AP99">
        <v>21.6240657342657</v>
      </c>
      <c r="AQ99">
        <v>0.000653348549329427</v>
      </c>
      <c r="AR99">
        <v>78.9573288142496</v>
      </c>
      <c r="AS99">
        <v>18</v>
      </c>
      <c r="AT99">
        <v>4</v>
      </c>
      <c r="AU99">
        <f>IF(AS99*$H$13&gt;=AW99,1.0,(AW99/(AW99-AS99*$H$13)))</f>
        <v>0</v>
      </c>
      <c r="AV99">
        <f>(AU99-1)*100</f>
        <v>0</v>
      </c>
      <c r="AW99">
        <f>MAX(0,($B$13+$C$13*BV99)/(1+$D$13*BV99)*BO99/(BQ99+273)*$E$13)</f>
        <v>0</v>
      </c>
      <c r="AX99">
        <f>$B$11*BW99+$C$11*BX99+$F$11*CI99*(1-CL99)</f>
        <v>0</v>
      </c>
      <c r="AY99">
        <f>AX99*AZ99</f>
        <v>0</v>
      </c>
      <c r="AZ99">
        <f>($B$11*$D$9+$C$11*$D$9+$F$11*((CV99+CN99)/MAX(CV99+CN99+CW99, 0.1)*$I$9+CW99/MAX(CV99+CN99+CW99, 0.1)*$J$9))/($B$11+$C$11+$F$11)</f>
        <v>0</v>
      </c>
      <c r="BA99">
        <f>($B$11*$K$9+$C$11*$K$9+$F$11*((CV99+CN99)/MAX(CV99+CN99+CW99, 0.1)*$P$9+CW99/MAX(CV99+CN99+CW99, 0.1)*$Q$9))/($B$11+$C$11+$F$11)</f>
        <v>0</v>
      </c>
      <c r="BB99">
        <v>6</v>
      </c>
      <c r="BC99">
        <v>0.5</v>
      </c>
      <c r="BD99" t="s">
        <v>355</v>
      </c>
      <c r="BE99">
        <v>2</v>
      </c>
      <c r="BF99" t="b">
        <v>1</v>
      </c>
      <c r="BG99">
        <v>1657479768.35</v>
      </c>
      <c r="BH99">
        <v>1327.587</v>
      </c>
      <c r="BI99">
        <v>1393.623</v>
      </c>
      <c r="BJ99">
        <v>21.61763</v>
      </c>
      <c r="BK99">
        <v>14.20505</v>
      </c>
      <c r="BL99">
        <v>1321.621</v>
      </c>
      <c r="BM99">
        <v>21.3196</v>
      </c>
      <c r="BN99">
        <v>500.0275</v>
      </c>
      <c r="BO99">
        <v>73.38591</v>
      </c>
      <c r="BP99">
        <v>0.02807337</v>
      </c>
      <c r="BQ99">
        <v>24.86868</v>
      </c>
      <c r="BR99">
        <v>25.09933</v>
      </c>
      <c r="BS99">
        <v>999.9</v>
      </c>
      <c r="BT99">
        <v>0</v>
      </c>
      <c r="BU99">
        <v>0</v>
      </c>
      <c r="BV99">
        <v>9994.754</v>
      </c>
      <c r="BW99">
        <v>0</v>
      </c>
      <c r="BX99">
        <v>2474.149</v>
      </c>
      <c r="BY99">
        <v>-66.03697</v>
      </c>
      <c r="BZ99">
        <v>1356.921</v>
      </c>
      <c r="CA99">
        <v>1413.706</v>
      </c>
      <c r="CB99">
        <v>7.412592</v>
      </c>
      <c r="CC99">
        <v>1393.623</v>
      </c>
      <c r="CD99">
        <v>14.20505</v>
      </c>
      <c r="CE99">
        <v>1.58643</v>
      </c>
      <c r="CF99">
        <v>1.042451</v>
      </c>
      <c r="CG99">
        <v>13.82764</v>
      </c>
      <c r="CH99">
        <v>7.523587</v>
      </c>
      <c r="CI99">
        <v>1999.984</v>
      </c>
      <c r="CJ99">
        <v>0.9800064</v>
      </c>
      <c r="CK99">
        <v>0.01999362</v>
      </c>
      <c r="CL99">
        <v>0</v>
      </c>
      <c r="CM99">
        <v>2.58705</v>
      </c>
      <c r="CN99">
        <v>0</v>
      </c>
      <c r="CO99">
        <v>18297.2</v>
      </c>
      <c r="CP99">
        <v>16705.32</v>
      </c>
      <c r="CQ99">
        <v>46.7059</v>
      </c>
      <c r="CR99">
        <v>49.8687</v>
      </c>
      <c r="CS99">
        <v>48.0434</v>
      </c>
      <c r="CT99">
        <v>47.1436</v>
      </c>
      <c r="CU99">
        <v>45.812</v>
      </c>
      <c r="CV99">
        <v>1959.994</v>
      </c>
      <c r="CW99">
        <v>39.99</v>
      </c>
      <c r="CX99">
        <v>0</v>
      </c>
      <c r="CY99">
        <v>1651546555.2</v>
      </c>
      <c r="CZ99">
        <v>0</v>
      </c>
      <c r="DA99">
        <v>0</v>
      </c>
      <c r="DB99" t="s">
        <v>356</v>
      </c>
      <c r="DC99">
        <v>1657298120.5</v>
      </c>
      <c r="DD99">
        <v>1657298120.5</v>
      </c>
      <c r="DE99">
        <v>0</v>
      </c>
      <c r="DF99">
        <v>1.391</v>
      </c>
      <c r="DG99">
        <v>0.035</v>
      </c>
      <c r="DH99">
        <v>2.39</v>
      </c>
      <c r="DI99">
        <v>0.104</v>
      </c>
      <c r="DJ99">
        <v>419</v>
      </c>
      <c r="DK99">
        <v>18</v>
      </c>
      <c r="DL99">
        <v>0.11</v>
      </c>
      <c r="DM99">
        <v>0.02</v>
      </c>
      <c r="DN99">
        <v>-65.4408341463415</v>
      </c>
      <c r="DO99">
        <v>-5.3466752613241</v>
      </c>
      <c r="DP99">
        <v>0.671322667723861</v>
      </c>
      <c r="DQ99">
        <v>0</v>
      </c>
      <c r="DR99">
        <v>7.35442634146341</v>
      </c>
      <c r="DS99">
        <v>0.305110662020921</v>
      </c>
      <c r="DT99">
        <v>0.0366485928759324</v>
      </c>
      <c r="DU99">
        <v>0</v>
      </c>
      <c r="DV99">
        <v>0</v>
      </c>
      <c r="DW99">
        <v>2</v>
      </c>
      <c r="DX99" t="s">
        <v>357</v>
      </c>
      <c r="DY99">
        <v>2.82043</v>
      </c>
      <c r="DZ99">
        <v>2.64444</v>
      </c>
      <c r="EA99">
        <v>0.162136</v>
      </c>
      <c r="EB99">
        <v>0.166957</v>
      </c>
      <c r="EC99">
        <v>0.0769447</v>
      </c>
      <c r="ED99">
        <v>0.0567568</v>
      </c>
      <c r="EE99">
        <v>23283.7</v>
      </c>
      <c r="EF99">
        <v>20227.1</v>
      </c>
      <c r="EG99">
        <v>24903.6</v>
      </c>
      <c r="EH99">
        <v>23671.8</v>
      </c>
      <c r="EI99">
        <v>39288.9</v>
      </c>
      <c r="EJ99">
        <v>36998.6</v>
      </c>
      <c r="EK99">
        <v>45074</v>
      </c>
      <c r="EL99">
        <v>42277.2</v>
      </c>
      <c r="EM99">
        <v>1.73002</v>
      </c>
      <c r="EN99">
        <v>2.0733</v>
      </c>
      <c r="EO99">
        <v>-0.0348128</v>
      </c>
      <c r="EP99">
        <v>0</v>
      </c>
      <c r="EQ99">
        <v>25.6639</v>
      </c>
      <c r="ER99">
        <v>999.9</v>
      </c>
      <c r="ES99">
        <v>39.415</v>
      </c>
      <c r="ET99">
        <v>34.926</v>
      </c>
      <c r="EU99">
        <v>30.2165</v>
      </c>
      <c r="EV99">
        <v>52.7805</v>
      </c>
      <c r="EW99">
        <v>28.6579</v>
      </c>
      <c r="EX99">
        <v>2</v>
      </c>
      <c r="EY99">
        <v>0.395</v>
      </c>
      <c r="EZ99">
        <v>7.72379</v>
      </c>
      <c r="FA99">
        <v>20.0719</v>
      </c>
      <c r="FB99">
        <v>5.23421</v>
      </c>
      <c r="FC99">
        <v>11.992</v>
      </c>
      <c r="FD99">
        <v>4.9557</v>
      </c>
      <c r="FE99">
        <v>3.30393</v>
      </c>
      <c r="FF99">
        <v>347.9</v>
      </c>
      <c r="FG99">
        <v>9999</v>
      </c>
      <c r="FH99">
        <v>9999</v>
      </c>
      <c r="FI99">
        <v>6224</v>
      </c>
      <c r="FJ99">
        <v>1.86813</v>
      </c>
      <c r="FK99">
        <v>1.86386</v>
      </c>
      <c r="FL99">
        <v>1.87134</v>
      </c>
      <c r="FM99">
        <v>1.86234</v>
      </c>
      <c r="FN99">
        <v>1.86172</v>
      </c>
      <c r="FO99">
        <v>1.86813</v>
      </c>
      <c r="FP99">
        <v>1.85825</v>
      </c>
      <c r="FQ99">
        <v>1.86462</v>
      </c>
      <c r="FR99">
        <v>5</v>
      </c>
      <c r="FS99">
        <v>0</v>
      </c>
      <c r="FT99">
        <v>0</v>
      </c>
      <c r="FU99">
        <v>0</v>
      </c>
      <c r="FV99" t="s">
        <v>358</v>
      </c>
      <c r="FW99" t="s">
        <v>359</v>
      </c>
      <c r="FX99" t="s">
        <v>360</v>
      </c>
      <c r="FY99" t="s">
        <v>360</v>
      </c>
      <c r="FZ99" t="s">
        <v>360</v>
      </c>
      <c r="GA99" t="s">
        <v>360</v>
      </c>
      <c r="GB99">
        <v>0</v>
      </c>
      <c r="GC99">
        <v>100</v>
      </c>
      <c r="GD99">
        <v>100</v>
      </c>
      <c r="GE99">
        <v>5.99</v>
      </c>
      <c r="GF99">
        <v>0.2983</v>
      </c>
      <c r="GG99">
        <v>1.58883679202709</v>
      </c>
      <c r="GH99">
        <v>0.00476717027532216</v>
      </c>
      <c r="GI99">
        <v>-2.21254457965117e-06</v>
      </c>
      <c r="GJ99">
        <v>8.4011376092462e-10</v>
      </c>
      <c r="GK99">
        <v>-0.0609447565822332</v>
      </c>
      <c r="GL99">
        <v>-0.00872906473258777</v>
      </c>
      <c r="GM99">
        <v>0.00143137740804298</v>
      </c>
      <c r="GN99">
        <v>-1.08861914993027e-05</v>
      </c>
      <c r="GO99">
        <v>12</v>
      </c>
      <c r="GP99">
        <v>2219</v>
      </c>
      <c r="GQ99">
        <v>4</v>
      </c>
      <c r="GR99">
        <v>38</v>
      </c>
      <c r="GS99">
        <v>3027.5</v>
      </c>
      <c r="GT99">
        <v>3027.5</v>
      </c>
      <c r="GU99">
        <v>3.37646</v>
      </c>
      <c r="GV99">
        <v>2.35352</v>
      </c>
      <c r="GW99">
        <v>1.99829</v>
      </c>
      <c r="GX99">
        <v>2.70874</v>
      </c>
      <c r="GY99">
        <v>2.09351</v>
      </c>
      <c r="GZ99">
        <v>2.40723</v>
      </c>
      <c r="HA99">
        <v>39.7171</v>
      </c>
      <c r="HB99">
        <v>13.7205</v>
      </c>
      <c r="HC99">
        <v>18</v>
      </c>
      <c r="HD99">
        <v>425.105</v>
      </c>
      <c r="HE99">
        <v>656.572</v>
      </c>
      <c r="HF99">
        <v>19.0616</v>
      </c>
      <c r="HG99">
        <v>32.243</v>
      </c>
      <c r="HH99">
        <v>29.9998</v>
      </c>
      <c r="HI99">
        <v>32.0493</v>
      </c>
      <c r="HJ99">
        <v>32.0304</v>
      </c>
      <c r="HK99">
        <v>67.555</v>
      </c>
      <c r="HL99">
        <v>63.1518</v>
      </c>
      <c r="HM99">
        <v>0</v>
      </c>
      <c r="HN99">
        <v>19.031</v>
      </c>
      <c r="HO99">
        <v>1422.09</v>
      </c>
      <c r="HP99">
        <v>14.0275</v>
      </c>
      <c r="HQ99">
        <v>95.3573</v>
      </c>
      <c r="HR99">
        <v>99.354</v>
      </c>
    </row>
    <row r="100" spans="1:226">
      <c r="A100">
        <v>84</v>
      </c>
      <c r="B100">
        <v>1657479775.6</v>
      </c>
      <c r="C100">
        <v>506.599999904633</v>
      </c>
      <c r="D100" t="s">
        <v>526</v>
      </c>
      <c r="E100" t="s">
        <v>527</v>
      </c>
      <c r="F100">
        <v>5</v>
      </c>
      <c r="G100" t="s">
        <v>353</v>
      </c>
      <c r="H100" t="s">
        <v>354</v>
      </c>
      <c r="I100">
        <v>1657479772.75</v>
      </c>
      <c r="J100">
        <f>(K100)/1000</f>
        <v>0</v>
      </c>
      <c r="K100">
        <f>IF(BF100, AN100, AH100)</f>
        <v>0</v>
      </c>
      <c r="L100">
        <f>IF(BF100, AI100, AG100)</f>
        <v>0</v>
      </c>
      <c r="M100">
        <f>BH100 - IF(AU100&gt;1, L100*BB100*100.0/(AW100*BV100), 0)</f>
        <v>0</v>
      </c>
      <c r="N100">
        <f>((T100-J100/2)*M100-L100)/(T100+J100/2)</f>
        <v>0</v>
      </c>
      <c r="O100">
        <f>N100*(BO100+BP100)/1000.0</f>
        <v>0</v>
      </c>
      <c r="P100">
        <f>(BH100 - IF(AU100&gt;1, L100*BB100*100.0/(AW100*BV100), 0))*(BO100+BP100)/1000.0</f>
        <v>0</v>
      </c>
      <c r="Q100">
        <f>2.0/((1/S100-1/R100)+SIGN(S100)*SQRT((1/S100-1/R100)*(1/S100-1/R100) + 4*BC100/((BC100+1)*(BC100+1))*(2*1/S100*1/R100-1/R100*1/R100)))</f>
        <v>0</v>
      </c>
      <c r="R100">
        <f>IF(LEFT(BD100,1)&lt;&gt;"0",IF(LEFT(BD100,1)="1",3.0,BE100),$D$5+$E$5*(BV100*BO100/($K$5*1000))+$F$5*(BV100*BO100/($K$5*1000))*MAX(MIN(BB100,$J$5),$I$5)*MAX(MIN(BB100,$J$5),$I$5)+$G$5*MAX(MIN(BB100,$J$5),$I$5)*(BV100*BO100/($K$5*1000))+$H$5*(BV100*BO100/($K$5*1000))*(BV100*BO100/($K$5*1000)))</f>
        <v>0</v>
      </c>
      <c r="S100">
        <f>J100*(1000-(1000*0.61365*exp(17.502*W100/(240.97+W100))/(BO100+BP100)+BJ100)/2)/(1000*0.61365*exp(17.502*W100/(240.97+W100))/(BO100+BP100)-BJ100)</f>
        <v>0</v>
      </c>
      <c r="T100">
        <f>1/((BC100+1)/(Q100/1.6)+1/(R100/1.37)) + BC100/((BC100+1)/(Q100/1.6) + BC100/(R100/1.37))</f>
        <v>0</v>
      </c>
      <c r="U100">
        <f>(AX100*BA100)</f>
        <v>0</v>
      </c>
      <c r="V100">
        <f>(BQ100+(U100+2*0.95*5.67E-8*(((BQ100+$B$7)+273)^4-(BQ100+273)^4)-44100*J100)/(1.84*29.3*R100+8*0.95*5.67E-8*(BQ100+273)^3))</f>
        <v>0</v>
      </c>
      <c r="W100">
        <f>($C$7*BR100+$D$7*BS100+$E$7*V100)</f>
        <v>0</v>
      </c>
      <c r="X100">
        <f>0.61365*exp(17.502*W100/(240.97+W100))</f>
        <v>0</v>
      </c>
      <c r="Y100">
        <f>(Z100/AA100*100)</f>
        <v>0</v>
      </c>
      <c r="Z100">
        <f>BJ100*(BO100+BP100)/1000</f>
        <v>0</v>
      </c>
      <c r="AA100">
        <f>0.61365*exp(17.502*BQ100/(240.97+BQ100))</f>
        <v>0</v>
      </c>
      <c r="AB100">
        <f>(X100-BJ100*(BO100+BP100)/1000)</f>
        <v>0</v>
      </c>
      <c r="AC100">
        <f>(-J100*44100)</f>
        <v>0</v>
      </c>
      <c r="AD100">
        <f>2*29.3*R100*0.92*(BQ100-W100)</f>
        <v>0</v>
      </c>
      <c r="AE100">
        <f>2*0.95*5.67E-8*(((BQ100+$B$7)+273)^4-(W100+273)^4)</f>
        <v>0</v>
      </c>
      <c r="AF100">
        <f>U100+AE100+AC100+AD100</f>
        <v>0</v>
      </c>
      <c r="AG100">
        <f>BN100*AU100*(BI100-BH100*(1000-AU100*BK100)/(1000-AU100*BJ100))/(100*BB100)</f>
        <v>0</v>
      </c>
      <c r="AH100">
        <f>1000*BN100*AU100*(BJ100-BK100)/(100*BB100*(1000-AU100*BJ100))</f>
        <v>0</v>
      </c>
      <c r="AI100">
        <f>(AJ100 - AK100 - BO100*1E3/(8.314*(BQ100+273.15)) * AM100/BN100 * AL100) * BN100/(100*BB100) * (1000 - BK100)/1000</f>
        <v>0</v>
      </c>
      <c r="AJ100">
        <v>1428.18542983395</v>
      </c>
      <c r="AK100">
        <v>1380.09606060606</v>
      </c>
      <c r="AL100">
        <v>3.41829962962976</v>
      </c>
      <c r="AM100">
        <v>65.8875090245337</v>
      </c>
      <c r="AN100">
        <f>(AP100 - AO100 + BO100*1E3/(8.314*(BQ100+273.15)) * AR100/BN100 * AQ100) * BN100/(100*BB100) * 1000/(1000 - AP100)</f>
        <v>0</v>
      </c>
      <c r="AO100">
        <v>14.1520817706576</v>
      </c>
      <c r="AP100">
        <v>21.6212188811189</v>
      </c>
      <c r="AQ100">
        <v>1.08189691776709e-05</v>
      </c>
      <c r="AR100">
        <v>78.9573288142496</v>
      </c>
      <c r="AS100">
        <v>18</v>
      </c>
      <c r="AT100">
        <v>4</v>
      </c>
      <c r="AU100">
        <f>IF(AS100*$H$13&gt;=AW100,1.0,(AW100/(AW100-AS100*$H$13)))</f>
        <v>0</v>
      </c>
      <c r="AV100">
        <f>(AU100-1)*100</f>
        <v>0</v>
      </c>
      <c r="AW100">
        <f>MAX(0,($B$13+$C$13*BV100)/(1+$D$13*BV100)*BO100/(BQ100+273)*$E$13)</f>
        <v>0</v>
      </c>
      <c r="AX100">
        <f>$B$11*BW100+$C$11*BX100+$F$11*CI100*(1-CL100)</f>
        <v>0</v>
      </c>
      <c r="AY100">
        <f>AX100*AZ100</f>
        <v>0</v>
      </c>
      <c r="AZ100">
        <f>($B$11*$D$9+$C$11*$D$9+$F$11*((CV100+CN100)/MAX(CV100+CN100+CW100, 0.1)*$I$9+CW100/MAX(CV100+CN100+CW100, 0.1)*$J$9))/($B$11+$C$11+$F$11)</f>
        <v>0</v>
      </c>
      <c r="BA100">
        <f>($B$11*$K$9+$C$11*$K$9+$F$11*((CV100+CN100)/MAX(CV100+CN100+CW100, 0.1)*$P$9+CW100/MAX(CV100+CN100+CW100, 0.1)*$Q$9))/($B$11+$C$11+$F$11)</f>
        <v>0</v>
      </c>
      <c r="BB100">
        <v>6</v>
      </c>
      <c r="BC100">
        <v>0.5</v>
      </c>
      <c r="BD100" t="s">
        <v>355</v>
      </c>
      <c r="BE100">
        <v>2</v>
      </c>
      <c r="BF100" t="b">
        <v>1</v>
      </c>
      <c r="BG100">
        <v>1657479772.75</v>
      </c>
      <c r="BH100">
        <v>1342.388</v>
      </c>
      <c r="BI100">
        <v>1408.502</v>
      </c>
      <c r="BJ100">
        <v>21.62278</v>
      </c>
      <c r="BK100">
        <v>14.13297</v>
      </c>
      <c r="BL100">
        <v>1336.374</v>
      </c>
      <c r="BM100">
        <v>21.32456</v>
      </c>
      <c r="BN100">
        <v>500.0015</v>
      </c>
      <c r="BO100">
        <v>73.38458</v>
      </c>
      <c r="BP100">
        <v>0.027953</v>
      </c>
      <c r="BQ100">
        <v>24.86691</v>
      </c>
      <c r="BR100">
        <v>25.09656</v>
      </c>
      <c r="BS100">
        <v>999.9</v>
      </c>
      <c r="BT100">
        <v>0</v>
      </c>
      <c r="BU100">
        <v>0</v>
      </c>
      <c r="BV100">
        <v>9991.621</v>
      </c>
      <c r="BW100">
        <v>0</v>
      </c>
      <c r="BX100">
        <v>2475.835</v>
      </c>
      <c r="BY100">
        <v>-66.11468</v>
      </c>
      <c r="BZ100">
        <v>1372.056</v>
      </c>
      <c r="CA100">
        <v>1428.695</v>
      </c>
      <c r="CB100">
        <v>7.489826</v>
      </c>
      <c r="CC100">
        <v>1408.502</v>
      </c>
      <c r="CD100">
        <v>14.13297</v>
      </c>
      <c r="CE100">
        <v>1.58678</v>
      </c>
      <c r="CF100">
        <v>1.03714</v>
      </c>
      <c r="CG100">
        <v>13.83102</v>
      </c>
      <c r="CH100">
        <v>7.44884</v>
      </c>
      <c r="CI100">
        <v>2000.006</v>
      </c>
      <c r="CJ100">
        <v>0.9800067</v>
      </c>
      <c r="CK100">
        <v>0.01999331</v>
      </c>
      <c r="CL100">
        <v>0</v>
      </c>
      <c r="CM100">
        <v>2.5265</v>
      </c>
      <c r="CN100">
        <v>0</v>
      </c>
      <c r="CO100">
        <v>18306.79</v>
      </c>
      <c r="CP100">
        <v>16705.51</v>
      </c>
      <c r="CQ100">
        <v>46.75</v>
      </c>
      <c r="CR100">
        <v>49.8998</v>
      </c>
      <c r="CS100">
        <v>48.062</v>
      </c>
      <c r="CT100">
        <v>47.187</v>
      </c>
      <c r="CU100">
        <v>45.8498</v>
      </c>
      <c r="CV100">
        <v>1960.016</v>
      </c>
      <c r="CW100">
        <v>39.99</v>
      </c>
      <c r="CX100">
        <v>0</v>
      </c>
      <c r="CY100">
        <v>1651546560</v>
      </c>
      <c r="CZ100">
        <v>0</v>
      </c>
      <c r="DA100">
        <v>0</v>
      </c>
      <c r="DB100" t="s">
        <v>356</v>
      </c>
      <c r="DC100">
        <v>1657298120.5</v>
      </c>
      <c r="DD100">
        <v>1657298120.5</v>
      </c>
      <c r="DE100">
        <v>0</v>
      </c>
      <c r="DF100">
        <v>1.391</v>
      </c>
      <c r="DG100">
        <v>0.035</v>
      </c>
      <c r="DH100">
        <v>2.39</v>
      </c>
      <c r="DI100">
        <v>0.104</v>
      </c>
      <c r="DJ100">
        <v>419</v>
      </c>
      <c r="DK100">
        <v>18</v>
      </c>
      <c r="DL100">
        <v>0.11</v>
      </c>
      <c r="DM100">
        <v>0.02</v>
      </c>
      <c r="DN100">
        <v>-65.6861146341463</v>
      </c>
      <c r="DO100">
        <v>-4.8956717770036</v>
      </c>
      <c r="DP100">
        <v>0.663749771231775</v>
      </c>
      <c r="DQ100">
        <v>0</v>
      </c>
      <c r="DR100">
        <v>7.38635341463415</v>
      </c>
      <c r="DS100">
        <v>0.595618954703822</v>
      </c>
      <c r="DT100">
        <v>0.0636350288031623</v>
      </c>
      <c r="DU100">
        <v>0</v>
      </c>
      <c r="DV100">
        <v>0</v>
      </c>
      <c r="DW100">
        <v>2</v>
      </c>
      <c r="DX100" t="s">
        <v>357</v>
      </c>
      <c r="DY100">
        <v>2.82014</v>
      </c>
      <c r="DZ100">
        <v>2.64432</v>
      </c>
      <c r="EA100">
        <v>0.163258</v>
      </c>
      <c r="EB100">
        <v>0.167985</v>
      </c>
      <c r="EC100">
        <v>0.0769377</v>
      </c>
      <c r="ED100">
        <v>0.0566016</v>
      </c>
      <c r="EE100">
        <v>23252.7</v>
      </c>
      <c r="EF100">
        <v>20201.9</v>
      </c>
      <c r="EG100">
        <v>24903.9</v>
      </c>
      <c r="EH100">
        <v>23671.5</v>
      </c>
      <c r="EI100">
        <v>39289.9</v>
      </c>
      <c r="EJ100">
        <v>37004.6</v>
      </c>
      <c r="EK100">
        <v>45074.8</v>
      </c>
      <c r="EL100">
        <v>42277</v>
      </c>
      <c r="EM100">
        <v>1.72983</v>
      </c>
      <c r="EN100">
        <v>2.07328</v>
      </c>
      <c r="EO100">
        <v>-0.0356138</v>
      </c>
      <c r="EP100">
        <v>0</v>
      </c>
      <c r="EQ100">
        <v>25.6859</v>
      </c>
      <c r="ER100">
        <v>999.9</v>
      </c>
      <c r="ES100">
        <v>39.391</v>
      </c>
      <c r="ET100">
        <v>34.926</v>
      </c>
      <c r="EU100">
        <v>30.196</v>
      </c>
      <c r="EV100">
        <v>52.9205</v>
      </c>
      <c r="EW100">
        <v>28.742</v>
      </c>
      <c r="EX100">
        <v>2</v>
      </c>
      <c r="EY100">
        <v>0.395175</v>
      </c>
      <c r="EZ100">
        <v>7.7514</v>
      </c>
      <c r="FA100">
        <v>20.0711</v>
      </c>
      <c r="FB100">
        <v>5.23436</v>
      </c>
      <c r="FC100">
        <v>11.992</v>
      </c>
      <c r="FD100">
        <v>4.9558</v>
      </c>
      <c r="FE100">
        <v>3.30395</v>
      </c>
      <c r="FF100">
        <v>347.9</v>
      </c>
      <c r="FG100">
        <v>9999</v>
      </c>
      <c r="FH100">
        <v>9999</v>
      </c>
      <c r="FI100">
        <v>6224.3</v>
      </c>
      <c r="FJ100">
        <v>1.86813</v>
      </c>
      <c r="FK100">
        <v>1.86385</v>
      </c>
      <c r="FL100">
        <v>1.87134</v>
      </c>
      <c r="FM100">
        <v>1.86234</v>
      </c>
      <c r="FN100">
        <v>1.86172</v>
      </c>
      <c r="FO100">
        <v>1.86813</v>
      </c>
      <c r="FP100">
        <v>1.85824</v>
      </c>
      <c r="FQ100">
        <v>1.86462</v>
      </c>
      <c r="FR100">
        <v>5</v>
      </c>
      <c r="FS100">
        <v>0</v>
      </c>
      <c r="FT100">
        <v>0</v>
      </c>
      <c r="FU100">
        <v>0</v>
      </c>
      <c r="FV100" t="s">
        <v>358</v>
      </c>
      <c r="FW100" t="s">
        <v>359</v>
      </c>
      <c r="FX100" t="s">
        <v>360</v>
      </c>
      <c r="FY100" t="s">
        <v>360</v>
      </c>
      <c r="FZ100" t="s">
        <v>360</v>
      </c>
      <c r="GA100" t="s">
        <v>360</v>
      </c>
      <c r="GB100">
        <v>0</v>
      </c>
      <c r="GC100">
        <v>100</v>
      </c>
      <c r="GD100">
        <v>100</v>
      </c>
      <c r="GE100">
        <v>6.05</v>
      </c>
      <c r="GF100">
        <v>0.2982</v>
      </c>
      <c r="GG100">
        <v>1.58883679202709</v>
      </c>
      <c r="GH100">
        <v>0.00476717027532216</v>
      </c>
      <c r="GI100">
        <v>-2.21254457965117e-06</v>
      </c>
      <c r="GJ100">
        <v>8.4011376092462e-10</v>
      </c>
      <c r="GK100">
        <v>-0.0609447565822332</v>
      </c>
      <c r="GL100">
        <v>-0.00872906473258777</v>
      </c>
      <c r="GM100">
        <v>0.00143137740804298</v>
      </c>
      <c r="GN100">
        <v>-1.08861914993027e-05</v>
      </c>
      <c r="GO100">
        <v>12</v>
      </c>
      <c r="GP100">
        <v>2219</v>
      </c>
      <c r="GQ100">
        <v>4</v>
      </c>
      <c r="GR100">
        <v>38</v>
      </c>
      <c r="GS100">
        <v>3027.6</v>
      </c>
      <c r="GT100">
        <v>3027.6</v>
      </c>
      <c r="GU100">
        <v>3.4021</v>
      </c>
      <c r="GV100">
        <v>2.35352</v>
      </c>
      <c r="GW100">
        <v>1.99829</v>
      </c>
      <c r="GX100">
        <v>2.70874</v>
      </c>
      <c r="GY100">
        <v>2.09351</v>
      </c>
      <c r="GZ100">
        <v>2.36816</v>
      </c>
      <c r="HA100">
        <v>39.7422</v>
      </c>
      <c r="HB100">
        <v>13.7118</v>
      </c>
      <c r="HC100">
        <v>18</v>
      </c>
      <c r="HD100">
        <v>425.037</v>
      </c>
      <c r="HE100">
        <v>656.633</v>
      </c>
      <c r="HF100">
        <v>18.9942</v>
      </c>
      <c r="HG100">
        <v>32.2521</v>
      </c>
      <c r="HH100">
        <v>30</v>
      </c>
      <c r="HI100">
        <v>32.0567</v>
      </c>
      <c r="HJ100">
        <v>32.0378</v>
      </c>
      <c r="HK100">
        <v>68.0804</v>
      </c>
      <c r="HL100">
        <v>63.4262</v>
      </c>
      <c r="HM100">
        <v>0</v>
      </c>
      <c r="HN100">
        <v>18.9354</v>
      </c>
      <c r="HO100">
        <v>1442.16</v>
      </c>
      <c r="HP100">
        <v>13.9705</v>
      </c>
      <c r="HQ100">
        <v>95.3588</v>
      </c>
      <c r="HR100">
        <v>99.3533</v>
      </c>
    </row>
    <row r="101" spans="1:226">
      <c r="A101">
        <v>85</v>
      </c>
      <c r="B101">
        <v>1657479781.1</v>
      </c>
      <c r="C101">
        <v>512.099999904633</v>
      </c>
      <c r="D101" t="s">
        <v>528</v>
      </c>
      <c r="E101" t="s">
        <v>529</v>
      </c>
      <c r="F101">
        <v>5</v>
      </c>
      <c r="G101" t="s">
        <v>353</v>
      </c>
      <c r="H101" t="s">
        <v>354</v>
      </c>
      <c r="I101">
        <v>1657479778.35</v>
      </c>
      <c r="J101">
        <f>(K101)/1000</f>
        <v>0</v>
      </c>
      <c r="K101">
        <f>IF(BF101, AN101, AH101)</f>
        <v>0</v>
      </c>
      <c r="L101">
        <f>IF(BF101, AI101, AG101)</f>
        <v>0</v>
      </c>
      <c r="M101">
        <f>BH101 - IF(AU101&gt;1, L101*BB101*100.0/(AW101*BV101), 0)</f>
        <v>0</v>
      </c>
      <c r="N101">
        <f>((T101-J101/2)*M101-L101)/(T101+J101/2)</f>
        <v>0</v>
      </c>
      <c r="O101">
        <f>N101*(BO101+BP101)/1000.0</f>
        <v>0</v>
      </c>
      <c r="P101">
        <f>(BH101 - IF(AU101&gt;1, L101*BB101*100.0/(AW101*BV101), 0))*(BO101+BP101)/1000.0</f>
        <v>0</v>
      </c>
      <c r="Q101">
        <f>2.0/((1/S101-1/R101)+SIGN(S101)*SQRT((1/S101-1/R101)*(1/S101-1/R101) + 4*BC101/((BC101+1)*(BC101+1))*(2*1/S101*1/R101-1/R101*1/R101)))</f>
        <v>0</v>
      </c>
      <c r="R101">
        <f>IF(LEFT(BD101,1)&lt;&gt;"0",IF(LEFT(BD101,1)="1",3.0,BE101),$D$5+$E$5*(BV101*BO101/($K$5*1000))+$F$5*(BV101*BO101/($K$5*1000))*MAX(MIN(BB101,$J$5),$I$5)*MAX(MIN(BB101,$J$5),$I$5)+$G$5*MAX(MIN(BB101,$J$5),$I$5)*(BV101*BO101/($K$5*1000))+$H$5*(BV101*BO101/($K$5*1000))*(BV101*BO101/($K$5*1000)))</f>
        <v>0</v>
      </c>
      <c r="S101">
        <f>J101*(1000-(1000*0.61365*exp(17.502*W101/(240.97+W101))/(BO101+BP101)+BJ101)/2)/(1000*0.61365*exp(17.502*W101/(240.97+W101))/(BO101+BP101)-BJ101)</f>
        <v>0</v>
      </c>
      <c r="T101">
        <f>1/((BC101+1)/(Q101/1.6)+1/(R101/1.37)) + BC101/((BC101+1)/(Q101/1.6) + BC101/(R101/1.37))</f>
        <v>0</v>
      </c>
      <c r="U101">
        <f>(AX101*BA101)</f>
        <v>0</v>
      </c>
      <c r="V101">
        <f>(BQ101+(U101+2*0.95*5.67E-8*(((BQ101+$B$7)+273)^4-(BQ101+273)^4)-44100*J101)/(1.84*29.3*R101+8*0.95*5.67E-8*(BQ101+273)^3))</f>
        <v>0</v>
      </c>
      <c r="W101">
        <f>($C$7*BR101+$D$7*BS101+$E$7*V101)</f>
        <v>0</v>
      </c>
      <c r="X101">
        <f>0.61365*exp(17.502*W101/(240.97+W101))</f>
        <v>0</v>
      </c>
      <c r="Y101">
        <f>(Z101/AA101*100)</f>
        <v>0</v>
      </c>
      <c r="Z101">
        <f>BJ101*(BO101+BP101)/1000</f>
        <v>0</v>
      </c>
      <c r="AA101">
        <f>0.61365*exp(17.502*BQ101/(240.97+BQ101))</f>
        <v>0</v>
      </c>
      <c r="AB101">
        <f>(X101-BJ101*(BO101+BP101)/1000)</f>
        <v>0</v>
      </c>
      <c r="AC101">
        <f>(-J101*44100)</f>
        <v>0</v>
      </c>
      <c r="AD101">
        <f>2*29.3*R101*0.92*(BQ101-W101)</f>
        <v>0</v>
      </c>
      <c r="AE101">
        <f>2*0.95*5.67E-8*(((BQ101+$B$7)+273)^4-(W101+273)^4)</f>
        <v>0</v>
      </c>
      <c r="AF101">
        <f>U101+AE101+AC101+AD101</f>
        <v>0</v>
      </c>
      <c r="AG101">
        <f>BN101*AU101*(BI101-BH101*(1000-AU101*BK101)/(1000-AU101*BJ101))/(100*BB101)</f>
        <v>0</v>
      </c>
      <c r="AH101">
        <f>1000*BN101*AU101*(BJ101-BK101)/(100*BB101*(1000-AU101*BJ101))</f>
        <v>0</v>
      </c>
      <c r="AI101">
        <f>(AJ101 - AK101 - BO101*1E3/(8.314*(BQ101+273.15)) * AM101/BN101 * AL101) * BN101/(100*BB101) * (1000 - BK101)/1000</f>
        <v>0</v>
      </c>
      <c r="AJ101">
        <v>1446.66042819015</v>
      </c>
      <c r="AK101">
        <v>1398.86763636364</v>
      </c>
      <c r="AL101">
        <v>3.4470518250118</v>
      </c>
      <c r="AM101">
        <v>65.8875090245337</v>
      </c>
      <c r="AN101">
        <f>(AP101 - AO101 + BO101*1E3/(8.314*(BQ101+273.15)) * AR101/BN101 * AQ101) * BN101/(100*BB101) * 1000/(1000 - AP101)</f>
        <v>0</v>
      </c>
      <c r="AO101">
        <v>14.074514966075</v>
      </c>
      <c r="AP101">
        <v>21.6050167832168</v>
      </c>
      <c r="AQ101">
        <v>0.000174064160699164</v>
      </c>
      <c r="AR101">
        <v>78.9573288142496</v>
      </c>
      <c r="AS101">
        <v>19</v>
      </c>
      <c r="AT101">
        <v>4</v>
      </c>
      <c r="AU101">
        <f>IF(AS101*$H$13&gt;=AW101,1.0,(AW101/(AW101-AS101*$H$13)))</f>
        <v>0</v>
      </c>
      <c r="AV101">
        <f>(AU101-1)*100</f>
        <v>0</v>
      </c>
      <c r="AW101">
        <f>MAX(0,($B$13+$C$13*BV101)/(1+$D$13*BV101)*BO101/(BQ101+273)*$E$13)</f>
        <v>0</v>
      </c>
      <c r="AX101">
        <f>$B$11*BW101+$C$11*BX101+$F$11*CI101*(1-CL101)</f>
        <v>0</v>
      </c>
      <c r="AY101">
        <f>AX101*AZ101</f>
        <v>0</v>
      </c>
      <c r="AZ101">
        <f>($B$11*$D$9+$C$11*$D$9+$F$11*((CV101+CN101)/MAX(CV101+CN101+CW101, 0.1)*$I$9+CW101/MAX(CV101+CN101+CW101, 0.1)*$J$9))/($B$11+$C$11+$F$11)</f>
        <v>0</v>
      </c>
      <c r="BA101">
        <f>($B$11*$K$9+$C$11*$K$9+$F$11*((CV101+CN101)/MAX(CV101+CN101+CW101, 0.1)*$P$9+CW101/MAX(CV101+CN101+CW101, 0.1)*$Q$9))/($B$11+$C$11+$F$11)</f>
        <v>0</v>
      </c>
      <c r="BB101">
        <v>6</v>
      </c>
      <c r="BC101">
        <v>0.5</v>
      </c>
      <c r="BD101" t="s">
        <v>355</v>
      </c>
      <c r="BE101">
        <v>2</v>
      </c>
      <c r="BF101" t="b">
        <v>1</v>
      </c>
      <c r="BG101">
        <v>1657479778.35</v>
      </c>
      <c r="BH101">
        <v>1361.024</v>
      </c>
      <c r="BI101">
        <v>1427.246</v>
      </c>
      <c r="BJ101">
        <v>21.61742</v>
      </c>
      <c r="BK101">
        <v>14.02081</v>
      </c>
      <c r="BL101">
        <v>1354.947</v>
      </c>
      <c r="BM101">
        <v>21.31935</v>
      </c>
      <c r="BN101">
        <v>500.0159</v>
      </c>
      <c r="BO101">
        <v>73.38464</v>
      </c>
      <c r="BP101">
        <v>0.02777909</v>
      </c>
      <c r="BQ101">
        <v>24.85341</v>
      </c>
      <c r="BR101">
        <v>25.10404</v>
      </c>
      <c r="BS101">
        <v>999.9</v>
      </c>
      <c r="BT101">
        <v>0</v>
      </c>
      <c r="BU101">
        <v>0</v>
      </c>
      <c r="BV101">
        <v>10008.94</v>
      </c>
      <c r="BW101">
        <v>0</v>
      </c>
      <c r="BX101">
        <v>2467.827</v>
      </c>
      <c r="BY101">
        <v>-66.2208</v>
      </c>
      <c r="BZ101">
        <v>1391.095</v>
      </c>
      <c r="CA101">
        <v>1447.541</v>
      </c>
      <c r="CB101">
        <v>7.596597</v>
      </c>
      <c r="CC101">
        <v>1427.246</v>
      </c>
      <c r="CD101">
        <v>14.02081</v>
      </c>
      <c r="CE101">
        <v>1.586385</v>
      </c>
      <c r="CF101">
        <v>1.028912</v>
      </c>
      <c r="CG101">
        <v>13.82718</v>
      </c>
      <c r="CH101">
        <v>7.332258</v>
      </c>
      <c r="CI101">
        <v>2000.01</v>
      </c>
      <c r="CJ101">
        <v>0.980007</v>
      </c>
      <c r="CK101">
        <v>0.019993</v>
      </c>
      <c r="CL101">
        <v>0</v>
      </c>
      <c r="CM101">
        <v>2.56865</v>
      </c>
      <c r="CN101">
        <v>0</v>
      </c>
      <c r="CO101">
        <v>18298.51</v>
      </c>
      <c r="CP101">
        <v>16705.52</v>
      </c>
      <c r="CQ101">
        <v>46.75</v>
      </c>
      <c r="CR101">
        <v>49.9433</v>
      </c>
      <c r="CS101">
        <v>48.0809</v>
      </c>
      <c r="CT101">
        <v>47.2059</v>
      </c>
      <c r="CU101">
        <v>45.875</v>
      </c>
      <c r="CV101">
        <v>1960.02</v>
      </c>
      <c r="CW101">
        <v>39.99</v>
      </c>
      <c r="CX101">
        <v>0</v>
      </c>
      <c r="CY101">
        <v>1651546565.4</v>
      </c>
      <c r="CZ101">
        <v>0</v>
      </c>
      <c r="DA101">
        <v>0</v>
      </c>
      <c r="DB101" t="s">
        <v>356</v>
      </c>
      <c r="DC101">
        <v>1657298120.5</v>
      </c>
      <c r="DD101">
        <v>1657298120.5</v>
      </c>
      <c r="DE101">
        <v>0</v>
      </c>
      <c r="DF101">
        <v>1.391</v>
      </c>
      <c r="DG101">
        <v>0.035</v>
      </c>
      <c r="DH101">
        <v>2.39</v>
      </c>
      <c r="DI101">
        <v>0.104</v>
      </c>
      <c r="DJ101">
        <v>419</v>
      </c>
      <c r="DK101">
        <v>18</v>
      </c>
      <c r="DL101">
        <v>0.11</v>
      </c>
      <c r="DM101">
        <v>0.02</v>
      </c>
      <c r="DN101">
        <v>-66.0388634146342</v>
      </c>
      <c r="DO101">
        <v>-1.04988710801389</v>
      </c>
      <c r="DP101">
        <v>0.323113408132762</v>
      </c>
      <c r="DQ101">
        <v>0</v>
      </c>
      <c r="DR101">
        <v>7.45997512195122</v>
      </c>
      <c r="DS101">
        <v>0.988190592334489</v>
      </c>
      <c r="DT101">
        <v>0.0989236396103865</v>
      </c>
      <c r="DU101">
        <v>0</v>
      </c>
      <c r="DV101">
        <v>0</v>
      </c>
      <c r="DW101">
        <v>2</v>
      </c>
      <c r="DX101" t="s">
        <v>357</v>
      </c>
      <c r="DY101">
        <v>2.82027</v>
      </c>
      <c r="DZ101">
        <v>2.64429</v>
      </c>
      <c r="EA101">
        <v>0.164619</v>
      </c>
      <c r="EB101">
        <v>0.169342</v>
      </c>
      <c r="EC101">
        <v>0.0768809</v>
      </c>
      <c r="ED101">
        <v>0.056133</v>
      </c>
      <c r="EE101">
        <v>23214.7</v>
      </c>
      <c r="EF101">
        <v>20168.8</v>
      </c>
      <c r="EG101">
        <v>24903.7</v>
      </c>
      <c r="EH101">
        <v>23671.5</v>
      </c>
      <c r="EI101">
        <v>39291.8</v>
      </c>
      <c r="EJ101">
        <v>37022.8</v>
      </c>
      <c r="EK101">
        <v>45074.2</v>
      </c>
      <c r="EL101">
        <v>42276.9</v>
      </c>
      <c r="EM101">
        <v>1.7296</v>
      </c>
      <c r="EN101">
        <v>2.07315</v>
      </c>
      <c r="EO101">
        <v>-0.0370033</v>
      </c>
      <c r="EP101">
        <v>0</v>
      </c>
      <c r="EQ101">
        <v>25.7132</v>
      </c>
      <c r="ER101">
        <v>999.9</v>
      </c>
      <c r="ES101">
        <v>39.366</v>
      </c>
      <c r="ET101">
        <v>34.936</v>
      </c>
      <c r="EU101">
        <v>30.1921</v>
      </c>
      <c r="EV101">
        <v>52.8605</v>
      </c>
      <c r="EW101">
        <v>28.6378</v>
      </c>
      <c r="EX101">
        <v>2</v>
      </c>
      <c r="EY101">
        <v>0.396118</v>
      </c>
      <c r="EZ101">
        <v>7.96001</v>
      </c>
      <c r="FA101">
        <v>20.062</v>
      </c>
      <c r="FB101">
        <v>5.23391</v>
      </c>
      <c r="FC101">
        <v>11.992</v>
      </c>
      <c r="FD101">
        <v>4.95565</v>
      </c>
      <c r="FE101">
        <v>3.3039</v>
      </c>
      <c r="FF101">
        <v>347.9</v>
      </c>
      <c r="FG101">
        <v>9999</v>
      </c>
      <c r="FH101">
        <v>9999</v>
      </c>
      <c r="FI101">
        <v>6224.3</v>
      </c>
      <c r="FJ101">
        <v>1.86813</v>
      </c>
      <c r="FK101">
        <v>1.86384</v>
      </c>
      <c r="FL101">
        <v>1.87134</v>
      </c>
      <c r="FM101">
        <v>1.86233</v>
      </c>
      <c r="FN101">
        <v>1.86172</v>
      </c>
      <c r="FO101">
        <v>1.86813</v>
      </c>
      <c r="FP101">
        <v>1.85824</v>
      </c>
      <c r="FQ101">
        <v>1.86461</v>
      </c>
      <c r="FR101">
        <v>5</v>
      </c>
      <c r="FS101">
        <v>0</v>
      </c>
      <c r="FT101">
        <v>0</v>
      </c>
      <c r="FU101">
        <v>0</v>
      </c>
      <c r="FV101" t="s">
        <v>358</v>
      </c>
      <c r="FW101" t="s">
        <v>359</v>
      </c>
      <c r="FX101" t="s">
        <v>360</v>
      </c>
      <c r="FY101" t="s">
        <v>360</v>
      </c>
      <c r="FZ101" t="s">
        <v>360</v>
      </c>
      <c r="GA101" t="s">
        <v>360</v>
      </c>
      <c r="GB101">
        <v>0</v>
      </c>
      <c r="GC101">
        <v>100</v>
      </c>
      <c r="GD101">
        <v>100</v>
      </c>
      <c r="GE101">
        <v>6.1</v>
      </c>
      <c r="GF101">
        <v>0.2974</v>
      </c>
      <c r="GG101">
        <v>1.58883679202709</v>
      </c>
      <c r="GH101">
        <v>0.00476717027532216</v>
      </c>
      <c r="GI101">
        <v>-2.21254457965117e-06</v>
      </c>
      <c r="GJ101">
        <v>8.4011376092462e-10</v>
      </c>
      <c r="GK101">
        <v>-0.0609447565822332</v>
      </c>
      <c r="GL101">
        <v>-0.00872906473258777</v>
      </c>
      <c r="GM101">
        <v>0.00143137740804298</v>
      </c>
      <c r="GN101">
        <v>-1.08861914993027e-05</v>
      </c>
      <c r="GO101">
        <v>12</v>
      </c>
      <c r="GP101">
        <v>2219</v>
      </c>
      <c r="GQ101">
        <v>4</v>
      </c>
      <c r="GR101">
        <v>38</v>
      </c>
      <c r="GS101">
        <v>3027.7</v>
      </c>
      <c r="GT101">
        <v>3027.7</v>
      </c>
      <c r="GU101">
        <v>3.43628</v>
      </c>
      <c r="GV101">
        <v>2.34375</v>
      </c>
      <c r="GW101">
        <v>1.99829</v>
      </c>
      <c r="GX101">
        <v>2.70996</v>
      </c>
      <c r="GY101">
        <v>2.09351</v>
      </c>
      <c r="GZ101">
        <v>2.4231</v>
      </c>
      <c r="HA101">
        <v>39.7673</v>
      </c>
      <c r="HB101">
        <v>13.7118</v>
      </c>
      <c r="HC101">
        <v>18</v>
      </c>
      <c r="HD101">
        <v>424.968</v>
      </c>
      <c r="HE101">
        <v>656.626</v>
      </c>
      <c r="HF101">
        <v>18.9097</v>
      </c>
      <c r="HG101">
        <v>32.2636</v>
      </c>
      <c r="HH101">
        <v>30.0008</v>
      </c>
      <c r="HI101">
        <v>32.0662</v>
      </c>
      <c r="HJ101">
        <v>32.047</v>
      </c>
      <c r="HK101">
        <v>68.7722</v>
      </c>
      <c r="HL101">
        <v>63.4262</v>
      </c>
      <c r="HM101">
        <v>0</v>
      </c>
      <c r="HN101">
        <v>18.8315</v>
      </c>
      <c r="HO101">
        <v>1455.73</v>
      </c>
      <c r="HP101">
        <v>13.937</v>
      </c>
      <c r="HQ101">
        <v>95.3578</v>
      </c>
      <c r="HR101">
        <v>99.3531</v>
      </c>
    </row>
    <row r="102" spans="1:226">
      <c r="A102">
        <v>86</v>
      </c>
      <c r="B102">
        <v>1657479785.6</v>
      </c>
      <c r="C102">
        <v>516.599999904633</v>
      </c>
      <c r="D102" t="s">
        <v>530</v>
      </c>
      <c r="E102" t="s">
        <v>531</v>
      </c>
      <c r="F102">
        <v>5</v>
      </c>
      <c r="G102" t="s">
        <v>353</v>
      </c>
      <c r="H102" t="s">
        <v>354</v>
      </c>
      <c r="I102">
        <v>1657479782.75</v>
      </c>
      <c r="J102">
        <f>(K102)/1000</f>
        <v>0</v>
      </c>
      <c r="K102">
        <f>IF(BF102, AN102, AH102)</f>
        <v>0</v>
      </c>
      <c r="L102">
        <f>IF(BF102, AI102, AG102)</f>
        <v>0</v>
      </c>
      <c r="M102">
        <f>BH102 - IF(AU102&gt;1, L102*BB102*100.0/(AW102*BV102), 0)</f>
        <v>0</v>
      </c>
      <c r="N102">
        <f>((T102-J102/2)*M102-L102)/(T102+J102/2)</f>
        <v>0</v>
      </c>
      <c r="O102">
        <f>N102*(BO102+BP102)/1000.0</f>
        <v>0</v>
      </c>
      <c r="P102">
        <f>(BH102 - IF(AU102&gt;1, L102*BB102*100.0/(AW102*BV102), 0))*(BO102+BP102)/1000.0</f>
        <v>0</v>
      </c>
      <c r="Q102">
        <f>2.0/((1/S102-1/R102)+SIGN(S102)*SQRT((1/S102-1/R102)*(1/S102-1/R102) + 4*BC102/((BC102+1)*(BC102+1))*(2*1/S102*1/R102-1/R102*1/R102)))</f>
        <v>0</v>
      </c>
      <c r="R102">
        <f>IF(LEFT(BD102,1)&lt;&gt;"0",IF(LEFT(BD102,1)="1",3.0,BE102),$D$5+$E$5*(BV102*BO102/($K$5*1000))+$F$5*(BV102*BO102/($K$5*1000))*MAX(MIN(BB102,$J$5),$I$5)*MAX(MIN(BB102,$J$5),$I$5)+$G$5*MAX(MIN(BB102,$J$5),$I$5)*(BV102*BO102/($K$5*1000))+$H$5*(BV102*BO102/($K$5*1000))*(BV102*BO102/($K$5*1000)))</f>
        <v>0</v>
      </c>
      <c r="S102">
        <f>J102*(1000-(1000*0.61365*exp(17.502*W102/(240.97+W102))/(BO102+BP102)+BJ102)/2)/(1000*0.61365*exp(17.502*W102/(240.97+W102))/(BO102+BP102)-BJ102)</f>
        <v>0</v>
      </c>
      <c r="T102">
        <f>1/((BC102+1)/(Q102/1.6)+1/(R102/1.37)) + BC102/((BC102+1)/(Q102/1.6) + BC102/(R102/1.37))</f>
        <v>0</v>
      </c>
      <c r="U102">
        <f>(AX102*BA102)</f>
        <v>0</v>
      </c>
      <c r="V102">
        <f>(BQ102+(U102+2*0.95*5.67E-8*(((BQ102+$B$7)+273)^4-(BQ102+273)^4)-44100*J102)/(1.84*29.3*R102+8*0.95*5.67E-8*(BQ102+273)^3))</f>
        <v>0</v>
      </c>
      <c r="W102">
        <f>($C$7*BR102+$D$7*BS102+$E$7*V102)</f>
        <v>0</v>
      </c>
      <c r="X102">
        <f>0.61365*exp(17.502*W102/(240.97+W102))</f>
        <v>0</v>
      </c>
      <c r="Y102">
        <f>(Z102/AA102*100)</f>
        <v>0</v>
      </c>
      <c r="Z102">
        <f>BJ102*(BO102+BP102)/1000</f>
        <v>0</v>
      </c>
      <c r="AA102">
        <f>0.61365*exp(17.502*BQ102/(240.97+BQ102))</f>
        <v>0</v>
      </c>
      <c r="AB102">
        <f>(X102-BJ102*(BO102+BP102)/1000)</f>
        <v>0</v>
      </c>
      <c r="AC102">
        <f>(-J102*44100)</f>
        <v>0</v>
      </c>
      <c r="AD102">
        <f>2*29.3*R102*0.92*(BQ102-W102)</f>
        <v>0</v>
      </c>
      <c r="AE102">
        <f>2*0.95*5.67E-8*(((BQ102+$B$7)+273)^4-(W102+273)^4)</f>
        <v>0</v>
      </c>
      <c r="AF102">
        <f>U102+AE102+AC102+AD102</f>
        <v>0</v>
      </c>
      <c r="AG102">
        <f>BN102*AU102*(BI102-BH102*(1000-AU102*BK102)/(1000-AU102*BJ102))/(100*BB102)</f>
        <v>0</v>
      </c>
      <c r="AH102">
        <f>1000*BN102*AU102*(BJ102-BK102)/(100*BB102*(1000-AU102*BJ102))</f>
        <v>0</v>
      </c>
      <c r="AI102">
        <f>(AJ102 - AK102 - BO102*1E3/(8.314*(BQ102+273.15)) * AM102/BN102 * AL102) * BN102/(100*BB102) * (1000 - BK102)/1000</f>
        <v>0</v>
      </c>
      <c r="AJ102">
        <v>1461.90654090677</v>
      </c>
      <c r="AK102">
        <v>1414.38672727273</v>
      </c>
      <c r="AL102">
        <v>3.46337674986495</v>
      </c>
      <c r="AM102">
        <v>65.8875090245337</v>
      </c>
      <c r="AN102">
        <f>(AP102 - AO102 + BO102*1E3/(8.314*(BQ102+273.15)) * AR102/BN102 * AQ102) * BN102/(100*BB102) * 1000/(1000 - AP102)</f>
        <v>0</v>
      </c>
      <c r="AO102">
        <v>13.9493989213462</v>
      </c>
      <c r="AP102">
        <v>21.5673433566434</v>
      </c>
      <c r="AQ102">
        <v>-0.0122674997811478</v>
      </c>
      <c r="AR102">
        <v>78.9573288142496</v>
      </c>
      <c r="AS102">
        <v>18</v>
      </c>
      <c r="AT102">
        <v>4</v>
      </c>
      <c r="AU102">
        <f>IF(AS102*$H$13&gt;=AW102,1.0,(AW102/(AW102-AS102*$H$13)))</f>
        <v>0</v>
      </c>
      <c r="AV102">
        <f>(AU102-1)*100</f>
        <v>0</v>
      </c>
      <c r="AW102">
        <f>MAX(0,($B$13+$C$13*BV102)/(1+$D$13*BV102)*BO102/(BQ102+273)*$E$13)</f>
        <v>0</v>
      </c>
      <c r="AX102">
        <f>$B$11*BW102+$C$11*BX102+$F$11*CI102*(1-CL102)</f>
        <v>0</v>
      </c>
      <c r="AY102">
        <f>AX102*AZ102</f>
        <v>0</v>
      </c>
      <c r="AZ102">
        <f>($B$11*$D$9+$C$11*$D$9+$F$11*((CV102+CN102)/MAX(CV102+CN102+CW102, 0.1)*$I$9+CW102/MAX(CV102+CN102+CW102, 0.1)*$J$9))/($B$11+$C$11+$F$11)</f>
        <v>0</v>
      </c>
      <c r="BA102">
        <f>($B$11*$K$9+$C$11*$K$9+$F$11*((CV102+CN102)/MAX(CV102+CN102+CW102, 0.1)*$P$9+CW102/MAX(CV102+CN102+CW102, 0.1)*$Q$9))/($B$11+$C$11+$F$11)</f>
        <v>0</v>
      </c>
      <c r="BB102">
        <v>6</v>
      </c>
      <c r="BC102">
        <v>0.5</v>
      </c>
      <c r="BD102" t="s">
        <v>355</v>
      </c>
      <c r="BE102">
        <v>2</v>
      </c>
      <c r="BF102" t="b">
        <v>1</v>
      </c>
      <c r="BG102">
        <v>1657479782.75</v>
      </c>
      <c r="BH102">
        <v>1375.891</v>
      </c>
      <c r="BI102">
        <v>1442.05</v>
      </c>
      <c r="BJ102">
        <v>21.5835</v>
      </c>
      <c r="BK102">
        <v>13.94946</v>
      </c>
      <c r="BL102">
        <v>1369.765</v>
      </c>
      <c r="BM102">
        <v>21.28669</v>
      </c>
      <c r="BN102">
        <v>500.0297</v>
      </c>
      <c r="BO102">
        <v>73.38532</v>
      </c>
      <c r="BP102">
        <v>0.02784286</v>
      </c>
      <c r="BQ102">
        <v>24.84571</v>
      </c>
      <c r="BR102">
        <v>25.10889</v>
      </c>
      <c r="BS102">
        <v>999.9</v>
      </c>
      <c r="BT102">
        <v>0</v>
      </c>
      <c r="BU102">
        <v>0</v>
      </c>
      <c r="BV102">
        <v>9993.316</v>
      </c>
      <c r="BW102">
        <v>0</v>
      </c>
      <c r="BX102">
        <v>2378.035</v>
      </c>
      <c r="BY102">
        <v>-66.15721</v>
      </c>
      <c r="BZ102">
        <v>1406.242</v>
      </c>
      <c r="CA102">
        <v>1462.449</v>
      </c>
      <c r="CB102">
        <v>7.634067</v>
      </c>
      <c r="CC102">
        <v>1442.05</v>
      </c>
      <c r="CD102">
        <v>13.94946</v>
      </c>
      <c r="CE102">
        <v>1.583913</v>
      </c>
      <c r="CF102">
        <v>1.023685</v>
      </c>
      <c r="CG102">
        <v>13.80319</v>
      </c>
      <c r="CH102">
        <v>7.257916</v>
      </c>
      <c r="CI102">
        <v>1999.97</v>
      </c>
      <c r="CJ102">
        <v>0.980007</v>
      </c>
      <c r="CK102">
        <v>0.019993</v>
      </c>
      <c r="CL102">
        <v>0</v>
      </c>
      <c r="CM102">
        <v>2.61754</v>
      </c>
      <c r="CN102">
        <v>0</v>
      </c>
      <c r="CO102">
        <v>18169.17</v>
      </c>
      <c r="CP102">
        <v>16705.18</v>
      </c>
      <c r="CQ102">
        <v>46.7748</v>
      </c>
      <c r="CR102">
        <v>49.9937</v>
      </c>
      <c r="CS102">
        <v>48.125</v>
      </c>
      <c r="CT102">
        <v>47.2374</v>
      </c>
      <c r="CU102">
        <v>45.875</v>
      </c>
      <c r="CV102">
        <v>1959.981</v>
      </c>
      <c r="CW102">
        <v>39.989</v>
      </c>
      <c r="CX102">
        <v>0</v>
      </c>
      <c r="CY102">
        <v>1651546570.2</v>
      </c>
      <c r="CZ102">
        <v>0</v>
      </c>
      <c r="DA102">
        <v>0</v>
      </c>
      <c r="DB102" t="s">
        <v>356</v>
      </c>
      <c r="DC102">
        <v>1657298120.5</v>
      </c>
      <c r="DD102">
        <v>1657298120.5</v>
      </c>
      <c r="DE102">
        <v>0</v>
      </c>
      <c r="DF102">
        <v>1.391</v>
      </c>
      <c r="DG102">
        <v>0.035</v>
      </c>
      <c r="DH102">
        <v>2.39</v>
      </c>
      <c r="DI102">
        <v>0.104</v>
      </c>
      <c r="DJ102">
        <v>419</v>
      </c>
      <c r="DK102">
        <v>18</v>
      </c>
      <c r="DL102">
        <v>0.11</v>
      </c>
      <c r="DM102">
        <v>0.02</v>
      </c>
      <c r="DN102">
        <v>-66.0733487804878</v>
      </c>
      <c r="DO102">
        <v>-1.35021533101048</v>
      </c>
      <c r="DP102">
        <v>0.325644645559296</v>
      </c>
      <c r="DQ102">
        <v>0</v>
      </c>
      <c r="DR102">
        <v>7.5176456097561</v>
      </c>
      <c r="DS102">
        <v>0.962889198606281</v>
      </c>
      <c r="DT102">
        <v>0.097225442822058</v>
      </c>
      <c r="DU102">
        <v>0</v>
      </c>
      <c r="DV102">
        <v>0</v>
      </c>
      <c r="DW102">
        <v>2</v>
      </c>
      <c r="DX102" t="s">
        <v>357</v>
      </c>
      <c r="DY102">
        <v>2.81998</v>
      </c>
      <c r="DZ102">
        <v>2.6444</v>
      </c>
      <c r="EA102">
        <v>0.165736</v>
      </c>
      <c r="EB102">
        <v>0.1704</v>
      </c>
      <c r="EC102">
        <v>0.0767939</v>
      </c>
      <c r="ED102">
        <v>0.0561188</v>
      </c>
      <c r="EE102">
        <v>23183.1</v>
      </c>
      <c r="EF102">
        <v>20143.4</v>
      </c>
      <c r="EG102">
        <v>24903.2</v>
      </c>
      <c r="EH102">
        <v>23671.9</v>
      </c>
      <c r="EI102">
        <v>39295.3</v>
      </c>
      <c r="EJ102">
        <v>37024.1</v>
      </c>
      <c r="EK102">
        <v>45073.9</v>
      </c>
      <c r="EL102">
        <v>42277.6</v>
      </c>
      <c r="EM102">
        <v>1.72965</v>
      </c>
      <c r="EN102">
        <v>2.07315</v>
      </c>
      <c r="EO102">
        <v>-0.0380799</v>
      </c>
      <c r="EP102">
        <v>0</v>
      </c>
      <c r="EQ102">
        <v>25.7346</v>
      </c>
      <c r="ER102">
        <v>999.9</v>
      </c>
      <c r="ES102">
        <v>39.366</v>
      </c>
      <c r="ET102">
        <v>34.966</v>
      </c>
      <c r="EU102">
        <v>30.2436</v>
      </c>
      <c r="EV102">
        <v>52.8505</v>
      </c>
      <c r="EW102">
        <v>28.6739</v>
      </c>
      <c r="EX102">
        <v>2</v>
      </c>
      <c r="EY102">
        <v>0.397655</v>
      </c>
      <c r="EZ102">
        <v>8.15004</v>
      </c>
      <c r="FA102">
        <v>20.0536</v>
      </c>
      <c r="FB102">
        <v>5.23511</v>
      </c>
      <c r="FC102">
        <v>11.9923</v>
      </c>
      <c r="FD102">
        <v>4.95575</v>
      </c>
      <c r="FE102">
        <v>3.304</v>
      </c>
      <c r="FF102">
        <v>347.9</v>
      </c>
      <c r="FG102">
        <v>9999</v>
      </c>
      <c r="FH102">
        <v>9999</v>
      </c>
      <c r="FI102">
        <v>6224.5</v>
      </c>
      <c r="FJ102">
        <v>1.86812</v>
      </c>
      <c r="FK102">
        <v>1.86384</v>
      </c>
      <c r="FL102">
        <v>1.87134</v>
      </c>
      <c r="FM102">
        <v>1.86232</v>
      </c>
      <c r="FN102">
        <v>1.86172</v>
      </c>
      <c r="FO102">
        <v>1.86813</v>
      </c>
      <c r="FP102">
        <v>1.85822</v>
      </c>
      <c r="FQ102">
        <v>1.86461</v>
      </c>
      <c r="FR102">
        <v>5</v>
      </c>
      <c r="FS102">
        <v>0</v>
      </c>
      <c r="FT102">
        <v>0</v>
      </c>
      <c r="FU102">
        <v>0</v>
      </c>
      <c r="FV102" t="s">
        <v>358</v>
      </c>
      <c r="FW102" t="s">
        <v>359</v>
      </c>
      <c r="FX102" t="s">
        <v>360</v>
      </c>
      <c r="FY102" t="s">
        <v>360</v>
      </c>
      <c r="FZ102" t="s">
        <v>360</v>
      </c>
      <c r="GA102" t="s">
        <v>360</v>
      </c>
      <c r="GB102">
        <v>0</v>
      </c>
      <c r="GC102">
        <v>100</v>
      </c>
      <c r="GD102">
        <v>100</v>
      </c>
      <c r="GE102">
        <v>6.16</v>
      </c>
      <c r="GF102">
        <v>0.2962</v>
      </c>
      <c r="GG102">
        <v>1.58883679202709</v>
      </c>
      <c r="GH102">
        <v>0.00476717027532216</v>
      </c>
      <c r="GI102">
        <v>-2.21254457965117e-06</v>
      </c>
      <c r="GJ102">
        <v>8.4011376092462e-10</v>
      </c>
      <c r="GK102">
        <v>-0.0609447565822332</v>
      </c>
      <c r="GL102">
        <v>-0.00872906473258777</v>
      </c>
      <c r="GM102">
        <v>0.00143137740804298</v>
      </c>
      <c r="GN102">
        <v>-1.08861914993027e-05</v>
      </c>
      <c r="GO102">
        <v>12</v>
      </c>
      <c r="GP102">
        <v>2219</v>
      </c>
      <c r="GQ102">
        <v>4</v>
      </c>
      <c r="GR102">
        <v>38</v>
      </c>
      <c r="GS102">
        <v>3027.8</v>
      </c>
      <c r="GT102">
        <v>3027.8</v>
      </c>
      <c r="GU102">
        <v>3.46313</v>
      </c>
      <c r="GV102">
        <v>2.34741</v>
      </c>
      <c r="GW102">
        <v>1.99829</v>
      </c>
      <c r="GX102">
        <v>2.70874</v>
      </c>
      <c r="GY102">
        <v>2.09473</v>
      </c>
      <c r="GZ102">
        <v>2.41333</v>
      </c>
      <c r="HA102">
        <v>39.7925</v>
      </c>
      <c r="HB102">
        <v>13.703</v>
      </c>
      <c r="HC102">
        <v>18</v>
      </c>
      <c r="HD102">
        <v>425.046</v>
      </c>
      <c r="HE102">
        <v>656.714</v>
      </c>
      <c r="HF102">
        <v>18.8294</v>
      </c>
      <c r="HG102">
        <v>32.2732</v>
      </c>
      <c r="HH102">
        <v>30.0013</v>
      </c>
      <c r="HI102">
        <v>32.0738</v>
      </c>
      <c r="HJ102">
        <v>32.0549</v>
      </c>
      <c r="HK102">
        <v>69.2923</v>
      </c>
      <c r="HL102">
        <v>63.4262</v>
      </c>
      <c r="HM102">
        <v>0</v>
      </c>
      <c r="HN102">
        <v>18.7238</v>
      </c>
      <c r="HO102">
        <v>1475.91</v>
      </c>
      <c r="HP102">
        <v>13.92</v>
      </c>
      <c r="HQ102">
        <v>95.3566</v>
      </c>
      <c r="HR102">
        <v>99.3548</v>
      </c>
    </row>
    <row r="103" spans="1:226">
      <c r="A103">
        <v>87</v>
      </c>
      <c r="B103">
        <v>1657479790.6</v>
      </c>
      <c r="C103">
        <v>521.599999904633</v>
      </c>
      <c r="D103" t="s">
        <v>532</v>
      </c>
      <c r="E103" t="s">
        <v>533</v>
      </c>
      <c r="F103">
        <v>5</v>
      </c>
      <c r="G103" t="s">
        <v>353</v>
      </c>
      <c r="H103" t="s">
        <v>354</v>
      </c>
      <c r="I103">
        <v>1657479788.1</v>
      </c>
      <c r="J103">
        <f>(K103)/1000</f>
        <v>0</v>
      </c>
      <c r="K103">
        <f>IF(BF103, AN103, AH103)</f>
        <v>0</v>
      </c>
      <c r="L103">
        <f>IF(BF103, AI103, AG103)</f>
        <v>0</v>
      </c>
      <c r="M103">
        <f>BH103 - IF(AU103&gt;1, L103*BB103*100.0/(AW103*BV103), 0)</f>
        <v>0</v>
      </c>
      <c r="N103">
        <f>((T103-J103/2)*M103-L103)/(T103+J103/2)</f>
        <v>0</v>
      </c>
      <c r="O103">
        <f>N103*(BO103+BP103)/1000.0</f>
        <v>0</v>
      </c>
      <c r="P103">
        <f>(BH103 - IF(AU103&gt;1, L103*BB103*100.0/(AW103*BV103), 0))*(BO103+BP103)/1000.0</f>
        <v>0</v>
      </c>
      <c r="Q103">
        <f>2.0/((1/S103-1/R103)+SIGN(S103)*SQRT((1/S103-1/R103)*(1/S103-1/R103) + 4*BC103/((BC103+1)*(BC103+1))*(2*1/S103*1/R103-1/R103*1/R103)))</f>
        <v>0</v>
      </c>
      <c r="R103">
        <f>IF(LEFT(BD103,1)&lt;&gt;"0",IF(LEFT(BD103,1)="1",3.0,BE103),$D$5+$E$5*(BV103*BO103/($K$5*1000))+$F$5*(BV103*BO103/($K$5*1000))*MAX(MIN(BB103,$J$5),$I$5)*MAX(MIN(BB103,$J$5),$I$5)+$G$5*MAX(MIN(BB103,$J$5),$I$5)*(BV103*BO103/($K$5*1000))+$H$5*(BV103*BO103/($K$5*1000))*(BV103*BO103/($K$5*1000)))</f>
        <v>0</v>
      </c>
      <c r="S103">
        <f>J103*(1000-(1000*0.61365*exp(17.502*W103/(240.97+W103))/(BO103+BP103)+BJ103)/2)/(1000*0.61365*exp(17.502*W103/(240.97+W103))/(BO103+BP103)-BJ103)</f>
        <v>0</v>
      </c>
      <c r="T103">
        <f>1/((BC103+1)/(Q103/1.6)+1/(R103/1.37)) + BC103/((BC103+1)/(Q103/1.6) + BC103/(R103/1.37))</f>
        <v>0</v>
      </c>
      <c r="U103">
        <f>(AX103*BA103)</f>
        <v>0</v>
      </c>
      <c r="V103">
        <f>(BQ103+(U103+2*0.95*5.67E-8*(((BQ103+$B$7)+273)^4-(BQ103+273)^4)-44100*J103)/(1.84*29.3*R103+8*0.95*5.67E-8*(BQ103+273)^3))</f>
        <v>0</v>
      </c>
      <c r="W103">
        <f>($C$7*BR103+$D$7*BS103+$E$7*V103)</f>
        <v>0</v>
      </c>
      <c r="X103">
        <f>0.61365*exp(17.502*W103/(240.97+W103))</f>
        <v>0</v>
      </c>
      <c r="Y103">
        <f>(Z103/AA103*100)</f>
        <v>0</v>
      </c>
      <c r="Z103">
        <f>BJ103*(BO103+BP103)/1000</f>
        <v>0</v>
      </c>
      <c r="AA103">
        <f>0.61365*exp(17.502*BQ103/(240.97+BQ103))</f>
        <v>0</v>
      </c>
      <c r="AB103">
        <f>(X103-BJ103*(BO103+BP103)/1000)</f>
        <v>0</v>
      </c>
      <c r="AC103">
        <f>(-J103*44100)</f>
        <v>0</v>
      </c>
      <c r="AD103">
        <f>2*29.3*R103*0.92*(BQ103-W103)</f>
        <v>0</v>
      </c>
      <c r="AE103">
        <f>2*0.95*5.67E-8*(((BQ103+$B$7)+273)^4-(W103+273)^4)</f>
        <v>0</v>
      </c>
      <c r="AF103">
        <f>U103+AE103+AC103+AD103</f>
        <v>0</v>
      </c>
      <c r="AG103">
        <f>BN103*AU103*(BI103-BH103*(1000-AU103*BK103)/(1000-AU103*BJ103))/(100*BB103)</f>
        <v>0</v>
      </c>
      <c r="AH103">
        <f>1000*BN103*AU103*(BJ103-BK103)/(100*BB103*(1000-AU103*BJ103))</f>
        <v>0</v>
      </c>
      <c r="AI103">
        <f>(AJ103 - AK103 - BO103*1E3/(8.314*(BQ103+273.15)) * AM103/BN103 * AL103) * BN103/(100*BB103) * (1000 - BK103)/1000</f>
        <v>0</v>
      </c>
      <c r="AJ103">
        <v>1478.80445964728</v>
      </c>
      <c r="AK103">
        <v>1431.87181818182</v>
      </c>
      <c r="AL103">
        <v>3.51916721416808</v>
      </c>
      <c r="AM103">
        <v>65.8875090245337</v>
      </c>
      <c r="AN103">
        <f>(AP103 - AO103 + BO103*1E3/(8.314*(BQ103+273.15)) * AR103/BN103 * AQ103) * BN103/(100*BB103) * 1000/(1000 - AP103)</f>
        <v>0</v>
      </c>
      <c r="AO103">
        <v>13.9454780966711</v>
      </c>
      <c r="AP103">
        <v>21.5535</v>
      </c>
      <c r="AQ103">
        <v>-0.00126415683310376</v>
      </c>
      <c r="AR103">
        <v>78.9573288142496</v>
      </c>
      <c r="AS103">
        <v>19</v>
      </c>
      <c r="AT103">
        <v>4</v>
      </c>
      <c r="AU103">
        <f>IF(AS103*$H$13&gt;=AW103,1.0,(AW103/(AW103-AS103*$H$13)))</f>
        <v>0</v>
      </c>
      <c r="AV103">
        <f>(AU103-1)*100</f>
        <v>0</v>
      </c>
      <c r="AW103">
        <f>MAX(0,($B$13+$C$13*BV103)/(1+$D$13*BV103)*BO103/(BQ103+273)*$E$13)</f>
        <v>0</v>
      </c>
      <c r="AX103">
        <f>$B$11*BW103+$C$11*BX103+$F$11*CI103*(1-CL103)</f>
        <v>0</v>
      </c>
      <c r="AY103">
        <f>AX103*AZ103</f>
        <v>0</v>
      </c>
      <c r="AZ103">
        <f>($B$11*$D$9+$C$11*$D$9+$F$11*((CV103+CN103)/MAX(CV103+CN103+CW103, 0.1)*$I$9+CW103/MAX(CV103+CN103+CW103, 0.1)*$J$9))/($B$11+$C$11+$F$11)</f>
        <v>0</v>
      </c>
      <c r="BA103">
        <f>($B$11*$K$9+$C$11*$K$9+$F$11*((CV103+CN103)/MAX(CV103+CN103+CW103, 0.1)*$P$9+CW103/MAX(CV103+CN103+CW103, 0.1)*$Q$9))/($B$11+$C$11+$F$11)</f>
        <v>0</v>
      </c>
      <c r="BB103">
        <v>6</v>
      </c>
      <c r="BC103">
        <v>0.5</v>
      </c>
      <c r="BD103" t="s">
        <v>355</v>
      </c>
      <c r="BE103">
        <v>2</v>
      </c>
      <c r="BF103" t="b">
        <v>1</v>
      </c>
      <c r="BG103">
        <v>1657479788.1</v>
      </c>
      <c r="BH103">
        <v>1394.06222222222</v>
      </c>
      <c r="BI103">
        <v>1460.11111111111</v>
      </c>
      <c r="BJ103">
        <v>21.5586666666667</v>
      </c>
      <c r="BK103">
        <v>13.9442111111111</v>
      </c>
      <c r="BL103">
        <v>1387.87333333333</v>
      </c>
      <c r="BM103">
        <v>21.2627333333333</v>
      </c>
      <c r="BN103">
        <v>499.979444444444</v>
      </c>
      <c r="BO103">
        <v>73.3843555555556</v>
      </c>
      <c r="BP103">
        <v>0.0281075111111111</v>
      </c>
      <c r="BQ103">
        <v>24.8398666666667</v>
      </c>
      <c r="BR103">
        <v>25.1168333333333</v>
      </c>
      <c r="BS103">
        <v>999.9</v>
      </c>
      <c r="BT103">
        <v>0</v>
      </c>
      <c r="BU103">
        <v>0</v>
      </c>
      <c r="BV103">
        <v>9999.43666666667</v>
      </c>
      <c r="BW103">
        <v>0</v>
      </c>
      <c r="BX103">
        <v>2079.96888888889</v>
      </c>
      <c r="BY103">
        <v>-66.0474222222222</v>
      </c>
      <c r="BZ103">
        <v>1424.77666666667</v>
      </c>
      <c r="CA103">
        <v>1480.75777777778</v>
      </c>
      <c r="CB103">
        <v>7.61444444444444</v>
      </c>
      <c r="CC103">
        <v>1460.11111111111</v>
      </c>
      <c r="CD103">
        <v>13.9442111111111</v>
      </c>
      <c r="CE103">
        <v>1.58207</v>
      </c>
      <c r="CF103">
        <v>1.02328777777778</v>
      </c>
      <c r="CG103">
        <v>13.7852666666667</v>
      </c>
      <c r="CH103">
        <v>7.25224555555556</v>
      </c>
      <c r="CI103">
        <v>1999.99222222222</v>
      </c>
      <c r="CJ103">
        <v>0.980004111111111</v>
      </c>
      <c r="CK103">
        <v>0.0199959555555556</v>
      </c>
      <c r="CL103">
        <v>0</v>
      </c>
      <c r="CM103">
        <v>2.50575555555556</v>
      </c>
      <c r="CN103">
        <v>0</v>
      </c>
      <c r="CO103">
        <v>17919.3888888889</v>
      </c>
      <c r="CP103">
        <v>16705.3777777778</v>
      </c>
      <c r="CQ103">
        <v>46.812</v>
      </c>
      <c r="CR103">
        <v>50</v>
      </c>
      <c r="CS103">
        <v>48.1387777777778</v>
      </c>
      <c r="CT103">
        <v>47.2637777777778</v>
      </c>
      <c r="CU103">
        <v>45.9301111111111</v>
      </c>
      <c r="CV103">
        <v>1960.00333333333</v>
      </c>
      <c r="CW103">
        <v>39.9888888888889</v>
      </c>
      <c r="CX103">
        <v>0</v>
      </c>
      <c r="CY103">
        <v>1651546575</v>
      </c>
      <c r="CZ103">
        <v>0</v>
      </c>
      <c r="DA103">
        <v>0</v>
      </c>
      <c r="DB103" t="s">
        <v>356</v>
      </c>
      <c r="DC103">
        <v>1657298120.5</v>
      </c>
      <c r="DD103">
        <v>1657298120.5</v>
      </c>
      <c r="DE103">
        <v>0</v>
      </c>
      <c r="DF103">
        <v>1.391</v>
      </c>
      <c r="DG103">
        <v>0.035</v>
      </c>
      <c r="DH103">
        <v>2.39</v>
      </c>
      <c r="DI103">
        <v>0.104</v>
      </c>
      <c r="DJ103">
        <v>419</v>
      </c>
      <c r="DK103">
        <v>18</v>
      </c>
      <c r="DL103">
        <v>0.11</v>
      </c>
      <c r="DM103">
        <v>0.02</v>
      </c>
      <c r="DN103">
        <v>-66.12391</v>
      </c>
      <c r="DO103">
        <v>0.650929080675793</v>
      </c>
      <c r="DP103">
        <v>0.258594347192664</v>
      </c>
      <c r="DQ103">
        <v>0</v>
      </c>
      <c r="DR103">
        <v>7.572296</v>
      </c>
      <c r="DS103">
        <v>0.602151669793602</v>
      </c>
      <c r="DT103">
        <v>0.0676550068657154</v>
      </c>
      <c r="DU103">
        <v>0</v>
      </c>
      <c r="DV103">
        <v>0</v>
      </c>
      <c r="DW103">
        <v>2</v>
      </c>
      <c r="DX103" t="s">
        <v>357</v>
      </c>
      <c r="DY103">
        <v>2.82005</v>
      </c>
      <c r="DZ103">
        <v>2.64456</v>
      </c>
      <c r="EA103">
        <v>0.166991</v>
      </c>
      <c r="EB103">
        <v>0.171639</v>
      </c>
      <c r="EC103">
        <v>0.0767588</v>
      </c>
      <c r="ED103">
        <v>0.0561099</v>
      </c>
      <c r="EE103">
        <v>23147.8</v>
      </c>
      <c r="EF103">
        <v>20112.7</v>
      </c>
      <c r="EG103">
        <v>24902.8</v>
      </c>
      <c r="EH103">
        <v>23671.3</v>
      </c>
      <c r="EI103">
        <v>39295.9</v>
      </c>
      <c r="EJ103">
        <v>37023.6</v>
      </c>
      <c r="EK103">
        <v>45072.8</v>
      </c>
      <c r="EL103">
        <v>42276.7</v>
      </c>
      <c r="EM103">
        <v>1.7293</v>
      </c>
      <c r="EN103">
        <v>2.07295</v>
      </c>
      <c r="EO103">
        <v>-0.0393018</v>
      </c>
      <c r="EP103">
        <v>0</v>
      </c>
      <c r="EQ103">
        <v>25.7596</v>
      </c>
      <c r="ER103">
        <v>999.9</v>
      </c>
      <c r="ES103">
        <v>39.342</v>
      </c>
      <c r="ET103">
        <v>34.966</v>
      </c>
      <c r="EU103">
        <v>30.227</v>
      </c>
      <c r="EV103">
        <v>52.7705</v>
      </c>
      <c r="EW103">
        <v>28.6138</v>
      </c>
      <c r="EX103">
        <v>2</v>
      </c>
      <c r="EY103">
        <v>0.399304</v>
      </c>
      <c r="EZ103">
        <v>8.42567</v>
      </c>
      <c r="FA103">
        <v>20.0406</v>
      </c>
      <c r="FB103">
        <v>5.23541</v>
      </c>
      <c r="FC103">
        <v>11.9936</v>
      </c>
      <c r="FD103">
        <v>4.95595</v>
      </c>
      <c r="FE103">
        <v>3.30398</v>
      </c>
      <c r="FF103">
        <v>347.9</v>
      </c>
      <c r="FG103">
        <v>9999</v>
      </c>
      <c r="FH103">
        <v>9999</v>
      </c>
      <c r="FI103">
        <v>6224.5</v>
      </c>
      <c r="FJ103">
        <v>1.86812</v>
      </c>
      <c r="FK103">
        <v>1.86383</v>
      </c>
      <c r="FL103">
        <v>1.87134</v>
      </c>
      <c r="FM103">
        <v>1.86232</v>
      </c>
      <c r="FN103">
        <v>1.86172</v>
      </c>
      <c r="FO103">
        <v>1.86813</v>
      </c>
      <c r="FP103">
        <v>1.85822</v>
      </c>
      <c r="FQ103">
        <v>1.86459</v>
      </c>
      <c r="FR103">
        <v>5</v>
      </c>
      <c r="FS103">
        <v>0</v>
      </c>
      <c r="FT103">
        <v>0</v>
      </c>
      <c r="FU103">
        <v>0</v>
      </c>
      <c r="FV103" t="s">
        <v>358</v>
      </c>
      <c r="FW103" t="s">
        <v>359</v>
      </c>
      <c r="FX103" t="s">
        <v>360</v>
      </c>
      <c r="FY103" t="s">
        <v>360</v>
      </c>
      <c r="FZ103" t="s">
        <v>360</v>
      </c>
      <c r="GA103" t="s">
        <v>360</v>
      </c>
      <c r="GB103">
        <v>0</v>
      </c>
      <c r="GC103">
        <v>100</v>
      </c>
      <c r="GD103">
        <v>100</v>
      </c>
      <c r="GE103">
        <v>6.21</v>
      </c>
      <c r="GF103">
        <v>0.2957</v>
      </c>
      <c r="GG103">
        <v>1.58883679202709</v>
      </c>
      <c r="GH103">
        <v>0.00476717027532216</v>
      </c>
      <c r="GI103">
        <v>-2.21254457965117e-06</v>
      </c>
      <c r="GJ103">
        <v>8.4011376092462e-10</v>
      </c>
      <c r="GK103">
        <v>-0.0609447565822332</v>
      </c>
      <c r="GL103">
        <v>-0.00872906473258777</v>
      </c>
      <c r="GM103">
        <v>0.00143137740804298</v>
      </c>
      <c r="GN103">
        <v>-1.08861914993027e-05</v>
      </c>
      <c r="GO103">
        <v>12</v>
      </c>
      <c r="GP103">
        <v>2219</v>
      </c>
      <c r="GQ103">
        <v>4</v>
      </c>
      <c r="GR103">
        <v>38</v>
      </c>
      <c r="GS103">
        <v>3027.8</v>
      </c>
      <c r="GT103">
        <v>3027.8</v>
      </c>
      <c r="GU103">
        <v>3.49487</v>
      </c>
      <c r="GV103">
        <v>2.34985</v>
      </c>
      <c r="GW103">
        <v>1.99829</v>
      </c>
      <c r="GX103">
        <v>2.70996</v>
      </c>
      <c r="GY103">
        <v>2.09351</v>
      </c>
      <c r="GZ103">
        <v>2.39502</v>
      </c>
      <c r="HA103">
        <v>39.8177</v>
      </c>
      <c r="HB103">
        <v>13.6767</v>
      </c>
      <c r="HC103">
        <v>18</v>
      </c>
      <c r="HD103">
        <v>424.909</v>
      </c>
      <c r="HE103">
        <v>656.647</v>
      </c>
      <c r="HF103">
        <v>18.7296</v>
      </c>
      <c r="HG103">
        <v>32.2849</v>
      </c>
      <c r="HH103">
        <v>30.0015</v>
      </c>
      <c r="HI103">
        <v>32.0839</v>
      </c>
      <c r="HJ103">
        <v>32.0643</v>
      </c>
      <c r="HK103">
        <v>69.9269</v>
      </c>
      <c r="HL103">
        <v>63.4262</v>
      </c>
      <c r="HM103">
        <v>0</v>
      </c>
      <c r="HN103">
        <v>18.6088</v>
      </c>
      <c r="HO103">
        <v>1489.42</v>
      </c>
      <c r="HP103">
        <v>13.8896</v>
      </c>
      <c r="HQ103">
        <v>95.3547</v>
      </c>
      <c r="HR103">
        <v>99.3525</v>
      </c>
    </row>
    <row r="104" spans="1:226">
      <c r="A104">
        <v>88</v>
      </c>
      <c r="B104">
        <v>1657479795.6</v>
      </c>
      <c r="C104">
        <v>526.599999904633</v>
      </c>
      <c r="D104" t="s">
        <v>534</v>
      </c>
      <c r="E104" t="s">
        <v>535</v>
      </c>
      <c r="F104">
        <v>5</v>
      </c>
      <c r="G104" t="s">
        <v>353</v>
      </c>
      <c r="H104" t="s">
        <v>354</v>
      </c>
      <c r="I104">
        <v>1657479792.8</v>
      </c>
      <c r="J104">
        <f>(K104)/1000</f>
        <v>0</v>
      </c>
      <c r="K104">
        <f>IF(BF104, AN104, AH104)</f>
        <v>0</v>
      </c>
      <c r="L104">
        <f>IF(BF104, AI104, AG104)</f>
        <v>0</v>
      </c>
      <c r="M104">
        <f>BH104 - IF(AU104&gt;1, L104*BB104*100.0/(AW104*BV104), 0)</f>
        <v>0</v>
      </c>
      <c r="N104">
        <f>((T104-J104/2)*M104-L104)/(T104+J104/2)</f>
        <v>0</v>
      </c>
      <c r="O104">
        <f>N104*(BO104+BP104)/1000.0</f>
        <v>0</v>
      </c>
      <c r="P104">
        <f>(BH104 - IF(AU104&gt;1, L104*BB104*100.0/(AW104*BV104), 0))*(BO104+BP104)/1000.0</f>
        <v>0</v>
      </c>
      <c r="Q104">
        <f>2.0/((1/S104-1/R104)+SIGN(S104)*SQRT((1/S104-1/R104)*(1/S104-1/R104) + 4*BC104/((BC104+1)*(BC104+1))*(2*1/S104*1/R104-1/R104*1/R104)))</f>
        <v>0</v>
      </c>
      <c r="R104">
        <f>IF(LEFT(BD104,1)&lt;&gt;"0",IF(LEFT(BD104,1)="1",3.0,BE104),$D$5+$E$5*(BV104*BO104/($K$5*1000))+$F$5*(BV104*BO104/($K$5*1000))*MAX(MIN(BB104,$J$5),$I$5)*MAX(MIN(BB104,$J$5),$I$5)+$G$5*MAX(MIN(BB104,$J$5),$I$5)*(BV104*BO104/($K$5*1000))+$H$5*(BV104*BO104/($K$5*1000))*(BV104*BO104/($K$5*1000)))</f>
        <v>0</v>
      </c>
      <c r="S104">
        <f>J104*(1000-(1000*0.61365*exp(17.502*W104/(240.97+W104))/(BO104+BP104)+BJ104)/2)/(1000*0.61365*exp(17.502*W104/(240.97+W104))/(BO104+BP104)-BJ104)</f>
        <v>0</v>
      </c>
      <c r="T104">
        <f>1/((BC104+1)/(Q104/1.6)+1/(R104/1.37)) + BC104/((BC104+1)/(Q104/1.6) + BC104/(R104/1.37))</f>
        <v>0</v>
      </c>
      <c r="U104">
        <f>(AX104*BA104)</f>
        <v>0</v>
      </c>
      <c r="V104">
        <f>(BQ104+(U104+2*0.95*5.67E-8*(((BQ104+$B$7)+273)^4-(BQ104+273)^4)-44100*J104)/(1.84*29.3*R104+8*0.95*5.67E-8*(BQ104+273)^3))</f>
        <v>0</v>
      </c>
      <c r="W104">
        <f>($C$7*BR104+$D$7*BS104+$E$7*V104)</f>
        <v>0</v>
      </c>
      <c r="X104">
        <f>0.61365*exp(17.502*W104/(240.97+W104))</f>
        <v>0</v>
      </c>
      <c r="Y104">
        <f>(Z104/AA104*100)</f>
        <v>0</v>
      </c>
      <c r="Z104">
        <f>BJ104*(BO104+BP104)/1000</f>
        <v>0</v>
      </c>
      <c r="AA104">
        <f>0.61365*exp(17.502*BQ104/(240.97+BQ104))</f>
        <v>0</v>
      </c>
      <c r="AB104">
        <f>(X104-BJ104*(BO104+BP104)/1000)</f>
        <v>0</v>
      </c>
      <c r="AC104">
        <f>(-J104*44100)</f>
        <v>0</v>
      </c>
      <c r="AD104">
        <f>2*29.3*R104*0.92*(BQ104-W104)</f>
        <v>0</v>
      </c>
      <c r="AE104">
        <f>2*0.95*5.67E-8*(((BQ104+$B$7)+273)^4-(W104+273)^4)</f>
        <v>0</v>
      </c>
      <c r="AF104">
        <f>U104+AE104+AC104+AD104</f>
        <v>0</v>
      </c>
      <c r="AG104">
        <f>BN104*AU104*(BI104-BH104*(1000-AU104*BK104)/(1000-AU104*BJ104))/(100*BB104)</f>
        <v>0</v>
      </c>
      <c r="AH104">
        <f>1000*BN104*AU104*(BJ104-BK104)/(100*BB104*(1000-AU104*BJ104))</f>
        <v>0</v>
      </c>
      <c r="AI104">
        <f>(AJ104 - AK104 - BO104*1E3/(8.314*(BQ104+273.15)) * AM104/BN104 * AL104) * BN104/(100*BB104) * (1000 - BK104)/1000</f>
        <v>0</v>
      </c>
      <c r="AJ104">
        <v>1496.35314144678</v>
      </c>
      <c r="AK104">
        <v>1449.50315151515</v>
      </c>
      <c r="AL104">
        <v>3.52521077026306</v>
      </c>
      <c r="AM104">
        <v>65.8875090245337</v>
      </c>
      <c r="AN104">
        <f>(AP104 - AO104 + BO104*1E3/(8.314*(BQ104+273.15)) * AR104/BN104 * AQ104) * BN104/(100*BB104) * 1000/(1000 - AP104)</f>
        <v>0</v>
      </c>
      <c r="AO104">
        <v>13.9439094121491</v>
      </c>
      <c r="AP104">
        <v>21.5392244755245</v>
      </c>
      <c r="AQ104">
        <v>-0.000350574598439063</v>
      </c>
      <c r="AR104">
        <v>78.9573288142496</v>
      </c>
      <c r="AS104">
        <v>19</v>
      </c>
      <c r="AT104">
        <v>4</v>
      </c>
      <c r="AU104">
        <f>IF(AS104*$H$13&gt;=AW104,1.0,(AW104/(AW104-AS104*$H$13)))</f>
        <v>0</v>
      </c>
      <c r="AV104">
        <f>(AU104-1)*100</f>
        <v>0</v>
      </c>
      <c r="AW104">
        <f>MAX(0,($B$13+$C$13*BV104)/(1+$D$13*BV104)*BO104/(BQ104+273)*$E$13)</f>
        <v>0</v>
      </c>
      <c r="AX104">
        <f>$B$11*BW104+$C$11*BX104+$F$11*CI104*(1-CL104)</f>
        <v>0</v>
      </c>
      <c r="AY104">
        <f>AX104*AZ104</f>
        <v>0</v>
      </c>
      <c r="AZ104">
        <f>($B$11*$D$9+$C$11*$D$9+$F$11*((CV104+CN104)/MAX(CV104+CN104+CW104, 0.1)*$I$9+CW104/MAX(CV104+CN104+CW104, 0.1)*$J$9))/($B$11+$C$11+$F$11)</f>
        <v>0</v>
      </c>
      <c r="BA104">
        <f>($B$11*$K$9+$C$11*$K$9+$F$11*((CV104+CN104)/MAX(CV104+CN104+CW104, 0.1)*$P$9+CW104/MAX(CV104+CN104+CW104, 0.1)*$Q$9))/($B$11+$C$11+$F$11)</f>
        <v>0</v>
      </c>
      <c r="BB104">
        <v>6</v>
      </c>
      <c r="BC104">
        <v>0.5</v>
      </c>
      <c r="BD104" t="s">
        <v>355</v>
      </c>
      <c r="BE104">
        <v>2</v>
      </c>
      <c r="BF104" t="b">
        <v>1</v>
      </c>
      <c r="BG104">
        <v>1657479792.8</v>
      </c>
      <c r="BH104">
        <v>1410.336</v>
      </c>
      <c r="BI104">
        <v>1476.171</v>
      </c>
      <c r="BJ104">
        <v>21.54676</v>
      </c>
      <c r="BK104">
        <v>13.94336</v>
      </c>
      <c r="BL104">
        <v>1404.091</v>
      </c>
      <c r="BM104">
        <v>21.25126</v>
      </c>
      <c r="BN104">
        <v>499.9887</v>
      </c>
      <c r="BO104">
        <v>73.38395</v>
      </c>
      <c r="BP104">
        <v>0.02804357</v>
      </c>
      <c r="BQ104">
        <v>24.81817</v>
      </c>
      <c r="BR104">
        <v>25.11894</v>
      </c>
      <c r="BS104">
        <v>999.9</v>
      </c>
      <c r="BT104">
        <v>0</v>
      </c>
      <c r="BU104">
        <v>0</v>
      </c>
      <c r="BV104">
        <v>10013.49</v>
      </c>
      <c r="BW104">
        <v>0</v>
      </c>
      <c r="BX104">
        <v>1894.735</v>
      </c>
      <c r="BY104">
        <v>-65.83467</v>
      </c>
      <c r="BZ104">
        <v>1441.394</v>
      </c>
      <c r="CA104">
        <v>1497.046</v>
      </c>
      <c r="CB104">
        <v>7.603413</v>
      </c>
      <c r="CC104">
        <v>1476.171</v>
      </c>
      <c r="CD104">
        <v>13.94336</v>
      </c>
      <c r="CE104">
        <v>1.581186</v>
      </c>
      <c r="CF104">
        <v>1.023218</v>
      </c>
      <c r="CG104">
        <v>13.77667</v>
      </c>
      <c r="CH104">
        <v>7.251256</v>
      </c>
      <c r="CI104">
        <v>1999.967</v>
      </c>
      <c r="CJ104">
        <v>0.9800028</v>
      </c>
      <c r="CK104">
        <v>0.01999732</v>
      </c>
      <c r="CL104">
        <v>0</v>
      </c>
      <c r="CM104">
        <v>2.53815</v>
      </c>
      <c r="CN104">
        <v>0</v>
      </c>
      <c r="CO104">
        <v>17899.58</v>
      </c>
      <c r="CP104">
        <v>16705.13</v>
      </c>
      <c r="CQ104">
        <v>46.8372</v>
      </c>
      <c r="CR104">
        <v>50.0434</v>
      </c>
      <c r="CS104">
        <v>48.187</v>
      </c>
      <c r="CT104">
        <v>47.312</v>
      </c>
      <c r="CU104">
        <v>45.937</v>
      </c>
      <c r="CV104">
        <v>1959.975</v>
      </c>
      <c r="CW104">
        <v>39.992</v>
      </c>
      <c r="CX104">
        <v>0</v>
      </c>
      <c r="CY104">
        <v>1651546579.8</v>
      </c>
      <c r="CZ104">
        <v>0</v>
      </c>
      <c r="DA104">
        <v>0</v>
      </c>
      <c r="DB104" t="s">
        <v>356</v>
      </c>
      <c r="DC104">
        <v>1657298120.5</v>
      </c>
      <c r="DD104">
        <v>1657298120.5</v>
      </c>
      <c r="DE104">
        <v>0</v>
      </c>
      <c r="DF104">
        <v>1.391</v>
      </c>
      <c r="DG104">
        <v>0.035</v>
      </c>
      <c r="DH104">
        <v>2.39</v>
      </c>
      <c r="DI104">
        <v>0.104</v>
      </c>
      <c r="DJ104">
        <v>419</v>
      </c>
      <c r="DK104">
        <v>18</v>
      </c>
      <c r="DL104">
        <v>0.11</v>
      </c>
      <c r="DM104">
        <v>0.02</v>
      </c>
      <c r="DN104">
        <v>-66.056465</v>
      </c>
      <c r="DO104">
        <v>0.311187242026509</v>
      </c>
      <c r="DP104">
        <v>0.234590243349974</v>
      </c>
      <c r="DQ104">
        <v>0</v>
      </c>
      <c r="DR104">
        <v>7.60448525</v>
      </c>
      <c r="DS104">
        <v>0.161844990619105</v>
      </c>
      <c r="DT104">
        <v>0.0372602869679972</v>
      </c>
      <c r="DU104">
        <v>0</v>
      </c>
      <c r="DV104">
        <v>0</v>
      </c>
      <c r="DW104">
        <v>2</v>
      </c>
      <c r="DX104" t="s">
        <v>357</v>
      </c>
      <c r="DY104">
        <v>2.81978</v>
      </c>
      <c r="DZ104">
        <v>2.64463</v>
      </c>
      <c r="EA104">
        <v>0.168235</v>
      </c>
      <c r="EB104">
        <v>0.172785</v>
      </c>
      <c r="EC104">
        <v>0.0767162</v>
      </c>
      <c r="ED104">
        <v>0.0561045</v>
      </c>
      <c r="EE104">
        <v>23112.5</v>
      </c>
      <c r="EF104">
        <v>20084.3</v>
      </c>
      <c r="EG104">
        <v>24902.2</v>
      </c>
      <c r="EH104">
        <v>23670.7</v>
      </c>
      <c r="EI104">
        <v>39297</v>
      </c>
      <c r="EJ104">
        <v>37022.9</v>
      </c>
      <c r="EK104">
        <v>45072</v>
      </c>
      <c r="EL104">
        <v>42275.7</v>
      </c>
      <c r="EM104">
        <v>1.72885</v>
      </c>
      <c r="EN104">
        <v>2.07307</v>
      </c>
      <c r="EO104">
        <v>-0.0402629</v>
      </c>
      <c r="EP104">
        <v>0</v>
      </c>
      <c r="EQ104">
        <v>25.7823</v>
      </c>
      <c r="ER104">
        <v>999.9</v>
      </c>
      <c r="ES104">
        <v>39.318</v>
      </c>
      <c r="ET104">
        <v>34.996</v>
      </c>
      <c r="EU104">
        <v>30.2576</v>
      </c>
      <c r="EV104">
        <v>52.7505</v>
      </c>
      <c r="EW104">
        <v>28.762</v>
      </c>
      <c r="EX104">
        <v>2</v>
      </c>
      <c r="EY104">
        <v>0.401517</v>
      </c>
      <c r="EZ104">
        <v>8.69234</v>
      </c>
      <c r="FA104">
        <v>20.0283</v>
      </c>
      <c r="FB104">
        <v>5.23586</v>
      </c>
      <c r="FC104">
        <v>11.9933</v>
      </c>
      <c r="FD104">
        <v>4.95625</v>
      </c>
      <c r="FE104">
        <v>3.304</v>
      </c>
      <c r="FF104">
        <v>347.9</v>
      </c>
      <c r="FG104">
        <v>9999</v>
      </c>
      <c r="FH104">
        <v>9999</v>
      </c>
      <c r="FI104">
        <v>6224.8</v>
      </c>
      <c r="FJ104">
        <v>1.86811</v>
      </c>
      <c r="FK104">
        <v>1.86381</v>
      </c>
      <c r="FL104">
        <v>1.87133</v>
      </c>
      <c r="FM104">
        <v>1.8623</v>
      </c>
      <c r="FN104">
        <v>1.86171</v>
      </c>
      <c r="FO104">
        <v>1.86812</v>
      </c>
      <c r="FP104">
        <v>1.85822</v>
      </c>
      <c r="FQ104">
        <v>1.86458</v>
      </c>
      <c r="FR104">
        <v>5</v>
      </c>
      <c r="FS104">
        <v>0</v>
      </c>
      <c r="FT104">
        <v>0</v>
      </c>
      <c r="FU104">
        <v>0</v>
      </c>
      <c r="FV104" t="s">
        <v>358</v>
      </c>
      <c r="FW104" t="s">
        <v>359</v>
      </c>
      <c r="FX104" t="s">
        <v>360</v>
      </c>
      <c r="FY104" t="s">
        <v>360</v>
      </c>
      <c r="FZ104" t="s">
        <v>360</v>
      </c>
      <c r="GA104" t="s">
        <v>360</v>
      </c>
      <c r="GB104">
        <v>0</v>
      </c>
      <c r="GC104">
        <v>100</v>
      </c>
      <c r="GD104">
        <v>100</v>
      </c>
      <c r="GE104">
        <v>6.28</v>
      </c>
      <c r="GF104">
        <v>0.2951</v>
      </c>
      <c r="GG104">
        <v>1.58883679202709</v>
      </c>
      <c r="GH104">
        <v>0.00476717027532216</v>
      </c>
      <c r="GI104">
        <v>-2.21254457965117e-06</v>
      </c>
      <c r="GJ104">
        <v>8.4011376092462e-10</v>
      </c>
      <c r="GK104">
        <v>-0.0609447565822332</v>
      </c>
      <c r="GL104">
        <v>-0.00872906473258777</v>
      </c>
      <c r="GM104">
        <v>0.00143137740804298</v>
      </c>
      <c r="GN104">
        <v>-1.08861914993027e-05</v>
      </c>
      <c r="GO104">
        <v>12</v>
      </c>
      <c r="GP104">
        <v>2219</v>
      </c>
      <c r="GQ104">
        <v>4</v>
      </c>
      <c r="GR104">
        <v>38</v>
      </c>
      <c r="GS104">
        <v>3027.9</v>
      </c>
      <c r="GT104">
        <v>3027.9</v>
      </c>
      <c r="GU104">
        <v>3.52173</v>
      </c>
      <c r="GV104">
        <v>2.34863</v>
      </c>
      <c r="GW104">
        <v>1.99829</v>
      </c>
      <c r="GX104">
        <v>2.70874</v>
      </c>
      <c r="GY104">
        <v>2.09351</v>
      </c>
      <c r="GZ104">
        <v>2.41089</v>
      </c>
      <c r="HA104">
        <v>39.8428</v>
      </c>
      <c r="HB104">
        <v>13.6767</v>
      </c>
      <c r="HC104">
        <v>18</v>
      </c>
      <c r="HD104">
        <v>424.711</v>
      </c>
      <c r="HE104">
        <v>656.853</v>
      </c>
      <c r="HF104">
        <v>18.6162</v>
      </c>
      <c r="HG104">
        <v>32.2981</v>
      </c>
      <c r="HH104">
        <v>30.0019</v>
      </c>
      <c r="HI104">
        <v>32.0937</v>
      </c>
      <c r="HJ104">
        <v>32.0734</v>
      </c>
      <c r="HK104">
        <v>70.4713</v>
      </c>
      <c r="HL104">
        <v>63.4262</v>
      </c>
      <c r="HM104">
        <v>0</v>
      </c>
      <c r="HN104">
        <v>18.4907</v>
      </c>
      <c r="HO104">
        <v>1503</v>
      </c>
      <c r="HP104">
        <v>13.8685</v>
      </c>
      <c r="HQ104">
        <v>95.3526</v>
      </c>
      <c r="HR104">
        <v>99.3502</v>
      </c>
    </row>
    <row r="105" spans="1:226">
      <c r="A105">
        <v>89</v>
      </c>
      <c r="B105">
        <v>1657479800.6</v>
      </c>
      <c r="C105">
        <v>531.599999904633</v>
      </c>
      <c r="D105" t="s">
        <v>536</v>
      </c>
      <c r="E105" t="s">
        <v>537</v>
      </c>
      <c r="F105">
        <v>5</v>
      </c>
      <c r="G105" t="s">
        <v>353</v>
      </c>
      <c r="H105" t="s">
        <v>354</v>
      </c>
      <c r="I105">
        <v>1657479798.1</v>
      </c>
      <c r="J105">
        <f>(K105)/1000</f>
        <v>0</v>
      </c>
      <c r="K105">
        <f>IF(BF105, AN105, AH105)</f>
        <v>0</v>
      </c>
      <c r="L105">
        <f>IF(BF105, AI105, AG105)</f>
        <v>0</v>
      </c>
      <c r="M105">
        <f>BH105 - IF(AU105&gt;1, L105*BB105*100.0/(AW105*BV105), 0)</f>
        <v>0</v>
      </c>
      <c r="N105">
        <f>((T105-J105/2)*M105-L105)/(T105+J105/2)</f>
        <v>0</v>
      </c>
      <c r="O105">
        <f>N105*(BO105+BP105)/1000.0</f>
        <v>0</v>
      </c>
      <c r="P105">
        <f>(BH105 - IF(AU105&gt;1, L105*BB105*100.0/(AW105*BV105), 0))*(BO105+BP105)/1000.0</f>
        <v>0</v>
      </c>
      <c r="Q105">
        <f>2.0/((1/S105-1/R105)+SIGN(S105)*SQRT((1/S105-1/R105)*(1/S105-1/R105) + 4*BC105/((BC105+1)*(BC105+1))*(2*1/S105*1/R105-1/R105*1/R105)))</f>
        <v>0</v>
      </c>
      <c r="R105">
        <f>IF(LEFT(BD105,1)&lt;&gt;"0",IF(LEFT(BD105,1)="1",3.0,BE105),$D$5+$E$5*(BV105*BO105/($K$5*1000))+$F$5*(BV105*BO105/($K$5*1000))*MAX(MIN(BB105,$J$5),$I$5)*MAX(MIN(BB105,$J$5),$I$5)+$G$5*MAX(MIN(BB105,$J$5),$I$5)*(BV105*BO105/($K$5*1000))+$H$5*(BV105*BO105/($K$5*1000))*(BV105*BO105/($K$5*1000)))</f>
        <v>0</v>
      </c>
      <c r="S105">
        <f>J105*(1000-(1000*0.61365*exp(17.502*W105/(240.97+W105))/(BO105+BP105)+BJ105)/2)/(1000*0.61365*exp(17.502*W105/(240.97+W105))/(BO105+BP105)-BJ105)</f>
        <v>0</v>
      </c>
      <c r="T105">
        <f>1/((BC105+1)/(Q105/1.6)+1/(R105/1.37)) + BC105/((BC105+1)/(Q105/1.6) + BC105/(R105/1.37))</f>
        <v>0</v>
      </c>
      <c r="U105">
        <f>(AX105*BA105)</f>
        <v>0</v>
      </c>
      <c r="V105">
        <f>(BQ105+(U105+2*0.95*5.67E-8*(((BQ105+$B$7)+273)^4-(BQ105+273)^4)-44100*J105)/(1.84*29.3*R105+8*0.95*5.67E-8*(BQ105+273)^3))</f>
        <v>0</v>
      </c>
      <c r="W105">
        <f>($C$7*BR105+$D$7*BS105+$E$7*V105)</f>
        <v>0</v>
      </c>
      <c r="X105">
        <f>0.61365*exp(17.502*W105/(240.97+W105))</f>
        <v>0</v>
      </c>
      <c r="Y105">
        <f>(Z105/AA105*100)</f>
        <v>0</v>
      </c>
      <c r="Z105">
        <f>BJ105*(BO105+BP105)/1000</f>
        <v>0</v>
      </c>
      <c r="AA105">
        <f>0.61365*exp(17.502*BQ105/(240.97+BQ105))</f>
        <v>0</v>
      </c>
      <c r="AB105">
        <f>(X105-BJ105*(BO105+BP105)/1000)</f>
        <v>0</v>
      </c>
      <c r="AC105">
        <f>(-J105*44100)</f>
        <v>0</v>
      </c>
      <c r="AD105">
        <f>2*29.3*R105*0.92*(BQ105-W105)</f>
        <v>0</v>
      </c>
      <c r="AE105">
        <f>2*0.95*5.67E-8*(((BQ105+$B$7)+273)^4-(W105+273)^4)</f>
        <v>0</v>
      </c>
      <c r="AF105">
        <f>U105+AE105+AC105+AD105</f>
        <v>0</v>
      </c>
      <c r="AG105">
        <f>BN105*AU105*(BI105-BH105*(1000-AU105*BK105)/(1000-AU105*BJ105))/(100*BB105)</f>
        <v>0</v>
      </c>
      <c r="AH105">
        <f>1000*BN105*AU105*(BJ105-BK105)/(100*BB105*(1000-AU105*BJ105))</f>
        <v>0</v>
      </c>
      <c r="AI105">
        <f>(AJ105 - AK105 - BO105*1E3/(8.314*(BQ105+273.15)) * AM105/BN105 * AL105) * BN105/(100*BB105) * (1000 - BK105)/1000</f>
        <v>0</v>
      </c>
      <c r="AJ105">
        <v>1512.53863983192</v>
      </c>
      <c r="AK105">
        <v>1466.49</v>
      </c>
      <c r="AL105">
        <v>3.38727440418895</v>
      </c>
      <c r="AM105">
        <v>65.8875090245337</v>
      </c>
      <c r="AN105">
        <f>(AP105 - AO105 + BO105*1E3/(8.314*(BQ105+273.15)) * AR105/BN105 * AQ105) * BN105/(100*BB105) * 1000/(1000 - AP105)</f>
        <v>0</v>
      </c>
      <c r="AO105">
        <v>13.9424412641275</v>
      </c>
      <c r="AP105">
        <v>21.527820979021</v>
      </c>
      <c r="AQ105">
        <v>-0.00275162941385255</v>
      </c>
      <c r="AR105">
        <v>78.9573288142496</v>
      </c>
      <c r="AS105">
        <v>19</v>
      </c>
      <c r="AT105">
        <v>4</v>
      </c>
      <c r="AU105">
        <f>IF(AS105*$H$13&gt;=AW105,1.0,(AW105/(AW105-AS105*$H$13)))</f>
        <v>0</v>
      </c>
      <c r="AV105">
        <f>(AU105-1)*100</f>
        <v>0</v>
      </c>
      <c r="AW105">
        <f>MAX(0,($B$13+$C$13*BV105)/(1+$D$13*BV105)*BO105/(BQ105+273)*$E$13)</f>
        <v>0</v>
      </c>
      <c r="AX105">
        <f>$B$11*BW105+$C$11*BX105+$F$11*CI105*(1-CL105)</f>
        <v>0</v>
      </c>
      <c r="AY105">
        <f>AX105*AZ105</f>
        <v>0</v>
      </c>
      <c r="AZ105">
        <f>($B$11*$D$9+$C$11*$D$9+$F$11*((CV105+CN105)/MAX(CV105+CN105+CW105, 0.1)*$I$9+CW105/MAX(CV105+CN105+CW105, 0.1)*$J$9))/($B$11+$C$11+$F$11)</f>
        <v>0</v>
      </c>
      <c r="BA105">
        <f>($B$11*$K$9+$C$11*$K$9+$F$11*((CV105+CN105)/MAX(CV105+CN105+CW105, 0.1)*$P$9+CW105/MAX(CV105+CN105+CW105, 0.1)*$Q$9))/($B$11+$C$11+$F$11)</f>
        <v>0</v>
      </c>
      <c r="BB105">
        <v>6</v>
      </c>
      <c r="BC105">
        <v>0.5</v>
      </c>
      <c r="BD105" t="s">
        <v>355</v>
      </c>
      <c r="BE105">
        <v>2</v>
      </c>
      <c r="BF105" t="b">
        <v>1</v>
      </c>
      <c r="BG105">
        <v>1657479798.1</v>
      </c>
      <c r="BH105">
        <v>1428.33555555556</v>
      </c>
      <c r="BI105">
        <v>1493.08666666667</v>
      </c>
      <c r="BJ105">
        <v>21.5298444444444</v>
      </c>
      <c r="BK105">
        <v>13.9427</v>
      </c>
      <c r="BL105">
        <v>1422.02444444444</v>
      </c>
      <c r="BM105">
        <v>21.2349444444444</v>
      </c>
      <c r="BN105">
        <v>500.008333333333</v>
      </c>
      <c r="BO105">
        <v>73.3831666666667</v>
      </c>
      <c r="BP105">
        <v>0.0278305888888889</v>
      </c>
      <c r="BQ105">
        <v>24.7958555555556</v>
      </c>
      <c r="BR105">
        <v>25.1208777777778</v>
      </c>
      <c r="BS105">
        <v>999.9</v>
      </c>
      <c r="BT105">
        <v>0</v>
      </c>
      <c r="BU105">
        <v>0</v>
      </c>
      <c r="BV105">
        <v>10023.1888888889</v>
      </c>
      <c r="BW105">
        <v>0</v>
      </c>
      <c r="BX105">
        <v>2053.01444444444</v>
      </c>
      <c r="BY105">
        <v>-64.7534111111111</v>
      </c>
      <c r="BZ105">
        <v>1459.76333333333</v>
      </c>
      <c r="CA105">
        <v>1514.19888888889</v>
      </c>
      <c r="CB105">
        <v>7.58715222222222</v>
      </c>
      <c r="CC105">
        <v>1493.08666666667</v>
      </c>
      <c r="CD105">
        <v>13.9427</v>
      </c>
      <c r="CE105">
        <v>1.57992666666667</v>
      </c>
      <c r="CF105">
        <v>1.02315777777778</v>
      </c>
      <c r="CG105">
        <v>13.7644222222222</v>
      </c>
      <c r="CH105">
        <v>7.25040777777778</v>
      </c>
      <c r="CI105">
        <v>1999.98222222222</v>
      </c>
      <c r="CJ105">
        <v>0.980000222222222</v>
      </c>
      <c r="CK105">
        <v>0.0199999888888889</v>
      </c>
      <c r="CL105">
        <v>0</v>
      </c>
      <c r="CM105">
        <v>2.66371111111111</v>
      </c>
      <c r="CN105">
        <v>0</v>
      </c>
      <c r="CO105">
        <v>18015.5222222222</v>
      </c>
      <c r="CP105">
        <v>16705.2666666667</v>
      </c>
      <c r="CQ105">
        <v>46.875</v>
      </c>
      <c r="CR105">
        <v>50.062</v>
      </c>
      <c r="CS105">
        <v>48.187</v>
      </c>
      <c r="CT105">
        <v>47.326</v>
      </c>
      <c r="CU105">
        <v>45.979</v>
      </c>
      <c r="CV105">
        <v>1959.98444444444</v>
      </c>
      <c r="CW105">
        <v>39.9988888888889</v>
      </c>
      <c r="CX105">
        <v>0</v>
      </c>
      <c r="CY105">
        <v>1651546585.2</v>
      </c>
      <c r="CZ105">
        <v>0</v>
      </c>
      <c r="DA105">
        <v>0</v>
      </c>
      <c r="DB105" t="s">
        <v>356</v>
      </c>
      <c r="DC105">
        <v>1657298120.5</v>
      </c>
      <c r="DD105">
        <v>1657298120.5</v>
      </c>
      <c r="DE105">
        <v>0</v>
      </c>
      <c r="DF105">
        <v>1.391</v>
      </c>
      <c r="DG105">
        <v>0.035</v>
      </c>
      <c r="DH105">
        <v>2.39</v>
      </c>
      <c r="DI105">
        <v>0.104</v>
      </c>
      <c r="DJ105">
        <v>419</v>
      </c>
      <c r="DK105">
        <v>18</v>
      </c>
      <c r="DL105">
        <v>0.11</v>
      </c>
      <c r="DM105">
        <v>0.02</v>
      </c>
      <c r="DN105">
        <v>-65.7988725</v>
      </c>
      <c r="DO105">
        <v>4.3696806754223</v>
      </c>
      <c r="DP105">
        <v>0.514630592263761</v>
      </c>
      <c r="DQ105">
        <v>0</v>
      </c>
      <c r="DR105">
        <v>7.61310525</v>
      </c>
      <c r="DS105">
        <v>-0.188660150093825</v>
      </c>
      <c r="DT105">
        <v>0.0185273908022015</v>
      </c>
      <c r="DU105">
        <v>0</v>
      </c>
      <c r="DV105">
        <v>0</v>
      </c>
      <c r="DW105">
        <v>2</v>
      </c>
      <c r="DX105" t="s">
        <v>357</v>
      </c>
      <c r="DY105">
        <v>2.81979</v>
      </c>
      <c r="DZ105">
        <v>2.64448</v>
      </c>
      <c r="EA105">
        <v>0.169425</v>
      </c>
      <c r="EB105">
        <v>0.173874</v>
      </c>
      <c r="EC105">
        <v>0.076688</v>
      </c>
      <c r="ED105">
        <v>0.0561029</v>
      </c>
      <c r="EE105">
        <v>23078.8</v>
      </c>
      <c r="EF105">
        <v>20057.6</v>
      </c>
      <c r="EG105">
        <v>24901.6</v>
      </c>
      <c r="EH105">
        <v>23670.6</v>
      </c>
      <c r="EI105">
        <v>39297.2</v>
      </c>
      <c r="EJ105">
        <v>37022.8</v>
      </c>
      <c r="EK105">
        <v>45070.8</v>
      </c>
      <c r="EL105">
        <v>42275.5</v>
      </c>
      <c r="EM105">
        <v>1.72878</v>
      </c>
      <c r="EN105">
        <v>2.0728</v>
      </c>
      <c r="EO105">
        <v>-0.042513</v>
      </c>
      <c r="EP105">
        <v>0</v>
      </c>
      <c r="EQ105">
        <v>25.8006</v>
      </c>
      <c r="ER105">
        <v>999.9</v>
      </c>
      <c r="ES105">
        <v>39.318</v>
      </c>
      <c r="ET105">
        <v>35.006</v>
      </c>
      <c r="EU105">
        <v>30.2723</v>
      </c>
      <c r="EV105">
        <v>52.6705</v>
      </c>
      <c r="EW105">
        <v>28.6619</v>
      </c>
      <c r="EX105">
        <v>2</v>
      </c>
      <c r="EY105">
        <v>0.403539</v>
      </c>
      <c r="EZ105">
        <v>8.95709</v>
      </c>
      <c r="FA105">
        <v>20.015</v>
      </c>
      <c r="FB105">
        <v>5.23556</v>
      </c>
      <c r="FC105">
        <v>11.9944</v>
      </c>
      <c r="FD105">
        <v>4.95595</v>
      </c>
      <c r="FE105">
        <v>3.3039</v>
      </c>
      <c r="FF105">
        <v>347.9</v>
      </c>
      <c r="FG105">
        <v>9999</v>
      </c>
      <c r="FH105">
        <v>9999</v>
      </c>
      <c r="FI105">
        <v>6224.8</v>
      </c>
      <c r="FJ105">
        <v>1.86806</v>
      </c>
      <c r="FK105">
        <v>1.86375</v>
      </c>
      <c r="FL105">
        <v>1.87131</v>
      </c>
      <c r="FM105">
        <v>1.8623</v>
      </c>
      <c r="FN105">
        <v>1.86169</v>
      </c>
      <c r="FO105">
        <v>1.86811</v>
      </c>
      <c r="FP105">
        <v>1.85822</v>
      </c>
      <c r="FQ105">
        <v>1.86456</v>
      </c>
      <c r="FR105">
        <v>5</v>
      </c>
      <c r="FS105">
        <v>0</v>
      </c>
      <c r="FT105">
        <v>0</v>
      </c>
      <c r="FU105">
        <v>0</v>
      </c>
      <c r="FV105" t="s">
        <v>358</v>
      </c>
      <c r="FW105" t="s">
        <v>359</v>
      </c>
      <c r="FX105" t="s">
        <v>360</v>
      </c>
      <c r="FY105" t="s">
        <v>360</v>
      </c>
      <c r="FZ105" t="s">
        <v>360</v>
      </c>
      <c r="GA105" t="s">
        <v>360</v>
      </c>
      <c r="GB105">
        <v>0</v>
      </c>
      <c r="GC105">
        <v>100</v>
      </c>
      <c r="GD105">
        <v>100</v>
      </c>
      <c r="GE105">
        <v>6.33</v>
      </c>
      <c r="GF105">
        <v>0.2948</v>
      </c>
      <c r="GG105">
        <v>1.58883679202709</v>
      </c>
      <c r="GH105">
        <v>0.00476717027532216</v>
      </c>
      <c r="GI105">
        <v>-2.21254457965117e-06</v>
      </c>
      <c r="GJ105">
        <v>8.4011376092462e-10</v>
      </c>
      <c r="GK105">
        <v>-0.0609447565822332</v>
      </c>
      <c r="GL105">
        <v>-0.00872906473258777</v>
      </c>
      <c r="GM105">
        <v>0.00143137740804298</v>
      </c>
      <c r="GN105">
        <v>-1.08861914993027e-05</v>
      </c>
      <c r="GO105">
        <v>12</v>
      </c>
      <c r="GP105">
        <v>2219</v>
      </c>
      <c r="GQ105">
        <v>4</v>
      </c>
      <c r="GR105">
        <v>38</v>
      </c>
      <c r="GS105">
        <v>3028</v>
      </c>
      <c r="GT105">
        <v>3028</v>
      </c>
      <c r="GU105">
        <v>3.55103</v>
      </c>
      <c r="GV105">
        <v>2.34985</v>
      </c>
      <c r="GW105">
        <v>1.99829</v>
      </c>
      <c r="GX105">
        <v>2.70996</v>
      </c>
      <c r="GY105">
        <v>2.09351</v>
      </c>
      <c r="GZ105">
        <v>2.40601</v>
      </c>
      <c r="HA105">
        <v>39.868</v>
      </c>
      <c r="HB105">
        <v>13.6592</v>
      </c>
      <c r="HC105">
        <v>18</v>
      </c>
      <c r="HD105">
        <v>424.727</v>
      </c>
      <c r="HE105">
        <v>656.722</v>
      </c>
      <c r="HF105">
        <v>18.4975</v>
      </c>
      <c r="HG105">
        <v>32.3106</v>
      </c>
      <c r="HH105">
        <v>30.002</v>
      </c>
      <c r="HI105">
        <v>32.1029</v>
      </c>
      <c r="HJ105">
        <v>32.0826</v>
      </c>
      <c r="HK105">
        <v>71.0655</v>
      </c>
      <c r="HL105">
        <v>63.4262</v>
      </c>
      <c r="HM105">
        <v>0</v>
      </c>
      <c r="HN105">
        <v>18.3681</v>
      </c>
      <c r="HO105">
        <v>1523.22</v>
      </c>
      <c r="HP105">
        <v>13.8447</v>
      </c>
      <c r="HQ105">
        <v>95.3502</v>
      </c>
      <c r="HR105">
        <v>99.3495</v>
      </c>
    </row>
    <row r="106" spans="1:226">
      <c r="A106">
        <v>90</v>
      </c>
      <c r="B106">
        <v>1657479805.6</v>
      </c>
      <c r="C106">
        <v>536.599999904633</v>
      </c>
      <c r="D106" t="s">
        <v>538</v>
      </c>
      <c r="E106" t="s">
        <v>539</v>
      </c>
      <c r="F106">
        <v>5</v>
      </c>
      <c r="G106" t="s">
        <v>353</v>
      </c>
      <c r="H106" t="s">
        <v>354</v>
      </c>
      <c r="I106">
        <v>1657479802.8</v>
      </c>
      <c r="J106">
        <f>(K106)/1000</f>
        <v>0</v>
      </c>
      <c r="K106">
        <f>IF(BF106, AN106, AH106)</f>
        <v>0</v>
      </c>
      <c r="L106">
        <f>IF(BF106, AI106, AG106)</f>
        <v>0</v>
      </c>
      <c r="M106">
        <f>BH106 - IF(AU106&gt;1, L106*BB106*100.0/(AW106*BV106), 0)</f>
        <v>0</v>
      </c>
      <c r="N106">
        <f>((T106-J106/2)*M106-L106)/(T106+J106/2)</f>
        <v>0</v>
      </c>
      <c r="O106">
        <f>N106*(BO106+BP106)/1000.0</f>
        <v>0</v>
      </c>
      <c r="P106">
        <f>(BH106 - IF(AU106&gt;1, L106*BB106*100.0/(AW106*BV106), 0))*(BO106+BP106)/1000.0</f>
        <v>0</v>
      </c>
      <c r="Q106">
        <f>2.0/((1/S106-1/R106)+SIGN(S106)*SQRT((1/S106-1/R106)*(1/S106-1/R106) + 4*BC106/((BC106+1)*(BC106+1))*(2*1/S106*1/R106-1/R106*1/R106)))</f>
        <v>0</v>
      </c>
      <c r="R106">
        <f>IF(LEFT(BD106,1)&lt;&gt;"0",IF(LEFT(BD106,1)="1",3.0,BE106),$D$5+$E$5*(BV106*BO106/($K$5*1000))+$F$5*(BV106*BO106/($K$5*1000))*MAX(MIN(BB106,$J$5),$I$5)*MAX(MIN(BB106,$J$5),$I$5)+$G$5*MAX(MIN(BB106,$J$5),$I$5)*(BV106*BO106/($K$5*1000))+$H$5*(BV106*BO106/($K$5*1000))*(BV106*BO106/($K$5*1000)))</f>
        <v>0</v>
      </c>
      <c r="S106">
        <f>J106*(1000-(1000*0.61365*exp(17.502*W106/(240.97+W106))/(BO106+BP106)+BJ106)/2)/(1000*0.61365*exp(17.502*W106/(240.97+W106))/(BO106+BP106)-BJ106)</f>
        <v>0</v>
      </c>
      <c r="T106">
        <f>1/((BC106+1)/(Q106/1.6)+1/(R106/1.37)) + BC106/((BC106+1)/(Q106/1.6) + BC106/(R106/1.37))</f>
        <v>0</v>
      </c>
      <c r="U106">
        <f>(AX106*BA106)</f>
        <v>0</v>
      </c>
      <c r="V106">
        <f>(BQ106+(U106+2*0.95*5.67E-8*(((BQ106+$B$7)+273)^4-(BQ106+273)^4)-44100*J106)/(1.84*29.3*R106+8*0.95*5.67E-8*(BQ106+273)^3))</f>
        <v>0</v>
      </c>
      <c r="W106">
        <f>($C$7*BR106+$D$7*BS106+$E$7*V106)</f>
        <v>0</v>
      </c>
      <c r="X106">
        <f>0.61365*exp(17.502*W106/(240.97+W106))</f>
        <v>0</v>
      </c>
      <c r="Y106">
        <f>(Z106/AA106*100)</f>
        <v>0</v>
      </c>
      <c r="Z106">
        <f>BJ106*(BO106+BP106)/1000</f>
        <v>0</v>
      </c>
      <c r="AA106">
        <f>0.61365*exp(17.502*BQ106/(240.97+BQ106))</f>
        <v>0</v>
      </c>
      <c r="AB106">
        <f>(X106-BJ106*(BO106+BP106)/1000)</f>
        <v>0</v>
      </c>
      <c r="AC106">
        <f>(-J106*44100)</f>
        <v>0</v>
      </c>
      <c r="AD106">
        <f>2*29.3*R106*0.92*(BQ106-W106)</f>
        <v>0</v>
      </c>
      <c r="AE106">
        <f>2*0.95*5.67E-8*(((BQ106+$B$7)+273)^4-(W106+273)^4)</f>
        <v>0</v>
      </c>
      <c r="AF106">
        <f>U106+AE106+AC106+AD106</f>
        <v>0</v>
      </c>
      <c r="AG106">
        <f>BN106*AU106*(BI106-BH106*(1000-AU106*BK106)/(1000-AU106*BJ106))/(100*BB106)</f>
        <v>0</v>
      </c>
      <c r="AH106">
        <f>1000*BN106*AU106*(BJ106-BK106)/(100*BB106*(1000-AU106*BJ106))</f>
        <v>0</v>
      </c>
      <c r="AI106">
        <f>(AJ106 - AK106 - BO106*1E3/(8.314*(BQ106+273.15)) * AM106/BN106 * AL106) * BN106/(100*BB106) * (1000 - BK106)/1000</f>
        <v>0</v>
      </c>
      <c r="AJ106">
        <v>1529.11305213579</v>
      </c>
      <c r="AK106">
        <v>1483.39024242424</v>
      </c>
      <c r="AL106">
        <v>3.428451913578</v>
      </c>
      <c r="AM106">
        <v>65.8875090245337</v>
      </c>
      <c r="AN106">
        <f>(AP106 - AO106 + BO106*1E3/(8.314*(BQ106+273.15)) * AR106/BN106 * AQ106) * BN106/(100*BB106) * 1000/(1000 - AP106)</f>
        <v>0</v>
      </c>
      <c r="AO106">
        <v>13.942783398182</v>
      </c>
      <c r="AP106">
        <v>21.502134965035</v>
      </c>
      <c r="AQ106">
        <v>-0.00079254017315794</v>
      </c>
      <c r="AR106">
        <v>78.9573288142496</v>
      </c>
      <c r="AS106">
        <v>19</v>
      </c>
      <c r="AT106">
        <v>4</v>
      </c>
      <c r="AU106">
        <f>IF(AS106*$H$13&gt;=AW106,1.0,(AW106/(AW106-AS106*$H$13)))</f>
        <v>0</v>
      </c>
      <c r="AV106">
        <f>(AU106-1)*100</f>
        <v>0</v>
      </c>
      <c r="AW106">
        <f>MAX(0,($B$13+$C$13*BV106)/(1+$D$13*BV106)*BO106/(BQ106+273)*$E$13)</f>
        <v>0</v>
      </c>
      <c r="AX106">
        <f>$B$11*BW106+$C$11*BX106+$F$11*CI106*(1-CL106)</f>
        <v>0</v>
      </c>
      <c r="AY106">
        <f>AX106*AZ106</f>
        <v>0</v>
      </c>
      <c r="AZ106">
        <f>($B$11*$D$9+$C$11*$D$9+$F$11*((CV106+CN106)/MAX(CV106+CN106+CW106, 0.1)*$I$9+CW106/MAX(CV106+CN106+CW106, 0.1)*$J$9))/($B$11+$C$11+$F$11)</f>
        <v>0</v>
      </c>
      <c r="BA106">
        <f>($B$11*$K$9+$C$11*$K$9+$F$11*((CV106+CN106)/MAX(CV106+CN106+CW106, 0.1)*$P$9+CW106/MAX(CV106+CN106+CW106, 0.1)*$Q$9))/($B$11+$C$11+$F$11)</f>
        <v>0</v>
      </c>
      <c r="BB106">
        <v>6</v>
      </c>
      <c r="BC106">
        <v>0.5</v>
      </c>
      <c r="BD106" t="s">
        <v>355</v>
      </c>
      <c r="BE106">
        <v>2</v>
      </c>
      <c r="BF106" t="b">
        <v>1</v>
      </c>
      <c r="BG106">
        <v>1657479802.8</v>
      </c>
      <c r="BH106">
        <v>1443.734</v>
      </c>
      <c r="BI106">
        <v>1508.637</v>
      </c>
      <c r="BJ106">
        <v>21.51615</v>
      </c>
      <c r="BK106">
        <v>13.9344</v>
      </c>
      <c r="BL106">
        <v>1437.367</v>
      </c>
      <c r="BM106">
        <v>21.22173</v>
      </c>
      <c r="BN106">
        <v>500.0307</v>
      </c>
      <c r="BO106">
        <v>73.38255</v>
      </c>
      <c r="BP106">
        <v>0.02802361</v>
      </c>
      <c r="BQ106">
        <v>24.77616</v>
      </c>
      <c r="BR106">
        <v>25.09882</v>
      </c>
      <c r="BS106">
        <v>999.9</v>
      </c>
      <c r="BT106">
        <v>0</v>
      </c>
      <c r="BU106">
        <v>0</v>
      </c>
      <c r="BV106">
        <v>10011.12</v>
      </c>
      <c r="BW106">
        <v>0</v>
      </c>
      <c r="BX106">
        <v>2078.245</v>
      </c>
      <c r="BY106">
        <v>-64.90293</v>
      </c>
      <c r="BZ106">
        <v>1475.479</v>
      </c>
      <c r="CA106">
        <v>1529.956</v>
      </c>
      <c r="CB106">
        <v>7.581744</v>
      </c>
      <c r="CC106">
        <v>1508.637</v>
      </c>
      <c r="CD106">
        <v>13.9344</v>
      </c>
      <c r="CE106">
        <v>1.578909</v>
      </c>
      <c r="CF106">
        <v>1.022541</v>
      </c>
      <c r="CG106">
        <v>13.75448</v>
      </c>
      <c r="CH106">
        <v>7.241578</v>
      </c>
      <c r="CI106">
        <v>2000.052</v>
      </c>
      <c r="CJ106">
        <v>0.9799999</v>
      </c>
      <c r="CK106">
        <v>0.02000023</v>
      </c>
      <c r="CL106">
        <v>0</v>
      </c>
      <c r="CM106">
        <v>2.571</v>
      </c>
      <c r="CN106">
        <v>0</v>
      </c>
      <c r="CO106">
        <v>17946.85</v>
      </c>
      <c r="CP106">
        <v>16705.84</v>
      </c>
      <c r="CQ106">
        <v>46.875</v>
      </c>
      <c r="CR106">
        <v>50.1124</v>
      </c>
      <c r="CS106">
        <v>48.2437</v>
      </c>
      <c r="CT106">
        <v>47.3687</v>
      </c>
      <c r="CU106">
        <v>46</v>
      </c>
      <c r="CV106">
        <v>1960.052</v>
      </c>
      <c r="CW106">
        <v>40</v>
      </c>
      <c r="CX106">
        <v>0</v>
      </c>
      <c r="CY106">
        <v>1651546590</v>
      </c>
      <c r="CZ106">
        <v>0</v>
      </c>
      <c r="DA106">
        <v>0</v>
      </c>
      <c r="DB106" t="s">
        <v>356</v>
      </c>
      <c r="DC106">
        <v>1657298120.5</v>
      </c>
      <c r="DD106">
        <v>1657298120.5</v>
      </c>
      <c r="DE106">
        <v>0</v>
      </c>
      <c r="DF106">
        <v>1.391</v>
      </c>
      <c r="DG106">
        <v>0.035</v>
      </c>
      <c r="DH106">
        <v>2.39</v>
      </c>
      <c r="DI106">
        <v>0.104</v>
      </c>
      <c r="DJ106">
        <v>419</v>
      </c>
      <c r="DK106">
        <v>18</v>
      </c>
      <c r="DL106">
        <v>0.11</v>
      </c>
      <c r="DM106">
        <v>0.02</v>
      </c>
      <c r="DN106">
        <v>-65.3870475</v>
      </c>
      <c r="DO106">
        <v>5.00333020637912</v>
      </c>
      <c r="DP106">
        <v>0.617804341999755</v>
      </c>
      <c r="DQ106">
        <v>0</v>
      </c>
      <c r="DR106">
        <v>7.59695025</v>
      </c>
      <c r="DS106">
        <v>-0.135163564727983</v>
      </c>
      <c r="DT106">
        <v>0.0135265380802887</v>
      </c>
      <c r="DU106">
        <v>0</v>
      </c>
      <c r="DV106">
        <v>0</v>
      </c>
      <c r="DW106">
        <v>2</v>
      </c>
      <c r="DX106" t="s">
        <v>357</v>
      </c>
      <c r="DY106">
        <v>2.81977</v>
      </c>
      <c r="DZ106">
        <v>2.64452</v>
      </c>
      <c r="EA106">
        <v>0.170619</v>
      </c>
      <c r="EB106">
        <v>0.17509</v>
      </c>
      <c r="EC106">
        <v>0.0766174</v>
      </c>
      <c r="ED106">
        <v>0.0559869</v>
      </c>
      <c r="EE106">
        <v>23044.8</v>
      </c>
      <c r="EF106">
        <v>20027.1</v>
      </c>
      <c r="EG106">
        <v>24900.8</v>
      </c>
      <c r="EH106">
        <v>23669.5</v>
      </c>
      <c r="EI106">
        <v>39299</v>
      </c>
      <c r="EJ106">
        <v>37026</v>
      </c>
      <c r="EK106">
        <v>45069.4</v>
      </c>
      <c r="EL106">
        <v>42274</v>
      </c>
      <c r="EM106">
        <v>1.72878</v>
      </c>
      <c r="EN106">
        <v>2.07243</v>
      </c>
      <c r="EO106">
        <v>-0.0438094</v>
      </c>
      <c r="EP106">
        <v>0</v>
      </c>
      <c r="EQ106">
        <v>25.8162</v>
      </c>
      <c r="ER106">
        <v>999.9</v>
      </c>
      <c r="ES106">
        <v>39.293</v>
      </c>
      <c r="ET106">
        <v>35.006</v>
      </c>
      <c r="EU106">
        <v>30.2549</v>
      </c>
      <c r="EV106">
        <v>52.7705</v>
      </c>
      <c r="EW106">
        <v>28.6579</v>
      </c>
      <c r="EX106">
        <v>2</v>
      </c>
      <c r="EY106">
        <v>0.405534</v>
      </c>
      <c r="EZ106">
        <v>9.11575</v>
      </c>
      <c r="FA106">
        <v>20.0078</v>
      </c>
      <c r="FB106">
        <v>5.23631</v>
      </c>
      <c r="FC106">
        <v>11.9956</v>
      </c>
      <c r="FD106">
        <v>4.95635</v>
      </c>
      <c r="FE106">
        <v>3.30395</v>
      </c>
      <c r="FF106">
        <v>347.9</v>
      </c>
      <c r="FG106">
        <v>9999</v>
      </c>
      <c r="FH106">
        <v>9999</v>
      </c>
      <c r="FI106">
        <v>6225.1</v>
      </c>
      <c r="FJ106">
        <v>1.8681</v>
      </c>
      <c r="FK106">
        <v>1.86373</v>
      </c>
      <c r="FL106">
        <v>1.87127</v>
      </c>
      <c r="FM106">
        <v>1.86225</v>
      </c>
      <c r="FN106">
        <v>1.86171</v>
      </c>
      <c r="FO106">
        <v>1.86812</v>
      </c>
      <c r="FP106">
        <v>1.85822</v>
      </c>
      <c r="FQ106">
        <v>1.86454</v>
      </c>
      <c r="FR106">
        <v>5</v>
      </c>
      <c r="FS106">
        <v>0</v>
      </c>
      <c r="FT106">
        <v>0</v>
      </c>
      <c r="FU106">
        <v>0</v>
      </c>
      <c r="FV106" t="s">
        <v>358</v>
      </c>
      <c r="FW106" t="s">
        <v>359</v>
      </c>
      <c r="FX106" t="s">
        <v>360</v>
      </c>
      <c r="FY106" t="s">
        <v>360</v>
      </c>
      <c r="FZ106" t="s">
        <v>360</v>
      </c>
      <c r="GA106" t="s">
        <v>360</v>
      </c>
      <c r="GB106">
        <v>0</v>
      </c>
      <c r="GC106">
        <v>100</v>
      </c>
      <c r="GD106">
        <v>100</v>
      </c>
      <c r="GE106">
        <v>6.4</v>
      </c>
      <c r="GF106">
        <v>0.2938</v>
      </c>
      <c r="GG106">
        <v>1.58883679202709</v>
      </c>
      <c r="GH106">
        <v>0.00476717027532216</v>
      </c>
      <c r="GI106">
        <v>-2.21254457965117e-06</v>
      </c>
      <c r="GJ106">
        <v>8.4011376092462e-10</v>
      </c>
      <c r="GK106">
        <v>-0.0609447565822332</v>
      </c>
      <c r="GL106">
        <v>-0.00872906473258777</v>
      </c>
      <c r="GM106">
        <v>0.00143137740804298</v>
      </c>
      <c r="GN106">
        <v>-1.08861914993027e-05</v>
      </c>
      <c r="GO106">
        <v>12</v>
      </c>
      <c r="GP106">
        <v>2219</v>
      </c>
      <c r="GQ106">
        <v>4</v>
      </c>
      <c r="GR106">
        <v>38</v>
      </c>
      <c r="GS106">
        <v>3028.1</v>
      </c>
      <c r="GT106">
        <v>3028.1</v>
      </c>
      <c r="GU106">
        <v>3.58032</v>
      </c>
      <c r="GV106">
        <v>2.34497</v>
      </c>
      <c r="GW106">
        <v>1.99829</v>
      </c>
      <c r="GX106">
        <v>2.70874</v>
      </c>
      <c r="GY106">
        <v>2.09351</v>
      </c>
      <c r="GZ106">
        <v>2.37549</v>
      </c>
      <c r="HA106">
        <v>39.868</v>
      </c>
      <c r="HB106">
        <v>13.6417</v>
      </c>
      <c r="HC106">
        <v>18</v>
      </c>
      <c r="HD106">
        <v>424.79</v>
      </c>
      <c r="HE106">
        <v>656.52</v>
      </c>
      <c r="HF106">
        <v>18.3745</v>
      </c>
      <c r="HG106">
        <v>32.3238</v>
      </c>
      <c r="HH106">
        <v>30.0019</v>
      </c>
      <c r="HI106">
        <v>32.1126</v>
      </c>
      <c r="HJ106">
        <v>32.0932</v>
      </c>
      <c r="HK106">
        <v>71.6321</v>
      </c>
      <c r="HL106">
        <v>63.7086</v>
      </c>
      <c r="HM106">
        <v>0</v>
      </c>
      <c r="HN106">
        <v>18.2669</v>
      </c>
      <c r="HO106">
        <v>1536.73</v>
      </c>
      <c r="HP106">
        <v>13.8475</v>
      </c>
      <c r="HQ106">
        <v>95.3472</v>
      </c>
      <c r="HR106">
        <v>99.3457</v>
      </c>
    </row>
    <row r="107" spans="1:226">
      <c r="A107">
        <v>91</v>
      </c>
      <c r="B107">
        <v>1657479810.6</v>
      </c>
      <c r="C107">
        <v>541.599999904633</v>
      </c>
      <c r="D107" t="s">
        <v>540</v>
      </c>
      <c r="E107" t="s">
        <v>541</v>
      </c>
      <c r="F107">
        <v>5</v>
      </c>
      <c r="G107" t="s">
        <v>353</v>
      </c>
      <c r="H107" t="s">
        <v>354</v>
      </c>
      <c r="I107">
        <v>1657479808.1</v>
      </c>
      <c r="J107">
        <f>(K107)/1000</f>
        <v>0</v>
      </c>
      <c r="K107">
        <f>IF(BF107, AN107, AH107)</f>
        <v>0</v>
      </c>
      <c r="L107">
        <f>IF(BF107, AI107, AG107)</f>
        <v>0</v>
      </c>
      <c r="M107">
        <f>BH107 - IF(AU107&gt;1, L107*BB107*100.0/(AW107*BV107), 0)</f>
        <v>0</v>
      </c>
      <c r="N107">
        <f>((T107-J107/2)*M107-L107)/(T107+J107/2)</f>
        <v>0</v>
      </c>
      <c r="O107">
        <f>N107*(BO107+BP107)/1000.0</f>
        <v>0</v>
      </c>
      <c r="P107">
        <f>(BH107 - IF(AU107&gt;1, L107*BB107*100.0/(AW107*BV107), 0))*(BO107+BP107)/1000.0</f>
        <v>0</v>
      </c>
      <c r="Q107">
        <f>2.0/((1/S107-1/R107)+SIGN(S107)*SQRT((1/S107-1/R107)*(1/S107-1/R107) + 4*BC107/((BC107+1)*(BC107+1))*(2*1/S107*1/R107-1/R107*1/R107)))</f>
        <v>0</v>
      </c>
      <c r="R107">
        <f>IF(LEFT(BD107,1)&lt;&gt;"0",IF(LEFT(BD107,1)="1",3.0,BE107),$D$5+$E$5*(BV107*BO107/($K$5*1000))+$F$5*(BV107*BO107/($K$5*1000))*MAX(MIN(BB107,$J$5),$I$5)*MAX(MIN(BB107,$J$5),$I$5)+$G$5*MAX(MIN(BB107,$J$5),$I$5)*(BV107*BO107/($K$5*1000))+$H$5*(BV107*BO107/($K$5*1000))*(BV107*BO107/($K$5*1000)))</f>
        <v>0</v>
      </c>
      <c r="S107">
        <f>J107*(1000-(1000*0.61365*exp(17.502*W107/(240.97+W107))/(BO107+BP107)+BJ107)/2)/(1000*0.61365*exp(17.502*W107/(240.97+W107))/(BO107+BP107)-BJ107)</f>
        <v>0</v>
      </c>
      <c r="T107">
        <f>1/((BC107+1)/(Q107/1.6)+1/(R107/1.37)) + BC107/((BC107+1)/(Q107/1.6) + BC107/(R107/1.37))</f>
        <v>0</v>
      </c>
      <c r="U107">
        <f>(AX107*BA107)</f>
        <v>0</v>
      </c>
      <c r="V107">
        <f>(BQ107+(U107+2*0.95*5.67E-8*(((BQ107+$B$7)+273)^4-(BQ107+273)^4)-44100*J107)/(1.84*29.3*R107+8*0.95*5.67E-8*(BQ107+273)^3))</f>
        <v>0</v>
      </c>
      <c r="W107">
        <f>($C$7*BR107+$D$7*BS107+$E$7*V107)</f>
        <v>0</v>
      </c>
      <c r="X107">
        <f>0.61365*exp(17.502*W107/(240.97+W107))</f>
        <v>0</v>
      </c>
      <c r="Y107">
        <f>(Z107/AA107*100)</f>
        <v>0</v>
      </c>
      <c r="Z107">
        <f>BJ107*(BO107+BP107)/1000</f>
        <v>0</v>
      </c>
      <c r="AA107">
        <f>0.61365*exp(17.502*BQ107/(240.97+BQ107))</f>
        <v>0</v>
      </c>
      <c r="AB107">
        <f>(X107-BJ107*(BO107+BP107)/1000)</f>
        <v>0</v>
      </c>
      <c r="AC107">
        <f>(-J107*44100)</f>
        <v>0</v>
      </c>
      <c r="AD107">
        <f>2*29.3*R107*0.92*(BQ107-W107)</f>
        <v>0</v>
      </c>
      <c r="AE107">
        <f>2*0.95*5.67E-8*(((BQ107+$B$7)+273)^4-(W107+273)^4)</f>
        <v>0</v>
      </c>
      <c r="AF107">
        <f>U107+AE107+AC107+AD107</f>
        <v>0</v>
      </c>
      <c r="AG107">
        <f>BN107*AU107*(BI107-BH107*(1000-AU107*BK107)/(1000-AU107*BJ107))/(100*BB107)</f>
        <v>0</v>
      </c>
      <c r="AH107">
        <f>1000*BN107*AU107*(BJ107-BK107)/(100*BB107*(1000-AU107*BJ107))</f>
        <v>0</v>
      </c>
      <c r="AI107">
        <f>(AJ107 - AK107 - BO107*1E3/(8.314*(BQ107+273.15)) * AM107/BN107 * AL107) * BN107/(100*BB107) * (1000 - BK107)/1000</f>
        <v>0</v>
      </c>
      <c r="AJ107">
        <v>1546.22448655643</v>
      </c>
      <c r="AK107">
        <v>1500.38206060606</v>
      </c>
      <c r="AL107">
        <v>3.40413104133212</v>
      </c>
      <c r="AM107">
        <v>65.8875090245337</v>
      </c>
      <c r="AN107">
        <f>(AP107 - AO107 + BO107*1E3/(8.314*(BQ107+273.15)) * AR107/BN107 * AQ107) * BN107/(100*BB107) * 1000/(1000 - AP107)</f>
        <v>0</v>
      </c>
      <c r="AO107">
        <v>13.892098816851</v>
      </c>
      <c r="AP107">
        <v>21.4554475524476</v>
      </c>
      <c r="AQ107">
        <v>-0.00758765456554562</v>
      </c>
      <c r="AR107">
        <v>78.9573288142496</v>
      </c>
      <c r="AS107">
        <v>19</v>
      </c>
      <c r="AT107">
        <v>4</v>
      </c>
      <c r="AU107">
        <f>IF(AS107*$H$13&gt;=AW107,1.0,(AW107/(AW107-AS107*$H$13)))</f>
        <v>0</v>
      </c>
      <c r="AV107">
        <f>(AU107-1)*100</f>
        <v>0</v>
      </c>
      <c r="AW107">
        <f>MAX(0,($B$13+$C$13*BV107)/(1+$D$13*BV107)*BO107/(BQ107+273)*$E$13)</f>
        <v>0</v>
      </c>
      <c r="AX107">
        <f>$B$11*BW107+$C$11*BX107+$F$11*CI107*(1-CL107)</f>
        <v>0</v>
      </c>
      <c r="AY107">
        <f>AX107*AZ107</f>
        <v>0</v>
      </c>
      <c r="AZ107">
        <f>($B$11*$D$9+$C$11*$D$9+$F$11*((CV107+CN107)/MAX(CV107+CN107+CW107, 0.1)*$I$9+CW107/MAX(CV107+CN107+CW107, 0.1)*$J$9))/($B$11+$C$11+$F$11)</f>
        <v>0</v>
      </c>
      <c r="BA107">
        <f>($B$11*$K$9+$C$11*$K$9+$F$11*((CV107+CN107)/MAX(CV107+CN107+CW107, 0.1)*$P$9+CW107/MAX(CV107+CN107+CW107, 0.1)*$Q$9))/($B$11+$C$11+$F$11)</f>
        <v>0</v>
      </c>
      <c r="BB107">
        <v>6</v>
      </c>
      <c r="BC107">
        <v>0.5</v>
      </c>
      <c r="BD107" t="s">
        <v>355</v>
      </c>
      <c r="BE107">
        <v>2</v>
      </c>
      <c r="BF107" t="b">
        <v>1</v>
      </c>
      <c r="BG107">
        <v>1657479808.1</v>
      </c>
      <c r="BH107">
        <v>1461.52</v>
      </c>
      <c r="BI107">
        <v>1526.43555555556</v>
      </c>
      <c r="BJ107">
        <v>21.4765</v>
      </c>
      <c r="BK107">
        <v>13.8837777777778</v>
      </c>
      <c r="BL107">
        <v>1455.09111111111</v>
      </c>
      <c r="BM107">
        <v>21.1835222222222</v>
      </c>
      <c r="BN107">
        <v>499.998555555556</v>
      </c>
      <c r="BO107">
        <v>73.3823222222222</v>
      </c>
      <c r="BP107">
        <v>0.0280880666666667</v>
      </c>
      <c r="BQ107">
        <v>24.7493333333333</v>
      </c>
      <c r="BR107">
        <v>25.0937</v>
      </c>
      <c r="BS107">
        <v>999.9</v>
      </c>
      <c r="BT107">
        <v>0</v>
      </c>
      <c r="BU107">
        <v>0</v>
      </c>
      <c r="BV107">
        <v>9999.31111111111</v>
      </c>
      <c r="BW107">
        <v>0</v>
      </c>
      <c r="BX107">
        <v>1948.65777777778</v>
      </c>
      <c r="BY107">
        <v>-64.9162222222222</v>
      </c>
      <c r="BZ107">
        <v>1493.59777777778</v>
      </c>
      <c r="CA107">
        <v>1547.92777777778</v>
      </c>
      <c r="CB107">
        <v>7.59270777777778</v>
      </c>
      <c r="CC107">
        <v>1526.43555555556</v>
      </c>
      <c r="CD107">
        <v>13.8837777777778</v>
      </c>
      <c r="CE107">
        <v>1.57599555555556</v>
      </c>
      <c r="CF107">
        <v>1.01882444444444</v>
      </c>
      <c r="CG107">
        <v>13.7260666666667</v>
      </c>
      <c r="CH107">
        <v>7.18839888888889</v>
      </c>
      <c r="CI107">
        <v>2000.04444444444</v>
      </c>
      <c r="CJ107">
        <v>0.979997666666667</v>
      </c>
      <c r="CK107">
        <v>0.0200025555555556</v>
      </c>
      <c r="CL107">
        <v>0</v>
      </c>
      <c r="CM107">
        <v>2.48183333333333</v>
      </c>
      <c r="CN107">
        <v>0</v>
      </c>
      <c r="CO107">
        <v>17790.9222222222</v>
      </c>
      <c r="CP107">
        <v>16705.7777777778</v>
      </c>
      <c r="CQ107">
        <v>46.9025555555556</v>
      </c>
      <c r="CR107">
        <v>50.125</v>
      </c>
      <c r="CS107">
        <v>48.25</v>
      </c>
      <c r="CT107">
        <v>47.375</v>
      </c>
      <c r="CU107">
        <v>46.0137777777778</v>
      </c>
      <c r="CV107">
        <v>1960.03777777778</v>
      </c>
      <c r="CW107">
        <v>40.0066666666667</v>
      </c>
      <c r="CX107">
        <v>0</v>
      </c>
      <c r="CY107">
        <v>1651546594.8</v>
      </c>
      <c r="CZ107">
        <v>0</v>
      </c>
      <c r="DA107">
        <v>0</v>
      </c>
      <c r="DB107" t="s">
        <v>356</v>
      </c>
      <c r="DC107">
        <v>1657298120.5</v>
      </c>
      <c r="DD107">
        <v>1657298120.5</v>
      </c>
      <c r="DE107">
        <v>0</v>
      </c>
      <c r="DF107">
        <v>1.391</v>
      </c>
      <c r="DG107">
        <v>0.035</v>
      </c>
      <c r="DH107">
        <v>2.39</v>
      </c>
      <c r="DI107">
        <v>0.104</v>
      </c>
      <c r="DJ107">
        <v>419</v>
      </c>
      <c r="DK107">
        <v>18</v>
      </c>
      <c r="DL107">
        <v>0.11</v>
      </c>
      <c r="DM107">
        <v>0.02</v>
      </c>
      <c r="DN107">
        <v>-65.19632</v>
      </c>
      <c r="DO107">
        <v>3.63802401500957</v>
      </c>
      <c r="DP107">
        <v>0.553837030722938</v>
      </c>
      <c r="DQ107">
        <v>0</v>
      </c>
      <c r="DR107">
        <v>7.5930835</v>
      </c>
      <c r="DS107">
        <v>-0.053209981238273</v>
      </c>
      <c r="DT107">
        <v>0.00990205295633175</v>
      </c>
      <c r="DU107">
        <v>1</v>
      </c>
      <c r="DV107">
        <v>1</v>
      </c>
      <c r="DW107">
        <v>2</v>
      </c>
      <c r="DX107" t="s">
        <v>383</v>
      </c>
      <c r="DY107">
        <v>2.81956</v>
      </c>
      <c r="DZ107">
        <v>2.64464</v>
      </c>
      <c r="EA107">
        <v>0.1718</v>
      </c>
      <c r="EB107">
        <v>0.176199</v>
      </c>
      <c r="EC107">
        <v>0.0764949</v>
      </c>
      <c r="ED107">
        <v>0.0559159</v>
      </c>
      <c r="EE107">
        <v>23010.9</v>
      </c>
      <c r="EF107">
        <v>19999.7</v>
      </c>
      <c r="EG107">
        <v>24899.8</v>
      </c>
      <c r="EH107">
        <v>23669.1</v>
      </c>
      <c r="EI107">
        <v>39302.9</v>
      </c>
      <c r="EJ107">
        <v>37028</v>
      </c>
      <c r="EK107">
        <v>45067.9</v>
      </c>
      <c r="EL107">
        <v>42273.1</v>
      </c>
      <c r="EM107">
        <v>1.72865</v>
      </c>
      <c r="EN107">
        <v>2.07227</v>
      </c>
      <c r="EO107">
        <v>-0.0454038</v>
      </c>
      <c r="EP107">
        <v>0</v>
      </c>
      <c r="EQ107">
        <v>25.8287</v>
      </c>
      <c r="ER107">
        <v>999.9</v>
      </c>
      <c r="ES107">
        <v>39.269</v>
      </c>
      <c r="ET107">
        <v>35.027</v>
      </c>
      <c r="EU107">
        <v>30.2691</v>
      </c>
      <c r="EV107">
        <v>52.8705</v>
      </c>
      <c r="EW107">
        <v>28.6979</v>
      </c>
      <c r="EX107">
        <v>2</v>
      </c>
      <c r="EY107">
        <v>0.406913</v>
      </c>
      <c r="EZ107">
        <v>9.23253</v>
      </c>
      <c r="FA107">
        <v>20.0023</v>
      </c>
      <c r="FB107">
        <v>5.23571</v>
      </c>
      <c r="FC107">
        <v>11.995</v>
      </c>
      <c r="FD107">
        <v>4.9563</v>
      </c>
      <c r="FE107">
        <v>3.30395</v>
      </c>
      <c r="FF107">
        <v>347.9</v>
      </c>
      <c r="FG107">
        <v>9999</v>
      </c>
      <c r="FH107">
        <v>9999</v>
      </c>
      <c r="FI107">
        <v>6225.1</v>
      </c>
      <c r="FJ107">
        <v>1.8681</v>
      </c>
      <c r="FK107">
        <v>1.86372</v>
      </c>
      <c r="FL107">
        <v>1.87129</v>
      </c>
      <c r="FM107">
        <v>1.86227</v>
      </c>
      <c r="FN107">
        <v>1.8617</v>
      </c>
      <c r="FO107">
        <v>1.86812</v>
      </c>
      <c r="FP107">
        <v>1.85822</v>
      </c>
      <c r="FQ107">
        <v>1.86457</v>
      </c>
      <c r="FR107">
        <v>5</v>
      </c>
      <c r="FS107">
        <v>0</v>
      </c>
      <c r="FT107">
        <v>0</v>
      </c>
      <c r="FU107">
        <v>0</v>
      </c>
      <c r="FV107" t="s">
        <v>358</v>
      </c>
      <c r="FW107" t="s">
        <v>359</v>
      </c>
      <c r="FX107" t="s">
        <v>360</v>
      </c>
      <c r="FY107" t="s">
        <v>360</v>
      </c>
      <c r="FZ107" t="s">
        <v>360</v>
      </c>
      <c r="GA107" t="s">
        <v>360</v>
      </c>
      <c r="GB107">
        <v>0</v>
      </c>
      <c r="GC107">
        <v>100</v>
      </c>
      <c r="GD107">
        <v>100</v>
      </c>
      <c r="GE107">
        <v>6.46</v>
      </c>
      <c r="GF107">
        <v>0.2921</v>
      </c>
      <c r="GG107">
        <v>1.58883679202709</v>
      </c>
      <c r="GH107">
        <v>0.00476717027532216</v>
      </c>
      <c r="GI107">
        <v>-2.21254457965117e-06</v>
      </c>
      <c r="GJ107">
        <v>8.4011376092462e-10</v>
      </c>
      <c r="GK107">
        <v>-0.0609447565822332</v>
      </c>
      <c r="GL107">
        <v>-0.00872906473258777</v>
      </c>
      <c r="GM107">
        <v>0.00143137740804298</v>
      </c>
      <c r="GN107">
        <v>-1.08861914993027e-05</v>
      </c>
      <c r="GO107">
        <v>12</v>
      </c>
      <c r="GP107">
        <v>2219</v>
      </c>
      <c r="GQ107">
        <v>4</v>
      </c>
      <c r="GR107">
        <v>38</v>
      </c>
      <c r="GS107">
        <v>3028.2</v>
      </c>
      <c r="GT107">
        <v>3028.2</v>
      </c>
      <c r="GU107">
        <v>3.61084</v>
      </c>
      <c r="GV107">
        <v>2.34009</v>
      </c>
      <c r="GW107">
        <v>1.99829</v>
      </c>
      <c r="GX107">
        <v>2.70996</v>
      </c>
      <c r="GY107">
        <v>2.09351</v>
      </c>
      <c r="GZ107">
        <v>2.42065</v>
      </c>
      <c r="HA107">
        <v>39.9184</v>
      </c>
      <c r="HB107">
        <v>13.6505</v>
      </c>
      <c r="HC107">
        <v>18</v>
      </c>
      <c r="HD107">
        <v>424.783</v>
      </c>
      <c r="HE107">
        <v>656.495</v>
      </c>
      <c r="HF107">
        <v>18.2675</v>
      </c>
      <c r="HG107">
        <v>32.3363</v>
      </c>
      <c r="HH107">
        <v>30.0016</v>
      </c>
      <c r="HI107">
        <v>32.1226</v>
      </c>
      <c r="HJ107">
        <v>32.1024</v>
      </c>
      <c r="HK107">
        <v>72.2466</v>
      </c>
      <c r="HL107">
        <v>63.7086</v>
      </c>
      <c r="HM107">
        <v>0</v>
      </c>
      <c r="HN107">
        <v>18.1712</v>
      </c>
      <c r="HO107">
        <v>1556.88</v>
      </c>
      <c r="HP107">
        <v>13.8724</v>
      </c>
      <c r="HQ107">
        <v>95.3438</v>
      </c>
      <c r="HR107">
        <v>99.3437</v>
      </c>
    </row>
    <row r="108" spans="1:226">
      <c r="A108">
        <v>92</v>
      </c>
      <c r="B108">
        <v>1657479815.6</v>
      </c>
      <c r="C108">
        <v>546.599999904633</v>
      </c>
      <c r="D108" t="s">
        <v>542</v>
      </c>
      <c r="E108" t="s">
        <v>543</v>
      </c>
      <c r="F108">
        <v>5</v>
      </c>
      <c r="G108" t="s">
        <v>353</v>
      </c>
      <c r="H108" t="s">
        <v>354</v>
      </c>
      <c r="I108">
        <v>1657479812.8</v>
      </c>
      <c r="J108">
        <f>(K108)/1000</f>
        <v>0</v>
      </c>
      <c r="K108">
        <f>IF(BF108, AN108, AH108)</f>
        <v>0</v>
      </c>
      <c r="L108">
        <f>IF(BF108, AI108, AG108)</f>
        <v>0</v>
      </c>
      <c r="M108">
        <f>BH108 - IF(AU108&gt;1, L108*BB108*100.0/(AW108*BV108), 0)</f>
        <v>0</v>
      </c>
      <c r="N108">
        <f>((T108-J108/2)*M108-L108)/(T108+J108/2)</f>
        <v>0</v>
      </c>
      <c r="O108">
        <f>N108*(BO108+BP108)/1000.0</f>
        <v>0</v>
      </c>
      <c r="P108">
        <f>(BH108 - IF(AU108&gt;1, L108*BB108*100.0/(AW108*BV108), 0))*(BO108+BP108)/1000.0</f>
        <v>0</v>
      </c>
      <c r="Q108">
        <f>2.0/((1/S108-1/R108)+SIGN(S108)*SQRT((1/S108-1/R108)*(1/S108-1/R108) + 4*BC108/((BC108+1)*(BC108+1))*(2*1/S108*1/R108-1/R108*1/R108)))</f>
        <v>0</v>
      </c>
      <c r="R108">
        <f>IF(LEFT(BD108,1)&lt;&gt;"0",IF(LEFT(BD108,1)="1",3.0,BE108),$D$5+$E$5*(BV108*BO108/($K$5*1000))+$F$5*(BV108*BO108/($K$5*1000))*MAX(MIN(BB108,$J$5),$I$5)*MAX(MIN(BB108,$J$5),$I$5)+$G$5*MAX(MIN(BB108,$J$5),$I$5)*(BV108*BO108/($K$5*1000))+$H$5*(BV108*BO108/($K$5*1000))*(BV108*BO108/($K$5*1000)))</f>
        <v>0</v>
      </c>
      <c r="S108">
        <f>J108*(1000-(1000*0.61365*exp(17.502*W108/(240.97+W108))/(BO108+BP108)+BJ108)/2)/(1000*0.61365*exp(17.502*W108/(240.97+W108))/(BO108+BP108)-BJ108)</f>
        <v>0</v>
      </c>
      <c r="T108">
        <f>1/((BC108+1)/(Q108/1.6)+1/(R108/1.37)) + BC108/((BC108+1)/(Q108/1.6) + BC108/(R108/1.37))</f>
        <v>0</v>
      </c>
      <c r="U108">
        <f>(AX108*BA108)</f>
        <v>0</v>
      </c>
      <c r="V108">
        <f>(BQ108+(U108+2*0.95*5.67E-8*(((BQ108+$B$7)+273)^4-(BQ108+273)^4)-44100*J108)/(1.84*29.3*R108+8*0.95*5.67E-8*(BQ108+273)^3))</f>
        <v>0</v>
      </c>
      <c r="W108">
        <f>($C$7*BR108+$D$7*BS108+$E$7*V108)</f>
        <v>0</v>
      </c>
      <c r="X108">
        <f>0.61365*exp(17.502*W108/(240.97+W108))</f>
        <v>0</v>
      </c>
      <c r="Y108">
        <f>(Z108/AA108*100)</f>
        <v>0</v>
      </c>
      <c r="Z108">
        <f>BJ108*(BO108+BP108)/1000</f>
        <v>0</v>
      </c>
      <c r="AA108">
        <f>0.61365*exp(17.502*BQ108/(240.97+BQ108))</f>
        <v>0</v>
      </c>
      <c r="AB108">
        <f>(X108-BJ108*(BO108+BP108)/1000)</f>
        <v>0</v>
      </c>
      <c r="AC108">
        <f>(-J108*44100)</f>
        <v>0</v>
      </c>
      <c r="AD108">
        <f>2*29.3*R108*0.92*(BQ108-W108)</f>
        <v>0</v>
      </c>
      <c r="AE108">
        <f>2*0.95*5.67E-8*(((BQ108+$B$7)+273)^4-(W108+273)^4)</f>
        <v>0</v>
      </c>
      <c r="AF108">
        <f>U108+AE108+AC108+AD108</f>
        <v>0</v>
      </c>
      <c r="AG108">
        <f>BN108*AU108*(BI108-BH108*(1000-AU108*BK108)/(1000-AU108*BJ108))/(100*BB108)</f>
        <v>0</v>
      </c>
      <c r="AH108">
        <f>1000*BN108*AU108*(BJ108-BK108)/(100*BB108*(1000-AU108*BJ108))</f>
        <v>0</v>
      </c>
      <c r="AI108">
        <f>(AJ108 - AK108 - BO108*1E3/(8.314*(BQ108+273.15)) * AM108/BN108 * AL108) * BN108/(100*BB108) * (1000 - BK108)/1000</f>
        <v>0</v>
      </c>
      <c r="AJ108">
        <v>1563.07525810967</v>
      </c>
      <c r="AK108">
        <v>1517.10781818182</v>
      </c>
      <c r="AL108">
        <v>3.35761404991699</v>
      </c>
      <c r="AM108">
        <v>65.8875090245337</v>
      </c>
      <c r="AN108">
        <f>(AP108 - AO108 + BO108*1E3/(8.314*(BQ108+273.15)) * AR108/BN108 * AQ108) * BN108/(100*BB108) * 1000/(1000 - AP108)</f>
        <v>0</v>
      </c>
      <c r="AO108">
        <v>13.8811285451802</v>
      </c>
      <c r="AP108">
        <v>21.4196783216783</v>
      </c>
      <c r="AQ108">
        <v>-0.00838196414143993</v>
      </c>
      <c r="AR108">
        <v>78.9573288142496</v>
      </c>
      <c r="AS108">
        <v>19</v>
      </c>
      <c r="AT108">
        <v>4</v>
      </c>
      <c r="AU108">
        <f>IF(AS108*$H$13&gt;=AW108,1.0,(AW108/(AW108-AS108*$H$13)))</f>
        <v>0</v>
      </c>
      <c r="AV108">
        <f>(AU108-1)*100</f>
        <v>0</v>
      </c>
      <c r="AW108">
        <f>MAX(0,($B$13+$C$13*BV108)/(1+$D$13*BV108)*BO108/(BQ108+273)*$E$13)</f>
        <v>0</v>
      </c>
      <c r="AX108">
        <f>$B$11*BW108+$C$11*BX108+$F$11*CI108*(1-CL108)</f>
        <v>0</v>
      </c>
      <c r="AY108">
        <f>AX108*AZ108</f>
        <v>0</v>
      </c>
      <c r="AZ108">
        <f>($B$11*$D$9+$C$11*$D$9+$F$11*((CV108+CN108)/MAX(CV108+CN108+CW108, 0.1)*$I$9+CW108/MAX(CV108+CN108+CW108, 0.1)*$J$9))/($B$11+$C$11+$F$11)</f>
        <v>0</v>
      </c>
      <c r="BA108">
        <f>($B$11*$K$9+$C$11*$K$9+$F$11*((CV108+CN108)/MAX(CV108+CN108+CW108, 0.1)*$P$9+CW108/MAX(CV108+CN108+CW108, 0.1)*$Q$9))/($B$11+$C$11+$F$11)</f>
        <v>0</v>
      </c>
      <c r="BB108">
        <v>6</v>
      </c>
      <c r="BC108">
        <v>0.5</v>
      </c>
      <c r="BD108" t="s">
        <v>355</v>
      </c>
      <c r="BE108">
        <v>2</v>
      </c>
      <c r="BF108" t="b">
        <v>1</v>
      </c>
      <c r="BG108">
        <v>1657479812.8</v>
      </c>
      <c r="BH108">
        <v>1476.994</v>
      </c>
      <c r="BI108">
        <v>1542.228</v>
      </c>
      <c r="BJ108">
        <v>21.43477</v>
      </c>
      <c r="BK108">
        <v>13.88127</v>
      </c>
      <c r="BL108">
        <v>1470.506</v>
      </c>
      <c r="BM108">
        <v>21.14328</v>
      </c>
      <c r="BN108">
        <v>500.0068</v>
      </c>
      <c r="BO108">
        <v>73.3822</v>
      </c>
      <c r="BP108">
        <v>0.02791837</v>
      </c>
      <c r="BQ108">
        <v>24.71882</v>
      </c>
      <c r="BR108">
        <v>25.07783</v>
      </c>
      <c r="BS108">
        <v>999.9</v>
      </c>
      <c r="BT108">
        <v>0</v>
      </c>
      <c r="BU108">
        <v>0</v>
      </c>
      <c r="BV108">
        <v>10001.495</v>
      </c>
      <c r="BW108">
        <v>0</v>
      </c>
      <c r="BX108">
        <v>1780.401</v>
      </c>
      <c r="BY108">
        <v>-65.23438</v>
      </c>
      <c r="BZ108">
        <v>1509.346</v>
      </c>
      <c r="CA108">
        <v>1563.938</v>
      </c>
      <c r="CB108">
        <v>7.553494</v>
      </c>
      <c r="CC108">
        <v>1542.228</v>
      </c>
      <c r="CD108">
        <v>13.88127</v>
      </c>
      <c r="CE108">
        <v>1.572929</v>
      </c>
      <c r="CF108">
        <v>1.018638</v>
      </c>
      <c r="CG108">
        <v>13.69613</v>
      </c>
      <c r="CH108">
        <v>7.18572</v>
      </c>
      <c r="CI108">
        <v>2000.016</v>
      </c>
      <c r="CJ108">
        <v>0.9799986</v>
      </c>
      <c r="CK108">
        <v>0.02000158</v>
      </c>
      <c r="CL108">
        <v>0</v>
      </c>
      <c r="CM108">
        <v>2.5449</v>
      </c>
      <c r="CN108">
        <v>0</v>
      </c>
      <c r="CO108">
        <v>17659.34</v>
      </c>
      <c r="CP108">
        <v>16705.55</v>
      </c>
      <c r="CQ108">
        <v>46.937</v>
      </c>
      <c r="CR108">
        <v>50.1498</v>
      </c>
      <c r="CS108">
        <v>48.2872</v>
      </c>
      <c r="CT108">
        <v>47.4246</v>
      </c>
      <c r="CU108">
        <v>46.0558</v>
      </c>
      <c r="CV108">
        <v>1960.013</v>
      </c>
      <c r="CW108">
        <v>40.004</v>
      </c>
      <c r="CX108">
        <v>0</v>
      </c>
      <c r="CY108">
        <v>1651546600.2</v>
      </c>
      <c r="CZ108">
        <v>0</v>
      </c>
      <c r="DA108">
        <v>0</v>
      </c>
      <c r="DB108" t="s">
        <v>356</v>
      </c>
      <c r="DC108">
        <v>1657298120.5</v>
      </c>
      <c r="DD108">
        <v>1657298120.5</v>
      </c>
      <c r="DE108">
        <v>0</v>
      </c>
      <c r="DF108">
        <v>1.391</v>
      </c>
      <c r="DG108">
        <v>0.035</v>
      </c>
      <c r="DH108">
        <v>2.39</v>
      </c>
      <c r="DI108">
        <v>0.104</v>
      </c>
      <c r="DJ108">
        <v>419</v>
      </c>
      <c r="DK108">
        <v>18</v>
      </c>
      <c r="DL108">
        <v>0.11</v>
      </c>
      <c r="DM108">
        <v>0.02</v>
      </c>
      <c r="DN108">
        <v>-64.951515</v>
      </c>
      <c r="DO108">
        <v>-0.562505065666065</v>
      </c>
      <c r="DP108">
        <v>0.362882165826595</v>
      </c>
      <c r="DQ108">
        <v>0</v>
      </c>
      <c r="DR108">
        <v>7.5817075</v>
      </c>
      <c r="DS108">
        <v>-0.0958406003752572</v>
      </c>
      <c r="DT108">
        <v>0.0149350141864679</v>
      </c>
      <c r="DU108">
        <v>1</v>
      </c>
      <c r="DV108">
        <v>1</v>
      </c>
      <c r="DW108">
        <v>2</v>
      </c>
      <c r="DX108" t="s">
        <v>383</v>
      </c>
      <c r="DY108">
        <v>2.81941</v>
      </c>
      <c r="DZ108">
        <v>2.64424</v>
      </c>
      <c r="EA108">
        <v>0.172966</v>
      </c>
      <c r="EB108">
        <v>0.177401</v>
      </c>
      <c r="EC108">
        <v>0.0764027</v>
      </c>
      <c r="ED108">
        <v>0.0559135</v>
      </c>
      <c r="EE108">
        <v>22977.6</v>
      </c>
      <c r="EF108">
        <v>19970.1</v>
      </c>
      <c r="EG108">
        <v>24899</v>
      </c>
      <c r="EH108">
        <v>23668.6</v>
      </c>
      <c r="EI108">
        <v>39306.1</v>
      </c>
      <c r="EJ108">
        <v>37027.6</v>
      </c>
      <c r="EK108">
        <v>45067</v>
      </c>
      <c r="EL108">
        <v>42272.5</v>
      </c>
      <c r="EM108">
        <v>1.72805</v>
      </c>
      <c r="EN108">
        <v>2.07223</v>
      </c>
      <c r="EO108">
        <v>-0.0474155</v>
      </c>
      <c r="EP108">
        <v>0</v>
      </c>
      <c r="EQ108">
        <v>25.8384</v>
      </c>
      <c r="ER108">
        <v>999.9</v>
      </c>
      <c r="ES108">
        <v>39.244</v>
      </c>
      <c r="ET108">
        <v>35.037</v>
      </c>
      <c r="EU108">
        <v>30.2691</v>
      </c>
      <c r="EV108">
        <v>52.8806</v>
      </c>
      <c r="EW108">
        <v>28.6739</v>
      </c>
      <c r="EX108">
        <v>2</v>
      </c>
      <c r="EY108">
        <v>0.408293</v>
      </c>
      <c r="EZ108">
        <v>9.28105</v>
      </c>
      <c r="FA108">
        <v>20.0005</v>
      </c>
      <c r="FB108">
        <v>5.23631</v>
      </c>
      <c r="FC108">
        <v>11.9962</v>
      </c>
      <c r="FD108">
        <v>4.95675</v>
      </c>
      <c r="FE108">
        <v>3.304</v>
      </c>
      <c r="FF108">
        <v>347.9</v>
      </c>
      <c r="FG108">
        <v>9999</v>
      </c>
      <c r="FH108">
        <v>9999</v>
      </c>
      <c r="FI108">
        <v>6225.3</v>
      </c>
      <c r="FJ108">
        <v>1.86806</v>
      </c>
      <c r="FK108">
        <v>1.86373</v>
      </c>
      <c r="FL108">
        <v>1.87129</v>
      </c>
      <c r="FM108">
        <v>1.86227</v>
      </c>
      <c r="FN108">
        <v>1.86171</v>
      </c>
      <c r="FO108">
        <v>1.86809</v>
      </c>
      <c r="FP108">
        <v>1.85822</v>
      </c>
      <c r="FQ108">
        <v>1.86458</v>
      </c>
      <c r="FR108">
        <v>5</v>
      </c>
      <c r="FS108">
        <v>0</v>
      </c>
      <c r="FT108">
        <v>0</v>
      </c>
      <c r="FU108">
        <v>0</v>
      </c>
      <c r="FV108" t="s">
        <v>358</v>
      </c>
      <c r="FW108" t="s">
        <v>359</v>
      </c>
      <c r="FX108" t="s">
        <v>360</v>
      </c>
      <c r="FY108" t="s">
        <v>360</v>
      </c>
      <c r="FZ108" t="s">
        <v>360</v>
      </c>
      <c r="GA108" t="s">
        <v>360</v>
      </c>
      <c r="GB108">
        <v>0</v>
      </c>
      <c r="GC108">
        <v>100</v>
      </c>
      <c r="GD108">
        <v>100</v>
      </c>
      <c r="GE108">
        <v>6.52</v>
      </c>
      <c r="GF108">
        <v>0.2908</v>
      </c>
      <c r="GG108">
        <v>1.58883679202709</v>
      </c>
      <c r="GH108">
        <v>0.00476717027532216</v>
      </c>
      <c r="GI108">
        <v>-2.21254457965117e-06</v>
      </c>
      <c r="GJ108">
        <v>8.4011376092462e-10</v>
      </c>
      <c r="GK108">
        <v>-0.0609447565822332</v>
      </c>
      <c r="GL108">
        <v>-0.00872906473258777</v>
      </c>
      <c r="GM108">
        <v>0.00143137740804298</v>
      </c>
      <c r="GN108">
        <v>-1.08861914993027e-05</v>
      </c>
      <c r="GO108">
        <v>12</v>
      </c>
      <c r="GP108">
        <v>2219</v>
      </c>
      <c r="GQ108">
        <v>4</v>
      </c>
      <c r="GR108">
        <v>38</v>
      </c>
      <c r="GS108">
        <v>3028.3</v>
      </c>
      <c r="GT108">
        <v>3028.3</v>
      </c>
      <c r="GU108">
        <v>3.63892</v>
      </c>
      <c r="GV108">
        <v>2.34131</v>
      </c>
      <c r="GW108">
        <v>1.99829</v>
      </c>
      <c r="GX108">
        <v>2.70996</v>
      </c>
      <c r="GY108">
        <v>2.09351</v>
      </c>
      <c r="GZ108">
        <v>2.40845</v>
      </c>
      <c r="HA108">
        <v>39.9437</v>
      </c>
      <c r="HB108">
        <v>13.6505</v>
      </c>
      <c r="HC108">
        <v>18</v>
      </c>
      <c r="HD108">
        <v>424.503</v>
      </c>
      <c r="HE108">
        <v>656.568</v>
      </c>
      <c r="HF108">
        <v>18.1813</v>
      </c>
      <c r="HG108">
        <v>32.3506</v>
      </c>
      <c r="HH108">
        <v>30.0015</v>
      </c>
      <c r="HI108">
        <v>32.1331</v>
      </c>
      <c r="HJ108">
        <v>32.113</v>
      </c>
      <c r="HK108">
        <v>72.809</v>
      </c>
      <c r="HL108">
        <v>63.7086</v>
      </c>
      <c r="HM108">
        <v>0</v>
      </c>
      <c r="HN108">
        <v>18.0895</v>
      </c>
      <c r="HO108">
        <v>1570.36</v>
      </c>
      <c r="HP108">
        <v>13.8057</v>
      </c>
      <c r="HQ108">
        <v>95.3415</v>
      </c>
      <c r="HR108">
        <v>99.3421</v>
      </c>
    </row>
    <row r="109" spans="1:226">
      <c r="A109">
        <v>93</v>
      </c>
      <c r="B109">
        <v>1657479820.6</v>
      </c>
      <c r="C109">
        <v>551.599999904633</v>
      </c>
      <c r="D109" t="s">
        <v>544</v>
      </c>
      <c r="E109" t="s">
        <v>545</v>
      </c>
      <c r="F109">
        <v>5</v>
      </c>
      <c r="G109" t="s">
        <v>353</v>
      </c>
      <c r="H109" t="s">
        <v>354</v>
      </c>
      <c r="I109">
        <v>1657479818.1</v>
      </c>
      <c r="J109">
        <f>(K109)/1000</f>
        <v>0</v>
      </c>
      <c r="K109">
        <f>IF(BF109, AN109, AH109)</f>
        <v>0</v>
      </c>
      <c r="L109">
        <f>IF(BF109, AI109, AG109)</f>
        <v>0</v>
      </c>
      <c r="M109">
        <f>BH109 - IF(AU109&gt;1, L109*BB109*100.0/(AW109*BV109), 0)</f>
        <v>0</v>
      </c>
      <c r="N109">
        <f>((T109-J109/2)*M109-L109)/(T109+J109/2)</f>
        <v>0</v>
      </c>
      <c r="O109">
        <f>N109*(BO109+BP109)/1000.0</f>
        <v>0</v>
      </c>
      <c r="P109">
        <f>(BH109 - IF(AU109&gt;1, L109*BB109*100.0/(AW109*BV109), 0))*(BO109+BP109)/1000.0</f>
        <v>0</v>
      </c>
      <c r="Q109">
        <f>2.0/((1/S109-1/R109)+SIGN(S109)*SQRT((1/S109-1/R109)*(1/S109-1/R109) + 4*BC109/((BC109+1)*(BC109+1))*(2*1/S109*1/R109-1/R109*1/R109)))</f>
        <v>0</v>
      </c>
      <c r="R109">
        <f>IF(LEFT(BD109,1)&lt;&gt;"0",IF(LEFT(BD109,1)="1",3.0,BE109),$D$5+$E$5*(BV109*BO109/($K$5*1000))+$F$5*(BV109*BO109/($K$5*1000))*MAX(MIN(BB109,$J$5),$I$5)*MAX(MIN(BB109,$J$5),$I$5)+$G$5*MAX(MIN(BB109,$J$5),$I$5)*(BV109*BO109/($K$5*1000))+$H$5*(BV109*BO109/($K$5*1000))*(BV109*BO109/($K$5*1000)))</f>
        <v>0</v>
      </c>
      <c r="S109">
        <f>J109*(1000-(1000*0.61365*exp(17.502*W109/(240.97+W109))/(BO109+BP109)+BJ109)/2)/(1000*0.61365*exp(17.502*W109/(240.97+W109))/(BO109+BP109)-BJ109)</f>
        <v>0</v>
      </c>
      <c r="T109">
        <f>1/((BC109+1)/(Q109/1.6)+1/(R109/1.37)) + BC109/((BC109+1)/(Q109/1.6) + BC109/(R109/1.37))</f>
        <v>0</v>
      </c>
      <c r="U109">
        <f>(AX109*BA109)</f>
        <v>0</v>
      </c>
      <c r="V109">
        <f>(BQ109+(U109+2*0.95*5.67E-8*(((BQ109+$B$7)+273)^4-(BQ109+273)^4)-44100*J109)/(1.84*29.3*R109+8*0.95*5.67E-8*(BQ109+273)^3))</f>
        <v>0</v>
      </c>
      <c r="W109">
        <f>($C$7*BR109+$D$7*BS109+$E$7*V109)</f>
        <v>0</v>
      </c>
      <c r="X109">
        <f>0.61365*exp(17.502*W109/(240.97+W109))</f>
        <v>0</v>
      </c>
      <c r="Y109">
        <f>(Z109/AA109*100)</f>
        <v>0</v>
      </c>
      <c r="Z109">
        <f>BJ109*(BO109+BP109)/1000</f>
        <v>0</v>
      </c>
      <c r="AA109">
        <f>0.61365*exp(17.502*BQ109/(240.97+BQ109))</f>
        <v>0</v>
      </c>
      <c r="AB109">
        <f>(X109-BJ109*(BO109+BP109)/1000)</f>
        <v>0</v>
      </c>
      <c r="AC109">
        <f>(-J109*44100)</f>
        <v>0</v>
      </c>
      <c r="AD109">
        <f>2*29.3*R109*0.92*(BQ109-W109)</f>
        <v>0</v>
      </c>
      <c r="AE109">
        <f>2*0.95*5.67E-8*(((BQ109+$B$7)+273)^4-(W109+273)^4)</f>
        <v>0</v>
      </c>
      <c r="AF109">
        <f>U109+AE109+AC109+AD109</f>
        <v>0</v>
      </c>
      <c r="AG109">
        <f>BN109*AU109*(BI109-BH109*(1000-AU109*BK109)/(1000-AU109*BJ109))/(100*BB109)</f>
        <v>0</v>
      </c>
      <c r="AH109">
        <f>1000*BN109*AU109*(BJ109-BK109)/(100*BB109*(1000-AU109*BJ109))</f>
        <v>0</v>
      </c>
      <c r="AI109">
        <f>(AJ109 - AK109 - BO109*1E3/(8.314*(BQ109+273.15)) * AM109/BN109 * AL109) * BN109/(100*BB109) * (1000 - BK109)/1000</f>
        <v>0</v>
      </c>
      <c r="AJ109">
        <v>1580.32859836565</v>
      </c>
      <c r="AK109">
        <v>1534.1596969697</v>
      </c>
      <c r="AL109">
        <v>3.39657461621158</v>
      </c>
      <c r="AM109">
        <v>65.8875090245337</v>
      </c>
      <c r="AN109">
        <f>(AP109 - AO109 + BO109*1E3/(8.314*(BQ109+273.15)) * AR109/BN109 * AQ109) * BN109/(100*BB109) * 1000/(1000 - AP109)</f>
        <v>0</v>
      </c>
      <c r="AO109">
        <v>13.8796891502602</v>
      </c>
      <c r="AP109">
        <v>21.3785237762238</v>
      </c>
      <c r="AQ109">
        <v>-0.0082940287126554</v>
      </c>
      <c r="AR109">
        <v>78.9573288142496</v>
      </c>
      <c r="AS109">
        <v>19</v>
      </c>
      <c r="AT109">
        <v>4</v>
      </c>
      <c r="AU109">
        <f>IF(AS109*$H$13&gt;=AW109,1.0,(AW109/(AW109-AS109*$H$13)))</f>
        <v>0</v>
      </c>
      <c r="AV109">
        <f>(AU109-1)*100</f>
        <v>0</v>
      </c>
      <c r="AW109">
        <f>MAX(0,($B$13+$C$13*BV109)/(1+$D$13*BV109)*BO109/(BQ109+273)*$E$13)</f>
        <v>0</v>
      </c>
      <c r="AX109">
        <f>$B$11*BW109+$C$11*BX109+$F$11*CI109*(1-CL109)</f>
        <v>0</v>
      </c>
      <c r="AY109">
        <f>AX109*AZ109</f>
        <v>0</v>
      </c>
      <c r="AZ109">
        <f>($B$11*$D$9+$C$11*$D$9+$F$11*((CV109+CN109)/MAX(CV109+CN109+CW109, 0.1)*$I$9+CW109/MAX(CV109+CN109+CW109, 0.1)*$J$9))/($B$11+$C$11+$F$11)</f>
        <v>0</v>
      </c>
      <c r="BA109">
        <f>($B$11*$K$9+$C$11*$K$9+$F$11*((CV109+CN109)/MAX(CV109+CN109+CW109, 0.1)*$P$9+CW109/MAX(CV109+CN109+CW109, 0.1)*$Q$9))/($B$11+$C$11+$F$11)</f>
        <v>0</v>
      </c>
      <c r="BB109">
        <v>6</v>
      </c>
      <c r="BC109">
        <v>0.5</v>
      </c>
      <c r="BD109" t="s">
        <v>355</v>
      </c>
      <c r="BE109">
        <v>2</v>
      </c>
      <c r="BF109" t="b">
        <v>1</v>
      </c>
      <c r="BG109">
        <v>1657479818.1</v>
      </c>
      <c r="BH109">
        <v>1494.70888888889</v>
      </c>
      <c r="BI109">
        <v>1560.09222222222</v>
      </c>
      <c r="BJ109">
        <v>21.3944222222222</v>
      </c>
      <c r="BK109">
        <v>13.8790666666667</v>
      </c>
      <c r="BL109">
        <v>1488.15666666667</v>
      </c>
      <c r="BM109">
        <v>21.1044</v>
      </c>
      <c r="BN109">
        <v>499.997222222222</v>
      </c>
      <c r="BO109">
        <v>73.3819666666667</v>
      </c>
      <c r="BP109">
        <v>0.0279984</v>
      </c>
      <c r="BQ109">
        <v>24.6872222222222</v>
      </c>
      <c r="BR109">
        <v>25.0540333333333</v>
      </c>
      <c r="BS109">
        <v>999.9</v>
      </c>
      <c r="BT109">
        <v>0</v>
      </c>
      <c r="BU109">
        <v>0</v>
      </c>
      <c r="BV109">
        <v>10013.1777777778</v>
      </c>
      <c r="BW109">
        <v>0</v>
      </c>
      <c r="BX109">
        <v>1643.81</v>
      </c>
      <c r="BY109">
        <v>-65.3848555555556</v>
      </c>
      <c r="BZ109">
        <v>1527.38777777778</v>
      </c>
      <c r="CA109">
        <v>1582.05</v>
      </c>
      <c r="CB109">
        <v>7.51534888888889</v>
      </c>
      <c r="CC109">
        <v>1560.09222222222</v>
      </c>
      <c r="CD109">
        <v>13.8790666666667</v>
      </c>
      <c r="CE109">
        <v>1.56996555555556</v>
      </c>
      <c r="CF109">
        <v>1.01847222222222</v>
      </c>
      <c r="CG109">
        <v>13.6671111111111</v>
      </c>
      <c r="CH109">
        <v>7.18337222222222</v>
      </c>
      <c r="CI109">
        <v>2000.01444444444</v>
      </c>
      <c r="CJ109">
        <v>0.979994111111111</v>
      </c>
      <c r="CK109">
        <v>0.0200062</v>
      </c>
      <c r="CL109">
        <v>0</v>
      </c>
      <c r="CM109">
        <v>2.65946666666667</v>
      </c>
      <c r="CN109">
        <v>0</v>
      </c>
      <c r="CO109">
        <v>17595.6</v>
      </c>
      <c r="CP109">
        <v>16705.5111111111</v>
      </c>
      <c r="CQ109">
        <v>46.965</v>
      </c>
      <c r="CR109">
        <v>50.187</v>
      </c>
      <c r="CS109">
        <v>48.3051111111111</v>
      </c>
      <c r="CT109">
        <v>47.437</v>
      </c>
      <c r="CU109">
        <v>46.062</v>
      </c>
      <c r="CV109">
        <v>1960.00555555556</v>
      </c>
      <c r="CW109">
        <v>40.0144444444444</v>
      </c>
      <c r="CX109">
        <v>0</v>
      </c>
      <c r="CY109">
        <v>1651546605</v>
      </c>
      <c r="CZ109">
        <v>0</v>
      </c>
      <c r="DA109">
        <v>0</v>
      </c>
      <c r="DB109" t="s">
        <v>356</v>
      </c>
      <c r="DC109">
        <v>1657298120.5</v>
      </c>
      <c r="DD109">
        <v>1657298120.5</v>
      </c>
      <c r="DE109">
        <v>0</v>
      </c>
      <c r="DF109">
        <v>1.391</v>
      </c>
      <c r="DG109">
        <v>0.035</v>
      </c>
      <c r="DH109">
        <v>2.39</v>
      </c>
      <c r="DI109">
        <v>0.104</v>
      </c>
      <c r="DJ109">
        <v>419</v>
      </c>
      <c r="DK109">
        <v>18</v>
      </c>
      <c r="DL109">
        <v>0.11</v>
      </c>
      <c r="DM109">
        <v>0.02</v>
      </c>
      <c r="DN109">
        <v>-65.11842</v>
      </c>
      <c r="DO109">
        <v>-2.23732682926823</v>
      </c>
      <c r="DP109">
        <v>0.39289345578668</v>
      </c>
      <c r="DQ109">
        <v>0</v>
      </c>
      <c r="DR109">
        <v>7.561231</v>
      </c>
      <c r="DS109">
        <v>-0.279858686679187</v>
      </c>
      <c r="DT109">
        <v>0.0305912362286979</v>
      </c>
      <c r="DU109">
        <v>0</v>
      </c>
      <c r="DV109">
        <v>0</v>
      </c>
      <c r="DW109">
        <v>2</v>
      </c>
      <c r="DX109" t="s">
        <v>357</v>
      </c>
      <c r="DY109">
        <v>2.81942</v>
      </c>
      <c r="DZ109">
        <v>2.64452</v>
      </c>
      <c r="EA109">
        <v>0.174131</v>
      </c>
      <c r="EB109">
        <v>0.178508</v>
      </c>
      <c r="EC109">
        <v>0.0762972</v>
      </c>
      <c r="ED109">
        <v>0.0559078</v>
      </c>
      <c r="EE109">
        <v>22944.7</v>
      </c>
      <c r="EF109">
        <v>19942.9</v>
      </c>
      <c r="EG109">
        <v>24898.5</v>
      </c>
      <c r="EH109">
        <v>23668.4</v>
      </c>
      <c r="EI109">
        <v>39310</v>
      </c>
      <c r="EJ109">
        <v>37027.3</v>
      </c>
      <c r="EK109">
        <v>45066.2</v>
      </c>
      <c r="EL109">
        <v>42271.9</v>
      </c>
      <c r="EM109">
        <v>1.72808</v>
      </c>
      <c r="EN109">
        <v>2.0717</v>
      </c>
      <c r="EO109">
        <v>-0.0484288</v>
      </c>
      <c r="EP109">
        <v>0</v>
      </c>
      <c r="EQ109">
        <v>25.8459</v>
      </c>
      <c r="ER109">
        <v>999.9</v>
      </c>
      <c r="ES109">
        <v>39.22</v>
      </c>
      <c r="ET109">
        <v>35.047</v>
      </c>
      <c r="EU109">
        <v>30.2695</v>
      </c>
      <c r="EV109">
        <v>52.8005</v>
      </c>
      <c r="EW109">
        <v>28.7019</v>
      </c>
      <c r="EX109">
        <v>2</v>
      </c>
      <c r="EY109">
        <v>0.409413</v>
      </c>
      <c r="EZ109">
        <v>9.28105</v>
      </c>
      <c r="FA109">
        <v>20.0015</v>
      </c>
      <c r="FB109">
        <v>5.23586</v>
      </c>
      <c r="FC109">
        <v>11.9972</v>
      </c>
      <c r="FD109">
        <v>4.9564</v>
      </c>
      <c r="FE109">
        <v>3.3039</v>
      </c>
      <c r="FF109">
        <v>347.9</v>
      </c>
      <c r="FG109">
        <v>9999</v>
      </c>
      <c r="FH109">
        <v>9999</v>
      </c>
      <c r="FI109">
        <v>6225.3</v>
      </c>
      <c r="FJ109">
        <v>1.86807</v>
      </c>
      <c r="FK109">
        <v>1.86373</v>
      </c>
      <c r="FL109">
        <v>1.87129</v>
      </c>
      <c r="FM109">
        <v>1.86226</v>
      </c>
      <c r="FN109">
        <v>1.86171</v>
      </c>
      <c r="FO109">
        <v>1.86809</v>
      </c>
      <c r="FP109">
        <v>1.85822</v>
      </c>
      <c r="FQ109">
        <v>1.86453</v>
      </c>
      <c r="FR109">
        <v>5</v>
      </c>
      <c r="FS109">
        <v>0</v>
      </c>
      <c r="FT109">
        <v>0</v>
      </c>
      <c r="FU109">
        <v>0</v>
      </c>
      <c r="FV109" t="s">
        <v>358</v>
      </c>
      <c r="FW109" t="s">
        <v>359</v>
      </c>
      <c r="FX109" t="s">
        <v>360</v>
      </c>
      <c r="FY109" t="s">
        <v>360</v>
      </c>
      <c r="FZ109" t="s">
        <v>360</v>
      </c>
      <c r="GA109" t="s">
        <v>360</v>
      </c>
      <c r="GB109">
        <v>0</v>
      </c>
      <c r="GC109">
        <v>100</v>
      </c>
      <c r="GD109">
        <v>100</v>
      </c>
      <c r="GE109">
        <v>6.58</v>
      </c>
      <c r="GF109">
        <v>0.2893</v>
      </c>
      <c r="GG109">
        <v>1.58883679202709</v>
      </c>
      <c r="GH109">
        <v>0.00476717027532216</v>
      </c>
      <c r="GI109">
        <v>-2.21254457965117e-06</v>
      </c>
      <c r="GJ109">
        <v>8.4011376092462e-10</v>
      </c>
      <c r="GK109">
        <v>-0.0609447565822332</v>
      </c>
      <c r="GL109">
        <v>-0.00872906473258777</v>
      </c>
      <c r="GM109">
        <v>0.00143137740804298</v>
      </c>
      <c r="GN109">
        <v>-1.08861914993027e-05</v>
      </c>
      <c r="GO109">
        <v>12</v>
      </c>
      <c r="GP109">
        <v>2219</v>
      </c>
      <c r="GQ109">
        <v>4</v>
      </c>
      <c r="GR109">
        <v>38</v>
      </c>
      <c r="GS109">
        <v>3028.3</v>
      </c>
      <c r="GT109">
        <v>3028.3</v>
      </c>
      <c r="GU109">
        <v>3.66821</v>
      </c>
      <c r="GV109">
        <v>2.34131</v>
      </c>
      <c r="GW109">
        <v>1.99829</v>
      </c>
      <c r="GX109">
        <v>2.70874</v>
      </c>
      <c r="GY109">
        <v>2.09351</v>
      </c>
      <c r="GZ109">
        <v>2.3999</v>
      </c>
      <c r="HA109">
        <v>39.9689</v>
      </c>
      <c r="HB109">
        <v>13.6417</v>
      </c>
      <c r="HC109">
        <v>18</v>
      </c>
      <c r="HD109">
        <v>424.582</v>
      </c>
      <c r="HE109">
        <v>656.232</v>
      </c>
      <c r="HF109">
        <v>18.1126</v>
      </c>
      <c r="HG109">
        <v>32.3649</v>
      </c>
      <c r="HH109">
        <v>30.0013</v>
      </c>
      <c r="HI109">
        <v>32.143</v>
      </c>
      <c r="HJ109">
        <v>32.1229</v>
      </c>
      <c r="HK109">
        <v>73.4042</v>
      </c>
      <c r="HL109">
        <v>63.7086</v>
      </c>
      <c r="HM109">
        <v>0</v>
      </c>
      <c r="HN109">
        <v>18.0321</v>
      </c>
      <c r="HO109">
        <v>1590.42</v>
      </c>
      <c r="HP109">
        <v>13.8138</v>
      </c>
      <c r="HQ109">
        <v>95.3398</v>
      </c>
      <c r="HR109">
        <v>99.3408</v>
      </c>
    </row>
    <row r="110" spans="1:226">
      <c r="A110">
        <v>94</v>
      </c>
      <c r="B110">
        <v>1657479825.6</v>
      </c>
      <c r="C110">
        <v>556.599999904633</v>
      </c>
      <c r="D110" t="s">
        <v>546</v>
      </c>
      <c r="E110" t="s">
        <v>547</v>
      </c>
      <c r="F110">
        <v>5</v>
      </c>
      <c r="G110" t="s">
        <v>353</v>
      </c>
      <c r="H110" t="s">
        <v>354</v>
      </c>
      <c r="I110">
        <v>1657479822.8</v>
      </c>
      <c r="J110">
        <f>(K110)/1000</f>
        <v>0</v>
      </c>
      <c r="K110">
        <f>IF(BF110, AN110, AH110)</f>
        <v>0</v>
      </c>
      <c r="L110">
        <f>IF(BF110, AI110, AG110)</f>
        <v>0</v>
      </c>
      <c r="M110">
        <f>BH110 - IF(AU110&gt;1, L110*BB110*100.0/(AW110*BV110), 0)</f>
        <v>0</v>
      </c>
      <c r="N110">
        <f>((T110-J110/2)*M110-L110)/(T110+J110/2)</f>
        <v>0</v>
      </c>
      <c r="O110">
        <f>N110*(BO110+BP110)/1000.0</f>
        <v>0</v>
      </c>
      <c r="P110">
        <f>(BH110 - IF(AU110&gt;1, L110*BB110*100.0/(AW110*BV110), 0))*(BO110+BP110)/1000.0</f>
        <v>0</v>
      </c>
      <c r="Q110">
        <f>2.0/((1/S110-1/R110)+SIGN(S110)*SQRT((1/S110-1/R110)*(1/S110-1/R110) + 4*BC110/((BC110+1)*(BC110+1))*(2*1/S110*1/R110-1/R110*1/R110)))</f>
        <v>0</v>
      </c>
      <c r="R110">
        <f>IF(LEFT(BD110,1)&lt;&gt;"0",IF(LEFT(BD110,1)="1",3.0,BE110),$D$5+$E$5*(BV110*BO110/($K$5*1000))+$F$5*(BV110*BO110/($K$5*1000))*MAX(MIN(BB110,$J$5),$I$5)*MAX(MIN(BB110,$J$5),$I$5)+$G$5*MAX(MIN(BB110,$J$5),$I$5)*(BV110*BO110/($K$5*1000))+$H$5*(BV110*BO110/($K$5*1000))*(BV110*BO110/($K$5*1000)))</f>
        <v>0</v>
      </c>
      <c r="S110">
        <f>J110*(1000-(1000*0.61365*exp(17.502*W110/(240.97+W110))/(BO110+BP110)+BJ110)/2)/(1000*0.61365*exp(17.502*W110/(240.97+W110))/(BO110+BP110)-BJ110)</f>
        <v>0</v>
      </c>
      <c r="T110">
        <f>1/((BC110+1)/(Q110/1.6)+1/(R110/1.37)) + BC110/((BC110+1)/(Q110/1.6) + BC110/(R110/1.37))</f>
        <v>0</v>
      </c>
      <c r="U110">
        <f>(AX110*BA110)</f>
        <v>0</v>
      </c>
      <c r="V110">
        <f>(BQ110+(U110+2*0.95*5.67E-8*(((BQ110+$B$7)+273)^4-(BQ110+273)^4)-44100*J110)/(1.84*29.3*R110+8*0.95*5.67E-8*(BQ110+273)^3))</f>
        <v>0</v>
      </c>
      <c r="W110">
        <f>($C$7*BR110+$D$7*BS110+$E$7*V110)</f>
        <v>0</v>
      </c>
      <c r="X110">
        <f>0.61365*exp(17.502*W110/(240.97+W110))</f>
        <v>0</v>
      </c>
      <c r="Y110">
        <f>(Z110/AA110*100)</f>
        <v>0</v>
      </c>
      <c r="Z110">
        <f>BJ110*(BO110+BP110)/1000</f>
        <v>0</v>
      </c>
      <c r="AA110">
        <f>0.61365*exp(17.502*BQ110/(240.97+BQ110))</f>
        <v>0</v>
      </c>
      <c r="AB110">
        <f>(X110-BJ110*(BO110+BP110)/1000)</f>
        <v>0</v>
      </c>
      <c r="AC110">
        <f>(-J110*44100)</f>
        <v>0</v>
      </c>
      <c r="AD110">
        <f>2*29.3*R110*0.92*(BQ110-W110)</f>
        <v>0</v>
      </c>
      <c r="AE110">
        <f>2*0.95*5.67E-8*(((BQ110+$B$7)+273)^4-(W110+273)^4)</f>
        <v>0</v>
      </c>
      <c r="AF110">
        <f>U110+AE110+AC110+AD110</f>
        <v>0</v>
      </c>
      <c r="AG110">
        <f>BN110*AU110*(BI110-BH110*(1000-AU110*BK110)/(1000-AU110*BJ110))/(100*BB110)</f>
        <v>0</v>
      </c>
      <c r="AH110">
        <f>1000*BN110*AU110*(BJ110-BK110)/(100*BB110*(1000-AU110*BJ110))</f>
        <v>0</v>
      </c>
      <c r="AI110">
        <f>(AJ110 - AK110 - BO110*1E3/(8.314*(BQ110+273.15)) * AM110/BN110 * AL110) * BN110/(100*BB110) * (1000 - BK110)/1000</f>
        <v>0</v>
      </c>
      <c r="AJ110">
        <v>1597.48053098696</v>
      </c>
      <c r="AK110">
        <v>1551.16466666667</v>
      </c>
      <c r="AL110">
        <v>3.43591237519911</v>
      </c>
      <c r="AM110">
        <v>65.8875090245337</v>
      </c>
      <c r="AN110">
        <f>(AP110 - AO110 + BO110*1E3/(8.314*(BQ110+273.15)) * AR110/BN110 * AQ110) * BN110/(100*BB110) * 1000/(1000 - AP110)</f>
        <v>0</v>
      </c>
      <c r="AO110">
        <v>13.8797098364091</v>
      </c>
      <c r="AP110">
        <v>21.3310174825175</v>
      </c>
      <c r="AQ110">
        <v>-0.00972196561223391</v>
      </c>
      <c r="AR110">
        <v>78.9573288142496</v>
      </c>
      <c r="AS110">
        <v>19</v>
      </c>
      <c r="AT110">
        <v>4</v>
      </c>
      <c r="AU110">
        <f>IF(AS110*$H$13&gt;=AW110,1.0,(AW110/(AW110-AS110*$H$13)))</f>
        <v>0</v>
      </c>
      <c r="AV110">
        <f>(AU110-1)*100</f>
        <v>0</v>
      </c>
      <c r="AW110">
        <f>MAX(0,($B$13+$C$13*BV110)/(1+$D$13*BV110)*BO110/(BQ110+273)*$E$13)</f>
        <v>0</v>
      </c>
      <c r="AX110">
        <f>$B$11*BW110+$C$11*BX110+$F$11*CI110*(1-CL110)</f>
        <v>0</v>
      </c>
      <c r="AY110">
        <f>AX110*AZ110</f>
        <v>0</v>
      </c>
      <c r="AZ110">
        <f>($B$11*$D$9+$C$11*$D$9+$F$11*((CV110+CN110)/MAX(CV110+CN110+CW110, 0.1)*$I$9+CW110/MAX(CV110+CN110+CW110, 0.1)*$J$9))/($B$11+$C$11+$F$11)</f>
        <v>0</v>
      </c>
      <c r="BA110">
        <f>($B$11*$K$9+$C$11*$K$9+$F$11*((CV110+CN110)/MAX(CV110+CN110+CW110, 0.1)*$P$9+CW110/MAX(CV110+CN110+CW110, 0.1)*$Q$9))/($B$11+$C$11+$F$11)</f>
        <v>0</v>
      </c>
      <c r="BB110">
        <v>6</v>
      </c>
      <c r="BC110">
        <v>0.5</v>
      </c>
      <c r="BD110" t="s">
        <v>355</v>
      </c>
      <c r="BE110">
        <v>2</v>
      </c>
      <c r="BF110" t="b">
        <v>1</v>
      </c>
      <c r="BG110">
        <v>1657479822.8</v>
      </c>
      <c r="BH110">
        <v>1510.285</v>
      </c>
      <c r="BI110">
        <v>1576.029</v>
      </c>
      <c r="BJ110">
        <v>21.353</v>
      </c>
      <c r="BK110">
        <v>13.8803</v>
      </c>
      <c r="BL110">
        <v>1503.673</v>
      </c>
      <c r="BM110">
        <v>21.06448</v>
      </c>
      <c r="BN110">
        <v>500.0507</v>
      </c>
      <c r="BO110">
        <v>73.37998</v>
      </c>
      <c r="BP110">
        <v>0.02809488</v>
      </c>
      <c r="BQ110">
        <v>24.65183</v>
      </c>
      <c r="BR110">
        <v>25.04408</v>
      </c>
      <c r="BS110">
        <v>999.9</v>
      </c>
      <c r="BT110">
        <v>0</v>
      </c>
      <c r="BU110">
        <v>0</v>
      </c>
      <c r="BV110">
        <v>9999.365</v>
      </c>
      <c r="BW110">
        <v>0</v>
      </c>
      <c r="BX110">
        <v>1710.434</v>
      </c>
      <c r="BY110">
        <v>-65.74468</v>
      </c>
      <c r="BZ110">
        <v>1543.239</v>
      </c>
      <c r="CA110">
        <v>1598.214</v>
      </c>
      <c r="CB110">
        <v>7.472695</v>
      </c>
      <c r="CC110">
        <v>1576.029</v>
      </c>
      <c r="CD110">
        <v>13.8803</v>
      </c>
      <c r="CE110">
        <v>1.566884</v>
      </c>
      <c r="CF110">
        <v>1.018537</v>
      </c>
      <c r="CG110">
        <v>13.63691</v>
      </c>
      <c r="CH110">
        <v>7.184279</v>
      </c>
      <c r="CI110">
        <v>2000.051</v>
      </c>
      <c r="CJ110">
        <v>0.9799951</v>
      </c>
      <c r="CK110">
        <v>0.02000511</v>
      </c>
      <c r="CL110">
        <v>0</v>
      </c>
      <c r="CM110">
        <v>2.64765</v>
      </c>
      <c r="CN110">
        <v>0</v>
      </c>
      <c r="CO110">
        <v>17788.43</v>
      </c>
      <c r="CP110">
        <v>16705.81</v>
      </c>
      <c r="CQ110">
        <v>47</v>
      </c>
      <c r="CR110">
        <v>50.187</v>
      </c>
      <c r="CS110">
        <v>48.312</v>
      </c>
      <c r="CT110">
        <v>47.4748</v>
      </c>
      <c r="CU110">
        <v>46.0872</v>
      </c>
      <c r="CV110">
        <v>1960.042</v>
      </c>
      <c r="CW110">
        <v>40.011</v>
      </c>
      <c r="CX110">
        <v>0</v>
      </c>
      <c r="CY110">
        <v>1651546609.8</v>
      </c>
      <c r="CZ110">
        <v>0</v>
      </c>
      <c r="DA110">
        <v>0</v>
      </c>
      <c r="DB110" t="s">
        <v>356</v>
      </c>
      <c r="DC110">
        <v>1657298120.5</v>
      </c>
      <c r="DD110">
        <v>1657298120.5</v>
      </c>
      <c r="DE110">
        <v>0</v>
      </c>
      <c r="DF110">
        <v>1.391</v>
      </c>
      <c r="DG110">
        <v>0.035</v>
      </c>
      <c r="DH110">
        <v>2.39</v>
      </c>
      <c r="DI110">
        <v>0.104</v>
      </c>
      <c r="DJ110">
        <v>419</v>
      </c>
      <c r="DK110">
        <v>18</v>
      </c>
      <c r="DL110">
        <v>0.11</v>
      </c>
      <c r="DM110">
        <v>0.02</v>
      </c>
      <c r="DN110">
        <v>-65.3006475</v>
      </c>
      <c r="DO110">
        <v>-2.62366941838633</v>
      </c>
      <c r="DP110">
        <v>0.413133388258259</v>
      </c>
      <c r="DQ110">
        <v>0</v>
      </c>
      <c r="DR110">
        <v>7.54069175</v>
      </c>
      <c r="DS110">
        <v>-0.444234934333966</v>
      </c>
      <c r="DT110">
        <v>0.043299676551188</v>
      </c>
      <c r="DU110">
        <v>0</v>
      </c>
      <c r="DV110">
        <v>0</v>
      </c>
      <c r="DW110">
        <v>2</v>
      </c>
      <c r="DX110" t="s">
        <v>357</v>
      </c>
      <c r="DY110">
        <v>2.81959</v>
      </c>
      <c r="DZ110">
        <v>2.64445</v>
      </c>
      <c r="EA110">
        <v>0.175294</v>
      </c>
      <c r="EB110">
        <v>0.179682</v>
      </c>
      <c r="EC110">
        <v>0.0761696</v>
      </c>
      <c r="ED110">
        <v>0.0559139</v>
      </c>
      <c r="EE110">
        <v>22911.6</v>
      </c>
      <c r="EF110">
        <v>19913.2</v>
      </c>
      <c r="EG110">
        <v>24897.8</v>
      </c>
      <c r="EH110">
        <v>23667.1</v>
      </c>
      <c r="EI110">
        <v>39314</v>
      </c>
      <c r="EJ110">
        <v>37025.5</v>
      </c>
      <c r="EK110">
        <v>45064.6</v>
      </c>
      <c r="EL110">
        <v>42270</v>
      </c>
      <c r="EM110">
        <v>1.7282</v>
      </c>
      <c r="EN110">
        <v>2.07177</v>
      </c>
      <c r="EO110">
        <v>-0.0500232</v>
      </c>
      <c r="EP110">
        <v>0</v>
      </c>
      <c r="EQ110">
        <v>25.8507</v>
      </c>
      <c r="ER110">
        <v>999.9</v>
      </c>
      <c r="ES110">
        <v>39.195</v>
      </c>
      <c r="ET110">
        <v>35.067</v>
      </c>
      <c r="EU110">
        <v>30.2802</v>
      </c>
      <c r="EV110">
        <v>52.9005</v>
      </c>
      <c r="EW110">
        <v>28.5857</v>
      </c>
      <c r="EX110">
        <v>2</v>
      </c>
      <c r="EY110">
        <v>0.410343</v>
      </c>
      <c r="EZ110">
        <v>9.28105</v>
      </c>
      <c r="FA110">
        <v>20.0022</v>
      </c>
      <c r="FB110">
        <v>5.23631</v>
      </c>
      <c r="FC110">
        <v>11.9969</v>
      </c>
      <c r="FD110">
        <v>4.9565</v>
      </c>
      <c r="FE110">
        <v>3.30395</v>
      </c>
      <c r="FF110">
        <v>347.9</v>
      </c>
      <c r="FG110">
        <v>9999</v>
      </c>
      <c r="FH110">
        <v>9999</v>
      </c>
      <c r="FI110">
        <v>6225.6</v>
      </c>
      <c r="FJ110">
        <v>1.86803</v>
      </c>
      <c r="FK110">
        <v>1.86374</v>
      </c>
      <c r="FL110">
        <v>1.87129</v>
      </c>
      <c r="FM110">
        <v>1.86224</v>
      </c>
      <c r="FN110">
        <v>1.86169</v>
      </c>
      <c r="FO110">
        <v>1.86811</v>
      </c>
      <c r="FP110">
        <v>1.85822</v>
      </c>
      <c r="FQ110">
        <v>1.86455</v>
      </c>
      <c r="FR110">
        <v>5</v>
      </c>
      <c r="FS110">
        <v>0</v>
      </c>
      <c r="FT110">
        <v>0</v>
      </c>
      <c r="FU110">
        <v>0</v>
      </c>
      <c r="FV110" t="s">
        <v>358</v>
      </c>
      <c r="FW110" t="s">
        <v>359</v>
      </c>
      <c r="FX110" t="s">
        <v>360</v>
      </c>
      <c r="FY110" t="s">
        <v>360</v>
      </c>
      <c r="FZ110" t="s">
        <v>360</v>
      </c>
      <c r="GA110" t="s">
        <v>360</v>
      </c>
      <c r="GB110">
        <v>0</v>
      </c>
      <c r="GC110">
        <v>100</v>
      </c>
      <c r="GD110">
        <v>100</v>
      </c>
      <c r="GE110">
        <v>6.65</v>
      </c>
      <c r="GF110">
        <v>0.2875</v>
      </c>
      <c r="GG110">
        <v>1.58883679202709</v>
      </c>
      <c r="GH110">
        <v>0.00476717027532216</v>
      </c>
      <c r="GI110">
        <v>-2.21254457965117e-06</v>
      </c>
      <c r="GJ110">
        <v>8.4011376092462e-10</v>
      </c>
      <c r="GK110">
        <v>-0.0609447565822332</v>
      </c>
      <c r="GL110">
        <v>-0.00872906473258777</v>
      </c>
      <c r="GM110">
        <v>0.00143137740804298</v>
      </c>
      <c r="GN110">
        <v>-1.08861914993027e-05</v>
      </c>
      <c r="GO110">
        <v>12</v>
      </c>
      <c r="GP110">
        <v>2219</v>
      </c>
      <c r="GQ110">
        <v>4</v>
      </c>
      <c r="GR110">
        <v>38</v>
      </c>
      <c r="GS110">
        <v>3028.4</v>
      </c>
      <c r="GT110">
        <v>3028.4</v>
      </c>
      <c r="GU110">
        <v>3.69629</v>
      </c>
      <c r="GV110">
        <v>2.34131</v>
      </c>
      <c r="GW110">
        <v>1.99829</v>
      </c>
      <c r="GX110">
        <v>2.70874</v>
      </c>
      <c r="GY110">
        <v>2.09351</v>
      </c>
      <c r="GZ110">
        <v>2.4231</v>
      </c>
      <c r="HA110">
        <v>39.9942</v>
      </c>
      <c r="HB110">
        <v>13.6505</v>
      </c>
      <c r="HC110">
        <v>18</v>
      </c>
      <c r="HD110">
        <v>424.723</v>
      </c>
      <c r="HE110">
        <v>656.404</v>
      </c>
      <c r="HF110">
        <v>18.0595</v>
      </c>
      <c r="HG110">
        <v>32.3792</v>
      </c>
      <c r="HH110">
        <v>30.0011</v>
      </c>
      <c r="HI110">
        <v>32.1536</v>
      </c>
      <c r="HJ110">
        <v>32.1328</v>
      </c>
      <c r="HK110">
        <v>73.9567</v>
      </c>
      <c r="HL110">
        <v>63.7086</v>
      </c>
      <c r="HM110">
        <v>0</v>
      </c>
      <c r="HN110">
        <v>17.9846</v>
      </c>
      <c r="HO110">
        <v>1603.83</v>
      </c>
      <c r="HP110">
        <v>13.8395</v>
      </c>
      <c r="HQ110">
        <v>95.3366</v>
      </c>
      <c r="HR110">
        <v>99.3361</v>
      </c>
    </row>
    <row r="111" spans="1:226">
      <c r="A111">
        <v>95</v>
      </c>
      <c r="B111">
        <v>1657479830.6</v>
      </c>
      <c r="C111">
        <v>561.599999904633</v>
      </c>
      <c r="D111" t="s">
        <v>548</v>
      </c>
      <c r="E111" t="s">
        <v>549</v>
      </c>
      <c r="F111">
        <v>5</v>
      </c>
      <c r="G111" t="s">
        <v>353</v>
      </c>
      <c r="H111" t="s">
        <v>354</v>
      </c>
      <c r="I111">
        <v>1657479828.1</v>
      </c>
      <c r="J111">
        <f>(K111)/1000</f>
        <v>0</v>
      </c>
      <c r="K111">
        <f>IF(BF111, AN111, AH111)</f>
        <v>0</v>
      </c>
      <c r="L111">
        <f>IF(BF111, AI111, AG111)</f>
        <v>0</v>
      </c>
      <c r="M111">
        <f>BH111 - IF(AU111&gt;1, L111*BB111*100.0/(AW111*BV111), 0)</f>
        <v>0</v>
      </c>
      <c r="N111">
        <f>((T111-J111/2)*M111-L111)/(T111+J111/2)</f>
        <v>0</v>
      </c>
      <c r="O111">
        <f>N111*(BO111+BP111)/1000.0</f>
        <v>0</v>
      </c>
      <c r="P111">
        <f>(BH111 - IF(AU111&gt;1, L111*BB111*100.0/(AW111*BV111), 0))*(BO111+BP111)/1000.0</f>
        <v>0</v>
      </c>
      <c r="Q111">
        <f>2.0/((1/S111-1/R111)+SIGN(S111)*SQRT((1/S111-1/R111)*(1/S111-1/R111) + 4*BC111/((BC111+1)*(BC111+1))*(2*1/S111*1/R111-1/R111*1/R111)))</f>
        <v>0</v>
      </c>
      <c r="R111">
        <f>IF(LEFT(BD111,1)&lt;&gt;"0",IF(LEFT(BD111,1)="1",3.0,BE111),$D$5+$E$5*(BV111*BO111/($K$5*1000))+$F$5*(BV111*BO111/($K$5*1000))*MAX(MIN(BB111,$J$5),$I$5)*MAX(MIN(BB111,$J$5),$I$5)+$G$5*MAX(MIN(BB111,$J$5),$I$5)*(BV111*BO111/($K$5*1000))+$H$5*(BV111*BO111/($K$5*1000))*(BV111*BO111/($K$5*1000)))</f>
        <v>0</v>
      </c>
      <c r="S111">
        <f>J111*(1000-(1000*0.61365*exp(17.502*W111/(240.97+W111))/(BO111+BP111)+BJ111)/2)/(1000*0.61365*exp(17.502*W111/(240.97+W111))/(BO111+BP111)-BJ111)</f>
        <v>0</v>
      </c>
      <c r="T111">
        <f>1/((BC111+1)/(Q111/1.6)+1/(R111/1.37)) + BC111/((BC111+1)/(Q111/1.6) + BC111/(R111/1.37))</f>
        <v>0</v>
      </c>
      <c r="U111">
        <f>(AX111*BA111)</f>
        <v>0</v>
      </c>
      <c r="V111">
        <f>(BQ111+(U111+2*0.95*5.67E-8*(((BQ111+$B$7)+273)^4-(BQ111+273)^4)-44100*J111)/(1.84*29.3*R111+8*0.95*5.67E-8*(BQ111+273)^3))</f>
        <v>0</v>
      </c>
      <c r="W111">
        <f>($C$7*BR111+$D$7*BS111+$E$7*V111)</f>
        <v>0</v>
      </c>
      <c r="X111">
        <f>0.61365*exp(17.502*W111/(240.97+W111))</f>
        <v>0</v>
      </c>
      <c r="Y111">
        <f>(Z111/AA111*100)</f>
        <v>0</v>
      </c>
      <c r="Z111">
        <f>BJ111*(BO111+BP111)/1000</f>
        <v>0</v>
      </c>
      <c r="AA111">
        <f>0.61365*exp(17.502*BQ111/(240.97+BQ111))</f>
        <v>0</v>
      </c>
      <c r="AB111">
        <f>(X111-BJ111*(BO111+BP111)/1000)</f>
        <v>0</v>
      </c>
      <c r="AC111">
        <f>(-J111*44100)</f>
        <v>0</v>
      </c>
      <c r="AD111">
        <f>2*29.3*R111*0.92*(BQ111-W111)</f>
        <v>0</v>
      </c>
      <c r="AE111">
        <f>2*0.95*5.67E-8*(((BQ111+$B$7)+273)^4-(W111+273)^4)</f>
        <v>0</v>
      </c>
      <c r="AF111">
        <f>U111+AE111+AC111+AD111</f>
        <v>0</v>
      </c>
      <c r="AG111">
        <f>BN111*AU111*(BI111-BH111*(1000-AU111*BK111)/(1000-AU111*BJ111))/(100*BB111)</f>
        <v>0</v>
      </c>
      <c r="AH111">
        <f>1000*BN111*AU111*(BJ111-BK111)/(100*BB111*(1000-AU111*BJ111))</f>
        <v>0</v>
      </c>
      <c r="AI111">
        <f>(AJ111 - AK111 - BO111*1E3/(8.314*(BQ111+273.15)) * AM111/BN111 * AL111) * BN111/(100*BB111) * (1000 - BK111)/1000</f>
        <v>0</v>
      </c>
      <c r="AJ111">
        <v>1614.50944189709</v>
      </c>
      <c r="AK111">
        <v>1567.84484848485</v>
      </c>
      <c r="AL111">
        <v>3.3375291733761</v>
      </c>
      <c r="AM111">
        <v>65.8875090245337</v>
      </c>
      <c r="AN111">
        <f>(AP111 - AO111 + BO111*1E3/(8.314*(BQ111+273.15)) * AR111/BN111 * AQ111) * BN111/(100*BB111) * 1000/(1000 - AP111)</f>
        <v>0</v>
      </c>
      <c r="AO111">
        <v>13.8823561925553</v>
      </c>
      <c r="AP111">
        <v>21.2845104895105</v>
      </c>
      <c r="AQ111">
        <v>-0.00998510587525165</v>
      </c>
      <c r="AR111">
        <v>78.9573288142496</v>
      </c>
      <c r="AS111">
        <v>19</v>
      </c>
      <c r="AT111">
        <v>4</v>
      </c>
      <c r="AU111">
        <f>IF(AS111*$H$13&gt;=AW111,1.0,(AW111/(AW111-AS111*$H$13)))</f>
        <v>0</v>
      </c>
      <c r="AV111">
        <f>(AU111-1)*100</f>
        <v>0</v>
      </c>
      <c r="AW111">
        <f>MAX(0,($B$13+$C$13*BV111)/(1+$D$13*BV111)*BO111/(BQ111+273)*$E$13)</f>
        <v>0</v>
      </c>
      <c r="AX111">
        <f>$B$11*BW111+$C$11*BX111+$F$11*CI111*(1-CL111)</f>
        <v>0</v>
      </c>
      <c r="AY111">
        <f>AX111*AZ111</f>
        <v>0</v>
      </c>
      <c r="AZ111">
        <f>($B$11*$D$9+$C$11*$D$9+$F$11*((CV111+CN111)/MAX(CV111+CN111+CW111, 0.1)*$I$9+CW111/MAX(CV111+CN111+CW111, 0.1)*$J$9))/($B$11+$C$11+$F$11)</f>
        <v>0</v>
      </c>
      <c r="BA111">
        <f>($B$11*$K$9+$C$11*$K$9+$F$11*((CV111+CN111)/MAX(CV111+CN111+CW111, 0.1)*$P$9+CW111/MAX(CV111+CN111+CW111, 0.1)*$Q$9))/($B$11+$C$11+$F$11)</f>
        <v>0</v>
      </c>
      <c r="BB111">
        <v>6</v>
      </c>
      <c r="BC111">
        <v>0.5</v>
      </c>
      <c r="BD111" t="s">
        <v>355</v>
      </c>
      <c r="BE111">
        <v>2</v>
      </c>
      <c r="BF111" t="b">
        <v>1</v>
      </c>
      <c r="BG111">
        <v>1657479828.1</v>
      </c>
      <c r="BH111">
        <v>1527.90777777778</v>
      </c>
      <c r="BI111">
        <v>1593.75888888889</v>
      </c>
      <c r="BJ111">
        <v>21.3024777777778</v>
      </c>
      <c r="BK111">
        <v>13.8812444444444</v>
      </c>
      <c r="BL111">
        <v>1521.23</v>
      </c>
      <c r="BM111">
        <v>21.0157222222222</v>
      </c>
      <c r="BN111">
        <v>499.995444444444</v>
      </c>
      <c r="BO111">
        <v>73.3804777777778</v>
      </c>
      <c r="BP111">
        <v>0.0283408555555556</v>
      </c>
      <c r="BQ111">
        <v>24.6200333333333</v>
      </c>
      <c r="BR111">
        <v>25.0142444444444</v>
      </c>
      <c r="BS111">
        <v>999.9</v>
      </c>
      <c r="BT111">
        <v>0</v>
      </c>
      <c r="BU111">
        <v>0</v>
      </c>
      <c r="BV111">
        <v>9947.22222222222</v>
      </c>
      <c r="BW111">
        <v>0</v>
      </c>
      <c r="BX111">
        <v>2123.26777777778</v>
      </c>
      <c r="BY111">
        <v>-65.8484888888889</v>
      </c>
      <c r="BZ111">
        <v>1561.16444444444</v>
      </c>
      <c r="CA111">
        <v>1616.19</v>
      </c>
      <c r="CB111">
        <v>7.42123222222222</v>
      </c>
      <c r="CC111">
        <v>1593.75888888889</v>
      </c>
      <c r="CD111">
        <v>13.8812444444444</v>
      </c>
      <c r="CE111">
        <v>1.56318555555556</v>
      </c>
      <c r="CF111">
        <v>1.01861222222222</v>
      </c>
      <c r="CG111">
        <v>13.6006</v>
      </c>
      <c r="CH111">
        <v>7.18535333333333</v>
      </c>
      <c r="CI111">
        <v>1999.95777777778</v>
      </c>
      <c r="CJ111">
        <v>0.979995888888889</v>
      </c>
      <c r="CK111">
        <v>0.0200043777777778</v>
      </c>
      <c r="CL111">
        <v>0</v>
      </c>
      <c r="CM111">
        <v>2.60346666666667</v>
      </c>
      <c r="CN111">
        <v>0</v>
      </c>
      <c r="CO111">
        <v>18117.7</v>
      </c>
      <c r="CP111">
        <v>16705.0111111111</v>
      </c>
      <c r="CQ111">
        <v>47</v>
      </c>
      <c r="CR111">
        <v>50.243</v>
      </c>
      <c r="CS111">
        <v>48.361</v>
      </c>
      <c r="CT111">
        <v>47.5</v>
      </c>
      <c r="CU111">
        <v>46.125</v>
      </c>
      <c r="CV111">
        <v>1959.95444444444</v>
      </c>
      <c r="CW111">
        <v>40.0111111111111</v>
      </c>
      <c r="CX111">
        <v>0</v>
      </c>
      <c r="CY111">
        <v>1651546615.2</v>
      </c>
      <c r="CZ111">
        <v>0</v>
      </c>
      <c r="DA111">
        <v>0</v>
      </c>
      <c r="DB111" t="s">
        <v>356</v>
      </c>
      <c r="DC111">
        <v>1657298120.5</v>
      </c>
      <c r="DD111">
        <v>1657298120.5</v>
      </c>
      <c r="DE111">
        <v>0</v>
      </c>
      <c r="DF111">
        <v>1.391</v>
      </c>
      <c r="DG111">
        <v>0.035</v>
      </c>
      <c r="DH111">
        <v>2.39</v>
      </c>
      <c r="DI111">
        <v>0.104</v>
      </c>
      <c r="DJ111">
        <v>419</v>
      </c>
      <c r="DK111">
        <v>18</v>
      </c>
      <c r="DL111">
        <v>0.11</v>
      </c>
      <c r="DM111">
        <v>0.02</v>
      </c>
      <c r="DN111">
        <v>-65.5604075</v>
      </c>
      <c r="DO111">
        <v>-2.67486866791753</v>
      </c>
      <c r="DP111">
        <v>0.385884519893905</v>
      </c>
      <c r="DQ111">
        <v>0</v>
      </c>
      <c r="DR111">
        <v>7.491509</v>
      </c>
      <c r="DS111">
        <v>-0.51962994371482</v>
      </c>
      <c r="DT111">
        <v>0.0501342400859931</v>
      </c>
      <c r="DU111">
        <v>0</v>
      </c>
      <c r="DV111">
        <v>0</v>
      </c>
      <c r="DW111">
        <v>2</v>
      </c>
      <c r="DX111" t="s">
        <v>357</v>
      </c>
      <c r="DY111">
        <v>2.81886</v>
      </c>
      <c r="DZ111">
        <v>2.64462</v>
      </c>
      <c r="EA111">
        <v>0.176434</v>
      </c>
      <c r="EB111">
        <v>0.180771</v>
      </c>
      <c r="EC111">
        <v>0.0760513</v>
      </c>
      <c r="ED111">
        <v>0.0559102</v>
      </c>
      <c r="EE111">
        <v>22879.4</v>
      </c>
      <c r="EF111">
        <v>19886.2</v>
      </c>
      <c r="EG111">
        <v>24897.3</v>
      </c>
      <c r="EH111">
        <v>23666.6</v>
      </c>
      <c r="EI111">
        <v>39318.6</v>
      </c>
      <c r="EJ111">
        <v>37024.6</v>
      </c>
      <c r="EK111">
        <v>45064.1</v>
      </c>
      <c r="EL111">
        <v>42268.9</v>
      </c>
      <c r="EM111">
        <v>1.72747</v>
      </c>
      <c r="EN111">
        <v>2.0716</v>
      </c>
      <c r="EO111">
        <v>-0.0513494</v>
      </c>
      <c r="EP111">
        <v>0</v>
      </c>
      <c r="EQ111">
        <v>25.8523</v>
      </c>
      <c r="ER111">
        <v>999.9</v>
      </c>
      <c r="ES111">
        <v>39.171</v>
      </c>
      <c r="ET111">
        <v>35.077</v>
      </c>
      <c r="EU111">
        <v>30.2779</v>
      </c>
      <c r="EV111">
        <v>53.0305</v>
      </c>
      <c r="EW111">
        <v>28.6538</v>
      </c>
      <c r="EX111">
        <v>2</v>
      </c>
      <c r="EY111">
        <v>0.411275</v>
      </c>
      <c r="EZ111">
        <v>9.28105</v>
      </c>
      <c r="FA111">
        <v>20.0026</v>
      </c>
      <c r="FB111">
        <v>5.23481</v>
      </c>
      <c r="FC111">
        <v>11.998</v>
      </c>
      <c r="FD111">
        <v>4.9559</v>
      </c>
      <c r="FE111">
        <v>3.30395</v>
      </c>
      <c r="FF111">
        <v>347.9</v>
      </c>
      <c r="FG111">
        <v>9999</v>
      </c>
      <c r="FH111">
        <v>9999</v>
      </c>
      <c r="FI111">
        <v>6225.6</v>
      </c>
      <c r="FJ111">
        <v>1.86808</v>
      </c>
      <c r="FK111">
        <v>1.8638</v>
      </c>
      <c r="FL111">
        <v>1.87129</v>
      </c>
      <c r="FM111">
        <v>1.86228</v>
      </c>
      <c r="FN111">
        <v>1.8617</v>
      </c>
      <c r="FO111">
        <v>1.86813</v>
      </c>
      <c r="FP111">
        <v>1.85822</v>
      </c>
      <c r="FQ111">
        <v>1.86451</v>
      </c>
      <c r="FR111">
        <v>5</v>
      </c>
      <c r="FS111">
        <v>0</v>
      </c>
      <c r="FT111">
        <v>0</v>
      </c>
      <c r="FU111">
        <v>0</v>
      </c>
      <c r="FV111" t="s">
        <v>358</v>
      </c>
      <c r="FW111" t="s">
        <v>359</v>
      </c>
      <c r="FX111" t="s">
        <v>360</v>
      </c>
      <c r="FY111" t="s">
        <v>360</v>
      </c>
      <c r="FZ111" t="s">
        <v>360</v>
      </c>
      <c r="GA111" t="s">
        <v>360</v>
      </c>
      <c r="GB111">
        <v>0</v>
      </c>
      <c r="GC111">
        <v>100</v>
      </c>
      <c r="GD111">
        <v>100</v>
      </c>
      <c r="GE111">
        <v>6.71</v>
      </c>
      <c r="GF111">
        <v>0.2859</v>
      </c>
      <c r="GG111">
        <v>1.58883679202709</v>
      </c>
      <c r="GH111">
        <v>0.00476717027532216</v>
      </c>
      <c r="GI111">
        <v>-2.21254457965117e-06</v>
      </c>
      <c r="GJ111">
        <v>8.4011376092462e-10</v>
      </c>
      <c r="GK111">
        <v>-0.0609447565822332</v>
      </c>
      <c r="GL111">
        <v>-0.00872906473258777</v>
      </c>
      <c r="GM111">
        <v>0.00143137740804298</v>
      </c>
      <c r="GN111">
        <v>-1.08861914993027e-05</v>
      </c>
      <c r="GO111">
        <v>12</v>
      </c>
      <c r="GP111">
        <v>2219</v>
      </c>
      <c r="GQ111">
        <v>4</v>
      </c>
      <c r="GR111">
        <v>38</v>
      </c>
      <c r="GS111">
        <v>3028.5</v>
      </c>
      <c r="GT111">
        <v>3028.5</v>
      </c>
      <c r="GU111">
        <v>3.72681</v>
      </c>
      <c r="GV111">
        <v>2.34131</v>
      </c>
      <c r="GW111">
        <v>1.99829</v>
      </c>
      <c r="GX111">
        <v>2.70874</v>
      </c>
      <c r="GY111">
        <v>2.09351</v>
      </c>
      <c r="GZ111">
        <v>2.38647</v>
      </c>
      <c r="HA111">
        <v>39.9942</v>
      </c>
      <c r="HB111">
        <v>13.6329</v>
      </c>
      <c r="HC111">
        <v>18</v>
      </c>
      <c r="HD111">
        <v>424.366</v>
      </c>
      <c r="HE111">
        <v>656.373</v>
      </c>
      <c r="HF111">
        <v>18.0165</v>
      </c>
      <c r="HG111">
        <v>32.3936</v>
      </c>
      <c r="HH111">
        <v>30.001</v>
      </c>
      <c r="HI111">
        <v>32.1635</v>
      </c>
      <c r="HJ111">
        <v>32.1434</v>
      </c>
      <c r="HK111">
        <v>74.5655</v>
      </c>
      <c r="HL111">
        <v>63.7086</v>
      </c>
      <c r="HM111">
        <v>0</v>
      </c>
      <c r="HN111">
        <v>17.9635</v>
      </c>
      <c r="HO111">
        <v>1624.05</v>
      </c>
      <c r="HP111">
        <v>13.7873</v>
      </c>
      <c r="HQ111">
        <v>95.3353</v>
      </c>
      <c r="HR111">
        <v>99.3336</v>
      </c>
    </row>
    <row r="112" spans="1:226">
      <c r="A112">
        <v>96</v>
      </c>
      <c r="B112">
        <v>1657479835.6</v>
      </c>
      <c r="C112">
        <v>566.599999904633</v>
      </c>
      <c r="D112" t="s">
        <v>550</v>
      </c>
      <c r="E112" t="s">
        <v>551</v>
      </c>
      <c r="F112">
        <v>5</v>
      </c>
      <c r="G112" t="s">
        <v>353</v>
      </c>
      <c r="H112" t="s">
        <v>354</v>
      </c>
      <c r="I112">
        <v>1657479832.8</v>
      </c>
      <c r="J112">
        <f>(K112)/1000</f>
        <v>0</v>
      </c>
      <c r="K112">
        <f>IF(BF112, AN112, AH112)</f>
        <v>0</v>
      </c>
      <c r="L112">
        <f>IF(BF112, AI112, AG112)</f>
        <v>0</v>
      </c>
      <c r="M112">
        <f>BH112 - IF(AU112&gt;1, L112*BB112*100.0/(AW112*BV112), 0)</f>
        <v>0</v>
      </c>
      <c r="N112">
        <f>((T112-J112/2)*M112-L112)/(T112+J112/2)</f>
        <v>0</v>
      </c>
      <c r="O112">
        <f>N112*(BO112+BP112)/1000.0</f>
        <v>0</v>
      </c>
      <c r="P112">
        <f>(BH112 - IF(AU112&gt;1, L112*BB112*100.0/(AW112*BV112), 0))*(BO112+BP112)/1000.0</f>
        <v>0</v>
      </c>
      <c r="Q112">
        <f>2.0/((1/S112-1/R112)+SIGN(S112)*SQRT((1/S112-1/R112)*(1/S112-1/R112) + 4*BC112/((BC112+1)*(BC112+1))*(2*1/S112*1/R112-1/R112*1/R112)))</f>
        <v>0</v>
      </c>
      <c r="R112">
        <f>IF(LEFT(BD112,1)&lt;&gt;"0",IF(LEFT(BD112,1)="1",3.0,BE112),$D$5+$E$5*(BV112*BO112/($K$5*1000))+$F$5*(BV112*BO112/($K$5*1000))*MAX(MIN(BB112,$J$5),$I$5)*MAX(MIN(BB112,$J$5),$I$5)+$G$5*MAX(MIN(BB112,$J$5),$I$5)*(BV112*BO112/($K$5*1000))+$H$5*(BV112*BO112/($K$5*1000))*(BV112*BO112/($K$5*1000)))</f>
        <v>0</v>
      </c>
      <c r="S112">
        <f>J112*(1000-(1000*0.61365*exp(17.502*W112/(240.97+W112))/(BO112+BP112)+BJ112)/2)/(1000*0.61365*exp(17.502*W112/(240.97+W112))/(BO112+BP112)-BJ112)</f>
        <v>0</v>
      </c>
      <c r="T112">
        <f>1/((BC112+1)/(Q112/1.6)+1/(R112/1.37)) + BC112/((BC112+1)/(Q112/1.6) + BC112/(R112/1.37))</f>
        <v>0</v>
      </c>
      <c r="U112">
        <f>(AX112*BA112)</f>
        <v>0</v>
      </c>
      <c r="V112">
        <f>(BQ112+(U112+2*0.95*5.67E-8*(((BQ112+$B$7)+273)^4-(BQ112+273)^4)-44100*J112)/(1.84*29.3*R112+8*0.95*5.67E-8*(BQ112+273)^3))</f>
        <v>0</v>
      </c>
      <c r="W112">
        <f>($C$7*BR112+$D$7*BS112+$E$7*V112)</f>
        <v>0</v>
      </c>
      <c r="X112">
        <f>0.61365*exp(17.502*W112/(240.97+W112))</f>
        <v>0</v>
      </c>
      <c r="Y112">
        <f>(Z112/AA112*100)</f>
        <v>0</v>
      </c>
      <c r="Z112">
        <f>BJ112*(BO112+BP112)/1000</f>
        <v>0</v>
      </c>
      <c r="AA112">
        <f>0.61365*exp(17.502*BQ112/(240.97+BQ112))</f>
        <v>0</v>
      </c>
      <c r="AB112">
        <f>(X112-BJ112*(BO112+BP112)/1000)</f>
        <v>0</v>
      </c>
      <c r="AC112">
        <f>(-J112*44100)</f>
        <v>0</v>
      </c>
      <c r="AD112">
        <f>2*29.3*R112*0.92*(BQ112-W112)</f>
        <v>0</v>
      </c>
      <c r="AE112">
        <f>2*0.95*5.67E-8*(((BQ112+$B$7)+273)^4-(W112+273)^4)</f>
        <v>0</v>
      </c>
      <c r="AF112">
        <f>U112+AE112+AC112+AD112</f>
        <v>0</v>
      </c>
      <c r="AG112">
        <f>BN112*AU112*(BI112-BH112*(1000-AU112*BK112)/(1000-AU112*BJ112))/(100*BB112)</f>
        <v>0</v>
      </c>
      <c r="AH112">
        <f>1000*BN112*AU112*(BJ112-BK112)/(100*BB112*(1000-AU112*BJ112))</f>
        <v>0</v>
      </c>
      <c r="AI112">
        <f>(AJ112 - AK112 - BO112*1E3/(8.314*(BQ112+273.15)) * AM112/BN112 * AL112) * BN112/(100*BB112) * (1000 - BK112)/1000</f>
        <v>0</v>
      </c>
      <c r="AJ112">
        <v>1631.37717055038</v>
      </c>
      <c r="AK112">
        <v>1585.02521212121</v>
      </c>
      <c r="AL112">
        <v>3.45485859366504</v>
      </c>
      <c r="AM112">
        <v>65.8875090245337</v>
      </c>
      <c r="AN112">
        <f>(AP112 - AO112 + BO112*1E3/(8.314*(BQ112+273.15)) * AR112/BN112 * AQ112) * BN112/(100*BB112) * 1000/(1000 - AP112)</f>
        <v>0</v>
      </c>
      <c r="AO112">
        <v>13.8810244773984</v>
      </c>
      <c r="AP112">
        <v>21.2273825174825</v>
      </c>
      <c r="AQ112">
        <v>-0.0109889703833357</v>
      </c>
      <c r="AR112">
        <v>78.9573288142496</v>
      </c>
      <c r="AS112">
        <v>19</v>
      </c>
      <c r="AT112">
        <v>4</v>
      </c>
      <c r="AU112">
        <f>IF(AS112*$H$13&gt;=AW112,1.0,(AW112/(AW112-AS112*$H$13)))</f>
        <v>0</v>
      </c>
      <c r="AV112">
        <f>(AU112-1)*100</f>
        <v>0</v>
      </c>
      <c r="AW112">
        <f>MAX(0,($B$13+$C$13*BV112)/(1+$D$13*BV112)*BO112/(BQ112+273)*$E$13)</f>
        <v>0</v>
      </c>
      <c r="AX112">
        <f>$B$11*BW112+$C$11*BX112+$F$11*CI112*(1-CL112)</f>
        <v>0</v>
      </c>
      <c r="AY112">
        <f>AX112*AZ112</f>
        <v>0</v>
      </c>
      <c r="AZ112">
        <f>($B$11*$D$9+$C$11*$D$9+$F$11*((CV112+CN112)/MAX(CV112+CN112+CW112, 0.1)*$I$9+CW112/MAX(CV112+CN112+CW112, 0.1)*$J$9))/($B$11+$C$11+$F$11)</f>
        <v>0</v>
      </c>
      <c r="BA112">
        <f>($B$11*$K$9+$C$11*$K$9+$F$11*((CV112+CN112)/MAX(CV112+CN112+CW112, 0.1)*$P$9+CW112/MAX(CV112+CN112+CW112, 0.1)*$Q$9))/($B$11+$C$11+$F$11)</f>
        <v>0</v>
      </c>
      <c r="BB112">
        <v>6</v>
      </c>
      <c r="BC112">
        <v>0.5</v>
      </c>
      <c r="BD112" t="s">
        <v>355</v>
      </c>
      <c r="BE112">
        <v>2</v>
      </c>
      <c r="BF112" t="b">
        <v>1</v>
      </c>
      <c r="BG112">
        <v>1657479832.8</v>
      </c>
      <c r="BH112">
        <v>1543.554</v>
      </c>
      <c r="BI112">
        <v>1609.597</v>
      </c>
      <c r="BJ112">
        <v>21.25448</v>
      </c>
      <c r="BK112">
        <v>13.88127</v>
      </c>
      <c r="BL112">
        <v>1536.816</v>
      </c>
      <c r="BM112">
        <v>20.96945</v>
      </c>
      <c r="BN112">
        <v>499.9363</v>
      </c>
      <c r="BO112">
        <v>73.38114</v>
      </c>
      <c r="BP112">
        <v>0.02841584</v>
      </c>
      <c r="BQ112">
        <v>24.58088</v>
      </c>
      <c r="BR112">
        <v>25.00942</v>
      </c>
      <c r="BS112">
        <v>999.9</v>
      </c>
      <c r="BT112">
        <v>0</v>
      </c>
      <c r="BU112">
        <v>0</v>
      </c>
      <c r="BV112">
        <v>10000.489</v>
      </c>
      <c r="BW112">
        <v>0</v>
      </c>
      <c r="BX112">
        <v>2368.915</v>
      </c>
      <c r="BY112">
        <v>-66.04359</v>
      </c>
      <c r="BZ112">
        <v>1577.074</v>
      </c>
      <c r="CA112">
        <v>1632.255</v>
      </c>
      <c r="CB112">
        <v>7.373201</v>
      </c>
      <c r="CC112">
        <v>1609.597</v>
      </c>
      <c r="CD112">
        <v>13.88127</v>
      </c>
      <c r="CE112">
        <v>1.559678</v>
      </c>
      <c r="CF112">
        <v>1.018624</v>
      </c>
      <c r="CG112">
        <v>13.5661</v>
      </c>
      <c r="CH112">
        <v>7.185525</v>
      </c>
      <c r="CI112">
        <v>2000.031</v>
      </c>
      <c r="CJ112">
        <v>0.9799938</v>
      </c>
      <c r="CK112">
        <v>0.02000648</v>
      </c>
      <c r="CL112">
        <v>0</v>
      </c>
      <c r="CM112">
        <v>2.5548</v>
      </c>
      <c r="CN112">
        <v>0</v>
      </c>
      <c r="CO112">
        <v>18203.3</v>
      </c>
      <c r="CP112">
        <v>16705.65</v>
      </c>
      <c r="CQ112">
        <v>47.031</v>
      </c>
      <c r="CR112">
        <v>50.2872</v>
      </c>
      <c r="CS112">
        <v>48.375</v>
      </c>
      <c r="CT112">
        <v>47.5124</v>
      </c>
      <c r="CU112">
        <v>46.1374</v>
      </c>
      <c r="CV112">
        <v>1960.021</v>
      </c>
      <c r="CW112">
        <v>40.016</v>
      </c>
      <c r="CX112">
        <v>0</v>
      </c>
      <c r="CY112">
        <v>1651546620</v>
      </c>
      <c r="CZ112">
        <v>0</v>
      </c>
      <c r="DA112">
        <v>0</v>
      </c>
      <c r="DB112" t="s">
        <v>356</v>
      </c>
      <c r="DC112">
        <v>1657298120.5</v>
      </c>
      <c r="DD112">
        <v>1657298120.5</v>
      </c>
      <c r="DE112">
        <v>0</v>
      </c>
      <c r="DF112">
        <v>1.391</v>
      </c>
      <c r="DG112">
        <v>0.035</v>
      </c>
      <c r="DH112">
        <v>2.39</v>
      </c>
      <c r="DI112">
        <v>0.104</v>
      </c>
      <c r="DJ112">
        <v>419</v>
      </c>
      <c r="DK112">
        <v>18</v>
      </c>
      <c r="DL112">
        <v>0.11</v>
      </c>
      <c r="DM112">
        <v>0.02</v>
      </c>
      <c r="DN112">
        <v>-65.7277375</v>
      </c>
      <c r="DO112">
        <v>-1.81619774859281</v>
      </c>
      <c r="DP112">
        <v>0.304742628858763</v>
      </c>
      <c r="DQ112">
        <v>0</v>
      </c>
      <c r="DR112">
        <v>7.45577</v>
      </c>
      <c r="DS112">
        <v>-0.570616885553479</v>
      </c>
      <c r="DT112">
        <v>0.0549740683413553</v>
      </c>
      <c r="DU112">
        <v>0</v>
      </c>
      <c r="DV112">
        <v>0</v>
      </c>
      <c r="DW112">
        <v>2</v>
      </c>
      <c r="DX112" t="s">
        <v>357</v>
      </c>
      <c r="DY112">
        <v>2.81897</v>
      </c>
      <c r="DZ112">
        <v>2.64481</v>
      </c>
      <c r="EA112">
        <v>0.1776</v>
      </c>
      <c r="EB112">
        <v>0.181954</v>
      </c>
      <c r="EC112">
        <v>0.0759049</v>
      </c>
      <c r="ED112">
        <v>0.0558416</v>
      </c>
      <c r="EE112">
        <v>22846.3</v>
      </c>
      <c r="EF112">
        <v>19857.3</v>
      </c>
      <c r="EG112">
        <v>24896.6</v>
      </c>
      <c r="EH112">
        <v>23666.4</v>
      </c>
      <c r="EI112">
        <v>39324</v>
      </c>
      <c r="EJ112">
        <v>37027.2</v>
      </c>
      <c r="EK112">
        <v>45063.1</v>
      </c>
      <c r="EL112">
        <v>42268.7</v>
      </c>
      <c r="EM112">
        <v>1.72763</v>
      </c>
      <c r="EN112">
        <v>2.07115</v>
      </c>
      <c r="EO112">
        <v>-0.0515059</v>
      </c>
      <c r="EP112">
        <v>0</v>
      </c>
      <c r="EQ112">
        <v>25.8533</v>
      </c>
      <c r="ER112">
        <v>999.9</v>
      </c>
      <c r="ES112">
        <v>39.147</v>
      </c>
      <c r="ET112">
        <v>35.087</v>
      </c>
      <c r="EU112">
        <v>30.2757</v>
      </c>
      <c r="EV112">
        <v>52.9806</v>
      </c>
      <c r="EW112">
        <v>28.6619</v>
      </c>
      <c r="EX112">
        <v>2</v>
      </c>
      <c r="EY112">
        <v>0.412299</v>
      </c>
      <c r="EZ112">
        <v>9.28105</v>
      </c>
      <c r="FA112">
        <v>20.0034</v>
      </c>
      <c r="FB112">
        <v>5.23541</v>
      </c>
      <c r="FC112">
        <v>11.9978</v>
      </c>
      <c r="FD112">
        <v>4.95605</v>
      </c>
      <c r="FE112">
        <v>3.30393</v>
      </c>
      <c r="FF112">
        <v>347.9</v>
      </c>
      <c r="FG112">
        <v>9999</v>
      </c>
      <c r="FH112">
        <v>9999</v>
      </c>
      <c r="FI112">
        <v>6225.6</v>
      </c>
      <c r="FJ112">
        <v>1.86808</v>
      </c>
      <c r="FK112">
        <v>1.86377</v>
      </c>
      <c r="FL112">
        <v>1.87129</v>
      </c>
      <c r="FM112">
        <v>1.86224</v>
      </c>
      <c r="FN112">
        <v>1.8617</v>
      </c>
      <c r="FO112">
        <v>1.86812</v>
      </c>
      <c r="FP112">
        <v>1.85822</v>
      </c>
      <c r="FQ112">
        <v>1.86455</v>
      </c>
      <c r="FR112">
        <v>5</v>
      </c>
      <c r="FS112">
        <v>0</v>
      </c>
      <c r="FT112">
        <v>0</v>
      </c>
      <c r="FU112">
        <v>0</v>
      </c>
      <c r="FV112" t="s">
        <v>358</v>
      </c>
      <c r="FW112" t="s">
        <v>359</v>
      </c>
      <c r="FX112" t="s">
        <v>360</v>
      </c>
      <c r="FY112" t="s">
        <v>360</v>
      </c>
      <c r="FZ112" t="s">
        <v>360</v>
      </c>
      <c r="GA112" t="s">
        <v>360</v>
      </c>
      <c r="GB112">
        <v>0</v>
      </c>
      <c r="GC112">
        <v>100</v>
      </c>
      <c r="GD112">
        <v>100</v>
      </c>
      <c r="GE112">
        <v>6.78</v>
      </c>
      <c r="GF112">
        <v>0.2838</v>
      </c>
      <c r="GG112">
        <v>1.58883679202709</v>
      </c>
      <c r="GH112">
        <v>0.00476717027532216</v>
      </c>
      <c r="GI112">
        <v>-2.21254457965117e-06</v>
      </c>
      <c r="GJ112">
        <v>8.4011376092462e-10</v>
      </c>
      <c r="GK112">
        <v>-0.0609447565822332</v>
      </c>
      <c r="GL112">
        <v>-0.00872906473258777</v>
      </c>
      <c r="GM112">
        <v>0.00143137740804298</v>
      </c>
      <c r="GN112">
        <v>-1.08861914993027e-05</v>
      </c>
      <c r="GO112">
        <v>12</v>
      </c>
      <c r="GP112">
        <v>2219</v>
      </c>
      <c r="GQ112">
        <v>4</v>
      </c>
      <c r="GR112">
        <v>38</v>
      </c>
      <c r="GS112">
        <v>3028.6</v>
      </c>
      <c r="GT112">
        <v>3028.6</v>
      </c>
      <c r="GU112">
        <v>3.75366</v>
      </c>
      <c r="GV112">
        <v>2.34253</v>
      </c>
      <c r="GW112">
        <v>1.99829</v>
      </c>
      <c r="GX112">
        <v>2.70874</v>
      </c>
      <c r="GY112">
        <v>2.09351</v>
      </c>
      <c r="GZ112">
        <v>2.40479</v>
      </c>
      <c r="HA112">
        <v>40.0447</v>
      </c>
      <c r="HB112">
        <v>13.6417</v>
      </c>
      <c r="HC112">
        <v>18</v>
      </c>
      <c r="HD112">
        <v>424.522</v>
      </c>
      <c r="HE112">
        <v>656.116</v>
      </c>
      <c r="HF112">
        <v>17.982</v>
      </c>
      <c r="HG112">
        <v>32.4079</v>
      </c>
      <c r="HH112">
        <v>30.001</v>
      </c>
      <c r="HI112">
        <v>32.174</v>
      </c>
      <c r="HJ112">
        <v>32.1547</v>
      </c>
      <c r="HK112">
        <v>75.1067</v>
      </c>
      <c r="HL112">
        <v>63.9834</v>
      </c>
      <c r="HM112">
        <v>0</v>
      </c>
      <c r="HN112">
        <v>17.9538</v>
      </c>
      <c r="HO112">
        <v>1637.42</v>
      </c>
      <c r="HP112">
        <v>13.8172</v>
      </c>
      <c r="HQ112">
        <v>95.3329</v>
      </c>
      <c r="HR112">
        <v>99.3332</v>
      </c>
    </row>
    <row r="113" spans="1:226">
      <c r="A113">
        <v>97</v>
      </c>
      <c r="B113">
        <v>1657479840.6</v>
      </c>
      <c r="C113">
        <v>571.599999904633</v>
      </c>
      <c r="D113" t="s">
        <v>552</v>
      </c>
      <c r="E113" t="s">
        <v>553</v>
      </c>
      <c r="F113">
        <v>5</v>
      </c>
      <c r="G113" t="s">
        <v>353</v>
      </c>
      <c r="H113" t="s">
        <v>354</v>
      </c>
      <c r="I113">
        <v>1657479838.1</v>
      </c>
      <c r="J113">
        <f>(K113)/1000</f>
        <v>0</v>
      </c>
      <c r="K113">
        <f>IF(BF113, AN113, AH113)</f>
        <v>0</v>
      </c>
      <c r="L113">
        <f>IF(BF113, AI113, AG113)</f>
        <v>0</v>
      </c>
      <c r="M113">
        <f>BH113 - IF(AU113&gt;1, L113*BB113*100.0/(AW113*BV113), 0)</f>
        <v>0</v>
      </c>
      <c r="N113">
        <f>((T113-J113/2)*M113-L113)/(T113+J113/2)</f>
        <v>0</v>
      </c>
      <c r="O113">
        <f>N113*(BO113+BP113)/1000.0</f>
        <v>0</v>
      </c>
      <c r="P113">
        <f>(BH113 - IF(AU113&gt;1, L113*BB113*100.0/(AW113*BV113), 0))*(BO113+BP113)/1000.0</f>
        <v>0</v>
      </c>
      <c r="Q113">
        <f>2.0/((1/S113-1/R113)+SIGN(S113)*SQRT((1/S113-1/R113)*(1/S113-1/R113) + 4*BC113/((BC113+1)*(BC113+1))*(2*1/S113*1/R113-1/R113*1/R113)))</f>
        <v>0</v>
      </c>
      <c r="R113">
        <f>IF(LEFT(BD113,1)&lt;&gt;"0",IF(LEFT(BD113,1)="1",3.0,BE113),$D$5+$E$5*(BV113*BO113/($K$5*1000))+$F$5*(BV113*BO113/($K$5*1000))*MAX(MIN(BB113,$J$5),$I$5)*MAX(MIN(BB113,$J$5),$I$5)+$G$5*MAX(MIN(BB113,$J$5),$I$5)*(BV113*BO113/($K$5*1000))+$H$5*(BV113*BO113/($K$5*1000))*(BV113*BO113/($K$5*1000)))</f>
        <v>0</v>
      </c>
      <c r="S113">
        <f>J113*(1000-(1000*0.61365*exp(17.502*W113/(240.97+W113))/(BO113+BP113)+BJ113)/2)/(1000*0.61365*exp(17.502*W113/(240.97+W113))/(BO113+BP113)-BJ113)</f>
        <v>0</v>
      </c>
      <c r="T113">
        <f>1/((BC113+1)/(Q113/1.6)+1/(R113/1.37)) + BC113/((BC113+1)/(Q113/1.6) + BC113/(R113/1.37))</f>
        <v>0</v>
      </c>
      <c r="U113">
        <f>(AX113*BA113)</f>
        <v>0</v>
      </c>
      <c r="V113">
        <f>(BQ113+(U113+2*0.95*5.67E-8*(((BQ113+$B$7)+273)^4-(BQ113+273)^4)-44100*J113)/(1.84*29.3*R113+8*0.95*5.67E-8*(BQ113+273)^3))</f>
        <v>0</v>
      </c>
      <c r="W113">
        <f>($C$7*BR113+$D$7*BS113+$E$7*V113)</f>
        <v>0</v>
      </c>
      <c r="X113">
        <f>0.61365*exp(17.502*W113/(240.97+W113))</f>
        <v>0</v>
      </c>
      <c r="Y113">
        <f>(Z113/AA113*100)</f>
        <v>0</v>
      </c>
      <c r="Z113">
        <f>BJ113*(BO113+BP113)/1000</f>
        <v>0</v>
      </c>
      <c r="AA113">
        <f>0.61365*exp(17.502*BQ113/(240.97+BQ113))</f>
        <v>0</v>
      </c>
      <c r="AB113">
        <f>(X113-BJ113*(BO113+BP113)/1000)</f>
        <v>0</v>
      </c>
      <c r="AC113">
        <f>(-J113*44100)</f>
        <v>0</v>
      </c>
      <c r="AD113">
        <f>2*29.3*R113*0.92*(BQ113-W113)</f>
        <v>0</v>
      </c>
      <c r="AE113">
        <f>2*0.95*5.67E-8*(((BQ113+$B$7)+273)^4-(W113+273)^4)</f>
        <v>0</v>
      </c>
      <c r="AF113">
        <f>U113+AE113+AC113+AD113</f>
        <v>0</v>
      </c>
      <c r="AG113">
        <f>BN113*AU113*(BI113-BH113*(1000-AU113*BK113)/(1000-AU113*BJ113))/(100*BB113)</f>
        <v>0</v>
      </c>
      <c r="AH113">
        <f>1000*BN113*AU113*(BJ113-BK113)/(100*BB113*(1000-AU113*BJ113))</f>
        <v>0</v>
      </c>
      <c r="AI113">
        <f>(AJ113 - AK113 - BO113*1E3/(8.314*(BQ113+273.15)) * AM113/BN113 * AL113) * BN113/(100*BB113) * (1000 - BK113)/1000</f>
        <v>0</v>
      </c>
      <c r="AJ113">
        <v>1648.53822381557</v>
      </c>
      <c r="AK113">
        <v>1602.27460606061</v>
      </c>
      <c r="AL113">
        <v>3.44134115942121</v>
      </c>
      <c r="AM113">
        <v>65.8875090245337</v>
      </c>
      <c r="AN113">
        <f>(AP113 - AO113 + BO113*1E3/(8.314*(BQ113+273.15)) * AR113/BN113 * AQ113) * BN113/(100*BB113) * 1000/(1000 - AP113)</f>
        <v>0</v>
      </c>
      <c r="AO113">
        <v>13.8292434681462</v>
      </c>
      <c r="AP113">
        <v>21.1524909090909</v>
      </c>
      <c r="AQ113">
        <v>-0.0109024454839674</v>
      </c>
      <c r="AR113">
        <v>78.9573288142496</v>
      </c>
      <c r="AS113">
        <v>19</v>
      </c>
      <c r="AT113">
        <v>4</v>
      </c>
      <c r="AU113">
        <f>IF(AS113*$H$13&gt;=AW113,1.0,(AW113/(AW113-AS113*$H$13)))</f>
        <v>0</v>
      </c>
      <c r="AV113">
        <f>(AU113-1)*100</f>
        <v>0</v>
      </c>
      <c r="AW113">
        <f>MAX(0,($B$13+$C$13*BV113)/(1+$D$13*BV113)*BO113/(BQ113+273)*$E$13)</f>
        <v>0</v>
      </c>
      <c r="AX113">
        <f>$B$11*BW113+$C$11*BX113+$F$11*CI113*(1-CL113)</f>
        <v>0</v>
      </c>
      <c r="AY113">
        <f>AX113*AZ113</f>
        <v>0</v>
      </c>
      <c r="AZ113">
        <f>($B$11*$D$9+$C$11*$D$9+$F$11*((CV113+CN113)/MAX(CV113+CN113+CW113, 0.1)*$I$9+CW113/MAX(CV113+CN113+CW113, 0.1)*$J$9))/($B$11+$C$11+$F$11)</f>
        <v>0</v>
      </c>
      <c r="BA113">
        <f>($B$11*$K$9+$C$11*$K$9+$F$11*((CV113+CN113)/MAX(CV113+CN113+CW113, 0.1)*$P$9+CW113/MAX(CV113+CN113+CW113, 0.1)*$Q$9))/($B$11+$C$11+$F$11)</f>
        <v>0</v>
      </c>
      <c r="BB113">
        <v>6</v>
      </c>
      <c r="BC113">
        <v>0.5</v>
      </c>
      <c r="BD113" t="s">
        <v>355</v>
      </c>
      <c r="BE113">
        <v>2</v>
      </c>
      <c r="BF113" t="b">
        <v>1</v>
      </c>
      <c r="BG113">
        <v>1657479838.1</v>
      </c>
      <c r="BH113">
        <v>1561.61555555556</v>
      </c>
      <c r="BI113">
        <v>1627.43444444444</v>
      </c>
      <c r="BJ113">
        <v>21.1876555555556</v>
      </c>
      <c r="BK113">
        <v>13.7665</v>
      </c>
      <c r="BL113">
        <v>1554.80555555556</v>
      </c>
      <c r="BM113">
        <v>20.9049888888889</v>
      </c>
      <c r="BN113">
        <v>500.012</v>
      </c>
      <c r="BO113">
        <v>73.3817444444445</v>
      </c>
      <c r="BP113">
        <v>0.0280597333333333</v>
      </c>
      <c r="BQ113">
        <v>24.5532777777778</v>
      </c>
      <c r="BR113">
        <v>24.9965555555556</v>
      </c>
      <c r="BS113">
        <v>999.9</v>
      </c>
      <c r="BT113">
        <v>0</v>
      </c>
      <c r="BU113">
        <v>0</v>
      </c>
      <c r="BV113">
        <v>10005.4</v>
      </c>
      <c r="BW113">
        <v>0</v>
      </c>
      <c r="BX113">
        <v>2350.47444444444</v>
      </c>
      <c r="BY113">
        <v>-65.8212777777778</v>
      </c>
      <c r="BZ113">
        <v>1595.41666666667</v>
      </c>
      <c r="CA113">
        <v>1650.15</v>
      </c>
      <c r="CB113">
        <v>7.42112777777778</v>
      </c>
      <c r="CC113">
        <v>1627.43444444444</v>
      </c>
      <c r="CD113">
        <v>13.7665</v>
      </c>
      <c r="CE113">
        <v>1.55478888888889</v>
      </c>
      <c r="CF113">
        <v>1.01021222222222</v>
      </c>
      <c r="CG113">
        <v>13.5178444444444</v>
      </c>
      <c r="CH113">
        <v>7.06442777777778</v>
      </c>
      <c r="CI113">
        <v>2000.03222222222</v>
      </c>
      <c r="CJ113">
        <v>0.979993333333333</v>
      </c>
      <c r="CK113">
        <v>0.0200069888888889</v>
      </c>
      <c r="CL113">
        <v>0</v>
      </c>
      <c r="CM113">
        <v>2.56232222222222</v>
      </c>
      <c r="CN113">
        <v>0</v>
      </c>
      <c r="CO113">
        <v>18120.7111111111</v>
      </c>
      <c r="CP113">
        <v>16705.6333333333</v>
      </c>
      <c r="CQ113">
        <v>47.062</v>
      </c>
      <c r="CR113">
        <v>50.312</v>
      </c>
      <c r="CS113">
        <v>48.4163333333333</v>
      </c>
      <c r="CT113">
        <v>47.562</v>
      </c>
      <c r="CU113">
        <v>46.187</v>
      </c>
      <c r="CV113">
        <v>1960.02222222222</v>
      </c>
      <c r="CW113">
        <v>40.0111111111111</v>
      </c>
      <c r="CX113">
        <v>0</v>
      </c>
      <c r="CY113">
        <v>1651546624.8</v>
      </c>
      <c r="CZ113">
        <v>0</v>
      </c>
      <c r="DA113">
        <v>0</v>
      </c>
      <c r="DB113" t="s">
        <v>356</v>
      </c>
      <c r="DC113">
        <v>1657298120.5</v>
      </c>
      <c r="DD113">
        <v>1657298120.5</v>
      </c>
      <c r="DE113">
        <v>0</v>
      </c>
      <c r="DF113">
        <v>1.391</v>
      </c>
      <c r="DG113">
        <v>0.035</v>
      </c>
      <c r="DH113">
        <v>2.39</v>
      </c>
      <c r="DI113">
        <v>0.104</v>
      </c>
      <c r="DJ113">
        <v>419</v>
      </c>
      <c r="DK113">
        <v>18</v>
      </c>
      <c r="DL113">
        <v>0.11</v>
      </c>
      <c r="DM113">
        <v>0.02</v>
      </c>
      <c r="DN113">
        <v>-65.880275</v>
      </c>
      <c r="DO113">
        <v>-0.608573358348817</v>
      </c>
      <c r="DP113">
        <v>0.329551221170549</v>
      </c>
      <c r="DQ113">
        <v>0</v>
      </c>
      <c r="DR113">
        <v>7.42092425</v>
      </c>
      <c r="DS113">
        <v>-0.260433658536597</v>
      </c>
      <c r="DT113">
        <v>0.0401648611903178</v>
      </c>
      <c r="DU113">
        <v>0</v>
      </c>
      <c r="DV113">
        <v>0</v>
      </c>
      <c r="DW113">
        <v>2</v>
      </c>
      <c r="DX113" t="s">
        <v>357</v>
      </c>
      <c r="DY113">
        <v>2.81898</v>
      </c>
      <c r="DZ113">
        <v>2.64443</v>
      </c>
      <c r="EA113">
        <v>0.178755</v>
      </c>
      <c r="EB113">
        <v>0.182997</v>
      </c>
      <c r="EC113">
        <v>0.0756965</v>
      </c>
      <c r="ED113">
        <v>0.0554103</v>
      </c>
      <c r="EE113">
        <v>22813.2</v>
      </c>
      <c r="EF113">
        <v>19831.1</v>
      </c>
      <c r="EG113">
        <v>24895.7</v>
      </c>
      <c r="EH113">
        <v>23665.6</v>
      </c>
      <c r="EI113">
        <v>39331.9</v>
      </c>
      <c r="EJ113">
        <v>37043.3</v>
      </c>
      <c r="EK113">
        <v>45061.9</v>
      </c>
      <c r="EL113">
        <v>42267.9</v>
      </c>
      <c r="EM113">
        <v>1.7275</v>
      </c>
      <c r="EN113">
        <v>2.07107</v>
      </c>
      <c r="EO113">
        <v>-0.0529066</v>
      </c>
      <c r="EP113">
        <v>0</v>
      </c>
      <c r="EQ113">
        <v>25.8533</v>
      </c>
      <c r="ER113">
        <v>999.9</v>
      </c>
      <c r="ES113">
        <v>39.147</v>
      </c>
      <c r="ET113">
        <v>35.117</v>
      </c>
      <c r="EU113">
        <v>30.3289</v>
      </c>
      <c r="EV113">
        <v>52.8706</v>
      </c>
      <c r="EW113">
        <v>28.6619</v>
      </c>
      <c r="EX113">
        <v>2</v>
      </c>
      <c r="EY113">
        <v>0.413369</v>
      </c>
      <c r="EZ113">
        <v>9.28105</v>
      </c>
      <c r="FA113">
        <v>20.0035</v>
      </c>
      <c r="FB113">
        <v>5.23511</v>
      </c>
      <c r="FC113">
        <v>11.9978</v>
      </c>
      <c r="FD113">
        <v>4.95605</v>
      </c>
      <c r="FE113">
        <v>3.30395</v>
      </c>
      <c r="FF113">
        <v>347.9</v>
      </c>
      <c r="FG113">
        <v>9999</v>
      </c>
      <c r="FH113">
        <v>9999</v>
      </c>
      <c r="FI113">
        <v>6225.9</v>
      </c>
      <c r="FJ113">
        <v>1.86809</v>
      </c>
      <c r="FK113">
        <v>1.86374</v>
      </c>
      <c r="FL113">
        <v>1.87132</v>
      </c>
      <c r="FM113">
        <v>1.86225</v>
      </c>
      <c r="FN113">
        <v>1.86169</v>
      </c>
      <c r="FO113">
        <v>1.86812</v>
      </c>
      <c r="FP113">
        <v>1.85822</v>
      </c>
      <c r="FQ113">
        <v>1.86451</v>
      </c>
      <c r="FR113">
        <v>5</v>
      </c>
      <c r="FS113">
        <v>0</v>
      </c>
      <c r="FT113">
        <v>0</v>
      </c>
      <c r="FU113">
        <v>0</v>
      </c>
      <c r="FV113" t="s">
        <v>358</v>
      </c>
      <c r="FW113" t="s">
        <v>359</v>
      </c>
      <c r="FX113" t="s">
        <v>360</v>
      </c>
      <c r="FY113" t="s">
        <v>360</v>
      </c>
      <c r="FZ113" t="s">
        <v>360</v>
      </c>
      <c r="GA113" t="s">
        <v>360</v>
      </c>
      <c r="GB113">
        <v>0</v>
      </c>
      <c r="GC113">
        <v>100</v>
      </c>
      <c r="GD113">
        <v>100</v>
      </c>
      <c r="GE113">
        <v>6.84</v>
      </c>
      <c r="GF113">
        <v>0.281</v>
      </c>
      <c r="GG113">
        <v>1.58883679202709</v>
      </c>
      <c r="GH113">
        <v>0.00476717027532216</v>
      </c>
      <c r="GI113">
        <v>-2.21254457965117e-06</v>
      </c>
      <c r="GJ113">
        <v>8.4011376092462e-10</v>
      </c>
      <c r="GK113">
        <v>-0.0609447565822332</v>
      </c>
      <c r="GL113">
        <v>-0.00872906473258777</v>
      </c>
      <c r="GM113">
        <v>0.00143137740804298</v>
      </c>
      <c r="GN113">
        <v>-1.08861914993027e-05</v>
      </c>
      <c r="GO113">
        <v>12</v>
      </c>
      <c r="GP113">
        <v>2219</v>
      </c>
      <c r="GQ113">
        <v>4</v>
      </c>
      <c r="GR113">
        <v>38</v>
      </c>
      <c r="GS113">
        <v>3028.7</v>
      </c>
      <c r="GT113">
        <v>3028.7</v>
      </c>
      <c r="GU113">
        <v>3.78418</v>
      </c>
      <c r="GV113">
        <v>2.33643</v>
      </c>
      <c r="GW113">
        <v>1.99829</v>
      </c>
      <c r="GX113">
        <v>2.70874</v>
      </c>
      <c r="GY113">
        <v>2.09351</v>
      </c>
      <c r="GZ113">
        <v>2.41943</v>
      </c>
      <c r="HA113">
        <v>40.07</v>
      </c>
      <c r="HB113">
        <v>13.6417</v>
      </c>
      <c r="HC113">
        <v>18</v>
      </c>
      <c r="HD113">
        <v>424.513</v>
      </c>
      <c r="HE113">
        <v>656.162</v>
      </c>
      <c r="HF113">
        <v>17.9533</v>
      </c>
      <c r="HG113">
        <v>32.4222</v>
      </c>
      <c r="HH113">
        <v>30.0011</v>
      </c>
      <c r="HI113">
        <v>32.1839</v>
      </c>
      <c r="HJ113">
        <v>32.1647</v>
      </c>
      <c r="HK113">
        <v>75.7097</v>
      </c>
      <c r="HL113">
        <v>63.7028</v>
      </c>
      <c r="HM113">
        <v>0</v>
      </c>
      <c r="HN113">
        <v>17.9517</v>
      </c>
      <c r="HO113">
        <v>1657.53</v>
      </c>
      <c r="HP113">
        <v>13.839</v>
      </c>
      <c r="HQ113">
        <v>95.33</v>
      </c>
      <c r="HR113">
        <v>99.3306</v>
      </c>
    </row>
    <row r="114" spans="1:226">
      <c r="A114">
        <v>98</v>
      </c>
      <c r="B114">
        <v>1657479845.6</v>
      </c>
      <c r="C114">
        <v>576.599999904633</v>
      </c>
      <c r="D114" t="s">
        <v>554</v>
      </c>
      <c r="E114" t="s">
        <v>555</v>
      </c>
      <c r="F114">
        <v>5</v>
      </c>
      <c r="G114" t="s">
        <v>353</v>
      </c>
      <c r="H114" t="s">
        <v>354</v>
      </c>
      <c r="I114">
        <v>1657479842.8</v>
      </c>
      <c r="J114">
        <f>(K114)/1000</f>
        <v>0</v>
      </c>
      <c r="K114">
        <f>IF(BF114, AN114, AH114)</f>
        <v>0</v>
      </c>
      <c r="L114">
        <f>IF(BF114, AI114, AG114)</f>
        <v>0</v>
      </c>
      <c r="M114">
        <f>BH114 - IF(AU114&gt;1, L114*BB114*100.0/(AW114*BV114), 0)</f>
        <v>0</v>
      </c>
      <c r="N114">
        <f>((T114-J114/2)*M114-L114)/(T114+J114/2)</f>
        <v>0</v>
      </c>
      <c r="O114">
        <f>N114*(BO114+BP114)/1000.0</f>
        <v>0</v>
      </c>
      <c r="P114">
        <f>(BH114 - IF(AU114&gt;1, L114*BB114*100.0/(AW114*BV114), 0))*(BO114+BP114)/1000.0</f>
        <v>0</v>
      </c>
      <c r="Q114">
        <f>2.0/((1/S114-1/R114)+SIGN(S114)*SQRT((1/S114-1/R114)*(1/S114-1/R114) + 4*BC114/((BC114+1)*(BC114+1))*(2*1/S114*1/R114-1/R114*1/R114)))</f>
        <v>0</v>
      </c>
      <c r="R114">
        <f>IF(LEFT(BD114,1)&lt;&gt;"0",IF(LEFT(BD114,1)="1",3.0,BE114),$D$5+$E$5*(BV114*BO114/($K$5*1000))+$F$5*(BV114*BO114/($K$5*1000))*MAX(MIN(BB114,$J$5),$I$5)*MAX(MIN(BB114,$J$5),$I$5)+$G$5*MAX(MIN(BB114,$J$5),$I$5)*(BV114*BO114/($K$5*1000))+$H$5*(BV114*BO114/($K$5*1000))*(BV114*BO114/($K$5*1000)))</f>
        <v>0</v>
      </c>
      <c r="S114">
        <f>J114*(1000-(1000*0.61365*exp(17.502*W114/(240.97+W114))/(BO114+BP114)+BJ114)/2)/(1000*0.61365*exp(17.502*W114/(240.97+W114))/(BO114+BP114)-BJ114)</f>
        <v>0</v>
      </c>
      <c r="T114">
        <f>1/((BC114+1)/(Q114/1.6)+1/(R114/1.37)) + BC114/((BC114+1)/(Q114/1.6) + BC114/(R114/1.37))</f>
        <v>0</v>
      </c>
      <c r="U114">
        <f>(AX114*BA114)</f>
        <v>0</v>
      </c>
      <c r="V114">
        <f>(BQ114+(U114+2*0.95*5.67E-8*(((BQ114+$B$7)+273)^4-(BQ114+273)^4)-44100*J114)/(1.84*29.3*R114+8*0.95*5.67E-8*(BQ114+273)^3))</f>
        <v>0</v>
      </c>
      <c r="W114">
        <f>($C$7*BR114+$D$7*BS114+$E$7*V114)</f>
        <v>0</v>
      </c>
      <c r="X114">
        <f>0.61365*exp(17.502*W114/(240.97+W114))</f>
        <v>0</v>
      </c>
      <c r="Y114">
        <f>(Z114/AA114*100)</f>
        <v>0</v>
      </c>
      <c r="Z114">
        <f>BJ114*(BO114+BP114)/1000</f>
        <v>0</v>
      </c>
      <c r="AA114">
        <f>0.61365*exp(17.502*BQ114/(240.97+BQ114))</f>
        <v>0</v>
      </c>
      <c r="AB114">
        <f>(X114-BJ114*(BO114+BP114)/1000)</f>
        <v>0</v>
      </c>
      <c r="AC114">
        <f>(-J114*44100)</f>
        <v>0</v>
      </c>
      <c r="AD114">
        <f>2*29.3*R114*0.92*(BQ114-W114)</f>
        <v>0</v>
      </c>
      <c r="AE114">
        <f>2*0.95*5.67E-8*(((BQ114+$B$7)+273)^4-(W114+273)^4)</f>
        <v>0</v>
      </c>
      <c r="AF114">
        <f>U114+AE114+AC114+AD114</f>
        <v>0</v>
      </c>
      <c r="AG114">
        <f>BN114*AU114*(BI114-BH114*(1000-AU114*BK114)/(1000-AU114*BJ114))/(100*BB114)</f>
        <v>0</v>
      </c>
      <c r="AH114">
        <f>1000*BN114*AU114*(BJ114-BK114)/(100*BB114*(1000-AU114*BJ114))</f>
        <v>0</v>
      </c>
      <c r="AI114">
        <f>(AJ114 - AK114 - BO114*1E3/(8.314*(BQ114+273.15)) * AM114/BN114 * AL114) * BN114/(100*BB114) * (1000 - BK114)/1000</f>
        <v>0</v>
      </c>
      <c r="AJ114">
        <v>1665.01787866381</v>
      </c>
      <c r="AK114">
        <v>1619.24212121212</v>
      </c>
      <c r="AL114">
        <v>3.41157389425563</v>
      </c>
      <c r="AM114">
        <v>65.8875090245337</v>
      </c>
      <c r="AN114">
        <f>(AP114 - AO114 + BO114*1E3/(8.314*(BQ114+273.15)) * AR114/BN114 * AQ114) * BN114/(100*BB114) * 1000/(1000 - AP114)</f>
        <v>0</v>
      </c>
      <c r="AO114">
        <v>13.714844088454</v>
      </c>
      <c r="AP114">
        <v>21.039965034965</v>
      </c>
      <c r="AQ114">
        <v>-0.0258764939374574</v>
      </c>
      <c r="AR114">
        <v>78.9573288142496</v>
      </c>
      <c r="AS114">
        <v>19</v>
      </c>
      <c r="AT114">
        <v>4</v>
      </c>
      <c r="AU114">
        <f>IF(AS114*$H$13&gt;=AW114,1.0,(AW114/(AW114-AS114*$H$13)))</f>
        <v>0</v>
      </c>
      <c r="AV114">
        <f>(AU114-1)*100</f>
        <v>0</v>
      </c>
      <c r="AW114">
        <f>MAX(0,($B$13+$C$13*BV114)/(1+$D$13*BV114)*BO114/(BQ114+273)*$E$13)</f>
        <v>0</v>
      </c>
      <c r="AX114">
        <f>$B$11*BW114+$C$11*BX114+$F$11*CI114*(1-CL114)</f>
        <v>0</v>
      </c>
      <c r="AY114">
        <f>AX114*AZ114</f>
        <v>0</v>
      </c>
      <c r="AZ114">
        <f>($B$11*$D$9+$C$11*$D$9+$F$11*((CV114+CN114)/MAX(CV114+CN114+CW114, 0.1)*$I$9+CW114/MAX(CV114+CN114+CW114, 0.1)*$J$9))/($B$11+$C$11+$F$11)</f>
        <v>0</v>
      </c>
      <c r="BA114">
        <f>($B$11*$K$9+$C$11*$K$9+$F$11*((CV114+CN114)/MAX(CV114+CN114+CW114, 0.1)*$P$9+CW114/MAX(CV114+CN114+CW114, 0.1)*$Q$9))/($B$11+$C$11+$F$11)</f>
        <v>0</v>
      </c>
      <c r="BB114">
        <v>6</v>
      </c>
      <c r="BC114">
        <v>0.5</v>
      </c>
      <c r="BD114" t="s">
        <v>355</v>
      </c>
      <c r="BE114">
        <v>2</v>
      </c>
      <c r="BF114" t="b">
        <v>1</v>
      </c>
      <c r="BG114">
        <v>1657479842.8</v>
      </c>
      <c r="BH114">
        <v>1577.407</v>
      </c>
      <c r="BI114">
        <v>1642.96</v>
      </c>
      <c r="BJ114">
        <v>21.08886</v>
      </c>
      <c r="BK114">
        <v>13.72359</v>
      </c>
      <c r="BL114">
        <v>1570.533</v>
      </c>
      <c r="BM114">
        <v>20.80969</v>
      </c>
      <c r="BN114">
        <v>500.0062</v>
      </c>
      <c r="BO114">
        <v>73.38165</v>
      </c>
      <c r="BP114">
        <v>0.02809916</v>
      </c>
      <c r="BQ114">
        <v>24.53128</v>
      </c>
      <c r="BR114">
        <v>24.9828</v>
      </c>
      <c r="BS114">
        <v>999.9</v>
      </c>
      <c r="BT114">
        <v>0</v>
      </c>
      <c r="BU114">
        <v>0</v>
      </c>
      <c r="BV114">
        <v>10010.87</v>
      </c>
      <c r="BW114">
        <v>0</v>
      </c>
      <c r="BX114">
        <v>2185.34</v>
      </c>
      <c r="BY114">
        <v>-65.55482</v>
      </c>
      <c r="BZ114">
        <v>1611.387</v>
      </c>
      <c r="CA114">
        <v>1665.821</v>
      </c>
      <c r="CB114">
        <v>7.365254</v>
      </c>
      <c r="CC114">
        <v>1642.96</v>
      </c>
      <c r="CD114">
        <v>13.72359</v>
      </c>
      <c r="CE114">
        <v>1.547535</v>
      </c>
      <c r="CF114">
        <v>1.007061</v>
      </c>
      <c r="CG114">
        <v>13.44607</v>
      </c>
      <c r="CH114">
        <v>7.01893</v>
      </c>
      <c r="CI114">
        <v>2000.007</v>
      </c>
      <c r="CJ114">
        <v>0.9799931</v>
      </c>
      <c r="CK114">
        <v>0.02000723</v>
      </c>
      <c r="CL114">
        <v>0</v>
      </c>
      <c r="CM114">
        <v>2.46717</v>
      </c>
      <c r="CN114">
        <v>0</v>
      </c>
      <c r="CO114">
        <v>18011.87</v>
      </c>
      <c r="CP114">
        <v>16705.43</v>
      </c>
      <c r="CQ114">
        <v>47.0935</v>
      </c>
      <c r="CR114">
        <v>50.3372</v>
      </c>
      <c r="CS114">
        <v>48.437</v>
      </c>
      <c r="CT114">
        <v>47.5746</v>
      </c>
      <c r="CU114">
        <v>46.187</v>
      </c>
      <c r="CV114">
        <v>1959.996</v>
      </c>
      <c r="CW114">
        <v>40.011</v>
      </c>
      <c r="CX114">
        <v>0</v>
      </c>
      <c r="CY114">
        <v>1651546630.2</v>
      </c>
      <c r="CZ114">
        <v>0</v>
      </c>
      <c r="DA114">
        <v>0</v>
      </c>
      <c r="DB114" t="s">
        <v>356</v>
      </c>
      <c r="DC114">
        <v>1657298120.5</v>
      </c>
      <c r="DD114">
        <v>1657298120.5</v>
      </c>
      <c r="DE114">
        <v>0</v>
      </c>
      <c r="DF114">
        <v>1.391</v>
      </c>
      <c r="DG114">
        <v>0.035</v>
      </c>
      <c r="DH114">
        <v>2.39</v>
      </c>
      <c r="DI114">
        <v>0.104</v>
      </c>
      <c r="DJ114">
        <v>419</v>
      </c>
      <c r="DK114">
        <v>18</v>
      </c>
      <c r="DL114">
        <v>0.11</v>
      </c>
      <c r="DM114">
        <v>0.02</v>
      </c>
      <c r="DN114">
        <v>-65.836885</v>
      </c>
      <c r="DO114">
        <v>1.1740232645404</v>
      </c>
      <c r="DP114">
        <v>0.350966205317549</v>
      </c>
      <c r="DQ114">
        <v>0</v>
      </c>
      <c r="DR114">
        <v>7.400986</v>
      </c>
      <c r="DS114">
        <v>-0.149402701688602</v>
      </c>
      <c r="DT114">
        <v>0.0336611969335613</v>
      </c>
      <c r="DU114">
        <v>0</v>
      </c>
      <c r="DV114">
        <v>0</v>
      </c>
      <c r="DW114">
        <v>2</v>
      </c>
      <c r="DX114" t="s">
        <v>357</v>
      </c>
      <c r="DY114">
        <v>2.81876</v>
      </c>
      <c r="DZ114">
        <v>2.6447</v>
      </c>
      <c r="EA114">
        <v>0.179901</v>
      </c>
      <c r="EB114">
        <v>0.184136</v>
      </c>
      <c r="EC114">
        <v>0.0754261</v>
      </c>
      <c r="ED114">
        <v>0.0554788</v>
      </c>
      <c r="EE114">
        <v>22780.8</v>
      </c>
      <c r="EF114">
        <v>19803</v>
      </c>
      <c r="EG114">
        <v>24895.2</v>
      </c>
      <c r="EH114">
        <v>23665.1</v>
      </c>
      <c r="EI114">
        <v>39342.6</v>
      </c>
      <c r="EJ114">
        <v>37039.7</v>
      </c>
      <c r="EK114">
        <v>45061</v>
      </c>
      <c r="EL114">
        <v>42266.8</v>
      </c>
      <c r="EM114">
        <v>1.72712</v>
      </c>
      <c r="EN114">
        <v>2.07093</v>
      </c>
      <c r="EO114">
        <v>-0.053823</v>
      </c>
      <c r="EP114">
        <v>0</v>
      </c>
      <c r="EQ114">
        <v>25.8556</v>
      </c>
      <c r="ER114">
        <v>999.9</v>
      </c>
      <c r="ES114">
        <v>39.122</v>
      </c>
      <c r="ET114">
        <v>35.117</v>
      </c>
      <c r="EU114">
        <v>30.3086</v>
      </c>
      <c r="EV114">
        <v>52.7006</v>
      </c>
      <c r="EW114">
        <v>28.6699</v>
      </c>
      <c r="EX114">
        <v>2</v>
      </c>
      <c r="EY114">
        <v>0.414126</v>
      </c>
      <c r="EZ114">
        <v>8.14361</v>
      </c>
      <c r="FA114">
        <v>20.0515</v>
      </c>
      <c r="FB114">
        <v>5.23406</v>
      </c>
      <c r="FC114">
        <v>11.996</v>
      </c>
      <c r="FD114">
        <v>4.9558</v>
      </c>
      <c r="FE114">
        <v>3.30398</v>
      </c>
      <c r="FF114">
        <v>347.9</v>
      </c>
      <c r="FG114">
        <v>9999</v>
      </c>
      <c r="FH114">
        <v>9999</v>
      </c>
      <c r="FI114">
        <v>6225.9</v>
      </c>
      <c r="FJ114">
        <v>1.86814</v>
      </c>
      <c r="FK114">
        <v>1.86381</v>
      </c>
      <c r="FL114">
        <v>1.87136</v>
      </c>
      <c r="FM114">
        <v>1.86228</v>
      </c>
      <c r="FN114">
        <v>1.86174</v>
      </c>
      <c r="FO114">
        <v>1.86817</v>
      </c>
      <c r="FP114">
        <v>1.85826</v>
      </c>
      <c r="FQ114">
        <v>1.86455</v>
      </c>
      <c r="FR114">
        <v>5</v>
      </c>
      <c r="FS114">
        <v>0</v>
      </c>
      <c r="FT114">
        <v>0</v>
      </c>
      <c r="FU114">
        <v>0</v>
      </c>
      <c r="FV114" t="s">
        <v>358</v>
      </c>
      <c r="FW114" t="s">
        <v>359</v>
      </c>
      <c r="FX114" t="s">
        <v>360</v>
      </c>
      <c r="FY114" t="s">
        <v>360</v>
      </c>
      <c r="FZ114" t="s">
        <v>360</v>
      </c>
      <c r="GA114" t="s">
        <v>360</v>
      </c>
      <c r="GB114">
        <v>0</v>
      </c>
      <c r="GC114">
        <v>100</v>
      </c>
      <c r="GD114">
        <v>100</v>
      </c>
      <c r="GE114">
        <v>6.92</v>
      </c>
      <c r="GF114">
        <v>0.2772</v>
      </c>
      <c r="GG114">
        <v>1.58883679202709</v>
      </c>
      <c r="GH114">
        <v>0.00476717027532216</v>
      </c>
      <c r="GI114">
        <v>-2.21254457965117e-06</v>
      </c>
      <c r="GJ114">
        <v>8.4011376092462e-10</v>
      </c>
      <c r="GK114">
        <v>-0.0609447565822332</v>
      </c>
      <c r="GL114">
        <v>-0.00872906473258777</v>
      </c>
      <c r="GM114">
        <v>0.00143137740804298</v>
      </c>
      <c r="GN114">
        <v>-1.08861914993027e-05</v>
      </c>
      <c r="GO114">
        <v>12</v>
      </c>
      <c r="GP114">
        <v>2219</v>
      </c>
      <c r="GQ114">
        <v>4</v>
      </c>
      <c r="GR114">
        <v>38</v>
      </c>
      <c r="GS114">
        <v>3028.8</v>
      </c>
      <c r="GT114">
        <v>3028.8</v>
      </c>
      <c r="GU114">
        <v>3.81104</v>
      </c>
      <c r="GV114">
        <v>2.33887</v>
      </c>
      <c r="GW114">
        <v>1.99829</v>
      </c>
      <c r="GX114">
        <v>2.70874</v>
      </c>
      <c r="GY114">
        <v>2.09351</v>
      </c>
      <c r="GZ114">
        <v>2.37671</v>
      </c>
      <c r="HA114">
        <v>40.0953</v>
      </c>
      <c r="HB114">
        <v>13.7643</v>
      </c>
      <c r="HC114">
        <v>18</v>
      </c>
      <c r="HD114">
        <v>424.364</v>
      </c>
      <c r="HE114">
        <v>656.158</v>
      </c>
      <c r="HF114">
        <v>17.9384</v>
      </c>
      <c r="HG114">
        <v>32.4366</v>
      </c>
      <c r="HH114">
        <v>30.0009</v>
      </c>
      <c r="HI114">
        <v>32.1945</v>
      </c>
      <c r="HJ114">
        <v>32.176</v>
      </c>
      <c r="HK114">
        <v>76.2529</v>
      </c>
      <c r="HL114">
        <v>63.7028</v>
      </c>
      <c r="HM114">
        <v>0</v>
      </c>
      <c r="HN114">
        <v>18.7888</v>
      </c>
      <c r="HO114">
        <v>1670.99</v>
      </c>
      <c r="HP114">
        <v>13.8477</v>
      </c>
      <c r="HQ114">
        <v>95.3281</v>
      </c>
      <c r="HR114">
        <v>99.3284</v>
      </c>
    </row>
    <row r="115" spans="1:226">
      <c r="A115">
        <v>99</v>
      </c>
      <c r="B115">
        <v>1657479850.6</v>
      </c>
      <c r="C115">
        <v>581.599999904633</v>
      </c>
      <c r="D115" t="s">
        <v>556</v>
      </c>
      <c r="E115" t="s">
        <v>557</v>
      </c>
      <c r="F115">
        <v>5</v>
      </c>
      <c r="G115" t="s">
        <v>353</v>
      </c>
      <c r="H115" t="s">
        <v>354</v>
      </c>
      <c r="I115">
        <v>1657479848.1</v>
      </c>
      <c r="J115">
        <f>(K115)/1000</f>
        <v>0</v>
      </c>
      <c r="K115">
        <f>IF(BF115, AN115, AH115)</f>
        <v>0</v>
      </c>
      <c r="L115">
        <f>IF(BF115, AI115, AG115)</f>
        <v>0</v>
      </c>
      <c r="M115">
        <f>BH115 - IF(AU115&gt;1, L115*BB115*100.0/(AW115*BV115), 0)</f>
        <v>0</v>
      </c>
      <c r="N115">
        <f>((T115-J115/2)*M115-L115)/(T115+J115/2)</f>
        <v>0</v>
      </c>
      <c r="O115">
        <f>N115*(BO115+BP115)/1000.0</f>
        <v>0</v>
      </c>
      <c r="P115">
        <f>(BH115 - IF(AU115&gt;1, L115*BB115*100.0/(AW115*BV115), 0))*(BO115+BP115)/1000.0</f>
        <v>0</v>
      </c>
      <c r="Q115">
        <f>2.0/((1/S115-1/R115)+SIGN(S115)*SQRT((1/S115-1/R115)*(1/S115-1/R115) + 4*BC115/((BC115+1)*(BC115+1))*(2*1/S115*1/R115-1/R115*1/R115)))</f>
        <v>0</v>
      </c>
      <c r="R115">
        <f>IF(LEFT(BD115,1)&lt;&gt;"0",IF(LEFT(BD115,1)="1",3.0,BE115),$D$5+$E$5*(BV115*BO115/($K$5*1000))+$F$5*(BV115*BO115/($K$5*1000))*MAX(MIN(BB115,$J$5),$I$5)*MAX(MIN(BB115,$J$5),$I$5)+$G$5*MAX(MIN(BB115,$J$5),$I$5)*(BV115*BO115/($K$5*1000))+$H$5*(BV115*BO115/($K$5*1000))*(BV115*BO115/($K$5*1000)))</f>
        <v>0</v>
      </c>
      <c r="S115">
        <f>J115*(1000-(1000*0.61365*exp(17.502*W115/(240.97+W115))/(BO115+BP115)+BJ115)/2)/(1000*0.61365*exp(17.502*W115/(240.97+W115))/(BO115+BP115)-BJ115)</f>
        <v>0</v>
      </c>
      <c r="T115">
        <f>1/((BC115+1)/(Q115/1.6)+1/(R115/1.37)) + BC115/((BC115+1)/(Q115/1.6) + BC115/(R115/1.37))</f>
        <v>0</v>
      </c>
      <c r="U115">
        <f>(AX115*BA115)</f>
        <v>0</v>
      </c>
      <c r="V115">
        <f>(BQ115+(U115+2*0.95*5.67E-8*(((BQ115+$B$7)+273)^4-(BQ115+273)^4)-44100*J115)/(1.84*29.3*R115+8*0.95*5.67E-8*(BQ115+273)^3))</f>
        <v>0</v>
      </c>
      <c r="W115">
        <f>($C$7*BR115+$D$7*BS115+$E$7*V115)</f>
        <v>0</v>
      </c>
      <c r="X115">
        <f>0.61365*exp(17.502*W115/(240.97+W115))</f>
        <v>0</v>
      </c>
      <c r="Y115">
        <f>(Z115/AA115*100)</f>
        <v>0</v>
      </c>
      <c r="Z115">
        <f>BJ115*(BO115+BP115)/1000</f>
        <v>0</v>
      </c>
      <c r="AA115">
        <f>0.61365*exp(17.502*BQ115/(240.97+BQ115))</f>
        <v>0</v>
      </c>
      <c r="AB115">
        <f>(X115-BJ115*(BO115+BP115)/1000)</f>
        <v>0</v>
      </c>
      <c r="AC115">
        <f>(-J115*44100)</f>
        <v>0</v>
      </c>
      <c r="AD115">
        <f>2*29.3*R115*0.92*(BQ115-W115)</f>
        <v>0</v>
      </c>
      <c r="AE115">
        <f>2*0.95*5.67E-8*(((BQ115+$B$7)+273)^4-(W115+273)^4)</f>
        <v>0</v>
      </c>
      <c r="AF115">
        <f>U115+AE115+AC115+AD115</f>
        <v>0</v>
      </c>
      <c r="AG115">
        <f>BN115*AU115*(BI115-BH115*(1000-AU115*BK115)/(1000-AU115*BJ115))/(100*BB115)</f>
        <v>0</v>
      </c>
      <c r="AH115">
        <f>1000*BN115*AU115*(BJ115-BK115)/(100*BB115*(1000-AU115*BJ115))</f>
        <v>0</v>
      </c>
      <c r="AI115">
        <f>(AJ115 - AK115 - BO115*1E3/(8.314*(BQ115+273.15)) * AM115/BN115 * AL115) * BN115/(100*BB115) * (1000 - BK115)/1000</f>
        <v>0</v>
      </c>
      <c r="AJ115">
        <v>1681.9817219013</v>
      </c>
      <c r="AK115">
        <v>1636.65236363636</v>
      </c>
      <c r="AL115">
        <v>3.46647213097187</v>
      </c>
      <c r="AM115">
        <v>65.8875090245337</v>
      </c>
      <c r="AN115">
        <f>(AP115 - AO115 + BO115*1E3/(8.314*(BQ115+273.15)) * AR115/BN115 * AQ115) * BN115/(100*BB115) * 1000/(1000 - AP115)</f>
        <v>0</v>
      </c>
      <c r="AO115">
        <v>13.738421973668</v>
      </c>
      <c r="AP115">
        <v>20.9817118881119</v>
      </c>
      <c r="AQ115">
        <v>-0.0176267676117716</v>
      </c>
      <c r="AR115">
        <v>78.9573288142496</v>
      </c>
      <c r="AS115">
        <v>19</v>
      </c>
      <c r="AT115">
        <v>4</v>
      </c>
      <c r="AU115">
        <f>IF(AS115*$H$13&gt;=AW115,1.0,(AW115/(AW115-AS115*$H$13)))</f>
        <v>0</v>
      </c>
      <c r="AV115">
        <f>(AU115-1)*100</f>
        <v>0</v>
      </c>
      <c r="AW115">
        <f>MAX(0,($B$13+$C$13*BV115)/(1+$D$13*BV115)*BO115/(BQ115+273)*$E$13)</f>
        <v>0</v>
      </c>
      <c r="AX115">
        <f>$B$11*BW115+$C$11*BX115+$F$11*CI115*(1-CL115)</f>
        <v>0</v>
      </c>
      <c r="AY115">
        <f>AX115*AZ115</f>
        <v>0</v>
      </c>
      <c r="AZ115">
        <f>($B$11*$D$9+$C$11*$D$9+$F$11*((CV115+CN115)/MAX(CV115+CN115+CW115, 0.1)*$I$9+CW115/MAX(CV115+CN115+CW115, 0.1)*$J$9))/($B$11+$C$11+$F$11)</f>
        <v>0</v>
      </c>
      <c r="BA115">
        <f>($B$11*$K$9+$C$11*$K$9+$F$11*((CV115+CN115)/MAX(CV115+CN115+CW115, 0.1)*$P$9+CW115/MAX(CV115+CN115+CW115, 0.1)*$Q$9))/($B$11+$C$11+$F$11)</f>
        <v>0</v>
      </c>
      <c r="BB115">
        <v>6</v>
      </c>
      <c r="BC115">
        <v>0.5</v>
      </c>
      <c r="BD115" t="s">
        <v>355</v>
      </c>
      <c r="BE115">
        <v>2</v>
      </c>
      <c r="BF115" t="b">
        <v>1</v>
      </c>
      <c r="BG115">
        <v>1657479848.1</v>
      </c>
      <c r="BH115">
        <v>1595.50555555556</v>
      </c>
      <c r="BI115">
        <v>1660.60777777778</v>
      </c>
      <c r="BJ115">
        <v>20.9996333333333</v>
      </c>
      <c r="BK115">
        <v>13.7574111111111</v>
      </c>
      <c r="BL115">
        <v>1588.55888888889</v>
      </c>
      <c r="BM115">
        <v>20.7236222222222</v>
      </c>
      <c r="BN115">
        <v>500.068444444444</v>
      </c>
      <c r="BO115">
        <v>73.3822</v>
      </c>
      <c r="BP115">
        <v>0.0279193555555556</v>
      </c>
      <c r="BQ115">
        <v>24.4979444444444</v>
      </c>
      <c r="BR115">
        <v>24.9250444444444</v>
      </c>
      <c r="BS115">
        <v>999.9</v>
      </c>
      <c r="BT115">
        <v>0</v>
      </c>
      <c r="BU115">
        <v>0</v>
      </c>
      <c r="BV115">
        <v>10015.7111111111</v>
      </c>
      <c r="BW115">
        <v>0</v>
      </c>
      <c r="BX115">
        <v>2124.49555555556</v>
      </c>
      <c r="BY115">
        <v>-65.1016555555555</v>
      </c>
      <c r="BZ115">
        <v>1629.72888888889</v>
      </c>
      <c r="CA115">
        <v>1683.77333333333</v>
      </c>
      <c r="CB115">
        <v>7.24221555555556</v>
      </c>
      <c r="CC115">
        <v>1660.60777777778</v>
      </c>
      <c r="CD115">
        <v>13.7574111111111</v>
      </c>
      <c r="CE115">
        <v>1.54099777777778</v>
      </c>
      <c r="CF115">
        <v>1.00954888888889</v>
      </c>
      <c r="CG115">
        <v>13.3811333333333</v>
      </c>
      <c r="CH115">
        <v>7.05492555555556</v>
      </c>
      <c r="CI115">
        <v>2000.02444444444</v>
      </c>
      <c r="CJ115">
        <v>0.979993</v>
      </c>
      <c r="CK115">
        <v>0.0200073333333333</v>
      </c>
      <c r="CL115">
        <v>0</v>
      </c>
      <c r="CM115">
        <v>2.44263333333333</v>
      </c>
      <c r="CN115">
        <v>0</v>
      </c>
      <c r="CO115">
        <v>18069.8333333333</v>
      </c>
      <c r="CP115">
        <v>16705.5555555556</v>
      </c>
      <c r="CQ115">
        <v>47.125</v>
      </c>
      <c r="CR115">
        <v>50.375</v>
      </c>
      <c r="CS115">
        <v>48.479</v>
      </c>
      <c r="CT115">
        <v>47.625</v>
      </c>
      <c r="CU115">
        <v>46.243</v>
      </c>
      <c r="CV115">
        <v>1960.01222222222</v>
      </c>
      <c r="CW115">
        <v>40.0122222222222</v>
      </c>
      <c r="CX115">
        <v>0</v>
      </c>
      <c r="CY115">
        <v>1651546635</v>
      </c>
      <c r="CZ115">
        <v>0</v>
      </c>
      <c r="DA115">
        <v>0</v>
      </c>
      <c r="DB115" t="s">
        <v>356</v>
      </c>
      <c r="DC115">
        <v>1657298120.5</v>
      </c>
      <c r="DD115">
        <v>1657298120.5</v>
      </c>
      <c r="DE115">
        <v>0</v>
      </c>
      <c r="DF115">
        <v>1.391</v>
      </c>
      <c r="DG115">
        <v>0.035</v>
      </c>
      <c r="DH115">
        <v>2.39</v>
      </c>
      <c r="DI115">
        <v>0.104</v>
      </c>
      <c r="DJ115">
        <v>419</v>
      </c>
      <c r="DK115">
        <v>18</v>
      </c>
      <c r="DL115">
        <v>0.11</v>
      </c>
      <c r="DM115">
        <v>0.02</v>
      </c>
      <c r="DN115">
        <v>-65.6516375</v>
      </c>
      <c r="DO115">
        <v>3.54384652908083</v>
      </c>
      <c r="DP115">
        <v>0.472962351402044</v>
      </c>
      <c r="DQ115">
        <v>0</v>
      </c>
      <c r="DR115">
        <v>7.3499325</v>
      </c>
      <c r="DS115">
        <v>-0.521805253283308</v>
      </c>
      <c r="DT115">
        <v>0.0696581786206759</v>
      </c>
      <c r="DU115">
        <v>0</v>
      </c>
      <c r="DV115">
        <v>0</v>
      </c>
      <c r="DW115">
        <v>2</v>
      </c>
      <c r="DX115" t="s">
        <v>357</v>
      </c>
      <c r="DY115">
        <v>2.8186</v>
      </c>
      <c r="DZ115">
        <v>2.64451</v>
      </c>
      <c r="EA115">
        <v>0.181049</v>
      </c>
      <c r="EB115">
        <v>0.185204</v>
      </c>
      <c r="EC115">
        <v>0.0752893</v>
      </c>
      <c r="ED115">
        <v>0.0556993</v>
      </c>
      <c r="EE115">
        <v>22748.4</v>
      </c>
      <c r="EF115">
        <v>19776.9</v>
      </c>
      <c r="EG115">
        <v>24894.8</v>
      </c>
      <c r="EH115">
        <v>23665</v>
      </c>
      <c r="EI115">
        <v>39348</v>
      </c>
      <c r="EJ115">
        <v>37031</v>
      </c>
      <c r="EK115">
        <v>45060.4</v>
      </c>
      <c r="EL115">
        <v>42266.7</v>
      </c>
      <c r="EM115">
        <v>1.72705</v>
      </c>
      <c r="EN115">
        <v>2.07085</v>
      </c>
      <c r="EO115">
        <v>-0.0584498</v>
      </c>
      <c r="EP115">
        <v>0</v>
      </c>
      <c r="EQ115">
        <v>25.8583</v>
      </c>
      <c r="ER115">
        <v>999.9</v>
      </c>
      <c r="ES115">
        <v>39.098</v>
      </c>
      <c r="ET115">
        <v>35.137</v>
      </c>
      <c r="EU115">
        <v>30.3246</v>
      </c>
      <c r="EV115">
        <v>52.7406</v>
      </c>
      <c r="EW115">
        <v>28.5857</v>
      </c>
      <c r="EX115">
        <v>2</v>
      </c>
      <c r="EY115">
        <v>0.401984</v>
      </c>
      <c r="EZ115">
        <v>5.89231</v>
      </c>
      <c r="FA115">
        <v>20.1509</v>
      </c>
      <c r="FB115">
        <v>5.23197</v>
      </c>
      <c r="FC115">
        <v>11.992</v>
      </c>
      <c r="FD115">
        <v>4.9555</v>
      </c>
      <c r="FE115">
        <v>3.3039</v>
      </c>
      <c r="FF115">
        <v>347.9</v>
      </c>
      <c r="FG115">
        <v>9999</v>
      </c>
      <c r="FH115">
        <v>9999</v>
      </c>
      <c r="FI115">
        <v>6226.1</v>
      </c>
      <c r="FJ115">
        <v>1.86815</v>
      </c>
      <c r="FK115">
        <v>1.86387</v>
      </c>
      <c r="FL115">
        <v>1.87142</v>
      </c>
      <c r="FM115">
        <v>1.86235</v>
      </c>
      <c r="FN115">
        <v>1.86178</v>
      </c>
      <c r="FO115">
        <v>1.86822</v>
      </c>
      <c r="FP115">
        <v>1.85837</v>
      </c>
      <c r="FQ115">
        <v>1.86463</v>
      </c>
      <c r="FR115">
        <v>5</v>
      </c>
      <c r="FS115">
        <v>0</v>
      </c>
      <c r="FT115">
        <v>0</v>
      </c>
      <c r="FU115">
        <v>0</v>
      </c>
      <c r="FV115" t="s">
        <v>358</v>
      </c>
      <c r="FW115" t="s">
        <v>359</v>
      </c>
      <c r="FX115" t="s">
        <v>360</v>
      </c>
      <c r="FY115" t="s">
        <v>360</v>
      </c>
      <c r="FZ115" t="s">
        <v>360</v>
      </c>
      <c r="GA115" t="s">
        <v>360</v>
      </c>
      <c r="GB115">
        <v>0</v>
      </c>
      <c r="GC115">
        <v>100</v>
      </c>
      <c r="GD115">
        <v>100</v>
      </c>
      <c r="GE115">
        <v>6.98</v>
      </c>
      <c r="GF115">
        <v>0.2754</v>
      </c>
      <c r="GG115">
        <v>1.58883679202709</v>
      </c>
      <c r="GH115">
        <v>0.00476717027532216</v>
      </c>
      <c r="GI115">
        <v>-2.21254457965117e-06</v>
      </c>
      <c r="GJ115">
        <v>8.4011376092462e-10</v>
      </c>
      <c r="GK115">
        <v>-0.0609447565822332</v>
      </c>
      <c r="GL115">
        <v>-0.00872906473258777</v>
      </c>
      <c r="GM115">
        <v>0.00143137740804298</v>
      </c>
      <c r="GN115">
        <v>-1.08861914993027e-05</v>
      </c>
      <c r="GO115">
        <v>12</v>
      </c>
      <c r="GP115">
        <v>2219</v>
      </c>
      <c r="GQ115">
        <v>4</v>
      </c>
      <c r="GR115">
        <v>38</v>
      </c>
      <c r="GS115">
        <v>3028.8</v>
      </c>
      <c r="GT115">
        <v>3028.8</v>
      </c>
      <c r="GU115">
        <v>3.84155</v>
      </c>
      <c r="GV115">
        <v>2.32056</v>
      </c>
      <c r="GW115">
        <v>1.99829</v>
      </c>
      <c r="GX115">
        <v>2.70996</v>
      </c>
      <c r="GY115">
        <v>2.09351</v>
      </c>
      <c r="GZ115">
        <v>2.41821</v>
      </c>
      <c r="HA115">
        <v>40.1206</v>
      </c>
      <c r="HB115">
        <v>13.7643</v>
      </c>
      <c r="HC115">
        <v>18</v>
      </c>
      <c r="HD115">
        <v>424.39</v>
      </c>
      <c r="HE115">
        <v>656.211</v>
      </c>
      <c r="HF115">
        <v>18.4316</v>
      </c>
      <c r="HG115">
        <v>32.451</v>
      </c>
      <c r="HH115">
        <v>29.9928</v>
      </c>
      <c r="HI115">
        <v>32.2053</v>
      </c>
      <c r="HJ115">
        <v>32.1866</v>
      </c>
      <c r="HK115">
        <v>76.8612</v>
      </c>
      <c r="HL115">
        <v>63.4263</v>
      </c>
      <c r="HM115">
        <v>0</v>
      </c>
      <c r="HN115">
        <v>18.8262</v>
      </c>
      <c r="HO115">
        <v>1691.09</v>
      </c>
      <c r="HP115">
        <v>13.8832</v>
      </c>
      <c r="HQ115">
        <v>95.3268</v>
      </c>
      <c r="HR115">
        <v>99.328</v>
      </c>
    </row>
    <row r="116" spans="1:226">
      <c r="A116">
        <v>100</v>
      </c>
      <c r="B116">
        <v>1657479855.6</v>
      </c>
      <c r="C116">
        <v>586.599999904633</v>
      </c>
      <c r="D116" t="s">
        <v>558</v>
      </c>
      <c r="E116" t="s">
        <v>559</v>
      </c>
      <c r="F116">
        <v>5</v>
      </c>
      <c r="G116" t="s">
        <v>353</v>
      </c>
      <c r="H116" t="s">
        <v>354</v>
      </c>
      <c r="I116">
        <v>1657479852.8</v>
      </c>
      <c r="J116">
        <f>(K116)/1000</f>
        <v>0</v>
      </c>
      <c r="K116">
        <f>IF(BF116, AN116, AH116)</f>
        <v>0</v>
      </c>
      <c r="L116">
        <f>IF(BF116, AI116, AG116)</f>
        <v>0</v>
      </c>
      <c r="M116">
        <f>BH116 - IF(AU116&gt;1, L116*BB116*100.0/(AW116*BV116), 0)</f>
        <v>0</v>
      </c>
      <c r="N116">
        <f>((T116-J116/2)*M116-L116)/(T116+J116/2)</f>
        <v>0</v>
      </c>
      <c r="O116">
        <f>N116*(BO116+BP116)/1000.0</f>
        <v>0</v>
      </c>
      <c r="P116">
        <f>(BH116 - IF(AU116&gt;1, L116*BB116*100.0/(AW116*BV116), 0))*(BO116+BP116)/1000.0</f>
        <v>0</v>
      </c>
      <c r="Q116">
        <f>2.0/((1/S116-1/R116)+SIGN(S116)*SQRT((1/S116-1/R116)*(1/S116-1/R116) + 4*BC116/((BC116+1)*(BC116+1))*(2*1/S116*1/R116-1/R116*1/R116)))</f>
        <v>0</v>
      </c>
      <c r="R116">
        <f>IF(LEFT(BD116,1)&lt;&gt;"0",IF(LEFT(BD116,1)="1",3.0,BE116),$D$5+$E$5*(BV116*BO116/($K$5*1000))+$F$5*(BV116*BO116/($K$5*1000))*MAX(MIN(BB116,$J$5),$I$5)*MAX(MIN(BB116,$J$5),$I$5)+$G$5*MAX(MIN(BB116,$J$5),$I$5)*(BV116*BO116/($K$5*1000))+$H$5*(BV116*BO116/($K$5*1000))*(BV116*BO116/($K$5*1000)))</f>
        <v>0</v>
      </c>
      <c r="S116">
        <f>J116*(1000-(1000*0.61365*exp(17.502*W116/(240.97+W116))/(BO116+BP116)+BJ116)/2)/(1000*0.61365*exp(17.502*W116/(240.97+W116))/(BO116+BP116)-BJ116)</f>
        <v>0</v>
      </c>
      <c r="T116">
        <f>1/((BC116+1)/(Q116/1.6)+1/(R116/1.37)) + BC116/((BC116+1)/(Q116/1.6) + BC116/(R116/1.37))</f>
        <v>0</v>
      </c>
      <c r="U116">
        <f>(AX116*BA116)</f>
        <v>0</v>
      </c>
      <c r="V116">
        <f>(BQ116+(U116+2*0.95*5.67E-8*(((BQ116+$B$7)+273)^4-(BQ116+273)^4)-44100*J116)/(1.84*29.3*R116+8*0.95*5.67E-8*(BQ116+273)^3))</f>
        <v>0</v>
      </c>
      <c r="W116">
        <f>($C$7*BR116+$D$7*BS116+$E$7*V116)</f>
        <v>0</v>
      </c>
      <c r="X116">
        <f>0.61365*exp(17.502*W116/(240.97+W116))</f>
        <v>0</v>
      </c>
      <c r="Y116">
        <f>(Z116/AA116*100)</f>
        <v>0</v>
      </c>
      <c r="Z116">
        <f>BJ116*(BO116+BP116)/1000</f>
        <v>0</v>
      </c>
      <c r="AA116">
        <f>0.61365*exp(17.502*BQ116/(240.97+BQ116))</f>
        <v>0</v>
      </c>
      <c r="AB116">
        <f>(X116-BJ116*(BO116+BP116)/1000)</f>
        <v>0</v>
      </c>
      <c r="AC116">
        <f>(-J116*44100)</f>
        <v>0</v>
      </c>
      <c r="AD116">
        <f>2*29.3*R116*0.92*(BQ116-W116)</f>
        <v>0</v>
      </c>
      <c r="AE116">
        <f>2*0.95*5.67E-8*(((BQ116+$B$7)+273)^4-(W116+273)^4)</f>
        <v>0</v>
      </c>
      <c r="AF116">
        <f>U116+AE116+AC116+AD116</f>
        <v>0</v>
      </c>
      <c r="AG116">
        <f>BN116*AU116*(BI116-BH116*(1000-AU116*BK116)/(1000-AU116*BJ116))/(100*BB116)</f>
        <v>0</v>
      </c>
      <c r="AH116">
        <f>1000*BN116*AU116*(BJ116-BK116)/(100*BB116*(1000-AU116*BJ116))</f>
        <v>0</v>
      </c>
      <c r="AI116">
        <f>(AJ116 - AK116 - BO116*1E3/(8.314*(BQ116+273.15)) * AM116/BN116 * AL116) * BN116/(100*BB116) * (1000 - BK116)/1000</f>
        <v>0</v>
      </c>
      <c r="AJ116">
        <v>1699.34750564693</v>
      </c>
      <c r="AK116">
        <v>1653.9456969697</v>
      </c>
      <c r="AL116">
        <v>3.4529778958654</v>
      </c>
      <c r="AM116">
        <v>65.8875090245337</v>
      </c>
      <c r="AN116">
        <f>(AP116 - AO116 + BO116*1E3/(8.314*(BQ116+273.15)) * AR116/BN116 * AQ116) * BN116/(100*BB116) * 1000/(1000 - AP116)</f>
        <v>0</v>
      </c>
      <c r="AO116">
        <v>13.8360194676711</v>
      </c>
      <c r="AP116">
        <v>20.9931195804196</v>
      </c>
      <c r="AQ116">
        <v>0.000866486463371209</v>
      </c>
      <c r="AR116">
        <v>78.9573288142496</v>
      </c>
      <c r="AS116">
        <v>19</v>
      </c>
      <c r="AT116">
        <v>4</v>
      </c>
      <c r="AU116">
        <f>IF(AS116*$H$13&gt;=AW116,1.0,(AW116/(AW116-AS116*$H$13)))</f>
        <v>0</v>
      </c>
      <c r="AV116">
        <f>(AU116-1)*100</f>
        <v>0</v>
      </c>
      <c r="AW116">
        <f>MAX(0,($B$13+$C$13*BV116)/(1+$D$13*BV116)*BO116/(BQ116+273)*$E$13)</f>
        <v>0</v>
      </c>
      <c r="AX116">
        <f>$B$11*BW116+$C$11*BX116+$F$11*CI116*(1-CL116)</f>
        <v>0</v>
      </c>
      <c r="AY116">
        <f>AX116*AZ116</f>
        <v>0</v>
      </c>
      <c r="AZ116">
        <f>($B$11*$D$9+$C$11*$D$9+$F$11*((CV116+CN116)/MAX(CV116+CN116+CW116, 0.1)*$I$9+CW116/MAX(CV116+CN116+CW116, 0.1)*$J$9))/($B$11+$C$11+$F$11)</f>
        <v>0</v>
      </c>
      <c r="BA116">
        <f>($B$11*$K$9+$C$11*$K$9+$F$11*((CV116+CN116)/MAX(CV116+CN116+CW116, 0.1)*$P$9+CW116/MAX(CV116+CN116+CW116, 0.1)*$Q$9))/($B$11+$C$11+$F$11)</f>
        <v>0</v>
      </c>
      <c r="BB116">
        <v>6</v>
      </c>
      <c r="BC116">
        <v>0.5</v>
      </c>
      <c r="BD116" t="s">
        <v>355</v>
      </c>
      <c r="BE116">
        <v>2</v>
      </c>
      <c r="BF116" t="b">
        <v>1</v>
      </c>
      <c r="BG116">
        <v>1657479852.8</v>
      </c>
      <c r="BH116">
        <v>1611.428</v>
      </c>
      <c r="BI116">
        <v>1676.631</v>
      </c>
      <c r="BJ116">
        <v>20.98766</v>
      </c>
      <c r="BK116">
        <v>13.8466</v>
      </c>
      <c r="BL116">
        <v>1604.415</v>
      </c>
      <c r="BM116">
        <v>20.71209</v>
      </c>
      <c r="BN116">
        <v>499.99</v>
      </c>
      <c r="BO116">
        <v>73.38104</v>
      </c>
      <c r="BP116">
        <v>0.02810227</v>
      </c>
      <c r="BQ116">
        <v>24.4946</v>
      </c>
      <c r="BR116">
        <v>24.91642</v>
      </c>
      <c r="BS116">
        <v>999.9</v>
      </c>
      <c r="BT116">
        <v>0</v>
      </c>
      <c r="BU116">
        <v>0</v>
      </c>
      <c r="BV116">
        <v>10000.307</v>
      </c>
      <c r="BW116">
        <v>0</v>
      </c>
      <c r="BX116">
        <v>2264.876</v>
      </c>
      <c r="BY116">
        <v>-65.2025</v>
      </c>
      <c r="BZ116">
        <v>1645.972</v>
      </c>
      <c r="CA116">
        <v>1700.172</v>
      </c>
      <c r="CB116">
        <v>7.141061</v>
      </c>
      <c r="CC116">
        <v>1676.631</v>
      </c>
      <c r="CD116">
        <v>13.8466</v>
      </c>
      <c r="CE116">
        <v>1.540096</v>
      </c>
      <c r="CF116">
        <v>1.016077</v>
      </c>
      <c r="CG116">
        <v>13.37216</v>
      </c>
      <c r="CH116">
        <v>7.148979</v>
      </c>
      <c r="CI116">
        <v>2000.011</v>
      </c>
      <c r="CJ116">
        <v>0.9799937</v>
      </c>
      <c r="CK116">
        <v>0.02000661</v>
      </c>
      <c r="CL116">
        <v>0</v>
      </c>
      <c r="CM116">
        <v>2.59126</v>
      </c>
      <c r="CN116">
        <v>0</v>
      </c>
      <c r="CO116">
        <v>18179.72</v>
      </c>
      <c r="CP116">
        <v>16705.45</v>
      </c>
      <c r="CQ116">
        <v>47.125</v>
      </c>
      <c r="CR116">
        <v>50.4246</v>
      </c>
      <c r="CS116">
        <v>48.5</v>
      </c>
      <c r="CT116">
        <v>47.625</v>
      </c>
      <c r="CU116">
        <v>46.25</v>
      </c>
      <c r="CV116">
        <v>1960.001</v>
      </c>
      <c r="CW116">
        <v>40.01</v>
      </c>
      <c r="CX116">
        <v>0</v>
      </c>
      <c r="CY116">
        <v>1651546639.8</v>
      </c>
      <c r="CZ116">
        <v>0</v>
      </c>
      <c r="DA116">
        <v>0</v>
      </c>
      <c r="DB116" t="s">
        <v>356</v>
      </c>
      <c r="DC116">
        <v>1657298120.5</v>
      </c>
      <c r="DD116">
        <v>1657298120.5</v>
      </c>
      <c r="DE116">
        <v>0</v>
      </c>
      <c r="DF116">
        <v>1.391</v>
      </c>
      <c r="DG116">
        <v>0.035</v>
      </c>
      <c r="DH116">
        <v>2.39</v>
      </c>
      <c r="DI116">
        <v>0.104</v>
      </c>
      <c r="DJ116">
        <v>419</v>
      </c>
      <c r="DK116">
        <v>18</v>
      </c>
      <c r="DL116">
        <v>0.11</v>
      </c>
      <c r="DM116">
        <v>0.02</v>
      </c>
      <c r="DN116">
        <v>-65.48236</v>
      </c>
      <c r="DO116">
        <v>3.778712195122</v>
      </c>
      <c r="DP116">
        <v>0.499814432964876</v>
      </c>
      <c r="DQ116">
        <v>0</v>
      </c>
      <c r="DR116">
        <v>7.30267525</v>
      </c>
      <c r="DS116">
        <v>-1.00260348968107</v>
      </c>
      <c r="DT116">
        <v>0.105680847365724</v>
      </c>
      <c r="DU116">
        <v>0</v>
      </c>
      <c r="DV116">
        <v>0</v>
      </c>
      <c r="DW116">
        <v>2</v>
      </c>
      <c r="DX116" t="s">
        <v>357</v>
      </c>
      <c r="DY116">
        <v>2.81856</v>
      </c>
      <c r="DZ116">
        <v>2.64468</v>
      </c>
      <c r="EA116">
        <v>0.182194</v>
      </c>
      <c r="EB116">
        <v>0.186361</v>
      </c>
      <c r="EC116">
        <v>0.0753151</v>
      </c>
      <c r="ED116">
        <v>0.055842</v>
      </c>
      <c r="EE116">
        <v>22716.9</v>
      </c>
      <c r="EF116">
        <v>19749.1</v>
      </c>
      <c r="EG116">
        <v>24895.2</v>
      </c>
      <c r="EH116">
        <v>23665.5</v>
      </c>
      <c r="EI116">
        <v>39347.6</v>
      </c>
      <c r="EJ116">
        <v>37026.3</v>
      </c>
      <c r="EK116">
        <v>45061.2</v>
      </c>
      <c r="EL116">
        <v>42267.8</v>
      </c>
      <c r="EM116">
        <v>1.72715</v>
      </c>
      <c r="EN116">
        <v>2.07083</v>
      </c>
      <c r="EO116">
        <v>-0.056304</v>
      </c>
      <c r="EP116">
        <v>0</v>
      </c>
      <c r="EQ116">
        <v>25.8599</v>
      </c>
      <c r="ER116">
        <v>999.9</v>
      </c>
      <c r="ES116">
        <v>39.073</v>
      </c>
      <c r="ET116">
        <v>35.147</v>
      </c>
      <c r="EU116">
        <v>30.3215</v>
      </c>
      <c r="EV116">
        <v>52.8406</v>
      </c>
      <c r="EW116">
        <v>28.6018</v>
      </c>
      <c r="EX116">
        <v>2</v>
      </c>
      <c r="EY116">
        <v>0.401362</v>
      </c>
      <c r="EZ116">
        <v>6.36107</v>
      </c>
      <c r="FA116">
        <v>20.1344</v>
      </c>
      <c r="FB116">
        <v>5.23286</v>
      </c>
      <c r="FC116">
        <v>11.992</v>
      </c>
      <c r="FD116">
        <v>4.9557</v>
      </c>
      <c r="FE116">
        <v>3.304</v>
      </c>
      <c r="FF116">
        <v>347.9</v>
      </c>
      <c r="FG116">
        <v>9999</v>
      </c>
      <c r="FH116">
        <v>9999</v>
      </c>
      <c r="FI116">
        <v>6226.1</v>
      </c>
      <c r="FJ116">
        <v>1.86815</v>
      </c>
      <c r="FK116">
        <v>1.86386</v>
      </c>
      <c r="FL116">
        <v>1.87138</v>
      </c>
      <c r="FM116">
        <v>1.86235</v>
      </c>
      <c r="FN116">
        <v>1.86176</v>
      </c>
      <c r="FO116">
        <v>1.86819</v>
      </c>
      <c r="FP116">
        <v>1.85835</v>
      </c>
      <c r="FQ116">
        <v>1.86463</v>
      </c>
      <c r="FR116">
        <v>5</v>
      </c>
      <c r="FS116">
        <v>0</v>
      </c>
      <c r="FT116">
        <v>0</v>
      </c>
      <c r="FU116">
        <v>0</v>
      </c>
      <c r="FV116" t="s">
        <v>358</v>
      </c>
      <c r="FW116" t="s">
        <v>359</v>
      </c>
      <c r="FX116" t="s">
        <v>360</v>
      </c>
      <c r="FY116" t="s">
        <v>360</v>
      </c>
      <c r="FZ116" t="s">
        <v>360</v>
      </c>
      <c r="GA116" t="s">
        <v>360</v>
      </c>
      <c r="GB116">
        <v>0</v>
      </c>
      <c r="GC116">
        <v>100</v>
      </c>
      <c r="GD116">
        <v>100</v>
      </c>
      <c r="GE116">
        <v>7.05</v>
      </c>
      <c r="GF116">
        <v>0.2758</v>
      </c>
      <c r="GG116">
        <v>1.58883679202709</v>
      </c>
      <c r="GH116">
        <v>0.00476717027532216</v>
      </c>
      <c r="GI116">
        <v>-2.21254457965117e-06</v>
      </c>
      <c r="GJ116">
        <v>8.4011376092462e-10</v>
      </c>
      <c r="GK116">
        <v>-0.0609447565822332</v>
      </c>
      <c r="GL116">
        <v>-0.00872906473258777</v>
      </c>
      <c r="GM116">
        <v>0.00143137740804298</v>
      </c>
      <c r="GN116">
        <v>-1.08861914993027e-05</v>
      </c>
      <c r="GO116">
        <v>12</v>
      </c>
      <c r="GP116">
        <v>2219</v>
      </c>
      <c r="GQ116">
        <v>4</v>
      </c>
      <c r="GR116">
        <v>38</v>
      </c>
      <c r="GS116">
        <v>3028.9</v>
      </c>
      <c r="GT116">
        <v>3028.9</v>
      </c>
      <c r="GU116">
        <v>3.86841</v>
      </c>
      <c r="GV116">
        <v>2.33765</v>
      </c>
      <c r="GW116">
        <v>1.99829</v>
      </c>
      <c r="GX116">
        <v>2.70874</v>
      </c>
      <c r="GY116">
        <v>2.09473</v>
      </c>
      <c r="GZ116">
        <v>2.4292</v>
      </c>
      <c r="HA116">
        <v>40.1206</v>
      </c>
      <c r="HB116">
        <v>13.7643</v>
      </c>
      <c r="HC116">
        <v>18</v>
      </c>
      <c r="HD116">
        <v>424.525</v>
      </c>
      <c r="HE116">
        <v>656.322</v>
      </c>
      <c r="HF116">
        <v>18.7723</v>
      </c>
      <c r="HG116">
        <v>32.4682</v>
      </c>
      <c r="HH116">
        <v>29.9974</v>
      </c>
      <c r="HI116">
        <v>32.2171</v>
      </c>
      <c r="HJ116">
        <v>32.1987</v>
      </c>
      <c r="HK116">
        <v>77.4105</v>
      </c>
      <c r="HL116">
        <v>63.4263</v>
      </c>
      <c r="HM116">
        <v>0</v>
      </c>
      <c r="HN116">
        <v>18.8895</v>
      </c>
      <c r="HO116">
        <v>1704.53</v>
      </c>
      <c r="HP116">
        <v>13.8973</v>
      </c>
      <c r="HQ116">
        <v>95.3285</v>
      </c>
      <c r="HR116">
        <v>99.3304</v>
      </c>
    </row>
    <row r="117" spans="1:226">
      <c r="A117">
        <v>101</v>
      </c>
      <c r="B117">
        <v>1657479860.6</v>
      </c>
      <c r="C117">
        <v>591.599999904633</v>
      </c>
      <c r="D117" t="s">
        <v>560</v>
      </c>
      <c r="E117" t="s">
        <v>561</v>
      </c>
      <c r="F117">
        <v>5</v>
      </c>
      <c r="G117" t="s">
        <v>353</v>
      </c>
      <c r="H117" t="s">
        <v>354</v>
      </c>
      <c r="I117">
        <v>1657479858.1</v>
      </c>
      <c r="J117">
        <f>(K117)/1000</f>
        <v>0</v>
      </c>
      <c r="K117">
        <f>IF(BF117, AN117, AH117)</f>
        <v>0</v>
      </c>
      <c r="L117">
        <f>IF(BF117, AI117, AG117)</f>
        <v>0</v>
      </c>
      <c r="M117">
        <f>BH117 - IF(AU117&gt;1, L117*BB117*100.0/(AW117*BV117), 0)</f>
        <v>0</v>
      </c>
      <c r="N117">
        <f>((T117-J117/2)*M117-L117)/(T117+J117/2)</f>
        <v>0</v>
      </c>
      <c r="O117">
        <f>N117*(BO117+BP117)/1000.0</f>
        <v>0</v>
      </c>
      <c r="P117">
        <f>(BH117 - IF(AU117&gt;1, L117*BB117*100.0/(AW117*BV117), 0))*(BO117+BP117)/1000.0</f>
        <v>0</v>
      </c>
      <c r="Q117">
        <f>2.0/((1/S117-1/R117)+SIGN(S117)*SQRT((1/S117-1/R117)*(1/S117-1/R117) + 4*BC117/((BC117+1)*(BC117+1))*(2*1/S117*1/R117-1/R117*1/R117)))</f>
        <v>0</v>
      </c>
      <c r="R117">
        <f>IF(LEFT(BD117,1)&lt;&gt;"0",IF(LEFT(BD117,1)="1",3.0,BE117),$D$5+$E$5*(BV117*BO117/($K$5*1000))+$F$5*(BV117*BO117/($K$5*1000))*MAX(MIN(BB117,$J$5),$I$5)*MAX(MIN(BB117,$J$5),$I$5)+$G$5*MAX(MIN(BB117,$J$5),$I$5)*(BV117*BO117/($K$5*1000))+$H$5*(BV117*BO117/($K$5*1000))*(BV117*BO117/($K$5*1000)))</f>
        <v>0</v>
      </c>
      <c r="S117">
        <f>J117*(1000-(1000*0.61365*exp(17.502*W117/(240.97+W117))/(BO117+BP117)+BJ117)/2)/(1000*0.61365*exp(17.502*W117/(240.97+W117))/(BO117+BP117)-BJ117)</f>
        <v>0</v>
      </c>
      <c r="T117">
        <f>1/((BC117+1)/(Q117/1.6)+1/(R117/1.37)) + BC117/((BC117+1)/(Q117/1.6) + BC117/(R117/1.37))</f>
        <v>0</v>
      </c>
      <c r="U117">
        <f>(AX117*BA117)</f>
        <v>0</v>
      </c>
      <c r="V117">
        <f>(BQ117+(U117+2*0.95*5.67E-8*(((BQ117+$B$7)+273)^4-(BQ117+273)^4)-44100*J117)/(1.84*29.3*R117+8*0.95*5.67E-8*(BQ117+273)^3))</f>
        <v>0</v>
      </c>
      <c r="W117">
        <f>($C$7*BR117+$D$7*BS117+$E$7*V117)</f>
        <v>0</v>
      </c>
      <c r="X117">
        <f>0.61365*exp(17.502*W117/(240.97+W117))</f>
        <v>0</v>
      </c>
      <c r="Y117">
        <f>(Z117/AA117*100)</f>
        <v>0</v>
      </c>
      <c r="Z117">
        <f>BJ117*(BO117+BP117)/1000</f>
        <v>0</v>
      </c>
      <c r="AA117">
        <f>0.61365*exp(17.502*BQ117/(240.97+BQ117))</f>
        <v>0</v>
      </c>
      <c r="AB117">
        <f>(X117-BJ117*(BO117+BP117)/1000)</f>
        <v>0</v>
      </c>
      <c r="AC117">
        <f>(-J117*44100)</f>
        <v>0</v>
      </c>
      <c r="AD117">
        <f>2*29.3*R117*0.92*(BQ117-W117)</f>
        <v>0</v>
      </c>
      <c r="AE117">
        <f>2*0.95*5.67E-8*(((BQ117+$B$7)+273)^4-(W117+273)^4)</f>
        <v>0</v>
      </c>
      <c r="AF117">
        <f>U117+AE117+AC117+AD117</f>
        <v>0</v>
      </c>
      <c r="AG117">
        <f>BN117*AU117*(BI117-BH117*(1000-AU117*BK117)/(1000-AU117*BJ117))/(100*BB117)</f>
        <v>0</v>
      </c>
      <c r="AH117">
        <f>1000*BN117*AU117*(BJ117-BK117)/(100*BB117*(1000-AU117*BJ117))</f>
        <v>0</v>
      </c>
      <c r="AI117">
        <f>(AJ117 - AK117 - BO117*1E3/(8.314*(BQ117+273.15)) * AM117/BN117 * AL117) * BN117/(100*BB117) * (1000 - BK117)/1000</f>
        <v>0</v>
      </c>
      <c r="AJ117">
        <v>1716.83620164731</v>
      </c>
      <c r="AK117">
        <v>1671.75684848485</v>
      </c>
      <c r="AL117">
        <v>3.53367521471011</v>
      </c>
      <c r="AM117">
        <v>65.8875090245337</v>
      </c>
      <c r="AN117">
        <f>(AP117 - AO117 + BO117*1E3/(8.314*(BQ117+273.15)) * AR117/BN117 * AQ117) * BN117/(100*BB117) * 1000/(1000 - AP117)</f>
        <v>0</v>
      </c>
      <c r="AO117">
        <v>13.8615283439597</v>
      </c>
      <c r="AP117">
        <v>20.969055944056</v>
      </c>
      <c r="AQ117">
        <v>-0.000150473432136523</v>
      </c>
      <c r="AR117">
        <v>78.9573288142496</v>
      </c>
      <c r="AS117">
        <v>19</v>
      </c>
      <c r="AT117">
        <v>4</v>
      </c>
      <c r="AU117">
        <f>IF(AS117*$H$13&gt;=AW117,1.0,(AW117/(AW117-AS117*$H$13)))</f>
        <v>0</v>
      </c>
      <c r="AV117">
        <f>(AU117-1)*100</f>
        <v>0</v>
      </c>
      <c r="AW117">
        <f>MAX(0,($B$13+$C$13*BV117)/(1+$D$13*BV117)*BO117/(BQ117+273)*$E$13)</f>
        <v>0</v>
      </c>
      <c r="AX117">
        <f>$B$11*BW117+$C$11*BX117+$F$11*CI117*(1-CL117)</f>
        <v>0</v>
      </c>
      <c r="AY117">
        <f>AX117*AZ117</f>
        <v>0</v>
      </c>
      <c r="AZ117">
        <f>($B$11*$D$9+$C$11*$D$9+$F$11*((CV117+CN117)/MAX(CV117+CN117+CW117, 0.1)*$I$9+CW117/MAX(CV117+CN117+CW117, 0.1)*$J$9))/($B$11+$C$11+$F$11)</f>
        <v>0</v>
      </c>
      <c r="BA117">
        <f>($B$11*$K$9+$C$11*$K$9+$F$11*((CV117+CN117)/MAX(CV117+CN117+CW117, 0.1)*$P$9+CW117/MAX(CV117+CN117+CW117, 0.1)*$Q$9))/($B$11+$C$11+$F$11)</f>
        <v>0</v>
      </c>
      <c r="BB117">
        <v>6</v>
      </c>
      <c r="BC117">
        <v>0.5</v>
      </c>
      <c r="BD117" t="s">
        <v>355</v>
      </c>
      <c r="BE117">
        <v>2</v>
      </c>
      <c r="BF117" t="b">
        <v>1</v>
      </c>
      <c r="BG117">
        <v>1657479858.1</v>
      </c>
      <c r="BH117">
        <v>1629.82555555556</v>
      </c>
      <c r="BI117">
        <v>1694.79555555556</v>
      </c>
      <c r="BJ117">
        <v>20.9834222222222</v>
      </c>
      <c r="BK117">
        <v>13.8617111111111</v>
      </c>
      <c r="BL117">
        <v>1622.73777777778</v>
      </c>
      <c r="BM117">
        <v>20.7079666666667</v>
      </c>
      <c r="BN117">
        <v>500.003555555556</v>
      </c>
      <c r="BO117">
        <v>73.3810111111111</v>
      </c>
      <c r="BP117">
        <v>0.0281895444444444</v>
      </c>
      <c r="BQ117">
        <v>24.5066111111111</v>
      </c>
      <c r="BR117">
        <v>24.9522333333333</v>
      </c>
      <c r="BS117">
        <v>999.9</v>
      </c>
      <c r="BT117">
        <v>0</v>
      </c>
      <c r="BU117">
        <v>0</v>
      </c>
      <c r="BV117">
        <v>10004.2222222222</v>
      </c>
      <c r="BW117">
        <v>0</v>
      </c>
      <c r="BX117">
        <v>2361.05888888889</v>
      </c>
      <c r="BY117">
        <v>-64.9690888888889</v>
      </c>
      <c r="BZ117">
        <v>1664.75555555556</v>
      </c>
      <c r="CA117">
        <v>1718.61777777778</v>
      </c>
      <c r="CB117">
        <v>7.12169333333333</v>
      </c>
      <c r="CC117">
        <v>1694.79555555556</v>
      </c>
      <c r="CD117">
        <v>13.8617111111111</v>
      </c>
      <c r="CE117">
        <v>1.53978444444444</v>
      </c>
      <c r="CF117">
        <v>1.01718666666667</v>
      </c>
      <c r="CG117">
        <v>13.3690333333333</v>
      </c>
      <c r="CH117">
        <v>7.16490333333333</v>
      </c>
      <c r="CI117">
        <v>1999.99111111111</v>
      </c>
      <c r="CJ117">
        <v>0.979993666666667</v>
      </c>
      <c r="CK117">
        <v>0.0200066444444444</v>
      </c>
      <c r="CL117">
        <v>0</v>
      </c>
      <c r="CM117">
        <v>2.57262222222222</v>
      </c>
      <c r="CN117">
        <v>0</v>
      </c>
      <c r="CO117">
        <v>18187.6666666667</v>
      </c>
      <c r="CP117">
        <v>16705.3333333333</v>
      </c>
      <c r="CQ117">
        <v>47.187</v>
      </c>
      <c r="CR117">
        <v>50.451</v>
      </c>
      <c r="CS117">
        <v>48.5137777777778</v>
      </c>
      <c r="CT117">
        <v>47.687</v>
      </c>
      <c r="CU117">
        <v>46.25</v>
      </c>
      <c r="CV117">
        <v>1959.98111111111</v>
      </c>
      <c r="CW117">
        <v>40.01</v>
      </c>
      <c r="CX117">
        <v>0</v>
      </c>
      <c r="CY117">
        <v>1651546645.2</v>
      </c>
      <c r="CZ117">
        <v>0</v>
      </c>
      <c r="DA117">
        <v>0</v>
      </c>
      <c r="DB117" t="s">
        <v>356</v>
      </c>
      <c r="DC117">
        <v>1657298120.5</v>
      </c>
      <c r="DD117">
        <v>1657298120.5</v>
      </c>
      <c r="DE117">
        <v>0</v>
      </c>
      <c r="DF117">
        <v>1.391</v>
      </c>
      <c r="DG117">
        <v>0.035</v>
      </c>
      <c r="DH117">
        <v>2.39</v>
      </c>
      <c r="DI117">
        <v>0.104</v>
      </c>
      <c r="DJ117">
        <v>419</v>
      </c>
      <c r="DK117">
        <v>18</v>
      </c>
      <c r="DL117">
        <v>0.11</v>
      </c>
      <c r="DM117">
        <v>0.02</v>
      </c>
      <c r="DN117">
        <v>-65.2532425</v>
      </c>
      <c r="DO117">
        <v>1.24167016885552</v>
      </c>
      <c r="DP117">
        <v>0.327839102981555</v>
      </c>
      <c r="DQ117">
        <v>0</v>
      </c>
      <c r="DR117">
        <v>7.2349405</v>
      </c>
      <c r="DS117">
        <v>-1.08285298311447</v>
      </c>
      <c r="DT117">
        <v>0.108199622202437</v>
      </c>
      <c r="DU117">
        <v>0</v>
      </c>
      <c r="DV117">
        <v>0</v>
      </c>
      <c r="DW117">
        <v>2</v>
      </c>
      <c r="DX117" t="s">
        <v>357</v>
      </c>
      <c r="DY117">
        <v>2.8184</v>
      </c>
      <c r="DZ117">
        <v>2.64458</v>
      </c>
      <c r="EA117">
        <v>0.183357</v>
      </c>
      <c r="EB117">
        <v>0.187429</v>
      </c>
      <c r="EC117">
        <v>0.0752354</v>
      </c>
      <c r="ED117">
        <v>0.0558445</v>
      </c>
      <c r="EE117">
        <v>22683.9</v>
      </c>
      <c r="EF117">
        <v>19722.7</v>
      </c>
      <c r="EG117">
        <v>24894.7</v>
      </c>
      <c r="EH117">
        <v>23665</v>
      </c>
      <c r="EI117">
        <v>39350.2</v>
      </c>
      <c r="EJ117">
        <v>37025.6</v>
      </c>
      <c r="EK117">
        <v>45060.3</v>
      </c>
      <c r="EL117">
        <v>42267.1</v>
      </c>
      <c r="EM117">
        <v>1.7265</v>
      </c>
      <c r="EN117">
        <v>2.07017</v>
      </c>
      <c r="EO117">
        <v>-0.0544637</v>
      </c>
      <c r="EP117">
        <v>0</v>
      </c>
      <c r="EQ117">
        <v>25.8621</v>
      </c>
      <c r="ER117">
        <v>999.9</v>
      </c>
      <c r="ES117">
        <v>39.049</v>
      </c>
      <c r="ET117">
        <v>35.157</v>
      </c>
      <c r="EU117">
        <v>30.3212</v>
      </c>
      <c r="EV117">
        <v>52.6106</v>
      </c>
      <c r="EW117">
        <v>28.5537</v>
      </c>
      <c r="EX117">
        <v>2</v>
      </c>
      <c r="EY117">
        <v>0.404047</v>
      </c>
      <c r="EZ117">
        <v>6.8169</v>
      </c>
      <c r="FA117">
        <v>20.1163</v>
      </c>
      <c r="FB117">
        <v>5.23271</v>
      </c>
      <c r="FC117">
        <v>11.992</v>
      </c>
      <c r="FD117">
        <v>4.95565</v>
      </c>
      <c r="FE117">
        <v>3.30393</v>
      </c>
      <c r="FF117">
        <v>347.9</v>
      </c>
      <c r="FG117">
        <v>9999</v>
      </c>
      <c r="FH117">
        <v>9999</v>
      </c>
      <c r="FI117">
        <v>6226.4</v>
      </c>
      <c r="FJ117">
        <v>1.86813</v>
      </c>
      <c r="FK117">
        <v>1.86386</v>
      </c>
      <c r="FL117">
        <v>1.87136</v>
      </c>
      <c r="FM117">
        <v>1.86234</v>
      </c>
      <c r="FN117">
        <v>1.86174</v>
      </c>
      <c r="FO117">
        <v>1.86815</v>
      </c>
      <c r="FP117">
        <v>1.85831</v>
      </c>
      <c r="FQ117">
        <v>1.86462</v>
      </c>
      <c r="FR117">
        <v>5</v>
      </c>
      <c r="FS117">
        <v>0</v>
      </c>
      <c r="FT117">
        <v>0</v>
      </c>
      <c r="FU117">
        <v>0</v>
      </c>
      <c r="FV117" t="s">
        <v>358</v>
      </c>
      <c r="FW117" t="s">
        <v>359</v>
      </c>
      <c r="FX117" t="s">
        <v>360</v>
      </c>
      <c r="FY117" t="s">
        <v>360</v>
      </c>
      <c r="FZ117" t="s">
        <v>360</v>
      </c>
      <c r="GA117" t="s">
        <v>360</v>
      </c>
      <c r="GB117">
        <v>0</v>
      </c>
      <c r="GC117">
        <v>100</v>
      </c>
      <c r="GD117">
        <v>100</v>
      </c>
      <c r="GE117">
        <v>7.13</v>
      </c>
      <c r="GF117">
        <v>0.2747</v>
      </c>
      <c r="GG117">
        <v>1.58883679202709</v>
      </c>
      <c r="GH117">
        <v>0.00476717027532216</v>
      </c>
      <c r="GI117">
        <v>-2.21254457965117e-06</v>
      </c>
      <c r="GJ117">
        <v>8.4011376092462e-10</v>
      </c>
      <c r="GK117">
        <v>-0.0609447565822332</v>
      </c>
      <c r="GL117">
        <v>-0.00872906473258777</v>
      </c>
      <c r="GM117">
        <v>0.00143137740804298</v>
      </c>
      <c r="GN117">
        <v>-1.08861914993027e-05</v>
      </c>
      <c r="GO117">
        <v>12</v>
      </c>
      <c r="GP117">
        <v>2219</v>
      </c>
      <c r="GQ117">
        <v>4</v>
      </c>
      <c r="GR117">
        <v>38</v>
      </c>
      <c r="GS117">
        <v>3029</v>
      </c>
      <c r="GT117">
        <v>3029</v>
      </c>
      <c r="GU117">
        <v>3.89404</v>
      </c>
      <c r="GV117">
        <v>2.34131</v>
      </c>
      <c r="GW117">
        <v>1.99829</v>
      </c>
      <c r="GX117">
        <v>2.70874</v>
      </c>
      <c r="GY117">
        <v>2.09351</v>
      </c>
      <c r="GZ117">
        <v>2.37915</v>
      </c>
      <c r="HA117">
        <v>40.146</v>
      </c>
      <c r="HB117">
        <v>13.7293</v>
      </c>
      <c r="HC117">
        <v>18</v>
      </c>
      <c r="HD117">
        <v>424.217</v>
      </c>
      <c r="HE117">
        <v>655.896</v>
      </c>
      <c r="HF117">
        <v>18.9384</v>
      </c>
      <c r="HG117">
        <v>32.4826</v>
      </c>
      <c r="HH117">
        <v>30.0007</v>
      </c>
      <c r="HI117">
        <v>32.2279</v>
      </c>
      <c r="HJ117">
        <v>32.2101</v>
      </c>
      <c r="HK117">
        <v>77.8994</v>
      </c>
      <c r="HL117">
        <v>63.4263</v>
      </c>
      <c r="HM117">
        <v>0</v>
      </c>
      <c r="HN117">
        <v>18.9288</v>
      </c>
      <c r="HO117">
        <v>1724.88</v>
      </c>
      <c r="HP117">
        <v>13.9551</v>
      </c>
      <c r="HQ117">
        <v>95.3265</v>
      </c>
      <c r="HR117">
        <v>99.3287</v>
      </c>
    </row>
    <row r="118" spans="1:226">
      <c r="A118">
        <v>102</v>
      </c>
      <c r="B118">
        <v>1657479865.6</v>
      </c>
      <c r="C118">
        <v>596.599999904633</v>
      </c>
      <c r="D118" t="s">
        <v>562</v>
      </c>
      <c r="E118" t="s">
        <v>563</v>
      </c>
      <c r="F118">
        <v>5</v>
      </c>
      <c r="G118" t="s">
        <v>353</v>
      </c>
      <c r="H118" t="s">
        <v>354</v>
      </c>
      <c r="I118">
        <v>1657479862.8</v>
      </c>
      <c r="J118">
        <f>(K118)/1000</f>
        <v>0</v>
      </c>
      <c r="K118">
        <f>IF(BF118, AN118, AH118)</f>
        <v>0</v>
      </c>
      <c r="L118">
        <f>IF(BF118, AI118, AG118)</f>
        <v>0</v>
      </c>
      <c r="M118">
        <f>BH118 - IF(AU118&gt;1, L118*BB118*100.0/(AW118*BV118), 0)</f>
        <v>0</v>
      </c>
      <c r="N118">
        <f>((T118-J118/2)*M118-L118)/(T118+J118/2)</f>
        <v>0</v>
      </c>
      <c r="O118">
        <f>N118*(BO118+BP118)/1000.0</f>
        <v>0</v>
      </c>
      <c r="P118">
        <f>(BH118 - IF(AU118&gt;1, L118*BB118*100.0/(AW118*BV118), 0))*(BO118+BP118)/1000.0</f>
        <v>0</v>
      </c>
      <c r="Q118">
        <f>2.0/((1/S118-1/R118)+SIGN(S118)*SQRT((1/S118-1/R118)*(1/S118-1/R118) + 4*BC118/((BC118+1)*(BC118+1))*(2*1/S118*1/R118-1/R118*1/R118)))</f>
        <v>0</v>
      </c>
      <c r="R118">
        <f>IF(LEFT(BD118,1)&lt;&gt;"0",IF(LEFT(BD118,1)="1",3.0,BE118),$D$5+$E$5*(BV118*BO118/($K$5*1000))+$F$5*(BV118*BO118/($K$5*1000))*MAX(MIN(BB118,$J$5),$I$5)*MAX(MIN(BB118,$J$5),$I$5)+$G$5*MAX(MIN(BB118,$J$5),$I$5)*(BV118*BO118/($K$5*1000))+$H$5*(BV118*BO118/($K$5*1000))*(BV118*BO118/($K$5*1000)))</f>
        <v>0</v>
      </c>
      <c r="S118">
        <f>J118*(1000-(1000*0.61365*exp(17.502*W118/(240.97+W118))/(BO118+BP118)+BJ118)/2)/(1000*0.61365*exp(17.502*W118/(240.97+W118))/(BO118+BP118)-BJ118)</f>
        <v>0</v>
      </c>
      <c r="T118">
        <f>1/((BC118+1)/(Q118/1.6)+1/(R118/1.37)) + BC118/((BC118+1)/(Q118/1.6) + BC118/(R118/1.37))</f>
        <v>0</v>
      </c>
      <c r="U118">
        <f>(AX118*BA118)</f>
        <v>0</v>
      </c>
      <c r="V118">
        <f>(BQ118+(U118+2*0.95*5.67E-8*(((BQ118+$B$7)+273)^4-(BQ118+273)^4)-44100*J118)/(1.84*29.3*R118+8*0.95*5.67E-8*(BQ118+273)^3))</f>
        <v>0</v>
      </c>
      <c r="W118">
        <f>($C$7*BR118+$D$7*BS118+$E$7*V118)</f>
        <v>0</v>
      </c>
      <c r="X118">
        <f>0.61365*exp(17.502*W118/(240.97+W118))</f>
        <v>0</v>
      </c>
      <c r="Y118">
        <f>(Z118/AA118*100)</f>
        <v>0</v>
      </c>
      <c r="Z118">
        <f>BJ118*(BO118+BP118)/1000</f>
        <v>0</v>
      </c>
      <c r="AA118">
        <f>0.61365*exp(17.502*BQ118/(240.97+BQ118))</f>
        <v>0</v>
      </c>
      <c r="AB118">
        <f>(X118-BJ118*(BO118+BP118)/1000)</f>
        <v>0</v>
      </c>
      <c r="AC118">
        <f>(-J118*44100)</f>
        <v>0</v>
      </c>
      <c r="AD118">
        <f>2*29.3*R118*0.92*(BQ118-W118)</f>
        <v>0</v>
      </c>
      <c r="AE118">
        <f>2*0.95*5.67E-8*(((BQ118+$B$7)+273)^4-(W118+273)^4)</f>
        <v>0</v>
      </c>
      <c r="AF118">
        <f>U118+AE118+AC118+AD118</f>
        <v>0</v>
      </c>
      <c r="AG118">
        <f>BN118*AU118*(BI118-BH118*(1000-AU118*BK118)/(1000-AU118*BJ118))/(100*BB118)</f>
        <v>0</v>
      </c>
      <c r="AH118">
        <f>1000*BN118*AU118*(BJ118-BK118)/(100*BB118*(1000-AU118*BJ118))</f>
        <v>0</v>
      </c>
      <c r="AI118">
        <f>(AJ118 - AK118 - BO118*1E3/(8.314*(BQ118+273.15)) * AM118/BN118 * AL118) * BN118/(100*BB118) * (1000 - BK118)/1000</f>
        <v>0</v>
      </c>
      <c r="AJ118">
        <v>1733.22415464064</v>
      </c>
      <c r="AK118">
        <v>1688.8416969697</v>
      </c>
      <c r="AL118">
        <v>3.38131455985053</v>
      </c>
      <c r="AM118">
        <v>65.8875090245337</v>
      </c>
      <c r="AN118">
        <f>(AP118 - AO118 + BO118*1E3/(8.314*(BQ118+273.15)) * AR118/BN118 * AQ118) * BN118/(100*BB118) * 1000/(1000 - AP118)</f>
        <v>0</v>
      </c>
      <c r="AO118">
        <v>13.8629643629495</v>
      </c>
      <c r="AP118">
        <v>20.9025307692308</v>
      </c>
      <c r="AQ118">
        <v>-0.0114449772350533</v>
      </c>
      <c r="AR118">
        <v>78.9573288142496</v>
      </c>
      <c r="AS118">
        <v>19</v>
      </c>
      <c r="AT118">
        <v>4</v>
      </c>
      <c r="AU118">
        <f>IF(AS118*$H$13&gt;=AW118,1.0,(AW118/(AW118-AS118*$H$13)))</f>
        <v>0</v>
      </c>
      <c r="AV118">
        <f>(AU118-1)*100</f>
        <v>0</v>
      </c>
      <c r="AW118">
        <f>MAX(0,($B$13+$C$13*BV118)/(1+$D$13*BV118)*BO118/(BQ118+273)*$E$13)</f>
        <v>0</v>
      </c>
      <c r="AX118">
        <f>$B$11*BW118+$C$11*BX118+$F$11*CI118*(1-CL118)</f>
        <v>0</v>
      </c>
      <c r="AY118">
        <f>AX118*AZ118</f>
        <v>0</v>
      </c>
      <c r="AZ118">
        <f>($B$11*$D$9+$C$11*$D$9+$F$11*((CV118+CN118)/MAX(CV118+CN118+CW118, 0.1)*$I$9+CW118/MAX(CV118+CN118+CW118, 0.1)*$J$9))/($B$11+$C$11+$F$11)</f>
        <v>0</v>
      </c>
      <c r="BA118">
        <f>($B$11*$K$9+$C$11*$K$9+$F$11*((CV118+CN118)/MAX(CV118+CN118+CW118, 0.1)*$P$9+CW118/MAX(CV118+CN118+CW118, 0.1)*$Q$9))/($B$11+$C$11+$F$11)</f>
        <v>0</v>
      </c>
      <c r="BB118">
        <v>6</v>
      </c>
      <c r="BC118">
        <v>0.5</v>
      </c>
      <c r="BD118" t="s">
        <v>355</v>
      </c>
      <c r="BE118">
        <v>2</v>
      </c>
      <c r="BF118" t="b">
        <v>1</v>
      </c>
      <c r="BG118">
        <v>1657479862.8</v>
      </c>
      <c r="BH118">
        <v>1645.875</v>
      </c>
      <c r="BI118">
        <v>1709.963</v>
      </c>
      <c r="BJ118">
        <v>20.93477</v>
      </c>
      <c r="BK118">
        <v>13.86355</v>
      </c>
      <c r="BL118">
        <v>1638.717</v>
      </c>
      <c r="BM118">
        <v>20.66105</v>
      </c>
      <c r="BN118">
        <v>500.0217</v>
      </c>
      <c r="BO118">
        <v>73.38127</v>
      </c>
      <c r="BP118">
        <v>0.02787809</v>
      </c>
      <c r="BQ118">
        <v>24.52544</v>
      </c>
      <c r="BR118">
        <v>24.97432</v>
      </c>
      <c r="BS118">
        <v>999.9</v>
      </c>
      <c r="BT118">
        <v>0</v>
      </c>
      <c r="BU118">
        <v>0</v>
      </c>
      <c r="BV118">
        <v>9997.066</v>
      </c>
      <c r="BW118">
        <v>0</v>
      </c>
      <c r="BX118">
        <v>2353.31</v>
      </c>
      <c r="BY118">
        <v>-64.08955</v>
      </c>
      <c r="BZ118">
        <v>1681.066</v>
      </c>
      <c r="CA118">
        <v>1734.002</v>
      </c>
      <c r="CB118">
        <v>7.071232</v>
      </c>
      <c r="CC118">
        <v>1709.963</v>
      </c>
      <c r="CD118">
        <v>13.86355</v>
      </c>
      <c r="CE118">
        <v>1.53622</v>
      </c>
      <c r="CF118">
        <v>1.017325</v>
      </c>
      <c r="CG118">
        <v>13.33348</v>
      </c>
      <c r="CH118">
        <v>7.166883</v>
      </c>
      <c r="CI118">
        <v>2000.012</v>
      </c>
      <c r="CJ118">
        <v>0.979994</v>
      </c>
      <c r="CK118">
        <v>0.0200063</v>
      </c>
      <c r="CL118">
        <v>0</v>
      </c>
      <c r="CM118">
        <v>2.5906</v>
      </c>
      <c r="CN118">
        <v>0</v>
      </c>
      <c r="CO118">
        <v>18133.17</v>
      </c>
      <c r="CP118">
        <v>16705.49</v>
      </c>
      <c r="CQ118">
        <v>47.187</v>
      </c>
      <c r="CR118">
        <v>50.5</v>
      </c>
      <c r="CS118">
        <v>48.562</v>
      </c>
      <c r="CT118">
        <v>47.6996</v>
      </c>
      <c r="CU118">
        <v>46.2748</v>
      </c>
      <c r="CV118">
        <v>1960.002</v>
      </c>
      <c r="CW118">
        <v>40.01</v>
      </c>
      <c r="CX118">
        <v>0</v>
      </c>
      <c r="CY118">
        <v>1651546650</v>
      </c>
      <c r="CZ118">
        <v>0</v>
      </c>
      <c r="DA118">
        <v>0</v>
      </c>
      <c r="DB118" t="s">
        <v>356</v>
      </c>
      <c r="DC118">
        <v>1657298120.5</v>
      </c>
      <c r="DD118">
        <v>1657298120.5</v>
      </c>
      <c r="DE118">
        <v>0</v>
      </c>
      <c r="DF118">
        <v>1.391</v>
      </c>
      <c r="DG118">
        <v>0.035</v>
      </c>
      <c r="DH118">
        <v>2.39</v>
      </c>
      <c r="DI118">
        <v>0.104</v>
      </c>
      <c r="DJ118">
        <v>419</v>
      </c>
      <c r="DK118">
        <v>18</v>
      </c>
      <c r="DL118">
        <v>0.11</v>
      </c>
      <c r="DM118">
        <v>0.02</v>
      </c>
      <c r="DN118">
        <v>-64.9505175</v>
      </c>
      <c r="DO118">
        <v>3.81322739212019</v>
      </c>
      <c r="DP118">
        <v>0.512922971257625</v>
      </c>
      <c r="DQ118">
        <v>0</v>
      </c>
      <c r="DR118">
        <v>7.158498</v>
      </c>
      <c r="DS118">
        <v>-0.707622213883689</v>
      </c>
      <c r="DT118">
        <v>0.0726272070645705</v>
      </c>
      <c r="DU118">
        <v>0</v>
      </c>
      <c r="DV118">
        <v>0</v>
      </c>
      <c r="DW118">
        <v>2</v>
      </c>
      <c r="DX118" t="s">
        <v>357</v>
      </c>
      <c r="DY118">
        <v>2.81824</v>
      </c>
      <c r="DZ118">
        <v>2.64426</v>
      </c>
      <c r="EA118">
        <v>0.184464</v>
      </c>
      <c r="EB118">
        <v>0.188467</v>
      </c>
      <c r="EC118">
        <v>0.0750629</v>
      </c>
      <c r="ED118">
        <v>0.0558601</v>
      </c>
      <c r="EE118">
        <v>22652.1</v>
      </c>
      <c r="EF118">
        <v>19697</v>
      </c>
      <c r="EG118">
        <v>24893.6</v>
      </c>
      <c r="EH118">
        <v>23664.5</v>
      </c>
      <c r="EI118">
        <v>39356.2</v>
      </c>
      <c r="EJ118">
        <v>37024.4</v>
      </c>
      <c r="EK118">
        <v>45058.7</v>
      </c>
      <c r="EL118">
        <v>42266.5</v>
      </c>
      <c r="EM118">
        <v>1.72645</v>
      </c>
      <c r="EN118">
        <v>2.07023</v>
      </c>
      <c r="EO118">
        <v>-0.0533983</v>
      </c>
      <c r="EP118">
        <v>0</v>
      </c>
      <c r="EQ118">
        <v>25.8654</v>
      </c>
      <c r="ER118">
        <v>999.9</v>
      </c>
      <c r="ES118">
        <v>39.025</v>
      </c>
      <c r="ET118">
        <v>35.188</v>
      </c>
      <c r="EU118">
        <v>30.3521</v>
      </c>
      <c r="EV118">
        <v>52.8606</v>
      </c>
      <c r="EW118">
        <v>28.6018</v>
      </c>
      <c r="EX118">
        <v>2</v>
      </c>
      <c r="EY118">
        <v>0.407777</v>
      </c>
      <c r="EZ118">
        <v>7.22157</v>
      </c>
      <c r="FA118">
        <v>20.0994</v>
      </c>
      <c r="FB118">
        <v>5.23406</v>
      </c>
      <c r="FC118">
        <v>11.992</v>
      </c>
      <c r="FD118">
        <v>4.9558</v>
      </c>
      <c r="FE118">
        <v>3.304</v>
      </c>
      <c r="FF118">
        <v>347.9</v>
      </c>
      <c r="FG118">
        <v>9999</v>
      </c>
      <c r="FH118">
        <v>9999</v>
      </c>
      <c r="FI118">
        <v>6226.4</v>
      </c>
      <c r="FJ118">
        <v>1.86813</v>
      </c>
      <c r="FK118">
        <v>1.86386</v>
      </c>
      <c r="FL118">
        <v>1.87136</v>
      </c>
      <c r="FM118">
        <v>1.86234</v>
      </c>
      <c r="FN118">
        <v>1.86173</v>
      </c>
      <c r="FO118">
        <v>1.86814</v>
      </c>
      <c r="FP118">
        <v>1.85829</v>
      </c>
      <c r="FQ118">
        <v>1.86462</v>
      </c>
      <c r="FR118">
        <v>5</v>
      </c>
      <c r="FS118">
        <v>0</v>
      </c>
      <c r="FT118">
        <v>0</v>
      </c>
      <c r="FU118">
        <v>0</v>
      </c>
      <c r="FV118" t="s">
        <v>358</v>
      </c>
      <c r="FW118" t="s">
        <v>359</v>
      </c>
      <c r="FX118" t="s">
        <v>360</v>
      </c>
      <c r="FY118" t="s">
        <v>360</v>
      </c>
      <c r="FZ118" t="s">
        <v>360</v>
      </c>
      <c r="GA118" t="s">
        <v>360</v>
      </c>
      <c r="GB118">
        <v>0</v>
      </c>
      <c r="GC118">
        <v>100</v>
      </c>
      <c r="GD118">
        <v>100</v>
      </c>
      <c r="GE118">
        <v>7.19</v>
      </c>
      <c r="GF118">
        <v>0.2723</v>
      </c>
      <c r="GG118">
        <v>1.58883679202709</v>
      </c>
      <c r="GH118">
        <v>0.00476717027532216</v>
      </c>
      <c r="GI118">
        <v>-2.21254457965117e-06</v>
      </c>
      <c r="GJ118">
        <v>8.4011376092462e-10</v>
      </c>
      <c r="GK118">
        <v>-0.0609447565822332</v>
      </c>
      <c r="GL118">
        <v>-0.00872906473258777</v>
      </c>
      <c r="GM118">
        <v>0.00143137740804298</v>
      </c>
      <c r="GN118">
        <v>-1.08861914993027e-05</v>
      </c>
      <c r="GO118">
        <v>12</v>
      </c>
      <c r="GP118">
        <v>2219</v>
      </c>
      <c r="GQ118">
        <v>4</v>
      </c>
      <c r="GR118">
        <v>38</v>
      </c>
      <c r="GS118">
        <v>3029.1</v>
      </c>
      <c r="GT118">
        <v>3029.1</v>
      </c>
      <c r="GU118">
        <v>3.92334</v>
      </c>
      <c r="GV118">
        <v>2.33765</v>
      </c>
      <c r="GW118">
        <v>1.99829</v>
      </c>
      <c r="GX118">
        <v>2.70996</v>
      </c>
      <c r="GY118">
        <v>2.09351</v>
      </c>
      <c r="GZ118">
        <v>2.41333</v>
      </c>
      <c r="HA118">
        <v>40.1713</v>
      </c>
      <c r="HB118">
        <v>13.7205</v>
      </c>
      <c r="HC118">
        <v>18</v>
      </c>
      <c r="HD118">
        <v>424.266</v>
      </c>
      <c r="HE118">
        <v>656.07</v>
      </c>
      <c r="HF118">
        <v>19.0025</v>
      </c>
      <c r="HG118">
        <v>32.4994</v>
      </c>
      <c r="HH118">
        <v>30.0026</v>
      </c>
      <c r="HI118">
        <v>32.2398</v>
      </c>
      <c r="HJ118">
        <v>32.2221</v>
      </c>
      <c r="HK118">
        <v>78.4993</v>
      </c>
      <c r="HL118">
        <v>63.0996</v>
      </c>
      <c r="HM118">
        <v>0</v>
      </c>
      <c r="HN118">
        <v>18.9488</v>
      </c>
      <c r="HO118">
        <v>1738.5</v>
      </c>
      <c r="HP118">
        <v>14.0368</v>
      </c>
      <c r="HQ118">
        <v>95.3228</v>
      </c>
      <c r="HR118">
        <v>99.3269</v>
      </c>
    </row>
    <row r="119" spans="1:226">
      <c r="A119">
        <v>103</v>
      </c>
      <c r="B119">
        <v>1657479870.6</v>
      </c>
      <c r="C119">
        <v>601.599999904633</v>
      </c>
      <c r="D119" t="s">
        <v>564</v>
      </c>
      <c r="E119" t="s">
        <v>565</v>
      </c>
      <c r="F119">
        <v>5</v>
      </c>
      <c r="G119" t="s">
        <v>353</v>
      </c>
      <c r="H119" t="s">
        <v>354</v>
      </c>
      <c r="I119">
        <v>1657479868.1</v>
      </c>
      <c r="J119">
        <f>(K119)/1000</f>
        <v>0</v>
      </c>
      <c r="K119">
        <f>IF(BF119, AN119, AH119)</f>
        <v>0</v>
      </c>
      <c r="L119">
        <f>IF(BF119, AI119, AG119)</f>
        <v>0</v>
      </c>
      <c r="M119">
        <f>BH119 - IF(AU119&gt;1, L119*BB119*100.0/(AW119*BV119), 0)</f>
        <v>0</v>
      </c>
      <c r="N119">
        <f>((T119-J119/2)*M119-L119)/(T119+J119/2)</f>
        <v>0</v>
      </c>
      <c r="O119">
        <f>N119*(BO119+BP119)/1000.0</f>
        <v>0</v>
      </c>
      <c r="P119">
        <f>(BH119 - IF(AU119&gt;1, L119*BB119*100.0/(AW119*BV119), 0))*(BO119+BP119)/1000.0</f>
        <v>0</v>
      </c>
      <c r="Q119">
        <f>2.0/((1/S119-1/R119)+SIGN(S119)*SQRT((1/S119-1/R119)*(1/S119-1/R119) + 4*BC119/((BC119+1)*(BC119+1))*(2*1/S119*1/R119-1/R119*1/R119)))</f>
        <v>0</v>
      </c>
      <c r="R119">
        <f>IF(LEFT(BD119,1)&lt;&gt;"0",IF(LEFT(BD119,1)="1",3.0,BE119),$D$5+$E$5*(BV119*BO119/($K$5*1000))+$F$5*(BV119*BO119/($K$5*1000))*MAX(MIN(BB119,$J$5),$I$5)*MAX(MIN(BB119,$J$5),$I$5)+$G$5*MAX(MIN(BB119,$J$5),$I$5)*(BV119*BO119/($K$5*1000))+$H$5*(BV119*BO119/($K$5*1000))*(BV119*BO119/($K$5*1000)))</f>
        <v>0</v>
      </c>
      <c r="S119">
        <f>J119*(1000-(1000*0.61365*exp(17.502*W119/(240.97+W119))/(BO119+BP119)+BJ119)/2)/(1000*0.61365*exp(17.502*W119/(240.97+W119))/(BO119+BP119)-BJ119)</f>
        <v>0</v>
      </c>
      <c r="T119">
        <f>1/((BC119+1)/(Q119/1.6)+1/(R119/1.37)) + BC119/((BC119+1)/(Q119/1.6) + BC119/(R119/1.37))</f>
        <v>0</v>
      </c>
      <c r="U119">
        <f>(AX119*BA119)</f>
        <v>0</v>
      </c>
      <c r="V119">
        <f>(BQ119+(U119+2*0.95*5.67E-8*(((BQ119+$B$7)+273)^4-(BQ119+273)^4)-44100*J119)/(1.84*29.3*R119+8*0.95*5.67E-8*(BQ119+273)^3))</f>
        <v>0</v>
      </c>
      <c r="W119">
        <f>($C$7*BR119+$D$7*BS119+$E$7*V119)</f>
        <v>0</v>
      </c>
      <c r="X119">
        <f>0.61365*exp(17.502*W119/(240.97+W119))</f>
        <v>0</v>
      </c>
      <c r="Y119">
        <f>(Z119/AA119*100)</f>
        <v>0</v>
      </c>
      <c r="Z119">
        <f>BJ119*(BO119+BP119)/1000</f>
        <v>0</v>
      </c>
      <c r="AA119">
        <f>0.61365*exp(17.502*BQ119/(240.97+BQ119))</f>
        <v>0</v>
      </c>
      <c r="AB119">
        <f>(X119-BJ119*(BO119+BP119)/1000)</f>
        <v>0</v>
      </c>
      <c r="AC119">
        <f>(-J119*44100)</f>
        <v>0</v>
      </c>
      <c r="AD119">
        <f>2*29.3*R119*0.92*(BQ119-W119)</f>
        <v>0</v>
      </c>
      <c r="AE119">
        <f>2*0.95*5.67E-8*(((BQ119+$B$7)+273)^4-(W119+273)^4)</f>
        <v>0</v>
      </c>
      <c r="AF119">
        <f>U119+AE119+AC119+AD119</f>
        <v>0</v>
      </c>
      <c r="AG119">
        <f>BN119*AU119*(BI119-BH119*(1000-AU119*BK119)/(1000-AU119*BJ119))/(100*BB119)</f>
        <v>0</v>
      </c>
      <c r="AH119">
        <f>1000*BN119*AU119*(BJ119-BK119)/(100*BB119*(1000-AU119*BJ119))</f>
        <v>0</v>
      </c>
      <c r="AI119">
        <f>(AJ119 - AK119 - BO119*1E3/(8.314*(BQ119+273.15)) * AM119/BN119 * AL119) * BN119/(100*BB119) * (1000 - BK119)/1000</f>
        <v>0</v>
      </c>
      <c r="AJ119">
        <v>1749.83757647261</v>
      </c>
      <c r="AK119">
        <v>1705.70012121212</v>
      </c>
      <c r="AL119">
        <v>3.36681909017745</v>
      </c>
      <c r="AM119">
        <v>65.8875090245337</v>
      </c>
      <c r="AN119">
        <f>(AP119 - AO119 + BO119*1E3/(8.314*(BQ119+273.15)) * AR119/BN119 * AQ119) * BN119/(100*BB119) * 1000/(1000 - AP119)</f>
        <v>0</v>
      </c>
      <c r="AO119">
        <v>13.8775043171483</v>
      </c>
      <c r="AP119">
        <v>20.8257713286713</v>
      </c>
      <c r="AQ119">
        <v>-0.0169666673470313</v>
      </c>
      <c r="AR119">
        <v>78.9573288142496</v>
      </c>
      <c r="AS119">
        <v>19</v>
      </c>
      <c r="AT119">
        <v>4</v>
      </c>
      <c r="AU119">
        <f>IF(AS119*$H$13&gt;=AW119,1.0,(AW119/(AW119-AS119*$H$13)))</f>
        <v>0</v>
      </c>
      <c r="AV119">
        <f>(AU119-1)*100</f>
        <v>0</v>
      </c>
      <c r="AW119">
        <f>MAX(0,($B$13+$C$13*BV119)/(1+$D$13*BV119)*BO119/(BQ119+273)*$E$13)</f>
        <v>0</v>
      </c>
      <c r="AX119">
        <f>$B$11*BW119+$C$11*BX119+$F$11*CI119*(1-CL119)</f>
        <v>0</v>
      </c>
      <c r="AY119">
        <f>AX119*AZ119</f>
        <v>0</v>
      </c>
      <c r="AZ119">
        <f>($B$11*$D$9+$C$11*$D$9+$F$11*((CV119+CN119)/MAX(CV119+CN119+CW119, 0.1)*$I$9+CW119/MAX(CV119+CN119+CW119, 0.1)*$J$9))/($B$11+$C$11+$F$11)</f>
        <v>0</v>
      </c>
      <c r="BA119">
        <f>($B$11*$K$9+$C$11*$K$9+$F$11*((CV119+CN119)/MAX(CV119+CN119+CW119, 0.1)*$P$9+CW119/MAX(CV119+CN119+CW119, 0.1)*$Q$9))/($B$11+$C$11+$F$11)</f>
        <v>0</v>
      </c>
      <c r="BB119">
        <v>6</v>
      </c>
      <c r="BC119">
        <v>0.5</v>
      </c>
      <c r="BD119" t="s">
        <v>355</v>
      </c>
      <c r="BE119">
        <v>2</v>
      </c>
      <c r="BF119" t="b">
        <v>1</v>
      </c>
      <c r="BG119">
        <v>1657479868.1</v>
      </c>
      <c r="BH119">
        <v>1663.54777777778</v>
      </c>
      <c r="BI119">
        <v>1727.30444444444</v>
      </c>
      <c r="BJ119">
        <v>20.8548666666667</v>
      </c>
      <c r="BK119">
        <v>13.9109888888889</v>
      </c>
      <c r="BL119">
        <v>1656.31666666667</v>
      </c>
      <c r="BM119">
        <v>20.5839444444444</v>
      </c>
      <c r="BN119">
        <v>500.001444444444</v>
      </c>
      <c r="BO119">
        <v>73.3812111111111</v>
      </c>
      <c r="BP119">
        <v>0.0280293555555556</v>
      </c>
      <c r="BQ119">
        <v>24.5423333333333</v>
      </c>
      <c r="BR119">
        <v>25.0095333333333</v>
      </c>
      <c r="BS119">
        <v>999.9</v>
      </c>
      <c r="BT119">
        <v>0</v>
      </c>
      <c r="BU119">
        <v>0</v>
      </c>
      <c r="BV119">
        <v>9990.20333333333</v>
      </c>
      <c r="BW119">
        <v>0</v>
      </c>
      <c r="BX119">
        <v>2310.24777777778</v>
      </c>
      <c r="BY119">
        <v>-63.7547444444445</v>
      </c>
      <c r="BZ119">
        <v>1698.98</v>
      </c>
      <c r="CA119">
        <v>1751.67111111111</v>
      </c>
      <c r="CB119">
        <v>6.94386555555556</v>
      </c>
      <c r="CC119">
        <v>1727.30444444444</v>
      </c>
      <c r="CD119">
        <v>13.9109888888889</v>
      </c>
      <c r="CE119">
        <v>1.53035666666667</v>
      </c>
      <c r="CF119">
        <v>1.02080555555556</v>
      </c>
      <c r="CG119">
        <v>13.2748555555556</v>
      </c>
      <c r="CH119">
        <v>7.21673</v>
      </c>
      <c r="CI119">
        <v>1999.98333333333</v>
      </c>
      <c r="CJ119">
        <v>0.979994</v>
      </c>
      <c r="CK119">
        <v>0.0200063</v>
      </c>
      <c r="CL119">
        <v>0</v>
      </c>
      <c r="CM119">
        <v>2.6467</v>
      </c>
      <c r="CN119">
        <v>0</v>
      </c>
      <c r="CO119">
        <v>18103.6777777778</v>
      </c>
      <c r="CP119">
        <v>16705.2333333333</v>
      </c>
      <c r="CQ119">
        <v>47.229</v>
      </c>
      <c r="CR119">
        <v>50.5137777777778</v>
      </c>
      <c r="CS119">
        <v>48.59</v>
      </c>
      <c r="CT119">
        <v>47.743</v>
      </c>
      <c r="CU119">
        <v>46.312</v>
      </c>
      <c r="CV119">
        <v>1959.97333333333</v>
      </c>
      <c r="CW119">
        <v>40.01</v>
      </c>
      <c r="CX119">
        <v>0</v>
      </c>
      <c r="CY119">
        <v>1651546654.8</v>
      </c>
      <c r="CZ119">
        <v>0</v>
      </c>
      <c r="DA119">
        <v>0</v>
      </c>
      <c r="DB119" t="s">
        <v>356</v>
      </c>
      <c r="DC119">
        <v>1657298120.5</v>
      </c>
      <c r="DD119">
        <v>1657298120.5</v>
      </c>
      <c r="DE119">
        <v>0</v>
      </c>
      <c r="DF119">
        <v>1.391</v>
      </c>
      <c r="DG119">
        <v>0.035</v>
      </c>
      <c r="DH119">
        <v>2.39</v>
      </c>
      <c r="DI119">
        <v>0.104</v>
      </c>
      <c r="DJ119">
        <v>419</v>
      </c>
      <c r="DK119">
        <v>18</v>
      </c>
      <c r="DL119">
        <v>0.11</v>
      </c>
      <c r="DM119">
        <v>0.02</v>
      </c>
      <c r="DN119">
        <v>-64.5100525</v>
      </c>
      <c r="DO119">
        <v>5.99180375234518</v>
      </c>
      <c r="DP119">
        <v>0.657062439570054</v>
      </c>
      <c r="DQ119">
        <v>0</v>
      </c>
      <c r="DR119">
        <v>7.07124675</v>
      </c>
      <c r="DS119">
        <v>-0.74982157598501</v>
      </c>
      <c r="DT119">
        <v>0.0790119977404539</v>
      </c>
      <c r="DU119">
        <v>0</v>
      </c>
      <c r="DV119">
        <v>0</v>
      </c>
      <c r="DW119">
        <v>2</v>
      </c>
      <c r="DX119" t="s">
        <v>357</v>
      </c>
      <c r="DY119">
        <v>2.81811</v>
      </c>
      <c r="DZ119">
        <v>2.64452</v>
      </c>
      <c r="EA119">
        <v>0.185551</v>
      </c>
      <c r="EB119">
        <v>0.189539</v>
      </c>
      <c r="EC119">
        <v>0.0748673</v>
      </c>
      <c r="ED119">
        <v>0.0562355</v>
      </c>
      <c r="EE119">
        <v>22620.2</v>
      </c>
      <c r="EF119">
        <v>19669.8</v>
      </c>
      <c r="EG119">
        <v>24891.9</v>
      </c>
      <c r="EH119">
        <v>23663.3</v>
      </c>
      <c r="EI119">
        <v>39361.9</v>
      </c>
      <c r="EJ119">
        <v>37007.9</v>
      </c>
      <c r="EK119">
        <v>45055.6</v>
      </c>
      <c r="EL119">
        <v>42264.4</v>
      </c>
      <c r="EM119">
        <v>1.7261</v>
      </c>
      <c r="EN119">
        <v>2.07027</v>
      </c>
      <c r="EO119">
        <v>-0.0513829</v>
      </c>
      <c r="EP119">
        <v>0</v>
      </c>
      <c r="EQ119">
        <v>25.869</v>
      </c>
      <c r="ER119">
        <v>999.9</v>
      </c>
      <c r="ES119">
        <v>39</v>
      </c>
      <c r="ET119">
        <v>35.208</v>
      </c>
      <c r="EU119">
        <v>30.3708</v>
      </c>
      <c r="EV119">
        <v>52.8706</v>
      </c>
      <c r="EW119">
        <v>28.6058</v>
      </c>
      <c r="EX119">
        <v>2</v>
      </c>
      <c r="EY119">
        <v>0.410836</v>
      </c>
      <c r="EZ119">
        <v>7.48609</v>
      </c>
      <c r="FA119">
        <v>20.0878</v>
      </c>
      <c r="FB119">
        <v>5.23421</v>
      </c>
      <c r="FC119">
        <v>11.992</v>
      </c>
      <c r="FD119">
        <v>4.9557</v>
      </c>
      <c r="FE119">
        <v>3.30398</v>
      </c>
      <c r="FF119">
        <v>347.9</v>
      </c>
      <c r="FG119">
        <v>9999</v>
      </c>
      <c r="FH119">
        <v>9999</v>
      </c>
      <c r="FI119">
        <v>6226.7</v>
      </c>
      <c r="FJ119">
        <v>1.86813</v>
      </c>
      <c r="FK119">
        <v>1.86386</v>
      </c>
      <c r="FL119">
        <v>1.87134</v>
      </c>
      <c r="FM119">
        <v>1.86234</v>
      </c>
      <c r="FN119">
        <v>1.86172</v>
      </c>
      <c r="FO119">
        <v>1.86814</v>
      </c>
      <c r="FP119">
        <v>1.85828</v>
      </c>
      <c r="FQ119">
        <v>1.86463</v>
      </c>
      <c r="FR119">
        <v>5</v>
      </c>
      <c r="FS119">
        <v>0</v>
      </c>
      <c r="FT119">
        <v>0</v>
      </c>
      <c r="FU119">
        <v>0</v>
      </c>
      <c r="FV119" t="s">
        <v>358</v>
      </c>
      <c r="FW119" t="s">
        <v>359</v>
      </c>
      <c r="FX119" t="s">
        <v>360</v>
      </c>
      <c r="FY119" t="s">
        <v>360</v>
      </c>
      <c r="FZ119" t="s">
        <v>360</v>
      </c>
      <c r="GA119" t="s">
        <v>360</v>
      </c>
      <c r="GB119">
        <v>0</v>
      </c>
      <c r="GC119">
        <v>100</v>
      </c>
      <c r="GD119">
        <v>100</v>
      </c>
      <c r="GE119">
        <v>7.27</v>
      </c>
      <c r="GF119">
        <v>0.2697</v>
      </c>
      <c r="GG119">
        <v>1.58883679202709</v>
      </c>
      <c r="GH119">
        <v>0.00476717027532216</v>
      </c>
      <c r="GI119">
        <v>-2.21254457965117e-06</v>
      </c>
      <c r="GJ119">
        <v>8.4011376092462e-10</v>
      </c>
      <c r="GK119">
        <v>-0.0609447565822332</v>
      </c>
      <c r="GL119">
        <v>-0.00872906473258777</v>
      </c>
      <c r="GM119">
        <v>0.00143137740804298</v>
      </c>
      <c r="GN119">
        <v>-1.08861914993027e-05</v>
      </c>
      <c r="GO119">
        <v>12</v>
      </c>
      <c r="GP119">
        <v>2219</v>
      </c>
      <c r="GQ119">
        <v>4</v>
      </c>
      <c r="GR119">
        <v>38</v>
      </c>
      <c r="GS119">
        <v>3029.2</v>
      </c>
      <c r="GT119">
        <v>3029.2</v>
      </c>
      <c r="GU119">
        <v>3.94897</v>
      </c>
      <c r="GV119">
        <v>2.33398</v>
      </c>
      <c r="GW119">
        <v>1.99829</v>
      </c>
      <c r="GX119">
        <v>2.70874</v>
      </c>
      <c r="GY119">
        <v>2.09351</v>
      </c>
      <c r="GZ119">
        <v>2.39502</v>
      </c>
      <c r="HA119">
        <v>40.1967</v>
      </c>
      <c r="HB119">
        <v>13.703</v>
      </c>
      <c r="HC119">
        <v>18</v>
      </c>
      <c r="HD119">
        <v>424.145</v>
      </c>
      <c r="HE119">
        <v>656.23</v>
      </c>
      <c r="HF119">
        <v>19.0103</v>
      </c>
      <c r="HG119">
        <v>32.5134</v>
      </c>
      <c r="HH119">
        <v>30.0029</v>
      </c>
      <c r="HI119">
        <v>32.2525</v>
      </c>
      <c r="HJ119">
        <v>32.2329</v>
      </c>
      <c r="HK119">
        <v>79.0201</v>
      </c>
      <c r="HL119">
        <v>62.8267</v>
      </c>
      <c r="HM119">
        <v>0</v>
      </c>
      <c r="HN119">
        <v>18.9493</v>
      </c>
      <c r="HO119">
        <v>1758.6</v>
      </c>
      <c r="HP119">
        <v>14.1623</v>
      </c>
      <c r="HQ119">
        <v>95.3164</v>
      </c>
      <c r="HR119">
        <v>99.3219</v>
      </c>
    </row>
    <row r="120" spans="1:226">
      <c r="A120">
        <v>104</v>
      </c>
      <c r="B120">
        <v>1657479875.6</v>
      </c>
      <c r="C120">
        <v>606.599999904633</v>
      </c>
      <c r="D120" t="s">
        <v>566</v>
      </c>
      <c r="E120" t="s">
        <v>567</v>
      </c>
      <c r="F120">
        <v>5</v>
      </c>
      <c r="G120" t="s">
        <v>353</v>
      </c>
      <c r="H120" t="s">
        <v>354</v>
      </c>
      <c r="I120">
        <v>1657479872.8</v>
      </c>
      <c r="J120">
        <f>(K120)/1000</f>
        <v>0</v>
      </c>
      <c r="K120">
        <f>IF(BF120, AN120, AH120)</f>
        <v>0</v>
      </c>
      <c r="L120">
        <f>IF(BF120, AI120, AG120)</f>
        <v>0</v>
      </c>
      <c r="M120">
        <f>BH120 - IF(AU120&gt;1, L120*BB120*100.0/(AW120*BV120), 0)</f>
        <v>0</v>
      </c>
      <c r="N120">
        <f>((T120-J120/2)*M120-L120)/(T120+J120/2)</f>
        <v>0</v>
      </c>
      <c r="O120">
        <f>N120*(BO120+BP120)/1000.0</f>
        <v>0</v>
      </c>
      <c r="P120">
        <f>(BH120 - IF(AU120&gt;1, L120*BB120*100.0/(AW120*BV120), 0))*(BO120+BP120)/1000.0</f>
        <v>0</v>
      </c>
      <c r="Q120">
        <f>2.0/((1/S120-1/R120)+SIGN(S120)*SQRT((1/S120-1/R120)*(1/S120-1/R120) + 4*BC120/((BC120+1)*(BC120+1))*(2*1/S120*1/R120-1/R120*1/R120)))</f>
        <v>0</v>
      </c>
      <c r="R120">
        <f>IF(LEFT(BD120,1)&lt;&gt;"0",IF(LEFT(BD120,1)="1",3.0,BE120),$D$5+$E$5*(BV120*BO120/($K$5*1000))+$F$5*(BV120*BO120/($K$5*1000))*MAX(MIN(BB120,$J$5),$I$5)*MAX(MIN(BB120,$J$5),$I$5)+$G$5*MAX(MIN(BB120,$J$5),$I$5)*(BV120*BO120/($K$5*1000))+$H$5*(BV120*BO120/($K$5*1000))*(BV120*BO120/($K$5*1000)))</f>
        <v>0</v>
      </c>
      <c r="S120">
        <f>J120*(1000-(1000*0.61365*exp(17.502*W120/(240.97+W120))/(BO120+BP120)+BJ120)/2)/(1000*0.61365*exp(17.502*W120/(240.97+W120))/(BO120+BP120)-BJ120)</f>
        <v>0</v>
      </c>
      <c r="T120">
        <f>1/((BC120+1)/(Q120/1.6)+1/(R120/1.37)) + BC120/((BC120+1)/(Q120/1.6) + BC120/(R120/1.37))</f>
        <v>0</v>
      </c>
      <c r="U120">
        <f>(AX120*BA120)</f>
        <v>0</v>
      </c>
      <c r="V120">
        <f>(BQ120+(U120+2*0.95*5.67E-8*(((BQ120+$B$7)+273)^4-(BQ120+273)^4)-44100*J120)/(1.84*29.3*R120+8*0.95*5.67E-8*(BQ120+273)^3))</f>
        <v>0</v>
      </c>
      <c r="W120">
        <f>($C$7*BR120+$D$7*BS120+$E$7*V120)</f>
        <v>0</v>
      </c>
      <c r="X120">
        <f>0.61365*exp(17.502*W120/(240.97+W120))</f>
        <v>0</v>
      </c>
      <c r="Y120">
        <f>(Z120/AA120*100)</f>
        <v>0</v>
      </c>
      <c r="Z120">
        <f>BJ120*(BO120+BP120)/1000</f>
        <v>0</v>
      </c>
      <c r="AA120">
        <f>0.61365*exp(17.502*BQ120/(240.97+BQ120))</f>
        <v>0</v>
      </c>
      <c r="AB120">
        <f>(X120-BJ120*(BO120+BP120)/1000)</f>
        <v>0</v>
      </c>
      <c r="AC120">
        <f>(-J120*44100)</f>
        <v>0</v>
      </c>
      <c r="AD120">
        <f>2*29.3*R120*0.92*(BQ120-W120)</f>
        <v>0</v>
      </c>
      <c r="AE120">
        <f>2*0.95*5.67E-8*(((BQ120+$B$7)+273)^4-(W120+273)^4)</f>
        <v>0</v>
      </c>
      <c r="AF120">
        <f>U120+AE120+AC120+AD120</f>
        <v>0</v>
      </c>
      <c r="AG120">
        <f>BN120*AU120*(BI120-BH120*(1000-AU120*BK120)/(1000-AU120*BJ120))/(100*BB120)</f>
        <v>0</v>
      </c>
      <c r="AH120">
        <f>1000*BN120*AU120*(BJ120-BK120)/(100*BB120*(1000-AU120*BJ120))</f>
        <v>0</v>
      </c>
      <c r="AI120">
        <f>(AJ120 - AK120 - BO120*1E3/(8.314*(BQ120+273.15)) * AM120/BN120 * AL120) * BN120/(100*BB120) * (1000 - BK120)/1000</f>
        <v>0</v>
      </c>
      <c r="AJ120">
        <v>1767.59352326751</v>
      </c>
      <c r="AK120">
        <v>1722.78454545454</v>
      </c>
      <c r="AL120">
        <v>3.46206023349228</v>
      </c>
      <c r="AM120">
        <v>65.8875090245337</v>
      </c>
      <c r="AN120">
        <f>(AP120 - AO120 + BO120*1E3/(8.314*(BQ120+273.15)) * AR120/BN120 * AQ120) * BN120/(100*BB120) * 1000/(1000 - AP120)</f>
        <v>0</v>
      </c>
      <c r="AO120">
        <v>14.0323193239291</v>
      </c>
      <c r="AP120">
        <v>20.7993678321678</v>
      </c>
      <c r="AQ120">
        <v>-0.00710876140934934</v>
      </c>
      <c r="AR120">
        <v>78.9573288142496</v>
      </c>
      <c r="AS120">
        <v>19</v>
      </c>
      <c r="AT120">
        <v>4</v>
      </c>
      <c r="AU120">
        <f>IF(AS120*$H$13&gt;=AW120,1.0,(AW120/(AW120-AS120*$H$13)))</f>
        <v>0</v>
      </c>
      <c r="AV120">
        <f>(AU120-1)*100</f>
        <v>0</v>
      </c>
      <c r="AW120">
        <f>MAX(0,($B$13+$C$13*BV120)/(1+$D$13*BV120)*BO120/(BQ120+273)*$E$13)</f>
        <v>0</v>
      </c>
      <c r="AX120">
        <f>$B$11*BW120+$C$11*BX120+$F$11*CI120*(1-CL120)</f>
        <v>0</v>
      </c>
      <c r="AY120">
        <f>AX120*AZ120</f>
        <v>0</v>
      </c>
      <c r="AZ120">
        <f>($B$11*$D$9+$C$11*$D$9+$F$11*((CV120+CN120)/MAX(CV120+CN120+CW120, 0.1)*$I$9+CW120/MAX(CV120+CN120+CW120, 0.1)*$J$9))/($B$11+$C$11+$F$11)</f>
        <v>0</v>
      </c>
      <c r="BA120">
        <f>($B$11*$K$9+$C$11*$K$9+$F$11*((CV120+CN120)/MAX(CV120+CN120+CW120, 0.1)*$P$9+CW120/MAX(CV120+CN120+CW120, 0.1)*$Q$9))/($B$11+$C$11+$F$11)</f>
        <v>0</v>
      </c>
      <c r="BB120">
        <v>6</v>
      </c>
      <c r="BC120">
        <v>0.5</v>
      </c>
      <c r="BD120" t="s">
        <v>355</v>
      </c>
      <c r="BE120">
        <v>2</v>
      </c>
      <c r="BF120" t="b">
        <v>1</v>
      </c>
      <c r="BG120">
        <v>1657479872.8</v>
      </c>
      <c r="BH120">
        <v>1679.117</v>
      </c>
      <c r="BI120">
        <v>1743.43</v>
      </c>
      <c r="BJ120">
        <v>20.80862</v>
      </c>
      <c r="BK120">
        <v>14.07384</v>
      </c>
      <c r="BL120">
        <v>1671.817</v>
      </c>
      <c r="BM120">
        <v>20.53933</v>
      </c>
      <c r="BN120">
        <v>500.0142</v>
      </c>
      <c r="BO120">
        <v>73.37951</v>
      </c>
      <c r="BP120">
        <v>0.02793582</v>
      </c>
      <c r="BQ120">
        <v>24.55278</v>
      </c>
      <c r="BR120">
        <v>25.03115</v>
      </c>
      <c r="BS120">
        <v>999.9</v>
      </c>
      <c r="BT120">
        <v>0</v>
      </c>
      <c r="BU120">
        <v>0</v>
      </c>
      <c r="BV120">
        <v>9993.306</v>
      </c>
      <c r="BW120">
        <v>0</v>
      </c>
      <c r="BX120">
        <v>2333.048</v>
      </c>
      <c r="BY120">
        <v>-64.31313</v>
      </c>
      <c r="BZ120">
        <v>1714.8</v>
      </c>
      <c r="CA120">
        <v>1768.318</v>
      </c>
      <c r="CB120">
        <v>6.734788</v>
      </c>
      <c r="CC120">
        <v>1743.43</v>
      </c>
      <c r="CD120">
        <v>14.07384</v>
      </c>
      <c r="CE120">
        <v>1.526926</v>
      </c>
      <c r="CF120">
        <v>1.032731</v>
      </c>
      <c r="CG120">
        <v>13.24049</v>
      </c>
      <c r="CH120">
        <v>7.386443</v>
      </c>
      <c r="CI120">
        <v>1999.962</v>
      </c>
      <c r="CJ120">
        <v>0.979994</v>
      </c>
      <c r="CK120">
        <v>0.0200063</v>
      </c>
      <c r="CL120">
        <v>0</v>
      </c>
      <c r="CM120">
        <v>2.59731</v>
      </c>
      <c r="CN120">
        <v>0</v>
      </c>
      <c r="CO120">
        <v>18111.2</v>
      </c>
      <c r="CP120">
        <v>16705.07</v>
      </c>
      <c r="CQ120">
        <v>47.25</v>
      </c>
      <c r="CR120">
        <v>50.562</v>
      </c>
      <c r="CS120">
        <v>48.625</v>
      </c>
      <c r="CT120">
        <v>47.75</v>
      </c>
      <c r="CU120">
        <v>46.312</v>
      </c>
      <c r="CV120">
        <v>1959.952</v>
      </c>
      <c r="CW120">
        <v>40.01</v>
      </c>
      <c r="CX120">
        <v>0</v>
      </c>
      <c r="CY120">
        <v>1651546660.2</v>
      </c>
      <c r="CZ120">
        <v>0</v>
      </c>
      <c r="DA120">
        <v>0</v>
      </c>
      <c r="DB120" t="s">
        <v>356</v>
      </c>
      <c r="DC120">
        <v>1657298120.5</v>
      </c>
      <c r="DD120">
        <v>1657298120.5</v>
      </c>
      <c r="DE120">
        <v>0</v>
      </c>
      <c r="DF120">
        <v>1.391</v>
      </c>
      <c r="DG120">
        <v>0.035</v>
      </c>
      <c r="DH120">
        <v>2.39</v>
      </c>
      <c r="DI120">
        <v>0.104</v>
      </c>
      <c r="DJ120">
        <v>419</v>
      </c>
      <c r="DK120">
        <v>18</v>
      </c>
      <c r="DL120">
        <v>0.11</v>
      </c>
      <c r="DM120">
        <v>0.02</v>
      </c>
      <c r="DN120">
        <v>-64.3532475</v>
      </c>
      <c r="DO120">
        <v>4.02971819887428</v>
      </c>
      <c r="DP120">
        <v>0.571286715663641</v>
      </c>
      <c r="DQ120">
        <v>0</v>
      </c>
      <c r="DR120">
        <v>6.99181075</v>
      </c>
      <c r="DS120">
        <v>-1.40435200750473</v>
      </c>
      <c r="DT120">
        <v>0.144124852270306</v>
      </c>
      <c r="DU120">
        <v>0</v>
      </c>
      <c r="DV120">
        <v>0</v>
      </c>
      <c r="DW120">
        <v>2</v>
      </c>
      <c r="DX120" t="s">
        <v>357</v>
      </c>
      <c r="DY120">
        <v>2.81779</v>
      </c>
      <c r="DZ120">
        <v>2.64457</v>
      </c>
      <c r="EA120">
        <v>0.186651</v>
      </c>
      <c r="EB120">
        <v>0.190631</v>
      </c>
      <c r="EC120">
        <v>0.0748018</v>
      </c>
      <c r="ED120">
        <v>0.0566034</v>
      </c>
      <c r="EE120">
        <v>22588.3</v>
      </c>
      <c r="EF120">
        <v>19642</v>
      </c>
      <c r="EG120">
        <v>24890.5</v>
      </c>
      <c r="EH120">
        <v>23661.7</v>
      </c>
      <c r="EI120">
        <v>39362.6</v>
      </c>
      <c r="EJ120">
        <v>36991.6</v>
      </c>
      <c r="EK120">
        <v>45053.2</v>
      </c>
      <c r="EL120">
        <v>42262.3</v>
      </c>
      <c r="EM120">
        <v>1.7254</v>
      </c>
      <c r="EN120">
        <v>2.06988</v>
      </c>
      <c r="EO120">
        <v>-0.0505149</v>
      </c>
      <c r="EP120">
        <v>0</v>
      </c>
      <c r="EQ120">
        <v>25.8731</v>
      </c>
      <c r="ER120">
        <v>999.9</v>
      </c>
      <c r="ES120">
        <v>38.976</v>
      </c>
      <c r="ET120">
        <v>35.208</v>
      </c>
      <c r="EU120">
        <v>30.351</v>
      </c>
      <c r="EV120">
        <v>53.0306</v>
      </c>
      <c r="EW120">
        <v>28.6058</v>
      </c>
      <c r="EX120">
        <v>2</v>
      </c>
      <c r="EY120">
        <v>0.413941</v>
      </c>
      <c r="EZ120">
        <v>7.76062</v>
      </c>
      <c r="FA120">
        <v>20.0751</v>
      </c>
      <c r="FB120">
        <v>5.23481</v>
      </c>
      <c r="FC120">
        <v>11.9924</v>
      </c>
      <c r="FD120">
        <v>4.95575</v>
      </c>
      <c r="FE120">
        <v>3.304</v>
      </c>
      <c r="FF120">
        <v>347.9</v>
      </c>
      <c r="FG120">
        <v>9999</v>
      </c>
      <c r="FH120">
        <v>9999</v>
      </c>
      <c r="FI120">
        <v>6226.7</v>
      </c>
      <c r="FJ120">
        <v>1.86813</v>
      </c>
      <c r="FK120">
        <v>1.86386</v>
      </c>
      <c r="FL120">
        <v>1.87134</v>
      </c>
      <c r="FM120">
        <v>1.86234</v>
      </c>
      <c r="FN120">
        <v>1.86172</v>
      </c>
      <c r="FO120">
        <v>1.86813</v>
      </c>
      <c r="FP120">
        <v>1.85826</v>
      </c>
      <c r="FQ120">
        <v>1.86462</v>
      </c>
      <c r="FR120">
        <v>5</v>
      </c>
      <c r="FS120">
        <v>0</v>
      </c>
      <c r="FT120">
        <v>0</v>
      </c>
      <c r="FU120">
        <v>0</v>
      </c>
      <c r="FV120" t="s">
        <v>358</v>
      </c>
      <c r="FW120" t="s">
        <v>359</v>
      </c>
      <c r="FX120" t="s">
        <v>360</v>
      </c>
      <c r="FY120" t="s">
        <v>360</v>
      </c>
      <c r="FZ120" t="s">
        <v>360</v>
      </c>
      <c r="GA120" t="s">
        <v>360</v>
      </c>
      <c r="GB120">
        <v>0</v>
      </c>
      <c r="GC120">
        <v>100</v>
      </c>
      <c r="GD120">
        <v>100</v>
      </c>
      <c r="GE120">
        <v>7.35</v>
      </c>
      <c r="GF120">
        <v>0.2688</v>
      </c>
      <c r="GG120">
        <v>1.58883679202709</v>
      </c>
      <c r="GH120">
        <v>0.00476717027532216</v>
      </c>
      <c r="GI120">
        <v>-2.21254457965117e-06</v>
      </c>
      <c r="GJ120">
        <v>8.4011376092462e-10</v>
      </c>
      <c r="GK120">
        <v>-0.0609447565822332</v>
      </c>
      <c r="GL120">
        <v>-0.00872906473258777</v>
      </c>
      <c r="GM120">
        <v>0.00143137740804298</v>
      </c>
      <c r="GN120">
        <v>-1.08861914993027e-05</v>
      </c>
      <c r="GO120">
        <v>12</v>
      </c>
      <c r="GP120">
        <v>2219</v>
      </c>
      <c r="GQ120">
        <v>4</v>
      </c>
      <c r="GR120">
        <v>38</v>
      </c>
      <c r="GS120">
        <v>3029.3</v>
      </c>
      <c r="GT120">
        <v>3029.3</v>
      </c>
      <c r="GU120">
        <v>3.97949</v>
      </c>
      <c r="GV120">
        <v>2.33398</v>
      </c>
      <c r="GW120">
        <v>1.99829</v>
      </c>
      <c r="GX120">
        <v>2.70874</v>
      </c>
      <c r="GY120">
        <v>2.09473</v>
      </c>
      <c r="GZ120">
        <v>2.39624</v>
      </c>
      <c r="HA120">
        <v>40.222</v>
      </c>
      <c r="HB120">
        <v>13.6855</v>
      </c>
      <c r="HC120">
        <v>18</v>
      </c>
      <c r="HD120">
        <v>423.817</v>
      </c>
      <c r="HE120">
        <v>656.039</v>
      </c>
      <c r="HF120">
        <v>18.9892</v>
      </c>
      <c r="HG120">
        <v>32.5311</v>
      </c>
      <c r="HH120">
        <v>30.0029</v>
      </c>
      <c r="HI120">
        <v>32.2647</v>
      </c>
      <c r="HJ120">
        <v>32.2463</v>
      </c>
      <c r="HK120">
        <v>79.6107</v>
      </c>
      <c r="HL120">
        <v>62.8267</v>
      </c>
      <c r="HM120">
        <v>0</v>
      </c>
      <c r="HN120">
        <v>18.893</v>
      </c>
      <c r="HO120">
        <v>1772.03</v>
      </c>
      <c r="HP120">
        <v>14.2462</v>
      </c>
      <c r="HQ120">
        <v>95.3112</v>
      </c>
      <c r="HR120">
        <v>99.3164</v>
      </c>
    </row>
    <row r="121" spans="1:226">
      <c r="A121">
        <v>105</v>
      </c>
      <c r="B121">
        <v>1657479880.6</v>
      </c>
      <c r="C121">
        <v>611.599999904633</v>
      </c>
      <c r="D121" t="s">
        <v>568</v>
      </c>
      <c r="E121" t="s">
        <v>569</v>
      </c>
      <c r="F121">
        <v>5</v>
      </c>
      <c r="G121" t="s">
        <v>353</v>
      </c>
      <c r="H121" t="s">
        <v>354</v>
      </c>
      <c r="I121">
        <v>1657479878.1</v>
      </c>
      <c r="J121">
        <f>(K121)/1000</f>
        <v>0</v>
      </c>
      <c r="K121">
        <f>IF(BF121, AN121, AH121)</f>
        <v>0</v>
      </c>
      <c r="L121">
        <f>IF(BF121, AI121, AG121)</f>
        <v>0</v>
      </c>
      <c r="M121">
        <f>BH121 - IF(AU121&gt;1, L121*BB121*100.0/(AW121*BV121), 0)</f>
        <v>0</v>
      </c>
      <c r="N121">
        <f>((T121-J121/2)*M121-L121)/(T121+J121/2)</f>
        <v>0</v>
      </c>
      <c r="O121">
        <f>N121*(BO121+BP121)/1000.0</f>
        <v>0</v>
      </c>
      <c r="P121">
        <f>(BH121 - IF(AU121&gt;1, L121*BB121*100.0/(AW121*BV121), 0))*(BO121+BP121)/1000.0</f>
        <v>0</v>
      </c>
      <c r="Q121">
        <f>2.0/((1/S121-1/R121)+SIGN(S121)*SQRT((1/S121-1/R121)*(1/S121-1/R121) + 4*BC121/((BC121+1)*(BC121+1))*(2*1/S121*1/R121-1/R121*1/R121)))</f>
        <v>0</v>
      </c>
      <c r="R121">
        <f>IF(LEFT(BD121,1)&lt;&gt;"0",IF(LEFT(BD121,1)="1",3.0,BE121),$D$5+$E$5*(BV121*BO121/($K$5*1000))+$F$5*(BV121*BO121/($K$5*1000))*MAX(MIN(BB121,$J$5),$I$5)*MAX(MIN(BB121,$J$5),$I$5)+$G$5*MAX(MIN(BB121,$J$5),$I$5)*(BV121*BO121/($K$5*1000))+$H$5*(BV121*BO121/($K$5*1000))*(BV121*BO121/($K$5*1000)))</f>
        <v>0</v>
      </c>
      <c r="S121">
        <f>J121*(1000-(1000*0.61365*exp(17.502*W121/(240.97+W121))/(BO121+BP121)+BJ121)/2)/(1000*0.61365*exp(17.502*W121/(240.97+W121))/(BO121+BP121)-BJ121)</f>
        <v>0</v>
      </c>
      <c r="T121">
        <f>1/((BC121+1)/(Q121/1.6)+1/(R121/1.37)) + BC121/((BC121+1)/(Q121/1.6) + BC121/(R121/1.37))</f>
        <v>0</v>
      </c>
      <c r="U121">
        <f>(AX121*BA121)</f>
        <v>0</v>
      </c>
      <c r="V121">
        <f>(BQ121+(U121+2*0.95*5.67E-8*(((BQ121+$B$7)+273)^4-(BQ121+273)^4)-44100*J121)/(1.84*29.3*R121+8*0.95*5.67E-8*(BQ121+273)^3))</f>
        <v>0</v>
      </c>
      <c r="W121">
        <f>($C$7*BR121+$D$7*BS121+$E$7*V121)</f>
        <v>0</v>
      </c>
      <c r="X121">
        <f>0.61365*exp(17.502*W121/(240.97+W121))</f>
        <v>0</v>
      </c>
      <c r="Y121">
        <f>(Z121/AA121*100)</f>
        <v>0</v>
      </c>
      <c r="Z121">
        <f>BJ121*(BO121+BP121)/1000</f>
        <v>0</v>
      </c>
      <c r="AA121">
        <f>0.61365*exp(17.502*BQ121/(240.97+BQ121))</f>
        <v>0</v>
      </c>
      <c r="AB121">
        <f>(X121-BJ121*(BO121+BP121)/1000)</f>
        <v>0</v>
      </c>
      <c r="AC121">
        <f>(-J121*44100)</f>
        <v>0</v>
      </c>
      <c r="AD121">
        <f>2*29.3*R121*0.92*(BQ121-W121)</f>
        <v>0</v>
      </c>
      <c r="AE121">
        <f>2*0.95*5.67E-8*(((BQ121+$B$7)+273)^4-(W121+273)^4)</f>
        <v>0</v>
      </c>
      <c r="AF121">
        <f>U121+AE121+AC121+AD121</f>
        <v>0</v>
      </c>
      <c r="AG121">
        <f>BN121*AU121*(BI121-BH121*(1000-AU121*BK121)/(1000-AU121*BJ121))/(100*BB121)</f>
        <v>0</v>
      </c>
      <c r="AH121">
        <f>1000*BN121*AU121*(BJ121-BK121)/(100*BB121*(1000-AU121*BJ121))</f>
        <v>0</v>
      </c>
      <c r="AI121">
        <f>(AJ121 - AK121 - BO121*1E3/(8.314*(BQ121+273.15)) * AM121/BN121 * AL121) * BN121/(100*BB121) * (1000 - BK121)/1000</f>
        <v>0</v>
      </c>
      <c r="AJ121">
        <v>1784.58599795992</v>
      </c>
      <c r="AK121">
        <v>1739.95466666667</v>
      </c>
      <c r="AL121">
        <v>3.42553112989802</v>
      </c>
      <c r="AM121">
        <v>65.8875090245337</v>
      </c>
      <c r="AN121">
        <f>(AP121 - AO121 + BO121*1E3/(8.314*(BQ121+273.15)) * AR121/BN121 * AQ121) * BN121/(100*BB121) * 1000/(1000 - AP121)</f>
        <v>0</v>
      </c>
      <c r="AO121">
        <v>14.120094621612</v>
      </c>
      <c r="AP121">
        <v>20.7576335664336</v>
      </c>
      <c r="AQ121">
        <v>-0.00624809998851653</v>
      </c>
      <c r="AR121">
        <v>78.9573288142496</v>
      </c>
      <c r="AS121">
        <v>19</v>
      </c>
      <c r="AT121">
        <v>4</v>
      </c>
      <c r="AU121">
        <f>IF(AS121*$H$13&gt;=AW121,1.0,(AW121/(AW121-AS121*$H$13)))</f>
        <v>0</v>
      </c>
      <c r="AV121">
        <f>(AU121-1)*100</f>
        <v>0</v>
      </c>
      <c r="AW121">
        <f>MAX(0,($B$13+$C$13*BV121)/(1+$D$13*BV121)*BO121/(BQ121+273)*$E$13)</f>
        <v>0</v>
      </c>
      <c r="AX121">
        <f>$B$11*BW121+$C$11*BX121+$F$11*CI121*(1-CL121)</f>
        <v>0</v>
      </c>
      <c r="AY121">
        <f>AX121*AZ121</f>
        <v>0</v>
      </c>
      <c r="AZ121">
        <f>($B$11*$D$9+$C$11*$D$9+$F$11*((CV121+CN121)/MAX(CV121+CN121+CW121, 0.1)*$I$9+CW121/MAX(CV121+CN121+CW121, 0.1)*$J$9))/($B$11+$C$11+$F$11)</f>
        <v>0</v>
      </c>
      <c r="BA121">
        <f>($B$11*$K$9+$C$11*$K$9+$F$11*((CV121+CN121)/MAX(CV121+CN121+CW121, 0.1)*$P$9+CW121/MAX(CV121+CN121+CW121, 0.1)*$Q$9))/($B$11+$C$11+$F$11)</f>
        <v>0</v>
      </c>
      <c r="BB121">
        <v>6</v>
      </c>
      <c r="BC121">
        <v>0.5</v>
      </c>
      <c r="BD121" t="s">
        <v>355</v>
      </c>
      <c r="BE121">
        <v>2</v>
      </c>
      <c r="BF121" t="b">
        <v>1</v>
      </c>
      <c r="BG121">
        <v>1657479878.1</v>
      </c>
      <c r="BH121">
        <v>1697.09777777778</v>
      </c>
      <c r="BI121">
        <v>1761.23444444444</v>
      </c>
      <c r="BJ121">
        <v>20.7762222222222</v>
      </c>
      <c r="BK121">
        <v>14.1365</v>
      </c>
      <c r="BL121">
        <v>1689.71666666667</v>
      </c>
      <c r="BM121">
        <v>20.5080666666667</v>
      </c>
      <c r="BN121">
        <v>499.984111111111</v>
      </c>
      <c r="BO121">
        <v>73.3789</v>
      </c>
      <c r="BP121">
        <v>0.0281244888888889</v>
      </c>
      <c r="BQ121">
        <v>24.5540555555556</v>
      </c>
      <c r="BR121">
        <v>25.0578555555556</v>
      </c>
      <c r="BS121">
        <v>999.9</v>
      </c>
      <c r="BT121">
        <v>0</v>
      </c>
      <c r="BU121">
        <v>0</v>
      </c>
      <c r="BV121">
        <v>9998.87888888889</v>
      </c>
      <c r="BW121">
        <v>0</v>
      </c>
      <c r="BX121">
        <v>2363.60222222222</v>
      </c>
      <c r="BY121">
        <v>-64.1385888888889</v>
      </c>
      <c r="BZ121">
        <v>1733.10444444444</v>
      </c>
      <c r="CA121">
        <v>1786.49</v>
      </c>
      <c r="CB121">
        <v>6.63970888888889</v>
      </c>
      <c r="CC121">
        <v>1761.23444444444</v>
      </c>
      <c r="CD121">
        <v>14.1365</v>
      </c>
      <c r="CE121">
        <v>1.52453555555556</v>
      </c>
      <c r="CF121">
        <v>1.03732</v>
      </c>
      <c r="CG121">
        <v>13.2164888888889</v>
      </c>
      <c r="CH121">
        <v>7.45138777777778</v>
      </c>
      <c r="CI121">
        <v>2000.01</v>
      </c>
      <c r="CJ121">
        <v>0.979994333333333</v>
      </c>
      <c r="CK121">
        <v>0.0200059555555556</v>
      </c>
      <c r="CL121">
        <v>0</v>
      </c>
      <c r="CM121">
        <v>2.49678888888889</v>
      </c>
      <c r="CN121">
        <v>0</v>
      </c>
      <c r="CO121">
        <v>18101.7444444444</v>
      </c>
      <c r="CP121">
        <v>16705.4666666667</v>
      </c>
      <c r="CQ121">
        <v>47.2637777777778</v>
      </c>
      <c r="CR121">
        <v>50.604</v>
      </c>
      <c r="CS121">
        <v>48.625</v>
      </c>
      <c r="CT121">
        <v>47.7844444444444</v>
      </c>
      <c r="CU121">
        <v>46.354</v>
      </c>
      <c r="CV121">
        <v>1959.99888888889</v>
      </c>
      <c r="CW121">
        <v>40.0111111111111</v>
      </c>
      <c r="CX121">
        <v>0</v>
      </c>
      <c r="CY121">
        <v>1651546665</v>
      </c>
      <c r="CZ121">
        <v>0</v>
      </c>
      <c r="DA121">
        <v>0</v>
      </c>
      <c r="DB121" t="s">
        <v>356</v>
      </c>
      <c r="DC121">
        <v>1657298120.5</v>
      </c>
      <c r="DD121">
        <v>1657298120.5</v>
      </c>
      <c r="DE121">
        <v>0</v>
      </c>
      <c r="DF121">
        <v>1.391</v>
      </c>
      <c r="DG121">
        <v>0.035</v>
      </c>
      <c r="DH121">
        <v>2.39</v>
      </c>
      <c r="DI121">
        <v>0.104</v>
      </c>
      <c r="DJ121">
        <v>419</v>
      </c>
      <c r="DK121">
        <v>18</v>
      </c>
      <c r="DL121">
        <v>0.11</v>
      </c>
      <c r="DM121">
        <v>0.02</v>
      </c>
      <c r="DN121">
        <v>-64.0751375</v>
      </c>
      <c r="DO121">
        <v>-0.806257035647332</v>
      </c>
      <c r="DP121">
        <v>0.251064318141288</v>
      </c>
      <c r="DQ121">
        <v>0</v>
      </c>
      <c r="DR121">
        <v>6.849522</v>
      </c>
      <c r="DS121">
        <v>-1.78494911819888</v>
      </c>
      <c r="DT121">
        <v>0.174714571747751</v>
      </c>
      <c r="DU121">
        <v>0</v>
      </c>
      <c r="DV121">
        <v>0</v>
      </c>
      <c r="DW121">
        <v>2</v>
      </c>
      <c r="DX121" t="s">
        <v>357</v>
      </c>
      <c r="DY121">
        <v>2.81794</v>
      </c>
      <c r="DZ121">
        <v>2.64446</v>
      </c>
      <c r="EA121">
        <v>0.187737</v>
      </c>
      <c r="EB121">
        <v>0.191698</v>
      </c>
      <c r="EC121">
        <v>0.0746845</v>
      </c>
      <c r="ED121">
        <v>0.056755</v>
      </c>
      <c r="EE121">
        <v>22556.6</v>
      </c>
      <c r="EF121">
        <v>19615.2</v>
      </c>
      <c r="EG121">
        <v>24889</v>
      </c>
      <c r="EH121">
        <v>23660.8</v>
      </c>
      <c r="EI121">
        <v>39365.7</v>
      </c>
      <c r="EJ121">
        <v>36984.2</v>
      </c>
      <c r="EK121">
        <v>45051</v>
      </c>
      <c r="EL121">
        <v>42260.6</v>
      </c>
      <c r="EM121">
        <v>1.72552</v>
      </c>
      <c r="EN121">
        <v>2.06957</v>
      </c>
      <c r="EO121">
        <v>-0.0491962</v>
      </c>
      <c r="EP121">
        <v>0</v>
      </c>
      <c r="EQ121">
        <v>25.8785</v>
      </c>
      <c r="ER121">
        <v>999.9</v>
      </c>
      <c r="ES121">
        <v>38.921</v>
      </c>
      <c r="ET121">
        <v>35.218</v>
      </c>
      <c r="EU121">
        <v>30.3228</v>
      </c>
      <c r="EV121">
        <v>52.9806</v>
      </c>
      <c r="EW121">
        <v>28.6058</v>
      </c>
      <c r="EX121">
        <v>2</v>
      </c>
      <c r="EY121">
        <v>0.416928</v>
      </c>
      <c r="EZ121">
        <v>8.02391</v>
      </c>
      <c r="FA121">
        <v>20.0623</v>
      </c>
      <c r="FB121">
        <v>5.23451</v>
      </c>
      <c r="FC121">
        <v>11.9932</v>
      </c>
      <c r="FD121">
        <v>4.95565</v>
      </c>
      <c r="FE121">
        <v>3.30398</v>
      </c>
      <c r="FF121">
        <v>347.9</v>
      </c>
      <c r="FG121">
        <v>9999</v>
      </c>
      <c r="FH121">
        <v>9999</v>
      </c>
      <c r="FI121">
        <v>6226.9</v>
      </c>
      <c r="FJ121">
        <v>1.86813</v>
      </c>
      <c r="FK121">
        <v>1.86386</v>
      </c>
      <c r="FL121">
        <v>1.87134</v>
      </c>
      <c r="FM121">
        <v>1.86234</v>
      </c>
      <c r="FN121">
        <v>1.86172</v>
      </c>
      <c r="FO121">
        <v>1.86813</v>
      </c>
      <c r="FP121">
        <v>1.85824</v>
      </c>
      <c r="FQ121">
        <v>1.86462</v>
      </c>
      <c r="FR121">
        <v>5</v>
      </c>
      <c r="FS121">
        <v>0</v>
      </c>
      <c r="FT121">
        <v>0</v>
      </c>
      <c r="FU121">
        <v>0</v>
      </c>
      <c r="FV121" t="s">
        <v>358</v>
      </c>
      <c r="FW121" t="s">
        <v>359</v>
      </c>
      <c r="FX121" t="s">
        <v>360</v>
      </c>
      <c r="FY121" t="s">
        <v>360</v>
      </c>
      <c r="FZ121" t="s">
        <v>360</v>
      </c>
      <c r="GA121" t="s">
        <v>360</v>
      </c>
      <c r="GB121">
        <v>0</v>
      </c>
      <c r="GC121">
        <v>100</v>
      </c>
      <c r="GD121">
        <v>100</v>
      </c>
      <c r="GE121">
        <v>7.42</v>
      </c>
      <c r="GF121">
        <v>0.2673</v>
      </c>
      <c r="GG121">
        <v>1.58883679202709</v>
      </c>
      <c r="GH121">
        <v>0.00476717027532216</v>
      </c>
      <c r="GI121">
        <v>-2.21254457965117e-06</v>
      </c>
      <c r="GJ121">
        <v>8.4011376092462e-10</v>
      </c>
      <c r="GK121">
        <v>-0.0609447565822332</v>
      </c>
      <c r="GL121">
        <v>-0.00872906473258777</v>
      </c>
      <c r="GM121">
        <v>0.00143137740804298</v>
      </c>
      <c r="GN121">
        <v>-1.08861914993027e-05</v>
      </c>
      <c r="GO121">
        <v>12</v>
      </c>
      <c r="GP121">
        <v>2219</v>
      </c>
      <c r="GQ121">
        <v>4</v>
      </c>
      <c r="GR121">
        <v>38</v>
      </c>
      <c r="GS121">
        <v>3029.3</v>
      </c>
      <c r="GT121">
        <v>3029.3</v>
      </c>
      <c r="GU121">
        <v>4.00513</v>
      </c>
      <c r="GV121">
        <v>2.33398</v>
      </c>
      <c r="GW121">
        <v>1.99829</v>
      </c>
      <c r="GX121">
        <v>2.70752</v>
      </c>
      <c r="GY121">
        <v>2.09351</v>
      </c>
      <c r="GZ121">
        <v>2.42432</v>
      </c>
      <c r="HA121">
        <v>40.2474</v>
      </c>
      <c r="HB121">
        <v>13.6855</v>
      </c>
      <c r="HC121">
        <v>18</v>
      </c>
      <c r="HD121">
        <v>423.97</v>
      </c>
      <c r="HE121">
        <v>655.921</v>
      </c>
      <c r="HF121">
        <v>18.9303</v>
      </c>
      <c r="HG121">
        <v>32.5457</v>
      </c>
      <c r="HH121">
        <v>30.0029</v>
      </c>
      <c r="HI121">
        <v>32.2771</v>
      </c>
      <c r="HJ121">
        <v>32.2588</v>
      </c>
      <c r="HK121">
        <v>80.1209</v>
      </c>
      <c r="HL121">
        <v>62.2283</v>
      </c>
      <c r="HM121">
        <v>0</v>
      </c>
      <c r="HN121">
        <v>18.8421</v>
      </c>
      <c r="HO121">
        <v>1792.24</v>
      </c>
      <c r="HP121">
        <v>14.3757</v>
      </c>
      <c r="HQ121">
        <v>95.3061</v>
      </c>
      <c r="HR121">
        <v>99.3125</v>
      </c>
    </row>
    <row r="122" spans="1:226">
      <c r="A122">
        <v>106</v>
      </c>
      <c r="B122">
        <v>1657479885.6</v>
      </c>
      <c r="C122">
        <v>616.599999904633</v>
      </c>
      <c r="D122" t="s">
        <v>570</v>
      </c>
      <c r="E122" t="s">
        <v>571</v>
      </c>
      <c r="F122">
        <v>5</v>
      </c>
      <c r="G122" t="s">
        <v>353</v>
      </c>
      <c r="H122" t="s">
        <v>354</v>
      </c>
      <c r="I122">
        <v>1657479882.8</v>
      </c>
      <c r="J122">
        <f>(K122)/1000</f>
        <v>0</v>
      </c>
      <c r="K122">
        <f>IF(BF122, AN122, AH122)</f>
        <v>0</v>
      </c>
      <c r="L122">
        <f>IF(BF122, AI122, AG122)</f>
        <v>0</v>
      </c>
      <c r="M122">
        <f>BH122 - IF(AU122&gt;1, L122*BB122*100.0/(AW122*BV122), 0)</f>
        <v>0</v>
      </c>
      <c r="N122">
        <f>((T122-J122/2)*M122-L122)/(T122+J122/2)</f>
        <v>0</v>
      </c>
      <c r="O122">
        <f>N122*(BO122+BP122)/1000.0</f>
        <v>0</v>
      </c>
      <c r="P122">
        <f>(BH122 - IF(AU122&gt;1, L122*BB122*100.0/(AW122*BV122), 0))*(BO122+BP122)/1000.0</f>
        <v>0</v>
      </c>
      <c r="Q122">
        <f>2.0/((1/S122-1/R122)+SIGN(S122)*SQRT((1/S122-1/R122)*(1/S122-1/R122) + 4*BC122/((BC122+1)*(BC122+1))*(2*1/S122*1/R122-1/R122*1/R122)))</f>
        <v>0</v>
      </c>
      <c r="R122">
        <f>IF(LEFT(BD122,1)&lt;&gt;"0",IF(LEFT(BD122,1)="1",3.0,BE122),$D$5+$E$5*(BV122*BO122/($K$5*1000))+$F$5*(BV122*BO122/($K$5*1000))*MAX(MIN(BB122,$J$5),$I$5)*MAX(MIN(BB122,$J$5),$I$5)+$G$5*MAX(MIN(BB122,$J$5),$I$5)*(BV122*BO122/($K$5*1000))+$H$5*(BV122*BO122/($K$5*1000))*(BV122*BO122/($K$5*1000)))</f>
        <v>0</v>
      </c>
      <c r="S122">
        <f>J122*(1000-(1000*0.61365*exp(17.502*W122/(240.97+W122))/(BO122+BP122)+BJ122)/2)/(1000*0.61365*exp(17.502*W122/(240.97+W122))/(BO122+BP122)-BJ122)</f>
        <v>0</v>
      </c>
      <c r="T122">
        <f>1/((BC122+1)/(Q122/1.6)+1/(R122/1.37)) + BC122/((BC122+1)/(Q122/1.6) + BC122/(R122/1.37))</f>
        <v>0</v>
      </c>
      <c r="U122">
        <f>(AX122*BA122)</f>
        <v>0</v>
      </c>
      <c r="V122">
        <f>(BQ122+(U122+2*0.95*5.67E-8*(((BQ122+$B$7)+273)^4-(BQ122+273)^4)-44100*J122)/(1.84*29.3*R122+8*0.95*5.67E-8*(BQ122+273)^3))</f>
        <v>0</v>
      </c>
      <c r="W122">
        <f>($C$7*BR122+$D$7*BS122+$E$7*V122)</f>
        <v>0</v>
      </c>
      <c r="X122">
        <f>0.61365*exp(17.502*W122/(240.97+W122))</f>
        <v>0</v>
      </c>
      <c r="Y122">
        <f>(Z122/AA122*100)</f>
        <v>0</v>
      </c>
      <c r="Z122">
        <f>BJ122*(BO122+BP122)/1000</f>
        <v>0</v>
      </c>
      <c r="AA122">
        <f>0.61365*exp(17.502*BQ122/(240.97+BQ122))</f>
        <v>0</v>
      </c>
      <c r="AB122">
        <f>(X122-BJ122*(BO122+BP122)/1000)</f>
        <v>0</v>
      </c>
      <c r="AC122">
        <f>(-J122*44100)</f>
        <v>0</v>
      </c>
      <c r="AD122">
        <f>2*29.3*R122*0.92*(BQ122-W122)</f>
        <v>0</v>
      </c>
      <c r="AE122">
        <f>2*0.95*5.67E-8*(((BQ122+$B$7)+273)^4-(W122+273)^4)</f>
        <v>0</v>
      </c>
      <c r="AF122">
        <f>U122+AE122+AC122+AD122</f>
        <v>0</v>
      </c>
      <c r="AG122">
        <f>BN122*AU122*(BI122-BH122*(1000-AU122*BK122)/(1000-AU122*BJ122))/(100*BB122)</f>
        <v>0</v>
      </c>
      <c r="AH122">
        <f>1000*BN122*AU122*(BJ122-BK122)/(100*BB122*(1000-AU122*BJ122))</f>
        <v>0</v>
      </c>
      <c r="AI122">
        <f>(AJ122 - AK122 - BO122*1E3/(8.314*(BQ122+273.15)) * AM122/BN122 * AL122) * BN122/(100*BB122) * (1000 - BK122)/1000</f>
        <v>0</v>
      </c>
      <c r="AJ122">
        <v>1801.64932847749</v>
      </c>
      <c r="AK122">
        <v>1756.70654545454</v>
      </c>
      <c r="AL122">
        <v>3.3583820370384</v>
      </c>
      <c r="AM122">
        <v>65.8875090245337</v>
      </c>
      <c r="AN122">
        <f>(AP122 - AO122 + BO122*1E3/(8.314*(BQ122+273.15)) * AR122/BN122 * AQ122) * BN122/(100*BB122) * 1000/(1000 - AP122)</f>
        <v>0</v>
      </c>
      <c r="AO122">
        <v>14.1948513399474</v>
      </c>
      <c r="AP122">
        <v>20.7184307692308</v>
      </c>
      <c r="AQ122">
        <v>-0.0109083937588078</v>
      </c>
      <c r="AR122">
        <v>78.9573288142496</v>
      </c>
      <c r="AS122">
        <v>20</v>
      </c>
      <c r="AT122">
        <v>4</v>
      </c>
      <c r="AU122">
        <f>IF(AS122*$H$13&gt;=AW122,1.0,(AW122/(AW122-AS122*$H$13)))</f>
        <v>0</v>
      </c>
      <c r="AV122">
        <f>(AU122-1)*100</f>
        <v>0</v>
      </c>
      <c r="AW122">
        <f>MAX(0,($B$13+$C$13*BV122)/(1+$D$13*BV122)*BO122/(BQ122+273)*$E$13)</f>
        <v>0</v>
      </c>
      <c r="AX122">
        <f>$B$11*BW122+$C$11*BX122+$F$11*CI122*(1-CL122)</f>
        <v>0</v>
      </c>
      <c r="AY122">
        <f>AX122*AZ122</f>
        <v>0</v>
      </c>
      <c r="AZ122">
        <f>($B$11*$D$9+$C$11*$D$9+$F$11*((CV122+CN122)/MAX(CV122+CN122+CW122, 0.1)*$I$9+CW122/MAX(CV122+CN122+CW122, 0.1)*$J$9))/($B$11+$C$11+$F$11)</f>
        <v>0</v>
      </c>
      <c r="BA122">
        <f>($B$11*$K$9+$C$11*$K$9+$F$11*((CV122+CN122)/MAX(CV122+CN122+CW122, 0.1)*$P$9+CW122/MAX(CV122+CN122+CW122, 0.1)*$Q$9))/($B$11+$C$11+$F$11)</f>
        <v>0</v>
      </c>
      <c r="BB122">
        <v>6</v>
      </c>
      <c r="BC122">
        <v>0.5</v>
      </c>
      <c r="BD122" t="s">
        <v>355</v>
      </c>
      <c r="BE122">
        <v>2</v>
      </c>
      <c r="BF122" t="b">
        <v>1</v>
      </c>
      <c r="BG122">
        <v>1657479882.8</v>
      </c>
      <c r="BH122">
        <v>1712.758</v>
      </c>
      <c r="BI122">
        <v>1776.914</v>
      </c>
      <c r="BJ122">
        <v>20.73282</v>
      </c>
      <c r="BK122">
        <v>14.24839</v>
      </c>
      <c r="BL122">
        <v>1705.308</v>
      </c>
      <c r="BM122">
        <v>20.4662</v>
      </c>
      <c r="BN122">
        <v>500.0171</v>
      </c>
      <c r="BO122">
        <v>73.37785</v>
      </c>
      <c r="BP122">
        <v>0.02809066</v>
      </c>
      <c r="BQ122">
        <v>24.56188</v>
      </c>
      <c r="BR122">
        <v>25.08707</v>
      </c>
      <c r="BS122">
        <v>999.9</v>
      </c>
      <c r="BT122">
        <v>0</v>
      </c>
      <c r="BU122">
        <v>0</v>
      </c>
      <c r="BV122">
        <v>10007.268</v>
      </c>
      <c r="BW122">
        <v>0</v>
      </c>
      <c r="BX122">
        <v>2345.367</v>
      </c>
      <c r="BY122">
        <v>-64.15627</v>
      </c>
      <c r="BZ122">
        <v>1749.02</v>
      </c>
      <c r="CA122">
        <v>1802.597</v>
      </c>
      <c r="CB122">
        <v>6.484445</v>
      </c>
      <c r="CC122">
        <v>1776.914</v>
      </c>
      <c r="CD122">
        <v>14.24839</v>
      </c>
      <c r="CE122">
        <v>1.521331</v>
      </c>
      <c r="CF122">
        <v>1.045516</v>
      </c>
      <c r="CG122">
        <v>13.18426</v>
      </c>
      <c r="CH122">
        <v>7.566506</v>
      </c>
      <c r="CI122">
        <v>2000.01</v>
      </c>
      <c r="CJ122">
        <v>0.9799949</v>
      </c>
      <c r="CK122">
        <v>0.02000537</v>
      </c>
      <c r="CL122">
        <v>0</v>
      </c>
      <c r="CM122">
        <v>2.37964</v>
      </c>
      <c r="CN122">
        <v>0</v>
      </c>
      <c r="CO122">
        <v>18075.51</v>
      </c>
      <c r="CP122">
        <v>16705.46</v>
      </c>
      <c r="CQ122">
        <v>47.312</v>
      </c>
      <c r="CR122">
        <v>50.625</v>
      </c>
      <c r="CS122">
        <v>48.6808</v>
      </c>
      <c r="CT122">
        <v>47.812</v>
      </c>
      <c r="CU122">
        <v>46.375</v>
      </c>
      <c r="CV122">
        <v>1960</v>
      </c>
      <c r="CW122">
        <v>40.01</v>
      </c>
      <c r="CX122">
        <v>0</v>
      </c>
      <c r="CY122">
        <v>1651546669.8</v>
      </c>
      <c r="CZ122">
        <v>0</v>
      </c>
      <c r="DA122">
        <v>0</v>
      </c>
      <c r="DB122" t="s">
        <v>356</v>
      </c>
      <c r="DC122">
        <v>1657298120.5</v>
      </c>
      <c r="DD122">
        <v>1657298120.5</v>
      </c>
      <c r="DE122">
        <v>0</v>
      </c>
      <c r="DF122">
        <v>1.391</v>
      </c>
      <c r="DG122">
        <v>0.035</v>
      </c>
      <c r="DH122">
        <v>2.39</v>
      </c>
      <c r="DI122">
        <v>0.104</v>
      </c>
      <c r="DJ122">
        <v>419</v>
      </c>
      <c r="DK122">
        <v>18</v>
      </c>
      <c r="DL122">
        <v>0.11</v>
      </c>
      <c r="DM122">
        <v>0.02</v>
      </c>
      <c r="DN122">
        <v>-64.0720225</v>
      </c>
      <c r="DO122">
        <v>-1.27797861163204</v>
      </c>
      <c r="DP122">
        <v>0.241756771867408</v>
      </c>
      <c r="DQ122">
        <v>0</v>
      </c>
      <c r="DR122">
        <v>6.73477225</v>
      </c>
      <c r="DS122">
        <v>-1.80904626641652</v>
      </c>
      <c r="DT122">
        <v>0.176907719143167</v>
      </c>
      <c r="DU122">
        <v>0</v>
      </c>
      <c r="DV122">
        <v>0</v>
      </c>
      <c r="DW122">
        <v>2</v>
      </c>
      <c r="DX122" t="s">
        <v>357</v>
      </c>
      <c r="DY122">
        <v>2.81786</v>
      </c>
      <c r="DZ122">
        <v>2.64468</v>
      </c>
      <c r="EA122">
        <v>0.188811</v>
      </c>
      <c r="EB122">
        <v>0.192766</v>
      </c>
      <c r="EC122">
        <v>0.0745906</v>
      </c>
      <c r="ED122">
        <v>0.0572333</v>
      </c>
      <c r="EE122">
        <v>22525.2</v>
      </c>
      <c r="EF122">
        <v>19588.5</v>
      </c>
      <c r="EG122">
        <v>24887.4</v>
      </c>
      <c r="EH122">
        <v>23660</v>
      </c>
      <c r="EI122">
        <v>39367.5</v>
      </c>
      <c r="EJ122">
        <v>36964.1</v>
      </c>
      <c r="EK122">
        <v>45048.5</v>
      </c>
      <c r="EL122">
        <v>42259.2</v>
      </c>
      <c r="EM122">
        <v>1.7251</v>
      </c>
      <c r="EN122">
        <v>2.06935</v>
      </c>
      <c r="EO122">
        <v>-0.0478327</v>
      </c>
      <c r="EP122">
        <v>0</v>
      </c>
      <c r="EQ122">
        <v>25.8857</v>
      </c>
      <c r="ER122">
        <v>999.9</v>
      </c>
      <c r="ES122">
        <v>38.896</v>
      </c>
      <c r="ET122">
        <v>35.248</v>
      </c>
      <c r="EU122">
        <v>30.3549</v>
      </c>
      <c r="EV122">
        <v>52.6906</v>
      </c>
      <c r="EW122">
        <v>28.5497</v>
      </c>
      <c r="EX122">
        <v>2</v>
      </c>
      <c r="EY122">
        <v>0.419787</v>
      </c>
      <c r="EZ122">
        <v>8.23292</v>
      </c>
      <c r="FA122">
        <v>20.0521</v>
      </c>
      <c r="FB122">
        <v>5.23481</v>
      </c>
      <c r="FC122">
        <v>11.9948</v>
      </c>
      <c r="FD122">
        <v>4.9557</v>
      </c>
      <c r="FE122">
        <v>3.304</v>
      </c>
      <c r="FF122">
        <v>347.9</v>
      </c>
      <c r="FG122">
        <v>9999</v>
      </c>
      <c r="FH122">
        <v>9999</v>
      </c>
      <c r="FI122">
        <v>6226.9</v>
      </c>
      <c r="FJ122">
        <v>1.86812</v>
      </c>
      <c r="FK122">
        <v>1.86385</v>
      </c>
      <c r="FL122">
        <v>1.87134</v>
      </c>
      <c r="FM122">
        <v>1.86232</v>
      </c>
      <c r="FN122">
        <v>1.86172</v>
      </c>
      <c r="FO122">
        <v>1.86813</v>
      </c>
      <c r="FP122">
        <v>1.85823</v>
      </c>
      <c r="FQ122">
        <v>1.86462</v>
      </c>
      <c r="FR122">
        <v>5</v>
      </c>
      <c r="FS122">
        <v>0</v>
      </c>
      <c r="FT122">
        <v>0</v>
      </c>
      <c r="FU122">
        <v>0</v>
      </c>
      <c r="FV122" t="s">
        <v>358</v>
      </c>
      <c r="FW122" t="s">
        <v>359</v>
      </c>
      <c r="FX122" t="s">
        <v>360</v>
      </c>
      <c r="FY122" t="s">
        <v>360</v>
      </c>
      <c r="FZ122" t="s">
        <v>360</v>
      </c>
      <c r="GA122" t="s">
        <v>360</v>
      </c>
      <c r="GB122">
        <v>0</v>
      </c>
      <c r="GC122">
        <v>100</v>
      </c>
      <c r="GD122">
        <v>100</v>
      </c>
      <c r="GE122">
        <v>7.5</v>
      </c>
      <c r="GF122">
        <v>0.266</v>
      </c>
      <c r="GG122">
        <v>1.58883679202709</v>
      </c>
      <c r="GH122">
        <v>0.00476717027532216</v>
      </c>
      <c r="GI122">
        <v>-2.21254457965117e-06</v>
      </c>
      <c r="GJ122">
        <v>8.4011376092462e-10</v>
      </c>
      <c r="GK122">
        <v>-0.0609447565822332</v>
      </c>
      <c r="GL122">
        <v>-0.00872906473258777</v>
      </c>
      <c r="GM122">
        <v>0.00143137740804298</v>
      </c>
      <c r="GN122">
        <v>-1.08861914993027e-05</v>
      </c>
      <c r="GO122">
        <v>12</v>
      </c>
      <c r="GP122">
        <v>2219</v>
      </c>
      <c r="GQ122">
        <v>4</v>
      </c>
      <c r="GR122">
        <v>38</v>
      </c>
      <c r="GS122">
        <v>3029.4</v>
      </c>
      <c r="GT122">
        <v>3029.4</v>
      </c>
      <c r="GU122">
        <v>4.03442</v>
      </c>
      <c r="GV122">
        <v>2.33398</v>
      </c>
      <c r="GW122">
        <v>1.99829</v>
      </c>
      <c r="GX122">
        <v>2.70752</v>
      </c>
      <c r="GY122">
        <v>2.09351</v>
      </c>
      <c r="GZ122">
        <v>2.41699</v>
      </c>
      <c r="HA122">
        <v>40.2728</v>
      </c>
      <c r="HB122">
        <v>13.668</v>
      </c>
      <c r="HC122">
        <v>18</v>
      </c>
      <c r="HD122">
        <v>423.808</v>
      </c>
      <c r="HE122">
        <v>655.874</v>
      </c>
      <c r="HF122">
        <v>18.8603</v>
      </c>
      <c r="HG122">
        <v>32.5633</v>
      </c>
      <c r="HH122">
        <v>30.0028</v>
      </c>
      <c r="HI122">
        <v>32.2902</v>
      </c>
      <c r="HJ122">
        <v>32.2719</v>
      </c>
      <c r="HK122">
        <v>80.7208</v>
      </c>
      <c r="HL122">
        <v>61.9191</v>
      </c>
      <c r="HM122">
        <v>0</v>
      </c>
      <c r="HN122">
        <v>18.7609</v>
      </c>
      <c r="HO122">
        <v>1805.65</v>
      </c>
      <c r="HP122">
        <v>14.5048</v>
      </c>
      <c r="HQ122">
        <v>95.3005</v>
      </c>
      <c r="HR122">
        <v>99.3091</v>
      </c>
    </row>
    <row r="123" spans="1:226">
      <c r="A123">
        <v>107</v>
      </c>
      <c r="B123">
        <v>1657479890.6</v>
      </c>
      <c r="C123">
        <v>621.599999904633</v>
      </c>
      <c r="D123" t="s">
        <v>572</v>
      </c>
      <c r="E123" t="s">
        <v>573</v>
      </c>
      <c r="F123">
        <v>5</v>
      </c>
      <c r="G123" t="s">
        <v>353</v>
      </c>
      <c r="H123" t="s">
        <v>354</v>
      </c>
      <c r="I123">
        <v>1657479888.1</v>
      </c>
      <c r="J123">
        <f>(K123)/1000</f>
        <v>0</v>
      </c>
      <c r="K123">
        <f>IF(BF123, AN123, AH123)</f>
        <v>0</v>
      </c>
      <c r="L123">
        <f>IF(BF123, AI123, AG123)</f>
        <v>0</v>
      </c>
      <c r="M123">
        <f>BH123 - IF(AU123&gt;1, L123*BB123*100.0/(AW123*BV123), 0)</f>
        <v>0</v>
      </c>
      <c r="N123">
        <f>((T123-J123/2)*M123-L123)/(T123+J123/2)</f>
        <v>0</v>
      </c>
      <c r="O123">
        <f>N123*(BO123+BP123)/1000.0</f>
        <v>0</v>
      </c>
      <c r="P123">
        <f>(BH123 - IF(AU123&gt;1, L123*BB123*100.0/(AW123*BV123), 0))*(BO123+BP123)/1000.0</f>
        <v>0</v>
      </c>
      <c r="Q123">
        <f>2.0/((1/S123-1/R123)+SIGN(S123)*SQRT((1/S123-1/R123)*(1/S123-1/R123) + 4*BC123/((BC123+1)*(BC123+1))*(2*1/S123*1/R123-1/R123*1/R123)))</f>
        <v>0</v>
      </c>
      <c r="R123">
        <f>IF(LEFT(BD123,1)&lt;&gt;"0",IF(LEFT(BD123,1)="1",3.0,BE123),$D$5+$E$5*(BV123*BO123/($K$5*1000))+$F$5*(BV123*BO123/($K$5*1000))*MAX(MIN(BB123,$J$5),$I$5)*MAX(MIN(BB123,$J$5),$I$5)+$G$5*MAX(MIN(BB123,$J$5),$I$5)*(BV123*BO123/($K$5*1000))+$H$5*(BV123*BO123/($K$5*1000))*(BV123*BO123/($K$5*1000)))</f>
        <v>0</v>
      </c>
      <c r="S123">
        <f>J123*(1000-(1000*0.61365*exp(17.502*W123/(240.97+W123))/(BO123+BP123)+BJ123)/2)/(1000*0.61365*exp(17.502*W123/(240.97+W123))/(BO123+BP123)-BJ123)</f>
        <v>0</v>
      </c>
      <c r="T123">
        <f>1/((BC123+1)/(Q123/1.6)+1/(R123/1.37)) + BC123/((BC123+1)/(Q123/1.6) + BC123/(R123/1.37))</f>
        <v>0</v>
      </c>
      <c r="U123">
        <f>(AX123*BA123)</f>
        <v>0</v>
      </c>
      <c r="V123">
        <f>(BQ123+(U123+2*0.95*5.67E-8*(((BQ123+$B$7)+273)^4-(BQ123+273)^4)-44100*J123)/(1.84*29.3*R123+8*0.95*5.67E-8*(BQ123+273)^3))</f>
        <v>0</v>
      </c>
      <c r="W123">
        <f>($C$7*BR123+$D$7*BS123+$E$7*V123)</f>
        <v>0</v>
      </c>
      <c r="X123">
        <f>0.61365*exp(17.502*W123/(240.97+W123))</f>
        <v>0</v>
      </c>
      <c r="Y123">
        <f>(Z123/AA123*100)</f>
        <v>0</v>
      </c>
      <c r="Z123">
        <f>BJ123*(BO123+BP123)/1000</f>
        <v>0</v>
      </c>
      <c r="AA123">
        <f>0.61365*exp(17.502*BQ123/(240.97+BQ123))</f>
        <v>0</v>
      </c>
      <c r="AB123">
        <f>(X123-BJ123*(BO123+BP123)/1000)</f>
        <v>0</v>
      </c>
      <c r="AC123">
        <f>(-J123*44100)</f>
        <v>0</v>
      </c>
      <c r="AD123">
        <f>2*29.3*R123*0.92*(BQ123-W123)</f>
        <v>0</v>
      </c>
      <c r="AE123">
        <f>2*0.95*5.67E-8*(((BQ123+$B$7)+273)^4-(W123+273)^4)</f>
        <v>0</v>
      </c>
      <c r="AF123">
        <f>U123+AE123+AC123+AD123</f>
        <v>0</v>
      </c>
      <c r="AG123">
        <f>BN123*AU123*(BI123-BH123*(1000-AU123*BK123)/(1000-AU123*BJ123))/(100*BB123)</f>
        <v>0</v>
      </c>
      <c r="AH123">
        <f>1000*BN123*AU123*(BJ123-BK123)/(100*BB123*(1000-AU123*BJ123))</f>
        <v>0</v>
      </c>
      <c r="AI123">
        <f>(AJ123 - AK123 - BO123*1E3/(8.314*(BQ123+273.15)) * AM123/BN123 * AL123) * BN123/(100*BB123) * (1000 - BK123)/1000</f>
        <v>0</v>
      </c>
      <c r="AJ123">
        <v>1819.42231315452</v>
      </c>
      <c r="AK123">
        <v>1773.96593939394</v>
      </c>
      <c r="AL123">
        <v>3.45561223295865</v>
      </c>
      <c r="AM123">
        <v>65.8875090245337</v>
      </c>
      <c r="AN123">
        <f>(AP123 - AO123 + BO123*1E3/(8.314*(BQ123+273.15)) * AR123/BN123 * AQ123) * BN123/(100*BB123) * 1000/(1000 - AP123)</f>
        <v>0</v>
      </c>
      <c r="AO123">
        <v>14.3411265307853</v>
      </c>
      <c r="AP123">
        <v>20.6927090909091</v>
      </c>
      <c r="AQ123">
        <v>-0.00225397001563898</v>
      </c>
      <c r="AR123">
        <v>78.9573288142496</v>
      </c>
      <c r="AS123">
        <v>20</v>
      </c>
      <c r="AT123">
        <v>4</v>
      </c>
      <c r="AU123">
        <f>IF(AS123*$H$13&gt;=AW123,1.0,(AW123/(AW123-AS123*$H$13)))</f>
        <v>0</v>
      </c>
      <c r="AV123">
        <f>(AU123-1)*100</f>
        <v>0</v>
      </c>
      <c r="AW123">
        <f>MAX(0,($B$13+$C$13*BV123)/(1+$D$13*BV123)*BO123/(BQ123+273)*$E$13)</f>
        <v>0</v>
      </c>
      <c r="AX123">
        <f>$B$11*BW123+$C$11*BX123+$F$11*CI123*(1-CL123)</f>
        <v>0</v>
      </c>
      <c r="AY123">
        <f>AX123*AZ123</f>
        <v>0</v>
      </c>
      <c r="AZ123">
        <f>($B$11*$D$9+$C$11*$D$9+$F$11*((CV123+CN123)/MAX(CV123+CN123+CW123, 0.1)*$I$9+CW123/MAX(CV123+CN123+CW123, 0.1)*$J$9))/($B$11+$C$11+$F$11)</f>
        <v>0</v>
      </c>
      <c r="BA123">
        <f>($B$11*$K$9+$C$11*$K$9+$F$11*((CV123+CN123)/MAX(CV123+CN123+CW123, 0.1)*$P$9+CW123/MAX(CV123+CN123+CW123, 0.1)*$Q$9))/($B$11+$C$11+$F$11)</f>
        <v>0</v>
      </c>
      <c r="BB123">
        <v>6</v>
      </c>
      <c r="BC123">
        <v>0.5</v>
      </c>
      <c r="BD123" t="s">
        <v>355</v>
      </c>
      <c r="BE123">
        <v>2</v>
      </c>
      <c r="BF123" t="b">
        <v>1</v>
      </c>
      <c r="BG123">
        <v>1657479888.1</v>
      </c>
      <c r="BH123">
        <v>1730.49222222222</v>
      </c>
      <c r="BI123">
        <v>1795.13333333333</v>
      </c>
      <c r="BJ123">
        <v>20.7033111111111</v>
      </c>
      <c r="BK123">
        <v>14.3771222222222</v>
      </c>
      <c r="BL123">
        <v>1722.96111111111</v>
      </c>
      <c r="BM123">
        <v>20.4377</v>
      </c>
      <c r="BN123">
        <v>500.017555555555</v>
      </c>
      <c r="BO123">
        <v>73.3774666666667</v>
      </c>
      <c r="BP123">
        <v>0.0282708</v>
      </c>
      <c r="BQ123">
        <v>24.5698777777778</v>
      </c>
      <c r="BR123">
        <v>25.1087555555556</v>
      </c>
      <c r="BS123">
        <v>999.9</v>
      </c>
      <c r="BT123">
        <v>0</v>
      </c>
      <c r="BU123">
        <v>0</v>
      </c>
      <c r="BV123">
        <v>10006.8833333333</v>
      </c>
      <c r="BW123">
        <v>0</v>
      </c>
      <c r="BX123">
        <v>2332.09444444444</v>
      </c>
      <c r="BY123">
        <v>-64.6403555555556</v>
      </c>
      <c r="BZ123">
        <v>1767.07777777778</v>
      </c>
      <c r="CA123">
        <v>1821.32</v>
      </c>
      <c r="CB123">
        <v>6.32619666666667</v>
      </c>
      <c r="CC123">
        <v>1795.13333333333</v>
      </c>
      <c r="CD123">
        <v>14.3771222222222</v>
      </c>
      <c r="CE123">
        <v>1.51915666666667</v>
      </c>
      <c r="CF123">
        <v>1.05495777777778</v>
      </c>
      <c r="CG123">
        <v>13.1623444444444</v>
      </c>
      <c r="CH123">
        <v>7.69829444444444</v>
      </c>
      <c r="CI123">
        <v>1999.95777777778</v>
      </c>
      <c r="CJ123">
        <v>0.979994666666667</v>
      </c>
      <c r="CK123">
        <v>0.0200056111111111</v>
      </c>
      <c r="CL123">
        <v>0</v>
      </c>
      <c r="CM123">
        <v>2.61787777777778</v>
      </c>
      <c r="CN123">
        <v>0</v>
      </c>
      <c r="CO123">
        <v>18071.2333333333</v>
      </c>
      <c r="CP123">
        <v>16705.0444444444</v>
      </c>
      <c r="CQ123">
        <v>47.312</v>
      </c>
      <c r="CR123">
        <v>50.687</v>
      </c>
      <c r="CS123">
        <v>48.687</v>
      </c>
      <c r="CT123">
        <v>47.84</v>
      </c>
      <c r="CU123">
        <v>46.3887777777778</v>
      </c>
      <c r="CV123">
        <v>1959.94777777778</v>
      </c>
      <c r="CW123">
        <v>40.01</v>
      </c>
      <c r="CX123">
        <v>0</v>
      </c>
      <c r="CY123">
        <v>1651546675.2</v>
      </c>
      <c r="CZ123">
        <v>0</v>
      </c>
      <c r="DA123">
        <v>0</v>
      </c>
      <c r="DB123" t="s">
        <v>356</v>
      </c>
      <c r="DC123">
        <v>1657298120.5</v>
      </c>
      <c r="DD123">
        <v>1657298120.5</v>
      </c>
      <c r="DE123">
        <v>0</v>
      </c>
      <c r="DF123">
        <v>1.391</v>
      </c>
      <c r="DG123">
        <v>0.035</v>
      </c>
      <c r="DH123">
        <v>2.39</v>
      </c>
      <c r="DI123">
        <v>0.104</v>
      </c>
      <c r="DJ123">
        <v>419</v>
      </c>
      <c r="DK123">
        <v>18</v>
      </c>
      <c r="DL123">
        <v>0.11</v>
      </c>
      <c r="DM123">
        <v>0.02</v>
      </c>
      <c r="DN123">
        <v>-64.3159675</v>
      </c>
      <c r="DO123">
        <v>-1.1411853658536</v>
      </c>
      <c r="DP123">
        <v>0.2348073214228</v>
      </c>
      <c r="DQ123">
        <v>0</v>
      </c>
      <c r="DR123">
        <v>6.54751425</v>
      </c>
      <c r="DS123">
        <v>-1.64316956848032</v>
      </c>
      <c r="DT123">
        <v>0.159882262006883</v>
      </c>
      <c r="DU123">
        <v>0</v>
      </c>
      <c r="DV123">
        <v>0</v>
      </c>
      <c r="DW123">
        <v>2</v>
      </c>
      <c r="DX123" t="s">
        <v>357</v>
      </c>
      <c r="DY123">
        <v>2.81761</v>
      </c>
      <c r="DZ123">
        <v>2.64483</v>
      </c>
      <c r="EA123">
        <v>0.189893</v>
      </c>
      <c r="EB123">
        <v>0.193822</v>
      </c>
      <c r="EC123">
        <v>0.0745227</v>
      </c>
      <c r="ED123">
        <v>0.0575273</v>
      </c>
      <c r="EE123">
        <v>22493.9</v>
      </c>
      <c r="EF123">
        <v>19561.7</v>
      </c>
      <c r="EG123">
        <v>24886.1</v>
      </c>
      <c r="EH123">
        <v>23658.7</v>
      </c>
      <c r="EI123">
        <v>39368.6</v>
      </c>
      <c r="EJ123">
        <v>36950.5</v>
      </c>
      <c r="EK123">
        <v>45046.4</v>
      </c>
      <c r="EL123">
        <v>42256.8</v>
      </c>
      <c r="EM123">
        <v>1.7244</v>
      </c>
      <c r="EN123">
        <v>2.06938</v>
      </c>
      <c r="EO123">
        <v>-0.0474155</v>
      </c>
      <c r="EP123">
        <v>0</v>
      </c>
      <c r="EQ123">
        <v>25.8927</v>
      </c>
      <c r="ER123">
        <v>999.9</v>
      </c>
      <c r="ES123">
        <v>38.896</v>
      </c>
      <c r="ET123">
        <v>35.268</v>
      </c>
      <c r="EU123">
        <v>30.3889</v>
      </c>
      <c r="EV123">
        <v>52.6106</v>
      </c>
      <c r="EW123">
        <v>28.5176</v>
      </c>
      <c r="EX123">
        <v>2</v>
      </c>
      <c r="EY123">
        <v>0.422114</v>
      </c>
      <c r="EZ123">
        <v>8.48552</v>
      </c>
      <c r="FA123">
        <v>20.04</v>
      </c>
      <c r="FB123">
        <v>5.23511</v>
      </c>
      <c r="FC123">
        <v>11.9968</v>
      </c>
      <c r="FD123">
        <v>4.95565</v>
      </c>
      <c r="FE123">
        <v>3.30395</v>
      </c>
      <c r="FF123">
        <v>347.9</v>
      </c>
      <c r="FG123">
        <v>9999</v>
      </c>
      <c r="FH123">
        <v>9999</v>
      </c>
      <c r="FI123">
        <v>6227.2</v>
      </c>
      <c r="FJ123">
        <v>1.86812</v>
      </c>
      <c r="FK123">
        <v>1.86385</v>
      </c>
      <c r="FL123">
        <v>1.87134</v>
      </c>
      <c r="FM123">
        <v>1.86231</v>
      </c>
      <c r="FN123">
        <v>1.86172</v>
      </c>
      <c r="FO123">
        <v>1.86811</v>
      </c>
      <c r="FP123">
        <v>1.85822</v>
      </c>
      <c r="FQ123">
        <v>1.8646</v>
      </c>
      <c r="FR123">
        <v>5</v>
      </c>
      <c r="FS123">
        <v>0</v>
      </c>
      <c r="FT123">
        <v>0</v>
      </c>
      <c r="FU123">
        <v>0</v>
      </c>
      <c r="FV123" t="s">
        <v>358</v>
      </c>
      <c r="FW123" t="s">
        <v>359</v>
      </c>
      <c r="FX123" t="s">
        <v>360</v>
      </c>
      <c r="FY123" t="s">
        <v>360</v>
      </c>
      <c r="FZ123" t="s">
        <v>360</v>
      </c>
      <c r="GA123" t="s">
        <v>360</v>
      </c>
      <c r="GB123">
        <v>0</v>
      </c>
      <c r="GC123">
        <v>100</v>
      </c>
      <c r="GD123">
        <v>100</v>
      </c>
      <c r="GE123">
        <v>7.57</v>
      </c>
      <c r="GF123">
        <v>0.2651</v>
      </c>
      <c r="GG123">
        <v>1.58883679202709</v>
      </c>
      <c r="GH123">
        <v>0.00476717027532216</v>
      </c>
      <c r="GI123">
        <v>-2.21254457965117e-06</v>
      </c>
      <c r="GJ123">
        <v>8.4011376092462e-10</v>
      </c>
      <c r="GK123">
        <v>-0.0609447565822332</v>
      </c>
      <c r="GL123">
        <v>-0.00872906473258777</v>
      </c>
      <c r="GM123">
        <v>0.00143137740804298</v>
      </c>
      <c r="GN123">
        <v>-1.08861914993027e-05</v>
      </c>
      <c r="GO123">
        <v>12</v>
      </c>
      <c r="GP123">
        <v>2219</v>
      </c>
      <c r="GQ123">
        <v>4</v>
      </c>
      <c r="GR123">
        <v>38</v>
      </c>
      <c r="GS123">
        <v>3029.5</v>
      </c>
      <c r="GT123">
        <v>3029.5</v>
      </c>
      <c r="GU123">
        <v>4.06006</v>
      </c>
      <c r="GV123">
        <v>2.33154</v>
      </c>
      <c r="GW123">
        <v>1.99829</v>
      </c>
      <c r="GX123">
        <v>2.70752</v>
      </c>
      <c r="GY123">
        <v>2.09351</v>
      </c>
      <c r="GZ123">
        <v>2.39258</v>
      </c>
      <c r="HA123">
        <v>40.2728</v>
      </c>
      <c r="HB123">
        <v>13.6505</v>
      </c>
      <c r="HC123">
        <v>18</v>
      </c>
      <c r="HD123">
        <v>423.487</v>
      </c>
      <c r="HE123">
        <v>656.032</v>
      </c>
      <c r="HF123">
        <v>18.7757</v>
      </c>
      <c r="HG123">
        <v>32.5776</v>
      </c>
      <c r="HH123">
        <v>30.0025</v>
      </c>
      <c r="HI123">
        <v>32.3033</v>
      </c>
      <c r="HJ123">
        <v>32.2844</v>
      </c>
      <c r="HK123">
        <v>81.2255</v>
      </c>
      <c r="HL123">
        <v>61.6138</v>
      </c>
      <c r="HM123">
        <v>0</v>
      </c>
      <c r="HN123">
        <v>18.6558</v>
      </c>
      <c r="HO123">
        <v>1825.76</v>
      </c>
      <c r="HP123">
        <v>14.6353</v>
      </c>
      <c r="HQ123">
        <v>95.2959</v>
      </c>
      <c r="HR123">
        <v>99.3035</v>
      </c>
    </row>
    <row r="124" spans="1:226">
      <c r="A124">
        <v>108</v>
      </c>
      <c r="B124">
        <v>1657479895.6</v>
      </c>
      <c r="C124">
        <v>626.599999904633</v>
      </c>
      <c r="D124" t="s">
        <v>574</v>
      </c>
      <c r="E124" t="s">
        <v>575</v>
      </c>
      <c r="F124">
        <v>5</v>
      </c>
      <c r="G124" t="s">
        <v>353</v>
      </c>
      <c r="H124" t="s">
        <v>354</v>
      </c>
      <c r="I124">
        <v>1657479892.8</v>
      </c>
      <c r="J124">
        <f>(K124)/1000</f>
        <v>0</v>
      </c>
      <c r="K124">
        <f>IF(BF124, AN124, AH124)</f>
        <v>0</v>
      </c>
      <c r="L124">
        <f>IF(BF124, AI124, AG124)</f>
        <v>0</v>
      </c>
      <c r="M124">
        <f>BH124 - IF(AU124&gt;1, L124*BB124*100.0/(AW124*BV124), 0)</f>
        <v>0</v>
      </c>
      <c r="N124">
        <f>((T124-J124/2)*M124-L124)/(T124+J124/2)</f>
        <v>0</v>
      </c>
      <c r="O124">
        <f>N124*(BO124+BP124)/1000.0</f>
        <v>0</v>
      </c>
      <c r="P124">
        <f>(BH124 - IF(AU124&gt;1, L124*BB124*100.0/(AW124*BV124), 0))*(BO124+BP124)/1000.0</f>
        <v>0</v>
      </c>
      <c r="Q124">
        <f>2.0/((1/S124-1/R124)+SIGN(S124)*SQRT((1/S124-1/R124)*(1/S124-1/R124) + 4*BC124/((BC124+1)*(BC124+1))*(2*1/S124*1/R124-1/R124*1/R124)))</f>
        <v>0</v>
      </c>
      <c r="R124">
        <f>IF(LEFT(BD124,1)&lt;&gt;"0",IF(LEFT(BD124,1)="1",3.0,BE124),$D$5+$E$5*(BV124*BO124/($K$5*1000))+$F$5*(BV124*BO124/($K$5*1000))*MAX(MIN(BB124,$J$5),$I$5)*MAX(MIN(BB124,$J$5),$I$5)+$G$5*MAX(MIN(BB124,$J$5),$I$5)*(BV124*BO124/($K$5*1000))+$H$5*(BV124*BO124/($K$5*1000))*(BV124*BO124/($K$5*1000)))</f>
        <v>0</v>
      </c>
      <c r="S124">
        <f>J124*(1000-(1000*0.61365*exp(17.502*W124/(240.97+W124))/(BO124+BP124)+BJ124)/2)/(1000*0.61365*exp(17.502*W124/(240.97+W124))/(BO124+BP124)-BJ124)</f>
        <v>0</v>
      </c>
      <c r="T124">
        <f>1/((BC124+1)/(Q124/1.6)+1/(R124/1.37)) + BC124/((BC124+1)/(Q124/1.6) + BC124/(R124/1.37))</f>
        <v>0</v>
      </c>
      <c r="U124">
        <f>(AX124*BA124)</f>
        <v>0</v>
      </c>
      <c r="V124">
        <f>(BQ124+(U124+2*0.95*5.67E-8*(((BQ124+$B$7)+273)^4-(BQ124+273)^4)-44100*J124)/(1.84*29.3*R124+8*0.95*5.67E-8*(BQ124+273)^3))</f>
        <v>0</v>
      </c>
      <c r="W124">
        <f>($C$7*BR124+$D$7*BS124+$E$7*V124)</f>
        <v>0</v>
      </c>
      <c r="X124">
        <f>0.61365*exp(17.502*W124/(240.97+W124))</f>
        <v>0</v>
      </c>
      <c r="Y124">
        <f>(Z124/AA124*100)</f>
        <v>0</v>
      </c>
      <c r="Z124">
        <f>BJ124*(BO124+BP124)/1000</f>
        <v>0</v>
      </c>
      <c r="AA124">
        <f>0.61365*exp(17.502*BQ124/(240.97+BQ124))</f>
        <v>0</v>
      </c>
      <c r="AB124">
        <f>(X124-BJ124*(BO124+BP124)/1000)</f>
        <v>0</v>
      </c>
      <c r="AC124">
        <f>(-J124*44100)</f>
        <v>0</v>
      </c>
      <c r="AD124">
        <f>2*29.3*R124*0.92*(BQ124-W124)</f>
        <v>0</v>
      </c>
      <c r="AE124">
        <f>2*0.95*5.67E-8*(((BQ124+$B$7)+273)^4-(W124+273)^4)</f>
        <v>0</v>
      </c>
      <c r="AF124">
        <f>U124+AE124+AC124+AD124</f>
        <v>0</v>
      </c>
      <c r="AG124">
        <f>BN124*AU124*(BI124-BH124*(1000-AU124*BK124)/(1000-AU124*BJ124))/(100*BB124)</f>
        <v>0</v>
      </c>
      <c r="AH124">
        <f>1000*BN124*AU124*(BJ124-BK124)/(100*BB124*(1000-AU124*BJ124))</f>
        <v>0</v>
      </c>
      <c r="AI124">
        <f>(AJ124 - AK124 - BO124*1E3/(8.314*(BQ124+273.15)) * AM124/BN124 * AL124) * BN124/(100*BB124) * (1000 - BK124)/1000</f>
        <v>0</v>
      </c>
      <c r="AJ124">
        <v>1836.50492672998</v>
      </c>
      <c r="AK124">
        <v>1791.10127272727</v>
      </c>
      <c r="AL124">
        <v>3.42036703703637</v>
      </c>
      <c r="AM124">
        <v>65.8875090245337</v>
      </c>
      <c r="AN124">
        <f>(AP124 - AO124 + BO124*1E3/(8.314*(BQ124+273.15)) * AR124/BN124 * AQ124) * BN124/(100*BB124) * 1000/(1000 - AP124)</f>
        <v>0</v>
      </c>
      <c r="AO124">
        <v>14.4452626773833</v>
      </c>
      <c r="AP124">
        <v>20.655279020979</v>
      </c>
      <c r="AQ124">
        <v>-0.00669239905366273</v>
      </c>
      <c r="AR124">
        <v>78.9573288142496</v>
      </c>
      <c r="AS124">
        <v>20</v>
      </c>
      <c r="AT124">
        <v>4</v>
      </c>
      <c r="AU124">
        <f>IF(AS124*$H$13&gt;=AW124,1.0,(AW124/(AW124-AS124*$H$13)))</f>
        <v>0</v>
      </c>
      <c r="AV124">
        <f>(AU124-1)*100</f>
        <v>0</v>
      </c>
      <c r="AW124">
        <f>MAX(0,($B$13+$C$13*BV124)/(1+$D$13*BV124)*BO124/(BQ124+273)*$E$13)</f>
        <v>0</v>
      </c>
      <c r="AX124">
        <f>$B$11*BW124+$C$11*BX124+$F$11*CI124*(1-CL124)</f>
        <v>0</v>
      </c>
      <c r="AY124">
        <f>AX124*AZ124</f>
        <v>0</v>
      </c>
      <c r="AZ124">
        <f>($B$11*$D$9+$C$11*$D$9+$F$11*((CV124+CN124)/MAX(CV124+CN124+CW124, 0.1)*$I$9+CW124/MAX(CV124+CN124+CW124, 0.1)*$J$9))/($B$11+$C$11+$F$11)</f>
        <v>0</v>
      </c>
      <c r="BA124">
        <f>($B$11*$K$9+$C$11*$K$9+$F$11*((CV124+CN124)/MAX(CV124+CN124+CW124, 0.1)*$P$9+CW124/MAX(CV124+CN124+CW124, 0.1)*$Q$9))/($B$11+$C$11+$F$11)</f>
        <v>0</v>
      </c>
      <c r="BB124">
        <v>6</v>
      </c>
      <c r="BC124">
        <v>0.5</v>
      </c>
      <c r="BD124" t="s">
        <v>355</v>
      </c>
      <c r="BE124">
        <v>2</v>
      </c>
      <c r="BF124" t="b">
        <v>1</v>
      </c>
      <c r="BG124">
        <v>1657479892.8</v>
      </c>
      <c r="BH124">
        <v>1746.357</v>
      </c>
      <c r="BI124">
        <v>1810.795</v>
      </c>
      <c r="BJ124">
        <v>20.67371</v>
      </c>
      <c r="BK124">
        <v>14.4674</v>
      </c>
      <c r="BL124">
        <v>1738.751</v>
      </c>
      <c r="BM124">
        <v>20.40911</v>
      </c>
      <c r="BN124">
        <v>500.0293</v>
      </c>
      <c r="BO124">
        <v>73.37603</v>
      </c>
      <c r="BP124">
        <v>0.02832144</v>
      </c>
      <c r="BQ124">
        <v>24.57434</v>
      </c>
      <c r="BR124">
        <v>25.13013</v>
      </c>
      <c r="BS124">
        <v>999.9</v>
      </c>
      <c r="BT124">
        <v>0</v>
      </c>
      <c r="BU124">
        <v>0</v>
      </c>
      <c r="BV124">
        <v>9993.507</v>
      </c>
      <c r="BW124">
        <v>0</v>
      </c>
      <c r="BX124">
        <v>2342.476</v>
      </c>
      <c r="BY124">
        <v>-64.43712</v>
      </c>
      <c r="BZ124">
        <v>1783.221</v>
      </c>
      <c r="CA124">
        <v>1837.376</v>
      </c>
      <c r="CB124">
        <v>6.206289</v>
      </c>
      <c r="CC124">
        <v>1810.795</v>
      </c>
      <c r="CD124">
        <v>14.4674</v>
      </c>
      <c r="CE124">
        <v>1.516954</v>
      </c>
      <c r="CF124">
        <v>1.06156</v>
      </c>
      <c r="CG124">
        <v>13.14011</v>
      </c>
      <c r="CH124">
        <v>7.789818</v>
      </c>
      <c r="CI124">
        <v>1999.934</v>
      </c>
      <c r="CJ124">
        <v>0.9799946</v>
      </c>
      <c r="CK124">
        <v>0.02000568</v>
      </c>
      <c r="CL124">
        <v>0</v>
      </c>
      <c r="CM124">
        <v>2.65329</v>
      </c>
      <c r="CN124">
        <v>0</v>
      </c>
      <c r="CO124">
        <v>18078.6</v>
      </c>
      <c r="CP124">
        <v>16704.82</v>
      </c>
      <c r="CQ124">
        <v>47.3498</v>
      </c>
      <c r="CR124">
        <v>50.687</v>
      </c>
      <c r="CS124">
        <v>48.7248</v>
      </c>
      <c r="CT124">
        <v>47.875</v>
      </c>
      <c r="CU124">
        <v>46.437</v>
      </c>
      <c r="CV124">
        <v>1959.924</v>
      </c>
      <c r="CW124">
        <v>40.01</v>
      </c>
      <c r="CX124">
        <v>0</v>
      </c>
      <c r="CY124">
        <v>1651546680</v>
      </c>
      <c r="CZ124">
        <v>0</v>
      </c>
      <c r="DA124">
        <v>0</v>
      </c>
      <c r="DB124" t="s">
        <v>356</v>
      </c>
      <c r="DC124">
        <v>1657298120.5</v>
      </c>
      <c r="DD124">
        <v>1657298120.5</v>
      </c>
      <c r="DE124">
        <v>0</v>
      </c>
      <c r="DF124">
        <v>1.391</v>
      </c>
      <c r="DG124">
        <v>0.035</v>
      </c>
      <c r="DH124">
        <v>2.39</v>
      </c>
      <c r="DI124">
        <v>0.104</v>
      </c>
      <c r="DJ124">
        <v>419</v>
      </c>
      <c r="DK124">
        <v>18</v>
      </c>
      <c r="DL124">
        <v>0.11</v>
      </c>
      <c r="DM124">
        <v>0.02</v>
      </c>
      <c r="DN124">
        <v>-64.3387275</v>
      </c>
      <c r="DO124">
        <v>-1.40720262664164</v>
      </c>
      <c r="DP124">
        <v>0.227207342517248</v>
      </c>
      <c r="DQ124">
        <v>0</v>
      </c>
      <c r="DR124">
        <v>6.44240775</v>
      </c>
      <c r="DS124">
        <v>-1.73292731707319</v>
      </c>
      <c r="DT124">
        <v>0.167678875868243</v>
      </c>
      <c r="DU124">
        <v>0</v>
      </c>
      <c r="DV124">
        <v>0</v>
      </c>
      <c r="DW124">
        <v>2</v>
      </c>
      <c r="DX124" t="s">
        <v>357</v>
      </c>
      <c r="DY124">
        <v>2.81748</v>
      </c>
      <c r="DZ124">
        <v>2.6447</v>
      </c>
      <c r="EA124">
        <v>0.190965</v>
      </c>
      <c r="EB124">
        <v>0.194857</v>
      </c>
      <c r="EC124">
        <v>0.0744206</v>
      </c>
      <c r="ED124">
        <v>0.0578017</v>
      </c>
      <c r="EE124">
        <v>22462.9</v>
      </c>
      <c r="EF124">
        <v>19535.6</v>
      </c>
      <c r="EG124">
        <v>24884.9</v>
      </c>
      <c r="EH124">
        <v>23657.7</v>
      </c>
      <c r="EI124">
        <v>39371.3</v>
      </c>
      <c r="EJ124">
        <v>36938.4</v>
      </c>
      <c r="EK124">
        <v>45044.5</v>
      </c>
      <c r="EL124">
        <v>42255.2</v>
      </c>
      <c r="EM124">
        <v>1.7244</v>
      </c>
      <c r="EN124">
        <v>2.06935</v>
      </c>
      <c r="EO124">
        <v>-0.0465885</v>
      </c>
      <c r="EP124">
        <v>0</v>
      </c>
      <c r="EQ124">
        <v>25.9</v>
      </c>
      <c r="ER124">
        <v>999.9</v>
      </c>
      <c r="ES124">
        <v>38.896</v>
      </c>
      <c r="ET124">
        <v>35.268</v>
      </c>
      <c r="EU124">
        <v>30.3888</v>
      </c>
      <c r="EV124">
        <v>52.8306</v>
      </c>
      <c r="EW124">
        <v>28.5256</v>
      </c>
      <c r="EX124">
        <v>2</v>
      </c>
      <c r="EY124">
        <v>0.424741</v>
      </c>
      <c r="EZ124">
        <v>8.79863</v>
      </c>
      <c r="FA124">
        <v>20.0248</v>
      </c>
      <c r="FB124">
        <v>5.23481</v>
      </c>
      <c r="FC124">
        <v>11.9971</v>
      </c>
      <c r="FD124">
        <v>4.95565</v>
      </c>
      <c r="FE124">
        <v>3.304</v>
      </c>
      <c r="FF124">
        <v>347.9</v>
      </c>
      <c r="FG124">
        <v>9999</v>
      </c>
      <c r="FH124">
        <v>9999</v>
      </c>
      <c r="FI124">
        <v>6227.2</v>
      </c>
      <c r="FJ124">
        <v>1.86811</v>
      </c>
      <c r="FK124">
        <v>1.86381</v>
      </c>
      <c r="FL124">
        <v>1.87134</v>
      </c>
      <c r="FM124">
        <v>1.8623</v>
      </c>
      <c r="FN124">
        <v>1.86171</v>
      </c>
      <c r="FO124">
        <v>1.86812</v>
      </c>
      <c r="FP124">
        <v>1.85823</v>
      </c>
      <c r="FQ124">
        <v>1.86459</v>
      </c>
      <c r="FR124">
        <v>5</v>
      </c>
      <c r="FS124">
        <v>0</v>
      </c>
      <c r="FT124">
        <v>0</v>
      </c>
      <c r="FU124">
        <v>0</v>
      </c>
      <c r="FV124" t="s">
        <v>358</v>
      </c>
      <c r="FW124" t="s">
        <v>359</v>
      </c>
      <c r="FX124" t="s">
        <v>360</v>
      </c>
      <c r="FY124" t="s">
        <v>360</v>
      </c>
      <c r="FZ124" t="s">
        <v>360</v>
      </c>
      <c r="GA124" t="s">
        <v>360</v>
      </c>
      <c r="GB124">
        <v>0</v>
      </c>
      <c r="GC124">
        <v>100</v>
      </c>
      <c r="GD124">
        <v>100</v>
      </c>
      <c r="GE124">
        <v>7.65</v>
      </c>
      <c r="GF124">
        <v>0.2638</v>
      </c>
      <c r="GG124">
        <v>1.58883679202709</v>
      </c>
      <c r="GH124">
        <v>0.00476717027532216</v>
      </c>
      <c r="GI124">
        <v>-2.21254457965117e-06</v>
      </c>
      <c r="GJ124">
        <v>8.4011376092462e-10</v>
      </c>
      <c r="GK124">
        <v>-0.0609447565822332</v>
      </c>
      <c r="GL124">
        <v>-0.00872906473258777</v>
      </c>
      <c r="GM124">
        <v>0.00143137740804298</v>
      </c>
      <c r="GN124">
        <v>-1.08861914993027e-05</v>
      </c>
      <c r="GO124">
        <v>12</v>
      </c>
      <c r="GP124">
        <v>2219</v>
      </c>
      <c r="GQ124">
        <v>4</v>
      </c>
      <c r="GR124">
        <v>38</v>
      </c>
      <c r="GS124">
        <v>3029.6</v>
      </c>
      <c r="GT124">
        <v>3029.6</v>
      </c>
      <c r="GU124">
        <v>4.08936</v>
      </c>
      <c r="GV124">
        <v>2.3291</v>
      </c>
      <c r="GW124">
        <v>1.99829</v>
      </c>
      <c r="GX124">
        <v>2.70752</v>
      </c>
      <c r="GY124">
        <v>2.09351</v>
      </c>
      <c r="GZ124">
        <v>2.39868</v>
      </c>
      <c r="HA124">
        <v>40.3237</v>
      </c>
      <c r="HB124">
        <v>13.6329</v>
      </c>
      <c r="HC124">
        <v>18</v>
      </c>
      <c r="HD124">
        <v>423.567</v>
      </c>
      <c r="HE124">
        <v>656.169</v>
      </c>
      <c r="HF124">
        <v>18.6684</v>
      </c>
      <c r="HG124">
        <v>32.5951</v>
      </c>
      <c r="HH124">
        <v>30.0025</v>
      </c>
      <c r="HI124">
        <v>32.3158</v>
      </c>
      <c r="HJ124">
        <v>32.299</v>
      </c>
      <c r="HK124">
        <v>81.8064</v>
      </c>
      <c r="HL124">
        <v>61.0188</v>
      </c>
      <c r="HM124">
        <v>0</v>
      </c>
      <c r="HN124">
        <v>18.5302</v>
      </c>
      <c r="HO124">
        <v>1839.27</v>
      </c>
      <c r="HP124">
        <v>14.7851</v>
      </c>
      <c r="HQ124">
        <v>95.2917</v>
      </c>
      <c r="HR124">
        <v>99.2996</v>
      </c>
    </row>
    <row r="125" spans="1:226">
      <c r="A125">
        <v>109</v>
      </c>
      <c r="B125">
        <v>1657479900.6</v>
      </c>
      <c r="C125">
        <v>631.599999904633</v>
      </c>
      <c r="D125" t="s">
        <v>576</v>
      </c>
      <c r="E125" t="s">
        <v>577</v>
      </c>
      <c r="F125">
        <v>5</v>
      </c>
      <c r="G125" t="s">
        <v>353</v>
      </c>
      <c r="H125" t="s">
        <v>354</v>
      </c>
      <c r="I125">
        <v>1657479898.1</v>
      </c>
      <c r="J125">
        <f>(K125)/1000</f>
        <v>0</v>
      </c>
      <c r="K125">
        <f>IF(BF125, AN125, AH125)</f>
        <v>0</v>
      </c>
      <c r="L125">
        <f>IF(BF125, AI125, AG125)</f>
        <v>0</v>
      </c>
      <c r="M125">
        <f>BH125 - IF(AU125&gt;1, L125*BB125*100.0/(AW125*BV125), 0)</f>
        <v>0</v>
      </c>
      <c r="N125">
        <f>((T125-J125/2)*M125-L125)/(T125+J125/2)</f>
        <v>0</v>
      </c>
      <c r="O125">
        <f>N125*(BO125+BP125)/1000.0</f>
        <v>0</v>
      </c>
      <c r="P125">
        <f>(BH125 - IF(AU125&gt;1, L125*BB125*100.0/(AW125*BV125), 0))*(BO125+BP125)/1000.0</f>
        <v>0</v>
      </c>
      <c r="Q125">
        <f>2.0/((1/S125-1/R125)+SIGN(S125)*SQRT((1/S125-1/R125)*(1/S125-1/R125) + 4*BC125/((BC125+1)*(BC125+1))*(2*1/S125*1/R125-1/R125*1/R125)))</f>
        <v>0</v>
      </c>
      <c r="R125">
        <f>IF(LEFT(BD125,1)&lt;&gt;"0",IF(LEFT(BD125,1)="1",3.0,BE125),$D$5+$E$5*(BV125*BO125/($K$5*1000))+$F$5*(BV125*BO125/($K$5*1000))*MAX(MIN(BB125,$J$5),$I$5)*MAX(MIN(BB125,$J$5),$I$5)+$G$5*MAX(MIN(BB125,$J$5),$I$5)*(BV125*BO125/($K$5*1000))+$H$5*(BV125*BO125/($K$5*1000))*(BV125*BO125/($K$5*1000)))</f>
        <v>0</v>
      </c>
      <c r="S125">
        <f>J125*(1000-(1000*0.61365*exp(17.502*W125/(240.97+W125))/(BO125+BP125)+BJ125)/2)/(1000*0.61365*exp(17.502*W125/(240.97+W125))/(BO125+BP125)-BJ125)</f>
        <v>0</v>
      </c>
      <c r="T125">
        <f>1/((BC125+1)/(Q125/1.6)+1/(R125/1.37)) + BC125/((BC125+1)/(Q125/1.6) + BC125/(R125/1.37))</f>
        <v>0</v>
      </c>
      <c r="U125">
        <f>(AX125*BA125)</f>
        <v>0</v>
      </c>
      <c r="V125">
        <f>(BQ125+(U125+2*0.95*5.67E-8*(((BQ125+$B$7)+273)^4-(BQ125+273)^4)-44100*J125)/(1.84*29.3*R125+8*0.95*5.67E-8*(BQ125+273)^3))</f>
        <v>0</v>
      </c>
      <c r="W125">
        <f>($C$7*BR125+$D$7*BS125+$E$7*V125)</f>
        <v>0</v>
      </c>
      <c r="X125">
        <f>0.61365*exp(17.502*W125/(240.97+W125))</f>
        <v>0</v>
      </c>
      <c r="Y125">
        <f>(Z125/AA125*100)</f>
        <v>0</v>
      </c>
      <c r="Z125">
        <f>BJ125*(BO125+BP125)/1000</f>
        <v>0</v>
      </c>
      <c r="AA125">
        <f>0.61365*exp(17.502*BQ125/(240.97+BQ125))</f>
        <v>0</v>
      </c>
      <c r="AB125">
        <f>(X125-BJ125*(BO125+BP125)/1000)</f>
        <v>0</v>
      </c>
      <c r="AC125">
        <f>(-J125*44100)</f>
        <v>0</v>
      </c>
      <c r="AD125">
        <f>2*29.3*R125*0.92*(BQ125-W125)</f>
        <v>0</v>
      </c>
      <c r="AE125">
        <f>2*0.95*5.67E-8*(((BQ125+$B$7)+273)^4-(W125+273)^4)</f>
        <v>0</v>
      </c>
      <c r="AF125">
        <f>U125+AE125+AC125+AD125</f>
        <v>0</v>
      </c>
      <c r="AG125">
        <f>BN125*AU125*(BI125-BH125*(1000-AU125*BK125)/(1000-AU125*BJ125))/(100*BB125)</f>
        <v>0</v>
      </c>
      <c r="AH125">
        <f>1000*BN125*AU125*(BJ125-BK125)/(100*BB125*(1000-AU125*BJ125))</f>
        <v>0</v>
      </c>
      <c r="AI125">
        <f>(AJ125 - AK125 - BO125*1E3/(8.314*(BQ125+273.15)) * AM125/BN125 * AL125) * BN125/(100*BB125) * (1000 - BK125)/1000</f>
        <v>0</v>
      </c>
      <c r="AJ125">
        <v>1853.70937219143</v>
      </c>
      <c r="AK125">
        <v>1808.14921212121</v>
      </c>
      <c r="AL125">
        <v>3.38791316693695</v>
      </c>
      <c r="AM125">
        <v>65.8875090245337</v>
      </c>
      <c r="AN125">
        <f>(AP125 - AO125 + BO125*1E3/(8.314*(BQ125+273.15)) * AR125/BN125 * AQ125) * BN125/(100*BB125) * 1000/(1000 - AP125)</f>
        <v>0</v>
      </c>
      <c r="AO125">
        <v>14.5567151587644</v>
      </c>
      <c r="AP125">
        <v>20.6250748251748</v>
      </c>
      <c r="AQ125">
        <v>-0.00711584063105877</v>
      </c>
      <c r="AR125">
        <v>78.9573288142496</v>
      </c>
      <c r="AS125">
        <v>20</v>
      </c>
      <c r="AT125">
        <v>4</v>
      </c>
      <c r="AU125">
        <f>IF(AS125*$H$13&gt;=AW125,1.0,(AW125/(AW125-AS125*$H$13)))</f>
        <v>0</v>
      </c>
      <c r="AV125">
        <f>(AU125-1)*100</f>
        <v>0</v>
      </c>
      <c r="AW125">
        <f>MAX(0,($B$13+$C$13*BV125)/(1+$D$13*BV125)*BO125/(BQ125+273)*$E$13)</f>
        <v>0</v>
      </c>
      <c r="AX125">
        <f>$B$11*BW125+$C$11*BX125+$F$11*CI125*(1-CL125)</f>
        <v>0</v>
      </c>
      <c r="AY125">
        <f>AX125*AZ125</f>
        <v>0</v>
      </c>
      <c r="AZ125">
        <f>($B$11*$D$9+$C$11*$D$9+$F$11*((CV125+CN125)/MAX(CV125+CN125+CW125, 0.1)*$I$9+CW125/MAX(CV125+CN125+CW125, 0.1)*$J$9))/($B$11+$C$11+$F$11)</f>
        <v>0</v>
      </c>
      <c r="BA125">
        <f>($B$11*$K$9+$C$11*$K$9+$F$11*((CV125+CN125)/MAX(CV125+CN125+CW125, 0.1)*$P$9+CW125/MAX(CV125+CN125+CW125, 0.1)*$Q$9))/($B$11+$C$11+$F$11)</f>
        <v>0</v>
      </c>
      <c r="BB125">
        <v>6</v>
      </c>
      <c r="BC125">
        <v>0.5</v>
      </c>
      <c r="BD125" t="s">
        <v>355</v>
      </c>
      <c r="BE125">
        <v>2</v>
      </c>
      <c r="BF125" t="b">
        <v>1</v>
      </c>
      <c r="BG125">
        <v>1657479898.1</v>
      </c>
      <c r="BH125">
        <v>1764.23666666667</v>
      </c>
      <c r="BI125">
        <v>1828.44222222222</v>
      </c>
      <c r="BJ125">
        <v>20.6362444444444</v>
      </c>
      <c r="BK125">
        <v>14.6124444444444</v>
      </c>
      <c r="BL125">
        <v>1756.54888888889</v>
      </c>
      <c r="BM125">
        <v>20.3729777777778</v>
      </c>
      <c r="BN125">
        <v>499.999888888889</v>
      </c>
      <c r="BO125">
        <v>73.3760777777778</v>
      </c>
      <c r="BP125">
        <v>0.0279310777777778</v>
      </c>
      <c r="BQ125">
        <v>24.5682222222222</v>
      </c>
      <c r="BR125">
        <v>25.1489222222222</v>
      </c>
      <c r="BS125">
        <v>999.9</v>
      </c>
      <c r="BT125">
        <v>0</v>
      </c>
      <c r="BU125">
        <v>0</v>
      </c>
      <c r="BV125">
        <v>10006.32</v>
      </c>
      <c r="BW125">
        <v>0</v>
      </c>
      <c r="BX125">
        <v>2348.19111111111</v>
      </c>
      <c r="BY125">
        <v>-64.2027555555556</v>
      </c>
      <c r="BZ125">
        <v>1801.41111111111</v>
      </c>
      <c r="CA125">
        <v>1855.55444444444</v>
      </c>
      <c r="CB125">
        <v>6.02380222222222</v>
      </c>
      <c r="CC125">
        <v>1828.44222222222</v>
      </c>
      <c r="CD125">
        <v>14.6124444444444</v>
      </c>
      <c r="CE125">
        <v>1.51420777777778</v>
      </c>
      <c r="CF125">
        <v>1.07220333333333</v>
      </c>
      <c r="CG125">
        <v>13.1123777777778</v>
      </c>
      <c r="CH125">
        <v>7.93625222222222</v>
      </c>
      <c r="CI125">
        <v>1999.96555555556</v>
      </c>
      <c r="CJ125">
        <v>0.979994666666667</v>
      </c>
      <c r="CK125">
        <v>0.0200056111111111</v>
      </c>
      <c r="CL125">
        <v>0</v>
      </c>
      <c r="CM125">
        <v>2.51106666666667</v>
      </c>
      <c r="CN125">
        <v>0</v>
      </c>
      <c r="CO125">
        <v>18079.0555555556</v>
      </c>
      <c r="CP125">
        <v>16705.0666666667</v>
      </c>
      <c r="CQ125">
        <v>47.375</v>
      </c>
      <c r="CR125">
        <v>50.75</v>
      </c>
      <c r="CS125">
        <v>48.75</v>
      </c>
      <c r="CT125">
        <v>47.9025555555556</v>
      </c>
      <c r="CU125">
        <v>46.437</v>
      </c>
      <c r="CV125">
        <v>1959.95555555556</v>
      </c>
      <c r="CW125">
        <v>40.0122222222222</v>
      </c>
      <c r="CX125">
        <v>0</v>
      </c>
      <c r="CY125">
        <v>1651546684.8</v>
      </c>
      <c r="CZ125">
        <v>0</v>
      </c>
      <c r="DA125">
        <v>0</v>
      </c>
      <c r="DB125" t="s">
        <v>356</v>
      </c>
      <c r="DC125">
        <v>1657298120.5</v>
      </c>
      <c r="DD125">
        <v>1657298120.5</v>
      </c>
      <c r="DE125">
        <v>0</v>
      </c>
      <c r="DF125">
        <v>1.391</v>
      </c>
      <c r="DG125">
        <v>0.035</v>
      </c>
      <c r="DH125">
        <v>2.39</v>
      </c>
      <c r="DI125">
        <v>0.104</v>
      </c>
      <c r="DJ125">
        <v>419</v>
      </c>
      <c r="DK125">
        <v>18</v>
      </c>
      <c r="DL125">
        <v>0.11</v>
      </c>
      <c r="DM125">
        <v>0.02</v>
      </c>
      <c r="DN125">
        <v>-64.36171</v>
      </c>
      <c r="DO125">
        <v>0.130518574108997</v>
      </c>
      <c r="DP125">
        <v>0.213394032015893</v>
      </c>
      <c r="DQ125">
        <v>0</v>
      </c>
      <c r="DR125">
        <v>6.2633675</v>
      </c>
      <c r="DS125">
        <v>-1.7834066791745</v>
      </c>
      <c r="DT125">
        <v>0.172309620549028</v>
      </c>
      <c r="DU125">
        <v>0</v>
      </c>
      <c r="DV125">
        <v>0</v>
      </c>
      <c r="DW125">
        <v>2</v>
      </c>
      <c r="DX125" t="s">
        <v>357</v>
      </c>
      <c r="DY125">
        <v>2.81752</v>
      </c>
      <c r="DZ125">
        <v>2.6446</v>
      </c>
      <c r="EA125">
        <v>0.192027</v>
      </c>
      <c r="EB125">
        <v>0.195903</v>
      </c>
      <c r="EC125">
        <v>0.0743492</v>
      </c>
      <c r="ED125">
        <v>0.0583121</v>
      </c>
      <c r="EE125">
        <v>22432.5</v>
      </c>
      <c r="EF125">
        <v>19509.5</v>
      </c>
      <c r="EG125">
        <v>24884.1</v>
      </c>
      <c r="EH125">
        <v>23656.9</v>
      </c>
      <c r="EI125">
        <v>39372.9</v>
      </c>
      <c r="EJ125">
        <v>36917.3</v>
      </c>
      <c r="EK125">
        <v>45042.8</v>
      </c>
      <c r="EL125">
        <v>42254.1</v>
      </c>
      <c r="EM125">
        <v>1.724</v>
      </c>
      <c r="EN125">
        <v>2.069</v>
      </c>
      <c r="EO125">
        <v>-0.0453666</v>
      </c>
      <c r="EP125">
        <v>0</v>
      </c>
      <c r="EQ125">
        <v>25.9077</v>
      </c>
      <c r="ER125">
        <v>999.9</v>
      </c>
      <c r="ES125">
        <v>38.848</v>
      </c>
      <c r="ET125">
        <v>35.288</v>
      </c>
      <c r="EU125">
        <v>30.3841</v>
      </c>
      <c r="EV125">
        <v>52.7206</v>
      </c>
      <c r="EW125">
        <v>28.4575</v>
      </c>
      <c r="EX125">
        <v>2</v>
      </c>
      <c r="EY125">
        <v>0.427551</v>
      </c>
      <c r="EZ125">
        <v>9.05464</v>
      </c>
      <c r="FA125">
        <v>20.0122</v>
      </c>
      <c r="FB125">
        <v>5.23526</v>
      </c>
      <c r="FC125">
        <v>11.9978</v>
      </c>
      <c r="FD125">
        <v>4.9557</v>
      </c>
      <c r="FE125">
        <v>3.304</v>
      </c>
      <c r="FF125">
        <v>347.9</v>
      </c>
      <c r="FG125">
        <v>9999</v>
      </c>
      <c r="FH125">
        <v>9999</v>
      </c>
      <c r="FI125">
        <v>6227.5</v>
      </c>
      <c r="FJ125">
        <v>1.86811</v>
      </c>
      <c r="FK125">
        <v>1.86381</v>
      </c>
      <c r="FL125">
        <v>1.87134</v>
      </c>
      <c r="FM125">
        <v>1.86231</v>
      </c>
      <c r="FN125">
        <v>1.86171</v>
      </c>
      <c r="FO125">
        <v>1.86813</v>
      </c>
      <c r="FP125">
        <v>1.85822</v>
      </c>
      <c r="FQ125">
        <v>1.86459</v>
      </c>
      <c r="FR125">
        <v>5</v>
      </c>
      <c r="FS125">
        <v>0</v>
      </c>
      <c r="FT125">
        <v>0</v>
      </c>
      <c r="FU125">
        <v>0</v>
      </c>
      <c r="FV125" t="s">
        <v>358</v>
      </c>
      <c r="FW125" t="s">
        <v>359</v>
      </c>
      <c r="FX125" t="s">
        <v>360</v>
      </c>
      <c r="FY125" t="s">
        <v>360</v>
      </c>
      <c r="FZ125" t="s">
        <v>360</v>
      </c>
      <c r="GA125" t="s">
        <v>360</v>
      </c>
      <c r="GB125">
        <v>0</v>
      </c>
      <c r="GC125">
        <v>100</v>
      </c>
      <c r="GD125">
        <v>100</v>
      </c>
      <c r="GE125">
        <v>7.73</v>
      </c>
      <c r="GF125">
        <v>0.2629</v>
      </c>
      <c r="GG125">
        <v>1.58883679202709</v>
      </c>
      <c r="GH125">
        <v>0.00476717027532216</v>
      </c>
      <c r="GI125">
        <v>-2.21254457965117e-06</v>
      </c>
      <c r="GJ125">
        <v>8.4011376092462e-10</v>
      </c>
      <c r="GK125">
        <v>-0.0609447565822332</v>
      </c>
      <c r="GL125">
        <v>-0.00872906473258777</v>
      </c>
      <c r="GM125">
        <v>0.00143137740804298</v>
      </c>
      <c r="GN125">
        <v>-1.08861914993027e-05</v>
      </c>
      <c r="GO125">
        <v>12</v>
      </c>
      <c r="GP125">
        <v>2219</v>
      </c>
      <c r="GQ125">
        <v>4</v>
      </c>
      <c r="GR125">
        <v>38</v>
      </c>
      <c r="GS125">
        <v>3029.7</v>
      </c>
      <c r="GT125">
        <v>3029.7</v>
      </c>
      <c r="GU125">
        <v>4.11499</v>
      </c>
      <c r="GV125">
        <v>2.32788</v>
      </c>
      <c r="GW125">
        <v>1.99829</v>
      </c>
      <c r="GX125">
        <v>2.70752</v>
      </c>
      <c r="GY125">
        <v>2.09351</v>
      </c>
      <c r="GZ125">
        <v>2.38403</v>
      </c>
      <c r="HA125">
        <v>40.3491</v>
      </c>
      <c r="HB125">
        <v>13.6154</v>
      </c>
      <c r="HC125">
        <v>18</v>
      </c>
      <c r="HD125">
        <v>423.427</v>
      </c>
      <c r="HE125">
        <v>655.997</v>
      </c>
      <c r="HF125">
        <v>18.5457</v>
      </c>
      <c r="HG125">
        <v>32.6105</v>
      </c>
      <c r="HH125">
        <v>30.0026</v>
      </c>
      <c r="HI125">
        <v>32.33</v>
      </c>
      <c r="HJ125">
        <v>32.3104</v>
      </c>
      <c r="HK125">
        <v>82.3363</v>
      </c>
      <c r="HL125">
        <v>60.4307</v>
      </c>
      <c r="HM125">
        <v>0</v>
      </c>
      <c r="HN125">
        <v>18.3873</v>
      </c>
      <c r="HO125">
        <v>1852.84</v>
      </c>
      <c r="HP125">
        <v>14.9398</v>
      </c>
      <c r="HQ125">
        <v>95.2882</v>
      </c>
      <c r="HR125">
        <v>99.2967</v>
      </c>
    </row>
    <row r="126" spans="1:226">
      <c r="A126">
        <v>110</v>
      </c>
      <c r="B126">
        <v>1657479905.6</v>
      </c>
      <c r="C126">
        <v>636.599999904633</v>
      </c>
      <c r="D126" t="s">
        <v>578</v>
      </c>
      <c r="E126" t="s">
        <v>579</v>
      </c>
      <c r="F126">
        <v>5</v>
      </c>
      <c r="G126" t="s">
        <v>353</v>
      </c>
      <c r="H126" t="s">
        <v>354</v>
      </c>
      <c r="I126">
        <v>1657479902.8</v>
      </c>
      <c r="J126">
        <f>(K126)/1000</f>
        <v>0</v>
      </c>
      <c r="K126">
        <f>IF(BF126, AN126, AH126)</f>
        <v>0</v>
      </c>
      <c r="L126">
        <f>IF(BF126, AI126, AG126)</f>
        <v>0</v>
      </c>
      <c r="M126">
        <f>BH126 - IF(AU126&gt;1, L126*BB126*100.0/(AW126*BV126), 0)</f>
        <v>0</v>
      </c>
      <c r="N126">
        <f>((T126-J126/2)*M126-L126)/(T126+J126/2)</f>
        <v>0</v>
      </c>
      <c r="O126">
        <f>N126*(BO126+BP126)/1000.0</f>
        <v>0</v>
      </c>
      <c r="P126">
        <f>(BH126 - IF(AU126&gt;1, L126*BB126*100.0/(AW126*BV126), 0))*(BO126+BP126)/1000.0</f>
        <v>0</v>
      </c>
      <c r="Q126">
        <f>2.0/((1/S126-1/R126)+SIGN(S126)*SQRT((1/S126-1/R126)*(1/S126-1/R126) + 4*BC126/((BC126+1)*(BC126+1))*(2*1/S126*1/R126-1/R126*1/R126)))</f>
        <v>0</v>
      </c>
      <c r="R126">
        <f>IF(LEFT(BD126,1)&lt;&gt;"0",IF(LEFT(BD126,1)="1",3.0,BE126),$D$5+$E$5*(BV126*BO126/($K$5*1000))+$F$5*(BV126*BO126/($K$5*1000))*MAX(MIN(BB126,$J$5),$I$5)*MAX(MIN(BB126,$J$5),$I$5)+$G$5*MAX(MIN(BB126,$J$5),$I$5)*(BV126*BO126/($K$5*1000))+$H$5*(BV126*BO126/($K$5*1000))*(BV126*BO126/($K$5*1000)))</f>
        <v>0</v>
      </c>
      <c r="S126">
        <f>J126*(1000-(1000*0.61365*exp(17.502*W126/(240.97+W126))/(BO126+BP126)+BJ126)/2)/(1000*0.61365*exp(17.502*W126/(240.97+W126))/(BO126+BP126)-BJ126)</f>
        <v>0</v>
      </c>
      <c r="T126">
        <f>1/((BC126+1)/(Q126/1.6)+1/(R126/1.37)) + BC126/((BC126+1)/(Q126/1.6) + BC126/(R126/1.37))</f>
        <v>0</v>
      </c>
      <c r="U126">
        <f>(AX126*BA126)</f>
        <v>0</v>
      </c>
      <c r="V126">
        <f>(BQ126+(U126+2*0.95*5.67E-8*(((BQ126+$B$7)+273)^4-(BQ126+273)^4)-44100*J126)/(1.84*29.3*R126+8*0.95*5.67E-8*(BQ126+273)^3))</f>
        <v>0</v>
      </c>
      <c r="W126">
        <f>($C$7*BR126+$D$7*BS126+$E$7*V126)</f>
        <v>0</v>
      </c>
      <c r="X126">
        <f>0.61365*exp(17.502*W126/(240.97+W126))</f>
        <v>0</v>
      </c>
      <c r="Y126">
        <f>(Z126/AA126*100)</f>
        <v>0</v>
      </c>
      <c r="Z126">
        <f>BJ126*(BO126+BP126)/1000</f>
        <v>0</v>
      </c>
      <c r="AA126">
        <f>0.61365*exp(17.502*BQ126/(240.97+BQ126))</f>
        <v>0</v>
      </c>
      <c r="AB126">
        <f>(X126-BJ126*(BO126+BP126)/1000)</f>
        <v>0</v>
      </c>
      <c r="AC126">
        <f>(-J126*44100)</f>
        <v>0</v>
      </c>
      <c r="AD126">
        <f>2*29.3*R126*0.92*(BQ126-W126)</f>
        <v>0</v>
      </c>
      <c r="AE126">
        <f>2*0.95*5.67E-8*(((BQ126+$B$7)+273)^4-(W126+273)^4)</f>
        <v>0</v>
      </c>
      <c r="AF126">
        <f>U126+AE126+AC126+AD126</f>
        <v>0</v>
      </c>
      <c r="AG126">
        <f>BN126*AU126*(BI126-BH126*(1000-AU126*BK126)/(1000-AU126*BJ126))/(100*BB126)</f>
        <v>0</v>
      </c>
      <c r="AH126">
        <f>1000*BN126*AU126*(BJ126-BK126)/(100*BB126*(1000-AU126*BJ126))</f>
        <v>0</v>
      </c>
      <c r="AI126">
        <f>(AJ126 - AK126 - BO126*1E3/(8.314*(BQ126+273.15)) * AM126/BN126 * AL126) * BN126/(100*BB126) * (1000 - BK126)/1000</f>
        <v>0</v>
      </c>
      <c r="AJ126">
        <v>1871.43377324897</v>
      </c>
      <c r="AK126">
        <v>1825.52103030303</v>
      </c>
      <c r="AL126">
        <v>3.48905834675212</v>
      </c>
      <c r="AM126">
        <v>65.8875090245337</v>
      </c>
      <c r="AN126">
        <f>(AP126 - AO126 + BO126*1E3/(8.314*(BQ126+273.15)) * AR126/BN126 * AQ126) * BN126/(100*BB126) * 1000/(1000 - AP126)</f>
        <v>0</v>
      </c>
      <c r="AO126">
        <v>14.7331849524347</v>
      </c>
      <c r="AP126">
        <v>20.6177923076923</v>
      </c>
      <c r="AQ126">
        <v>-0.000736587853111051</v>
      </c>
      <c r="AR126">
        <v>78.9573288142496</v>
      </c>
      <c r="AS126">
        <v>20</v>
      </c>
      <c r="AT126">
        <v>4</v>
      </c>
      <c r="AU126">
        <f>IF(AS126*$H$13&gt;=AW126,1.0,(AW126/(AW126-AS126*$H$13)))</f>
        <v>0</v>
      </c>
      <c r="AV126">
        <f>(AU126-1)*100</f>
        <v>0</v>
      </c>
      <c r="AW126">
        <f>MAX(0,($B$13+$C$13*BV126)/(1+$D$13*BV126)*BO126/(BQ126+273)*$E$13)</f>
        <v>0</v>
      </c>
      <c r="AX126">
        <f>$B$11*BW126+$C$11*BX126+$F$11*CI126*(1-CL126)</f>
        <v>0</v>
      </c>
      <c r="AY126">
        <f>AX126*AZ126</f>
        <v>0</v>
      </c>
      <c r="AZ126">
        <f>($B$11*$D$9+$C$11*$D$9+$F$11*((CV126+CN126)/MAX(CV126+CN126+CW126, 0.1)*$I$9+CW126/MAX(CV126+CN126+CW126, 0.1)*$J$9))/($B$11+$C$11+$F$11)</f>
        <v>0</v>
      </c>
      <c r="BA126">
        <f>($B$11*$K$9+$C$11*$K$9+$F$11*((CV126+CN126)/MAX(CV126+CN126+CW126, 0.1)*$P$9+CW126/MAX(CV126+CN126+CW126, 0.1)*$Q$9))/($B$11+$C$11+$F$11)</f>
        <v>0</v>
      </c>
      <c r="BB126">
        <v>6</v>
      </c>
      <c r="BC126">
        <v>0.5</v>
      </c>
      <c r="BD126" t="s">
        <v>355</v>
      </c>
      <c r="BE126">
        <v>2</v>
      </c>
      <c r="BF126" t="b">
        <v>1</v>
      </c>
      <c r="BG126">
        <v>1657479902.8</v>
      </c>
      <c r="BH126">
        <v>1780.016</v>
      </c>
      <c r="BI126">
        <v>1844.534</v>
      </c>
      <c r="BJ126">
        <v>20.62135</v>
      </c>
      <c r="BK126">
        <v>14.78224</v>
      </c>
      <c r="BL126">
        <v>1772.251</v>
      </c>
      <c r="BM126">
        <v>20.35862</v>
      </c>
      <c r="BN126">
        <v>500.0281</v>
      </c>
      <c r="BO126">
        <v>73.37651</v>
      </c>
      <c r="BP126">
        <v>0.02811456</v>
      </c>
      <c r="BQ126">
        <v>24.56057</v>
      </c>
      <c r="BR126">
        <v>25.17756</v>
      </c>
      <c r="BS126">
        <v>999.9</v>
      </c>
      <c r="BT126">
        <v>0</v>
      </c>
      <c r="BU126">
        <v>0</v>
      </c>
      <c r="BV126">
        <v>9987.185</v>
      </c>
      <c r="BW126">
        <v>0</v>
      </c>
      <c r="BX126">
        <v>2342.141</v>
      </c>
      <c r="BY126">
        <v>-64.51741</v>
      </c>
      <c r="BZ126">
        <v>1817.496</v>
      </c>
      <c r="CA126">
        <v>1872.209</v>
      </c>
      <c r="CB126">
        <v>5.839145</v>
      </c>
      <c r="CC126">
        <v>1844.534</v>
      </c>
      <c r="CD126">
        <v>14.78224</v>
      </c>
      <c r="CE126">
        <v>1.513124</v>
      </c>
      <c r="CF126">
        <v>1.084667</v>
      </c>
      <c r="CG126">
        <v>13.10144</v>
      </c>
      <c r="CH126">
        <v>8.10613</v>
      </c>
      <c r="CI126">
        <v>1999.993</v>
      </c>
      <c r="CJ126">
        <v>0.9799955</v>
      </c>
      <c r="CK126">
        <v>0.02000475</v>
      </c>
      <c r="CL126">
        <v>0</v>
      </c>
      <c r="CM126">
        <v>2.43602</v>
      </c>
      <c r="CN126">
        <v>0</v>
      </c>
      <c r="CO126">
        <v>18080.18</v>
      </c>
      <c r="CP126">
        <v>16705.32</v>
      </c>
      <c r="CQ126">
        <v>47.375</v>
      </c>
      <c r="CR126">
        <v>50.7748</v>
      </c>
      <c r="CS126">
        <v>48.7748</v>
      </c>
      <c r="CT126">
        <v>47.937</v>
      </c>
      <c r="CU126">
        <v>46.4622</v>
      </c>
      <c r="CV126">
        <v>1959.983</v>
      </c>
      <c r="CW126">
        <v>40.01</v>
      </c>
      <c r="CX126">
        <v>0</v>
      </c>
      <c r="CY126">
        <v>1651546690.2</v>
      </c>
      <c r="CZ126">
        <v>0</v>
      </c>
      <c r="DA126">
        <v>0</v>
      </c>
      <c r="DB126" t="s">
        <v>356</v>
      </c>
      <c r="DC126">
        <v>1657298120.5</v>
      </c>
      <c r="DD126">
        <v>1657298120.5</v>
      </c>
      <c r="DE126">
        <v>0</v>
      </c>
      <c r="DF126">
        <v>1.391</v>
      </c>
      <c r="DG126">
        <v>0.035</v>
      </c>
      <c r="DH126">
        <v>2.39</v>
      </c>
      <c r="DI126">
        <v>0.104</v>
      </c>
      <c r="DJ126">
        <v>419</v>
      </c>
      <c r="DK126">
        <v>18</v>
      </c>
      <c r="DL126">
        <v>0.11</v>
      </c>
      <c r="DM126">
        <v>0.02</v>
      </c>
      <c r="DN126">
        <v>-64.4469975</v>
      </c>
      <c r="DO126">
        <v>0.529444277673821</v>
      </c>
      <c r="DP126">
        <v>0.187581386986422</v>
      </c>
      <c r="DQ126">
        <v>0</v>
      </c>
      <c r="DR126">
        <v>6.133106</v>
      </c>
      <c r="DS126">
        <v>-1.9241214258912</v>
      </c>
      <c r="DT126">
        <v>0.186425410094762</v>
      </c>
      <c r="DU126">
        <v>0</v>
      </c>
      <c r="DV126">
        <v>0</v>
      </c>
      <c r="DW126">
        <v>2</v>
      </c>
      <c r="DX126" t="s">
        <v>357</v>
      </c>
      <c r="DY126">
        <v>2.8172</v>
      </c>
      <c r="DZ126">
        <v>2.64427</v>
      </c>
      <c r="EA126">
        <v>0.1931</v>
      </c>
      <c r="EB126">
        <v>0.196928</v>
      </c>
      <c r="EC126">
        <v>0.0743271</v>
      </c>
      <c r="ED126">
        <v>0.0587926</v>
      </c>
      <c r="EE126">
        <v>22401.3</v>
      </c>
      <c r="EF126">
        <v>19483.8</v>
      </c>
      <c r="EG126">
        <v>24882.7</v>
      </c>
      <c r="EH126">
        <v>23655.9</v>
      </c>
      <c r="EI126">
        <v>39372.2</v>
      </c>
      <c r="EJ126">
        <v>36896.8</v>
      </c>
      <c r="EK126">
        <v>45041</v>
      </c>
      <c r="EL126">
        <v>42252.2</v>
      </c>
      <c r="EM126">
        <v>1.72362</v>
      </c>
      <c r="EN126">
        <v>2.069</v>
      </c>
      <c r="EO126">
        <v>-0.0447482</v>
      </c>
      <c r="EP126">
        <v>0</v>
      </c>
      <c r="EQ126">
        <v>25.917</v>
      </c>
      <c r="ER126">
        <v>999.9</v>
      </c>
      <c r="ES126">
        <v>38.848</v>
      </c>
      <c r="ET126">
        <v>35.298</v>
      </c>
      <c r="EU126">
        <v>30.4043</v>
      </c>
      <c r="EV126">
        <v>52.9706</v>
      </c>
      <c r="EW126">
        <v>28.5016</v>
      </c>
      <c r="EX126">
        <v>2</v>
      </c>
      <c r="EY126">
        <v>0.429842</v>
      </c>
      <c r="EZ126">
        <v>9.28105</v>
      </c>
      <c r="FA126">
        <v>20.0006</v>
      </c>
      <c r="FB126">
        <v>5.23541</v>
      </c>
      <c r="FC126">
        <v>11.998</v>
      </c>
      <c r="FD126">
        <v>4.9556</v>
      </c>
      <c r="FE126">
        <v>3.30395</v>
      </c>
      <c r="FF126">
        <v>347.9</v>
      </c>
      <c r="FG126">
        <v>9999</v>
      </c>
      <c r="FH126">
        <v>9999</v>
      </c>
      <c r="FI126">
        <v>6227.5</v>
      </c>
      <c r="FJ126">
        <v>1.8681</v>
      </c>
      <c r="FK126">
        <v>1.86377</v>
      </c>
      <c r="FL126">
        <v>1.87134</v>
      </c>
      <c r="FM126">
        <v>1.8623</v>
      </c>
      <c r="FN126">
        <v>1.86171</v>
      </c>
      <c r="FO126">
        <v>1.86812</v>
      </c>
      <c r="FP126">
        <v>1.85822</v>
      </c>
      <c r="FQ126">
        <v>1.86459</v>
      </c>
      <c r="FR126">
        <v>5</v>
      </c>
      <c r="FS126">
        <v>0</v>
      </c>
      <c r="FT126">
        <v>0</v>
      </c>
      <c r="FU126">
        <v>0</v>
      </c>
      <c r="FV126" t="s">
        <v>358</v>
      </c>
      <c r="FW126" t="s">
        <v>359</v>
      </c>
      <c r="FX126" t="s">
        <v>360</v>
      </c>
      <c r="FY126" t="s">
        <v>360</v>
      </c>
      <c r="FZ126" t="s">
        <v>360</v>
      </c>
      <c r="GA126" t="s">
        <v>360</v>
      </c>
      <c r="GB126">
        <v>0</v>
      </c>
      <c r="GC126">
        <v>100</v>
      </c>
      <c r="GD126">
        <v>100</v>
      </c>
      <c r="GE126">
        <v>7.81</v>
      </c>
      <c r="GF126">
        <v>0.2626</v>
      </c>
      <c r="GG126">
        <v>1.58883679202709</v>
      </c>
      <c r="GH126">
        <v>0.00476717027532216</v>
      </c>
      <c r="GI126">
        <v>-2.21254457965117e-06</v>
      </c>
      <c r="GJ126">
        <v>8.4011376092462e-10</v>
      </c>
      <c r="GK126">
        <v>-0.0609447565822332</v>
      </c>
      <c r="GL126">
        <v>-0.00872906473258777</v>
      </c>
      <c r="GM126">
        <v>0.00143137740804298</v>
      </c>
      <c r="GN126">
        <v>-1.08861914993027e-05</v>
      </c>
      <c r="GO126">
        <v>12</v>
      </c>
      <c r="GP126">
        <v>2219</v>
      </c>
      <c r="GQ126">
        <v>4</v>
      </c>
      <c r="GR126">
        <v>38</v>
      </c>
      <c r="GS126">
        <v>3029.8</v>
      </c>
      <c r="GT126">
        <v>3029.8</v>
      </c>
      <c r="GU126">
        <v>4.13818</v>
      </c>
      <c r="GV126">
        <v>2.1936</v>
      </c>
      <c r="GW126">
        <v>1.99829</v>
      </c>
      <c r="GX126">
        <v>2.70752</v>
      </c>
      <c r="GY126">
        <v>2.09351</v>
      </c>
      <c r="GZ126">
        <v>2.43286</v>
      </c>
      <c r="HA126">
        <v>40.3745</v>
      </c>
      <c r="HB126">
        <v>13.6242</v>
      </c>
      <c r="HC126">
        <v>18</v>
      </c>
      <c r="HD126">
        <v>423.301</v>
      </c>
      <c r="HE126">
        <v>656.153</v>
      </c>
      <c r="HF126">
        <v>18.4241</v>
      </c>
      <c r="HG126">
        <v>32.6272</v>
      </c>
      <c r="HH126">
        <v>30.0024</v>
      </c>
      <c r="HI126">
        <v>32.3442</v>
      </c>
      <c r="HJ126">
        <v>32.3246</v>
      </c>
      <c r="HK126">
        <v>82.8695</v>
      </c>
      <c r="HL126">
        <v>60.1272</v>
      </c>
      <c r="HM126">
        <v>0</v>
      </c>
      <c r="HN126">
        <v>18.2143</v>
      </c>
      <c r="HO126">
        <v>1873.12</v>
      </c>
      <c r="HP126">
        <v>15.085</v>
      </c>
      <c r="HQ126">
        <v>95.2838</v>
      </c>
      <c r="HR126">
        <v>99.2925</v>
      </c>
    </row>
    <row r="127" spans="1:226">
      <c r="A127">
        <v>111</v>
      </c>
      <c r="B127">
        <v>1657479910.6</v>
      </c>
      <c r="C127">
        <v>641.599999904633</v>
      </c>
      <c r="D127" t="s">
        <v>580</v>
      </c>
      <c r="E127" t="s">
        <v>581</v>
      </c>
      <c r="F127">
        <v>5</v>
      </c>
      <c r="G127" t="s">
        <v>353</v>
      </c>
      <c r="H127" t="s">
        <v>354</v>
      </c>
      <c r="I127">
        <v>1657479908.1</v>
      </c>
      <c r="J127">
        <f>(K127)/1000</f>
        <v>0</v>
      </c>
      <c r="K127">
        <f>IF(BF127, AN127, AH127)</f>
        <v>0</v>
      </c>
      <c r="L127">
        <f>IF(BF127, AI127, AG127)</f>
        <v>0</v>
      </c>
      <c r="M127">
        <f>BH127 - IF(AU127&gt;1, L127*BB127*100.0/(AW127*BV127), 0)</f>
        <v>0</v>
      </c>
      <c r="N127">
        <f>((T127-J127/2)*M127-L127)/(T127+J127/2)</f>
        <v>0</v>
      </c>
      <c r="O127">
        <f>N127*(BO127+BP127)/1000.0</f>
        <v>0</v>
      </c>
      <c r="P127">
        <f>(BH127 - IF(AU127&gt;1, L127*BB127*100.0/(AW127*BV127), 0))*(BO127+BP127)/1000.0</f>
        <v>0</v>
      </c>
      <c r="Q127">
        <f>2.0/((1/S127-1/R127)+SIGN(S127)*SQRT((1/S127-1/R127)*(1/S127-1/R127) + 4*BC127/((BC127+1)*(BC127+1))*(2*1/S127*1/R127-1/R127*1/R127)))</f>
        <v>0</v>
      </c>
      <c r="R127">
        <f>IF(LEFT(BD127,1)&lt;&gt;"0",IF(LEFT(BD127,1)="1",3.0,BE127),$D$5+$E$5*(BV127*BO127/($K$5*1000))+$F$5*(BV127*BO127/($K$5*1000))*MAX(MIN(BB127,$J$5),$I$5)*MAX(MIN(BB127,$J$5),$I$5)+$G$5*MAX(MIN(BB127,$J$5),$I$5)*(BV127*BO127/($K$5*1000))+$H$5*(BV127*BO127/($K$5*1000))*(BV127*BO127/($K$5*1000)))</f>
        <v>0</v>
      </c>
      <c r="S127">
        <f>J127*(1000-(1000*0.61365*exp(17.502*W127/(240.97+W127))/(BO127+BP127)+BJ127)/2)/(1000*0.61365*exp(17.502*W127/(240.97+W127))/(BO127+BP127)-BJ127)</f>
        <v>0</v>
      </c>
      <c r="T127">
        <f>1/((BC127+1)/(Q127/1.6)+1/(R127/1.37)) + BC127/((BC127+1)/(Q127/1.6) + BC127/(R127/1.37))</f>
        <v>0</v>
      </c>
      <c r="U127">
        <f>(AX127*BA127)</f>
        <v>0</v>
      </c>
      <c r="V127">
        <f>(BQ127+(U127+2*0.95*5.67E-8*(((BQ127+$B$7)+273)^4-(BQ127+273)^4)-44100*J127)/(1.84*29.3*R127+8*0.95*5.67E-8*(BQ127+273)^3))</f>
        <v>0</v>
      </c>
      <c r="W127">
        <f>($C$7*BR127+$D$7*BS127+$E$7*V127)</f>
        <v>0</v>
      </c>
      <c r="X127">
        <f>0.61365*exp(17.502*W127/(240.97+W127))</f>
        <v>0</v>
      </c>
      <c r="Y127">
        <f>(Z127/AA127*100)</f>
        <v>0</v>
      </c>
      <c r="Z127">
        <f>BJ127*(BO127+BP127)/1000</f>
        <v>0</v>
      </c>
      <c r="AA127">
        <f>0.61365*exp(17.502*BQ127/(240.97+BQ127))</f>
        <v>0</v>
      </c>
      <c r="AB127">
        <f>(X127-BJ127*(BO127+BP127)/1000)</f>
        <v>0</v>
      </c>
      <c r="AC127">
        <f>(-J127*44100)</f>
        <v>0</v>
      </c>
      <c r="AD127">
        <f>2*29.3*R127*0.92*(BQ127-W127)</f>
        <v>0</v>
      </c>
      <c r="AE127">
        <f>2*0.95*5.67E-8*(((BQ127+$B$7)+273)^4-(W127+273)^4)</f>
        <v>0</v>
      </c>
      <c r="AF127">
        <f>U127+AE127+AC127+AD127</f>
        <v>0</v>
      </c>
      <c r="AG127">
        <f>BN127*AU127*(BI127-BH127*(1000-AU127*BK127)/(1000-AU127*BJ127))/(100*BB127)</f>
        <v>0</v>
      </c>
      <c r="AH127">
        <f>1000*BN127*AU127*(BJ127-BK127)/(100*BB127*(1000-AU127*BJ127))</f>
        <v>0</v>
      </c>
      <c r="AI127">
        <f>(AJ127 - AK127 - BO127*1E3/(8.314*(BQ127+273.15)) * AM127/BN127 * AL127) * BN127/(100*BB127) * (1000 - BK127)/1000</f>
        <v>0</v>
      </c>
      <c r="AJ127">
        <v>1887.88873218509</v>
      </c>
      <c r="AK127">
        <v>1842.71139393939</v>
      </c>
      <c r="AL127">
        <v>3.42836573268857</v>
      </c>
      <c r="AM127">
        <v>65.8875090245337</v>
      </c>
      <c r="AN127">
        <f>(AP127 - AO127 + BO127*1E3/(8.314*(BQ127+273.15)) * AR127/BN127 * AQ127) * BN127/(100*BB127) * 1000/(1000 - AP127)</f>
        <v>0</v>
      </c>
      <c r="AO127">
        <v>14.8961682872802</v>
      </c>
      <c r="AP127">
        <v>20.6153748251748</v>
      </c>
      <c r="AQ127">
        <v>-0.000280561166116812</v>
      </c>
      <c r="AR127">
        <v>78.9573288142496</v>
      </c>
      <c r="AS127">
        <v>20</v>
      </c>
      <c r="AT127">
        <v>4</v>
      </c>
      <c r="AU127">
        <f>IF(AS127*$H$13&gt;=AW127,1.0,(AW127/(AW127-AS127*$H$13)))</f>
        <v>0</v>
      </c>
      <c r="AV127">
        <f>(AU127-1)*100</f>
        <v>0</v>
      </c>
      <c r="AW127">
        <f>MAX(0,($B$13+$C$13*BV127)/(1+$D$13*BV127)*BO127/(BQ127+273)*$E$13)</f>
        <v>0</v>
      </c>
      <c r="AX127">
        <f>$B$11*BW127+$C$11*BX127+$F$11*CI127*(1-CL127)</f>
        <v>0</v>
      </c>
      <c r="AY127">
        <f>AX127*AZ127</f>
        <v>0</v>
      </c>
      <c r="AZ127">
        <f>($B$11*$D$9+$C$11*$D$9+$F$11*((CV127+CN127)/MAX(CV127+CN127+CW127, 0.1)*$I$9+CW127/MAX(CV127+CN127+CW127, 0.1)*$J$9))/($B$11+$C$11+$F$11)</f>
        <v>0</v>
      </c>
      <c r="BA127">
        <f>($B$11*$K$9+$C$11*$K$9+$F$11*((CV127+CN127)/MAX(CV127+CN127+CW127, 0.1)*$P$9+CW127/MAX(CV127+CN127+CW127, 0.1)*$Q$9))/($B$11+$C$11+$F$11)</f>
        <v>0</v>
      </c>
      <c r="BB127">
        <v>6</v>
      </c>
      <c r="BC127">
        <v>0.5</v>
      </c>
      <c r="BD127" t="s">
        <v>355</v>
      </c>
      <c r="BE127">
        <v>2</v>
      </c>
      <c r="BF127" t="b">
        <v>1</v>
      </c>
      <c r="BG127">
        <v>1657479908.1</v>
      </c>
      <c r="BH127">
        <v>1797.99333333333</v>
      </c>
      <c r="BI127">
        <v>1861.51555555556</v>
      </c>
      <c r="BJ127">
        <v>20.6152333333333</v>
      </c>
      <c r="BK127">
        <v>14.9563333333333</v>
      </c>
      <c r="BL127">
        <v>1790.13888888889</v>
      </c>
      <c r="BM127">
        <v>20.3527222222222</v>
      </c>
      <c r="BN127">
        <v>499.982666666667</v>
      </c>
      <c r="BO127">
        <v>73.3746777777778</v>
      </c>
      <c r="BP127">
        <v>0.0277700222222222</v>
      </c>
      <c r="BQ127">
        <v>24.5577111111111</v>
      </c>
      <c r="BR127">
        <v>25.1938555555556</v>
      </c>
      <c r="BS127">
        <v>999.9</v>
      </c>
      <c r="BT127">
        <v>0</v>
      </c>
      <c r="BU127">
        <v>0</v>
      </c>
      <c r="BV127">
        <v>10004.5755555556</v>
      </c>
      <c r="BW127">
        <v>0</v>
      </c>
      <c r="BX127">
        <v>2333.96777777778</v>
      </c>
      <c r="BY127">
        <v>-63.5231555555556</v>
      </c>
      <c r="BZ127">
        <v>1835.84</v>
      </c>
      <c r="CA127">
        <v>1889.78111111111</v>
      </c>
      <c r="CB127">
        <v>5.65892</v>
      </c>
      <c r="CC127">
        <v>1861.51555555556</v>
      </c>
      <c r="CD127">
        <v>14.9563333333333</v>
      </c>
      <c r="CE127">
        <v>1.51263888888889</v>
      </c>
      <c r="CF127">
        <v>1.09741777777778</v>
      </c>
      <c r="CG127">
        <v>13.0965</v>
      </c>
      <c r="CH127">
        <v>8.27815111111111</v>
      </c>
      <c r="CI127">
        <v>2000.02555555556</v>
      </c>
      <c r="CJ127">
        <v>0.979995333333333</v>
      </c>
      <c r="CK127">
        <v>0.0200049222222222</v>
      </c>
      <c r="CL127">
        <v>0</v>
      </c>
      <c r="CM127">
        <v>2.64836666666667</v>
      </c>
      <c r="CN127">
        <v>0</v>
      </c>
      <c r="CO127">
        <v>18076.3</v>
      </c>
      <c r="CP127">
        <v>16705.5888888889</v>
      </c>
      <c r="CQ127">
        <v>47.4301111111111</v>
      </c>
      <c r="CR127">
        <v>50.812</v>
      </c>
      <c r="CS127">
        <v>48.812</v>
      </c>
      <c r="CT127">
        <v>47.965</v>
      </c>
      <c r="CU127">
        <v>46.5</v>
      </c>
      <c r="CV127">
        <v>1960.01555555556</v>
      </c>
      <c r="CW127">
        <v>40.01</v>
      </c>
      <c r="CX127">
        <v>0</v>
      </c>
      <c r="CY127">
        <v>1651546695</v>
      </c>
      <c r="CZ127">
        <v>0</v>
      </c>
      <c r="DA127">
        <v>0</v>
      </c>
      <c r="DB127" t="s">
        <v>356</v>
      </c>
      <c r="DC127">
        <v>1657298120.5</v>
      </c>
      <c r="DD127">
        <v>1657298120.5</v>
      </c>
      <c r="DE127">
        <v>0</v>
      </c>
      <c r="DF127">
        <v>1.391</v>
      </c>
      <c r="DG127">
        <v>0.035</v>
      </c>
      <c r="DH127">
        <v>2.39</v>
      </c>
      <c r="DI127">
        <v>0.104</v>
      </c>
      <c r="DJ127">
        <v>419</v>
      </c>
      <c r="DK127">
        <v>18</v>
      </c>
      <c r="DL127">
        <v>0.11</v>
      </c>
      <c r="DM127">
        <v>0.02</v>
      </c>
      <c r="DN127">
        <v>-64.25204</v>
      </c>
      <c r="DO127">
        <v>2.32201350844298</v>
      </c>
      <c r="DP127">
        <v>0.373868839835576</v>
      </c>
      <c r="DQ127">
        <v>0</v>
      </c>
      <c r="DR127">
        <v>5.96956625</v>
      </c>
      <c r="DS127">
        <v>-2.13722127579739</v>
      </c>
      <c r="DT127">
        <v>0.206032460945933</v>
      </c>
      <c r="DU127">
        <v>0</v>
      </c>
      <c r="DV127">
        <v>0</v>
      </c>
      <c r="DW127">
        <v>2</v>
      </c>
      <c r="DX127" t="s">
        <v>357</v>
      </c>
      <c r="DY127">
        <v>2.81714</v>
      </c>
      <c r="DZ127">
        <v>2.64431</v>
      </c>
      <c r="EA127">
        <v>0.194145</v>
      </c>
      <c r="EB127">
        <v>0.197903</v>
      </c>
      <c r="EC127">
        <v>0.0743201</v>
      </c>
      <c r="ED127">
        <v>0.0592458</v>
      </c>
      <c r="EE127">
        <v>22371.6</v>
      </c>
      <c r="EF127">
        <v>19459.3</v>
      </c>
      <c r="EG127">
        <v>24882</v>
      </c>
      <c r="EH127">
        <v>23655.1</v>
      </c>
      <c r="EI127">
        <v>39371.6</v>
      </c>
      <c r="EJ127">
        <v>36877.8</v>
      </c>
      <c r="EK127">
        <v>45039.9</v>
      </c>
      <c r="EL127">
        <v>42250.8</v>
      </c>
      <c r="EM127">
        <v>1.72308</v>
      </c>
      <c r="EN127">
        <v>2.0687</v>
      </c>
      <c r="EO127">
        <v>-0.0438914</v>
      </c>
      <c r="EP127">
        <v>0</v>
      </c>
      <c r="EQ127">
        <v>25.9269</v>
      </c>
      <c r="ER127">
        <v>999.9</v>
      </c>
      <c r="ES127">
        <v>38.799</v>
      </c>
      <c r="ET127">
        <v>35.319</v>
      </c>
      <c r="EU127">
        <v>30.3959</v>
      </c>
      <c r="EV127">
        <v>52.9206</v>
      </c>
      <c r="EW127">
        <v>28.4655</v>
      </c>
      <c r="EX127">
        <v>2</v>
      </c>
      <c r="EY127">
        <v>0.431397</v>
      </c>
      <c r="EZ127">
        <v>9.28105</v>
      </c>
      <c r="FA127">
        <v>20.0014</v>
      </c>
      <c r="FB127">
        <v>5.23586</v>
      </c>
      <c r="FC127">
        <v>11.998</v>
      </c>
      <c r="FD127">
        <v>4.95575</v>
      </c>
      <c r="FE127">
        <v>3.304</v>
      </c>
      <c r="FF127">
        <v>347.9</v>
      </c>
      <c r="FG127">
        <v>9999</v>
      </c>
      <c r="FH127">
        <v>9999</v>
      </c>
      <c r="FI127">
        <v>6227.7</v>
      </c>
      <c r="FJ127">
        <v>1.8681</v>
      </c>
      <c r="FK127">
        <v>1.86377</v>
      </c>
      <c r="FL127">
        <v>1.87133</v>
      </c>
      <c r="FM127">
        <v>1.86229</v>
      </c>
      <c r="FN127">
        <v>1.86171</v>
      </c>
      <c r="FO127">
        <v>1.86812</v>
      </c>
      <c r="FP127">
        <v>1.85822</v>
      </c>
      <c r="FQ127">
        <v>1.86458</v>
      </c>
      <c r="FR127">
        <v>5</v>
      </c>
      <c r="FS127">
        <v>0</v>
      </c>
      <c r="FT127">
        <v>0</v>
      </c>
      <c r="FU127">
        <v>0</v>
      </c>
      <c r="FV127" t="s">
        <v>358</v>
      </c>
      <c r="FW127" t="s">
        <v>359</v>
      </c>
      <c r="FX127" t="s">
        <v>360</v>
      </c>
      <c r="FY127" t="s">
        <v>360</v>
      </c>
      <c r="FZ127" t="s">
        <v>360</v>
      </c>
      <c r="GA127" t="s">
        <v>360</v>
      </c>
      <c r="GB127">
        <v>0</v>
      </c>
      <c r="GC127">
        <v>100</v>
      </c>
      <c r="GD127">
        <v>100</v>
      </c>
      <c r="GE127">
        <v>7.89</v>
      </c>
      <c r="GF127">
        <v>0.2625</v>
      </c>
      <c r="GG127">
        <v>1.58883679202709</v>
      </c>
      <c r="GH127">
        <v>0.00476717027532216</v>
      </c>
      <c r="GI127">
        <v>-2.21254457965117e-06</v>
      </c>
      <c r="GJ127">
        <v>8.4011376092462e-10</v>
      </c>
      <c r="GK127">
        <v>-0.0609447565822332</v>
      </c>
      <c r="GL127">
        <v>-0.00872906473258777</v>
      </c>
      <c r="GM127">
        <v>0.00143137740804298</v>
      </c>
      <c r="GN127">
        <v>-1.08861914993027e-05</v>
      </c>
      <c r="GO127">
        <v>12</v>
      </c>
      <c r="GP127">
        <v>2219</v>
      </c>
      <c r="GQ127">
        <v>4</v>
      </c>
      <c r="GR127">
        <v>38</v>
      </c>
      <c r="GS127">
        <v>3029.8</v>
      </c>
      <c r="GT127">
        <v>3029.8</v>
      </c>
      <c r="GU127">
        <v>4.16626</v>
      </c>
      <c r="GV127">
        <v>2.26807</v>
      </c>
      <c r="GW127">
        <v>1.99829</v>
      </c>
      <c r="GX127">
        <v>2.70752</v>
      </c>
      <c r="GY127">
        <v>2.09351</v>
      </c>
      <c r="GZ127">
        <v>2.41211</v>
      </c>
      <c r="HA127">
        <v>40.3745</v>
      </c>
      <c r="HB127">
        <v>13.6154</v>
      </c>
      <c r="HC127">
        <v>18</v>
      </c>
      <c r="HD127">
        <v>423.059</v>
      </c>
      <c r="HE127">
        <v>656.055</v>
      </c>
      <c r="HF127">
        <v>18.3284</v>
      </c>
      <c r="HG127">
        <v>32.6446</v>
      </c>
      <c r="HH127">
        <v>30.0018</v>
      </c>
      <c r="HI127">
        <v>32.3561</v>
      </c>
      <c r="HJ127">
        <v>32.3389</v>
      </c>
      <c r="HK127">
        <v>83.3889</v>
      </c>
      <c r="HL127">
        <v>59.8328</v>
      </c>
      <c r="HM127">
        <v>0</v>
      </c>
      <c r="HN127">
        <v>18.0254</v>
      </c>
      <c r="HO127">
        <v>1886.66</v>
      </c>
      <c r="HP127">
        <v>15.2263</v>
      </c>
      <c r="HQ127">
        <v>95.2815</v>
      </c>
      <c r="HR127">
        <v>99.2891</v>
      </c>
    </row>
    <row r="128" spans="1:226">
      <c r="A128">
        <v>112</v>
      </c>
      <c r="B128">
        <v>1657479915.6</v>
      </c>
      <c r="C128">
        <v>646.599999904633</v>
      </c>
      <c r="D128" t="s">
        <v>582</v>
      </c>
      <c r="E128" t="s">
        <v>583</v>
      </c>
      <c r="F128">
        <v>5</v>
      </c>
      <c r="G128" t="s">
        <v>353</v>
      </c>
      <c r="H128" t="s">
        <v>354</v>
      </c>
      <c r="I128">
        <v>1657479912.8</v>
      </c>
      <c r="J128">
        <f>(K128)/1000</f>
        <v>0</v>
      </c>
      <c r="K128">
        <f>IF(BF128, AN128, AH128)</f>
        <v>0</v>
      </c>
      <c r="L128">
        <f>IF(BF128, AI128, AG128)</f>
        <v>0</v>
      </c>
      <c r="M128">
        <f>BH128 - IF(AU128&gt;1, L128*BB128*100.0/(AW128*BV128), 0)</f>
        <v>0</v>
      </c>
      <c r="N128">
        <f>((T128-J128/2)*M128-L128)/(T128+J128/2)</f>
        <v>0</v>
      </c>
      <c r="O128">
        <f>N128*(BO128+BP128)/1000.0</f>
        <v>0</v>
      </c>
      <c r="P128">
        <f>(BH128 - IF(AU128&gt;1, L128*BB128*100.0/(AW128*BV128), 0))*(BO128+BP128)/1000.0</f>
        <v>0</v>
      </c>
      <c r="Q128">
        <f>2.0/((1/S128-1/R128)+SIGN(S128)*SQRT((1/S128-1/R128)*(1/S128-1/R128) + 4*BC128/((BC128+1)*(BC128+1))*(2*1/S128*1/R128-1/R128*1/R128)))</f>
        <v>0</v>
      </c>
      <c r="R128">
        <f>IF(LEFT(BD128,1)&lt;&gt;"0",IF(LEFT(BD128,1)="1",3.0,BE128),$D$5+$E$5*(BV128*BO128/($K$5*1000))+$F$5*(BV128*BO128/($K$5*1000))*MAX(MIN(BB128,$J$5),$I$5)*MAX(MIN(BB128,$J$5),$I$5)+$G$5*MAX(MIN(BB128,$J$5),$I$5)*(BV128*BO128/($K$5*1000))+$H$5*(BV128*BO128/($K$5*1000))*(BV128*BO128/($K$5*1000)))</f>
        <v>0</v>
      </c>
      <c r="S128">
        <f>J128*(1000-(1000*0.61365*exp(17.502*W128/(240.97+W128))/(BO128+BP128)+BJ128)/2)/(1000*0.61365*exp(17.502*W128/(240.97+W128))/(BO128+BP128)-BJ128)</f>
        <v>0</v>
      </c>
      <c r="T128">
        <f>1/((BC128+1)/(Q128/1.6)+1/(R128/1.37)) + BC128/((BC128+1)/(Q128/1.6) + BC128/(R128/1.37))</f>
        <v>0</v>
      </c>
      <c r="U128">
        <f>(AX128*BA128)</f>
        <v>0</v>
      </c>
      <c r="V128">
        <f>(BQ128+(U128+2*0.95*5.67E-8*(((BQ128+$B$7)+273)^4-(BQ128+273)^4)-44100*J128)/(1.84*29.3*R128+8*0.95*5.67E-8*(BQ128+273)^3))</f>
        <v>0</v>
      </c>
      <c r="W128">
        <f>($C$7*BR128+$D$7*BS128+$E$7*V128)</f>
        <v>0</v>
      </c>
      <c r="X128">
        <f>0.61365*exp(17.502*W128/(240.97+W128))</f>
        <v>0</v>
      </c>
      <c r="Y128">
        <f>(Z128/AA128*100)</f>
        <v>0</v>
      </c>
      <c r="Z128">
        <f>BJ128*(BO128+BP128)/1000</f>
        <v>0</v>
      </c>
      <c r="AA128">
        <f>0.61365*exp(17.502*BQ128/(240.97+BQ128))</f>
        <v>0</v>
      </c>
      <c r="AB128">
        <f>(X128-BJ128*(BO128+BP128)/1000)</f>
        <v>0</v>
      </c>
      <c r="AC128">
        <f>(-J128*44100)</f>
        <v>0</v>
      </c>
      <c r="AD128">
        <f>2*29.3*R128*0.92*(BQ128-W128)</f>
        <v>0</v>
      </c>
      <c r="AE128">
        <f>2*0.95*5.67E-8*(((BQ128+$B$7)+273)^4-(W128+273)^4)</f>
        <v>0</v>
      </c>
      <c r="AF128">
        <f>U128+AE128+AC128+AD128</f>
        <v>0</v>
      </c>
      <c r="AG128">
        <f>BN128*AU128*(BI128-BH128*(1000-AU128*BK128)/(1000-AU128*BJ128))/(100*BB128)</f>
        <v>0</v>
      </c>
      <c r="AH128">
        <f>1000*BN128*AU128*(BJ128-BK128)/(100*BB128*(1000-AU128*BJ128))</f>
        <v>0</v>
      </c>
      <c r="AI128">
        <f>(AJ128 - AK128 - BO128*1E3/(8.314*(BQ128+273.15)) * AM128/BN128 * AL128) * BN128/(100*BB128) * (1000 - BK128)/1000</f>
        <v>0</v>
      </c>
      <c r="AJ128">
        <v>1904.52508440706</v>
      </c>
      <c r="AK128">
        <v>1859.31921212121</v>
      </c>
      <c r="AL128">
        <v>3.31306356414399</v>
      </c>
      <c r="AM128">
        <v>65.8875090245337</v>
      </c>
      <c r="AN128">
        <f>(AP128 - AO128 + BO128*1E3/(8.314*(BQ128+273.15)) * AR128/BN128 * AQ128) * BN128/(100*BB128) * 1000/(1000 - AP128)</f>
        <v>0</v>
      </c>
      <c r="AO128">
        <v>15.0384186559974</v>
      </c>
      <c r="AP128">
        <v>20.6051300699301</v>
      </c>
      <c r="AQ128">
        <v>-0.00022730535230905</v>
      </c>
      <c r="AR128">
        <v>78.9573288142496</v>
      </c>
      <c r="AS128">
        <v>20</v>
      </c>
      <c r="AT128">
        <v>4</v>
      </c>
      <c r="AU128">
        <f>IF(AS128*$H$13&gt;=AW128,1.0,(AW128/(AW128-AS128*$H$13)))</f>
        <v>0</v>
      </c>
      <c r="AV128">
        <f>(AU128-1)*100</f>
        <v>0</v>
      </c>
      <c r="AW128">
        <f>MAX(0,($B$13+$C$13*BV128)/(1+$D$13*BV128)*BO128/(BQ128+273)*$E$13)</f>
        <v>0</v>
      </c>
      <c r="AX128">
        <f>$B$11*BW128+$C$11*BX128+$F$11*CI128*(1-CL128)</f>
        <v>0</v>
      </c>
      <c r="AY128">
        <f>AX128*AZ128</f>
        <v>0</v>
      </c>
      <c r="AZ128">
        <f>($B$11*$D$9+$C$11*$D$9+$F$11*((CV128+CN128)/MAX(CV128+CN128+CW128, 0.1)*$I$9+CW128/MAX(CV128+CN128+CW128, 0.1)*$J$9))/($B$11+$C$11+$F$11)</f>
        <v>0</v>
      </c>
      <c r="BA128">
        <f>($B$11*$K$9+$C$11*$K$9+$F$11*((CV128+CN128)/MAX(CV128+CN128+CW128, 0.1)*$P$9+CW128/MAX(CV128+CN128+CW128, 0.1)*$Q$9))/($B$11+$C$11+$F$11)</f>
        <v>0</v>
      </c>
      <c r="BB128">
        <v>6</v>
      </c>
      <c r="BC128">
        <v>0.5</v>
      </c>
      <c r="BD128" t="s">
        <v>355</v>
      </c>
      <c r="BE128">
        <v>2</v>
      </c>
      <c r="BF128" t="b">
        <v>1</v>
      </c>
      <c r="BG128">
        <v>1657479912.8</v>
      </c>
      <c r="BH128">
        <v>1813.534</v>
      </c>
      <c r="BI128">
        <v>1876.614</v>
      </c>
      <c r="BJ128">
        <v>20.61069</v>
      </c>
      <c r="BK128">
        <v>15.08002</v>
      </c>
      <c r="BL128">
        <v>1805.604</v>
      </c>
      <c r="BM128">
        <v>20.3483</v>
      </c>
      <c r="BN128">
        <v>500.0514</v>
      </c>
      <c r="BO128">
        <v>73.37519</v>
      </c>
      <c r="BP128">
        <v>0.02807263</v>
      </c>
      <c r="BQ128">
        <v>24.55342</v>
      </c>
      <c r="BR128">
        <v>25.20927</v>
      </c>
      <c r="BS128">
        <v>999.9</v>
      </c>
      <c r="BT128">
        <v>0</v>
      </c>
      <c r="BU128">
        <v>0</v>
      </c>
      <c r="BV128">
        <v>9982.315</v>
      </c>
      <c r="BW128">
        <v>0</v>
      </c>
      <c r="BX128">
        <v>2329.56</v>
      </c>
      <c r="BY128">
        <v>-63.0821</v>
      </c>
      <c r="BZ128">
        <v>1851.698</v>
      </c>
      <c r="CA128">
        <v>1905.348</v>
      </c>
      <c r="CB128">
        <v>5.530653</v>
      </c>
      <c r="CC128">
        <v>1876.614</v>
      </c>
      <c r="CD128">
        <v>15.08002</v>
      </c>
      <c r="CE128">
        <v>1.512312</v>
      </c>
      <c r="CF128">
        <v>1.106501</v>
      </c>
      <c r="CG128">
        <v>13.09323</v>
      </c>
      <c r="CH128">
        <v>8.399641</v>
      </c>
      <c r="CI128">
        <v>2000.003</v>
      </c>
      <c r="CJ128">
        <v>0.9799961</v>
      </c>
      <c r="CK128">
        <v>0.02000413</v>
      </c>
      <c r="CL128">
        <v>0</v>
      </c>
      <c r="CM128">
        <v>2.59191</v>
      </c>
      <c r="CN128">
        <v>0</v>
      </c>
      <c r="CO128">
        <v>18071.33</v>
      </c>
      <c r="CP128">
        <v>16705.42</v>
      </c>
      <c r="CQ128">
        <v>47.437</v>
      </c>
      <c r="CR128">
        <v>50.8624</v>
      </c>
      <c r="CS128">
        <v>48.8246</v>
      </c>
      <c r="CT128">
        <v>48</v>
      </c>
      <c r="CU128">
        <v>46.5</v>
      </c>
      <c r="CV128">
        <v>1959.993</v>
      </c>
      <c r="CW128">
        <v>40.01</v>
      </c>
      <c r="CX128">
        <v>0</v>
      </c>
      <c r="CY128">
        <v>1651546699.8</v>
      </c>
      <c r="CZ128">
        <v>0</v>
      </c>
      <c r="DA128">
        <v>0</v>
      </c>
      <c r="DB128" t="s">
        <v>356</v>
      </c>
      <c r="DC128">
        <v>1657298120.5</v>
      </c>
      <c r="DD128">
        <v>1657298120.5</v>
      </c>
      <c r="DE128">
        <v>0</v>
      </c>
      <c r="DF128">
        <v>1.391</v>
      </c>
      <c r="DG128">
        <v>0.035</v>
      </c>
      <c r="DH128">
        <v>2.39</v>
      </c>
      <c r="DI128">
        <v>0.104</v>
      </c>
      <c r="DJ128">
        <v>419</v>
      </c>
      <c r="DK128">
        <v>18</v>
      </c>
      <c r="DL128">
        <v>0.11</v>
      </c>
      <c r="DM128">
        <v>0.02</v>
      </c>
      <c r="DN128">
        <v>-63.84973</v>
      </c>
      <c r="DO128">
        <v>5.18963977485933</v>
      </c>
      <c r="DP128">
        <v>0.596707991902236</v>
      </c>
      <c r="DQ128">
        <v>0</v>
      </c>
      <c r="DR128">
        <v>5.7671465</v>
      </c>
      <c r="DS128">
        <v>-2.02298251407131</v>
      </c>
      <c r="DT128">
        <v>0.195272221687443</v>
      </c>
      <c r="DU128">
        <v>0</v>
      </c>
      <c r="DV128">
        <v>0</v>
      </c>
      <c r="DW128">
        <v>2</v>
      </c>
      <c r="DX128" t="s">
        <v>357</v>
      </c>
      <c r="DY128">
        <v>2.81716</v>
      </c>
      <c r="DZ128">
        <v>2.64433</v>
      </c>
      <c r="EA128">
        <v>0.195168</v>
      </c>
      <c r="EB128">
        <v>0.198894</v>
      </c>
      <c r="EC128">
        <v>0.0742917</v>
      </c>
      <c r="ED128">
        <v>0.0596694</v>
      </c>
      <c r="EE128">
        <v>22342.5</v>
      </c>
      <c r="EF128">
        <v>19434.5</v>
      </c>
      <c r="EG128">
        <v>24881.3</v>
      </c>
      <c r="EH128">
        <v>23654.2</v>
      </c>
      <c r="EI128">
        <v>39371.7</v>
      </c>
      <c r="EJ128">
        <v>36860.2</v>
      </c>
      <c r="EK128">
        <v>45038.6</v>
      </c>
      <c r="EL128">
        <v>42249.7</v>
      </c>
      <c r="EM128">
        <v>1.72292</v>
      </c>
      <c r="EN128">
        <v>2.06842</v>
      </c>
      <c r="EO128">
        <v>-0.0445843</v>
      </c>
      <c r="EP128">
        <v>0</v>
      </c>
      <c r="EQ128">
        <v>25.9379</v>
      </c>
      <c r="ER128">
        <v>999.9</v>
      </c>
      <c r="ES128">
        <v>38.799</v>
      </c>
      <c r="ET128">
        <v>35.329</v>
      </c>
      <c r="EU128">
        <v>30.417</v>
      </c>
      <c r="EV128">
        <v>53.0206</v>
      </c>
      <c r="EW128">
        <v>28.3854</v>
      </c>
      <c r="EX128">
        <v>2</v>
      </c>
      <c r="EY128">
        <v>0.432772</v>
      </c>
      <c r="EZ128">
        <v>9.28105</v>
      </c>
      <c r="FA128">
        <v>20.002</v>
      </c>
      <c r="FB128">
        <v>5.23586</v>
      </c>
      <c r="FC128">
        <v>11.998</v>
      </c>
      <c r="FD128">
        <v>4.9557</v>
      </c>
      <c r="FE128">
        <v>3.304</v>
      </c>
      <c r="FF128">
        <v>347.9</v>
      </c>
      <c r="FG128">
        <v>9999</v>
      </c>
      <c r="FH128">
        <v>9999</v>
      </c>
      <c r="FI128">
        <v>6227.7</v>
      </c>
      <c r="FJ128">
        <v>1.86811</v>
      </c>
      <c r="FK128">
        <v>1.86378</v>
      </c>
      <c r="FL128">
        <v>1.87134</v>
      </c>
      <c r="FM128">
        <v>1.86233</v>
      </c>
      <c r="FN128">
        <v>1.86171</v>
      </c>
      <c r="FO128">
        <v>1.86813</v>
      </c>
      <c r="FP128">
        <v>1.85822</v>
      </c>
      <c r="FQ128">
        <v>1.86462</v>
      </c>
      <c r="FR128">
        <v>5</v>
      </c>
      <c r="FS128">
        <v>0</v>
      </c>
      <c r="FT128">
        <v>0</v>
      </c>
      <c r="FU128">
        <v>0</v>
      </c>
      <c r="FV128" t="s">
        <v>358</v>
      </c>
      <c r="FW128" t="s">
        <v>359</v>
      </c>
      <c r="FX128" t="s">
        <v>360</v>
      </c>
      <c r="FY128" t="s">
        <v>360</v>
      </c>
      <c r="FZ128" t="s">
        <v>360</v>
      </c>
      <c r="GA128" t="s">
        <v>360</v>
      </c>
      <c r="GB128">
        <v>0</v>
      </c>
      <c r="GC128">
        <v>100</v>
      </c>
      <c r="GD128">
        <v>100</v>
      </c>
      <c r="GE128">
        <v>7.98</v>
      </c>
      <c r="GF128">
        <v>0.2622</v>
      </c>
      <c r="GG128">
        <v>1.58883679202709</v>
      </c>
      <c r="GH128">
        <v>0.00476717027532216</v>
      </c>
      <c r="GI128">
        <v>-2.21254457965117e-06</v>
      </c>
      <c r="GJ128">
        <v>8.4011376092462e-10</v>
      </c>
      <c r="GK128">
        <v>-0.0609447565822332</v>
      </c>
      <c r="GL128">
        <v>-0.00872906473258777</v>
      </c>
      <c r="GM128">
        <v>0.00143137740804298</v>
      </c>
      <c r="GN128">
        <v>-1.08861914993027e-05</v>
      </c>
      <c r="GO128">
        <v>12</v>
      </c>
      <c r="GP128">
        <v>2219</v>
      </c>
      <c r="GQ128">
        <v>4</v>
      </c>
      <c r="GR128">
        <v>38</v>
      </c>
      <c r="GS128">
        <v>3029.9</v>
      </c>
      <c r="GT128">
        <v>3029.9</v>
      </c>
      <c r="GU128">
        <v>4.19189</v>
      </c>
      <c r="GV128">
        <v>2.20337</v>
      </c>
      <c r="GW128">
        <v>1.99829</v>
      </c>
      <c r="GX128">
        <v>2.7063</v>
      </c>
      <c r="GY128">
        <v>2.09351</v>
      </c>
      <c r="GZ128">
        <v>2.41455</v>
      </c>
      <c r="HA128">
        <v>40.4</v>
      </c>
      <c r="HB128">
        <v>13.5629</v>
      </c>
      <c r="HC128">
        <v>18</v>
      </c>
      <c r="HD128">
        <v>423.06</v>
      </c>
      <c r="HE128">
        <v>655.978</v>
      </c>
      <c r="HF128">
        <v>18.2567</v>
      </c>
      <c r="HG128">
        <v>32.6617</v>
      </c>
      <c r="HH128">
        <v>30.0016</v>
      </c>
      <c r="HI128">
        <v>32.3698</v>
      </c>
      <c r="HJ128">
        <v>32.3532</v>
      </c>
      <c r="HK128">
        <v>83.9301</v>
      </c>
      <c r="HL128">
        <v>59.2448</v>
      </c>
      <c r="HM128">
        <v>0</v>
      </c>
      <c r="HN128">
        <v>17.817</v>
      </c>
      <c r="HO128">
        <v>1906.85</v>
      </c>
      <c r="HP128">
        <v>15.3787</v>
      </c>
      <c r="HQ128">
        <v>95.2788</v>
      </c>
      <c r="HR128">
        <v>99.2861</v>
      </c>
    </row>
    <row r="129" spans="1:226">
      <c r="A129">
        <v>113</v>
      </c>
      <c r="B129">
        <v>1657479920.6</v>
      </c>
      <c r="C129">
        <v>651.599999904633</v>
      </c>
      <c r="D129" t="s">
        <v>584</v>
      </c>
      <c r="E129" t="s">
        <v>585</v>
      </c>
      <c r="F129">
        <v>5</v>
      </c>
      <c r="G129" t="s">
        <v>353</v>
      </c>
      <c r="H129" t="s">
        <v>354</v>
      </c>
      <c r="I129">
        <v>1657479918.1</v>
      </c>
      <c r="J129">
        <f>(K129)/1000</f>
        <v>0</v>
      </c>
      <c r="K129">
        <f>IF(BF129, AN129, AH129)</f>
        <v>0</v>
      </c>
      <c r="L129">
        <f>IF(BF129, AI129, AG129)</f>
        <v>0</v>
      </c>
      <c r="M129">
        <f>BH129 - IF(AU129&gt;1, L129*BB129*100.0/(AW129*BV129), 0)</f>
        <v>0</v>
      </c>
      <c r="N129">
        <f>((T129-J129/2)*M129-L129)/(T129+J129/2)</f>
        <v>0</v>
      </c>
      <c r="O129">
        <f>N129*(BO129+BP129)/1000.0</f>
        <v>0</v>
      </c>
      <c r="P129">
        <f>(BH129 - IF(AU129&gt;1, L129*BB129*100.0/(AW129*BV129), 0))*(BO129+BP129)/1000.0</f>
        <v>0</v>
      </c>
      <c r="Q129">
        <f>2.0/((1/S129-1/R129)+SIGN(S129)*SQRT((1/S129-1/R129)*(1/S129-1/R129) + 4*BC129/((BC129+1)*(BC129+1))*(2*1/S129*1/R129-1/R129*1/R129)))</f>
        <v>0</v>
      </c>
      <c r="R129">
        <f>IF(LEFT(BD129,1)&lt;&gt;"0",IF(LEFT(BD129,1)="1",3.0,BE129),$D$5+$E$5*(BV129*BO129/($K$5*1000))+$F$5*(BV129*BO129/($K$5*1000))*MAX(MIN(BB129,$J$5),$I$5)*MAX(MIN(BB129,$J$5),$I$5)+$G$5*MAX(MIN(BB129,$J$5),$I$5)*(BV129*BO129/($K$5*1000))+$H$5*(BV129*BO129/($K$5*1000))*(BV129*BO129/($K$5*1000)))</f>
        <v>0</v>
      </c>
      <c r="S129">
        <f>J129*(1000-(1000*0.61365*exp(17.502*W129/(240.97+W129))/(BO129+BP129)+BJ129)/2)/(1000*0.61365*exp(17.502*W129/(240.97+W129))/(BO129+BP129)-BJ129)</f>
        <v>0</v>
      </c>
      <c r="T129">
        <f>1/((BC129+1)/(Q129/1.6)+1/(R129/1.37)) + BC129/((BC129+1)/(Q129/1.6) + BC129/(R129/1.37))</f>
        <v>0</v>
      </c>
      <c r="U129">
        <f>(AX129*BA129)</f>
        <v>0</v>
      </c>
      <c r="V129">
        <f>(BQ129+(U129+2*0.95*5.67E-8*(((BQ129+$B$7)+273)^4-(BQ129+273)^4)-44100*J129)/(1.84*29.3*R129+8*0.95*5.67E-8*(BQ129+273)^3))</f>
        <v>0</v>
      </c>
      <c r="W129">
        <f>($C$7*BR129+$D$7*BS129+$E$7*V129)</f>
        <v>0</v>
      </c>
      <c r="X129">
        <f>0.61365*exp(17.502*W129/(240.97+W129))</f>
        <v>0</v>
      </c>
      <c r="Y129">
        <f>(Z129/AA129*100)</f>
        <v>0</v>
      </c>
      <c r="Z129">
        <f>BJ129*(BO129+BP129)/1000</f>
        <v>0</v>
      </c>
      <c r="AA129">
        <f>0.61365*exp(17.502*BQ129/(240.97+BQ129))</f>
        <v>0</v>
      </c>
      <c r="AB129">
        <f>(X129-BJ129*(BO129+BP129)/1000)</f>
        <v>0</v>
      </c>
      <c r="AC129">
        <f>(-J129*44100)</f>
        <v>0</v>
      </c>
      <c r="AD129">
        <f>2*29.3*R129*0.92*(BQ129-W129)</f>
        <v>0</v>
      </c>
      <c r="AE129">
        <f>2*0.95*5.67E-8*(((BQ129+$B$7)+273)^4-(W129+273)^4)</f>
        <v>0</v>
      </c>
      <c r="AF129">
        <f>U129+AE129+AC129+AD129</f>
        <v>0</v>
      </c>
      <c r="AG129">
        <f>BN129*AU129*(BI129-BH129*(1000-AU129*BK129)/(1000-AU129*BJ129))/(100*BB129)</f>
        <v>0</v>
      </c>
      <c r="AH129">
        <f>1000*BN129*AU129*(BJ129-BK129)/(100*BB129*(1000-AU129*BJ129))</f>
        <v>0</v>
      </c>
      <c r="AI129">
        <f>(AJ129 - AK129 - BO129*1E3/(8.314*(BQ129+273.15)) * AM129/BN129 * AL129) * BN129/(100*BB129) * (1000 - BK129)/1000</f>
        <v>0</v>
      </c>
      <c r="AJ129">
        <v>1922.03731725626</v>
      </c>
      <c r="AK129">
        <v>1876.56272727273</v>
      </c>
      <c r="AL129">
        <v>3.46541313204513</v>
      </c>
      <c r="AM129">
        <v>65.8875090245337</v>
      </c>
      <c r="AN129">
        <f>(AP129 - AO129 + BO129*1E3/(8.314*(BQ129+273.15)) * AR129/BN129 * AQ129) * BN129/(100*BB129) * 1000/(1000 - AP129)</f>
        <v>0</v>
      </c>
      <c r="AO129">
        <v>15.1975987305573</v>
      </c>
      <c r="AP129">
        <v>20.5923440559441</v>
      </c>
      <c r="AQ129">
        <v>-0.00020520071031929</v>
      </c>
      <c r="AR129">
        <v>78.9573288142496</v>
      </c>
      <c r="AS129">
        <v>20</v>
      </c>
      <c r="AT129">
        <v>4</v>
      </c>
      <c r="AU129">
        <f>IF(AS129*$H$13&gt;=AW129,1.0,(AW129/(AW129-AS129*$H$13)))</f>
        <v>0</v>
      </c>
      <c r="AV129">
        <f>(AU129-1)*100</f>
        <v>0</v>
      </c>
      <c r="AW129">
        <f>MAX(0,($B$13+$C$13*BV129)/(1+$D$13*BV129)*BO129/(BQ129+273)*$E$13)</f>
        <v>0</v>
      </c>
      <c r="AX129">
        <f>$B$11*BW129+$C$11*BX129+$F$11*CI129*(1-CL129)</f>
        <v>0</v>
      </c>
      <c r="AY129">
        <f>AX129*AZ129</f>
        <v>0</v>
      </c>
      <c r="AZ129">
        <f>($B$11*$D$9+$C$11*$D$9+$F$11*((CV129+CN129)/MAX(CV129+CN129+CW129, 0.1)*$I$9+CW129/MAX(CV129+CN129+CW129, 0.1)*$J$9))/($B$11+$C$11+$F$11)</f>
        <v>0</v>
      </c>
      <c r="BA129">
        <f>($B$11*$K$9+$C$11*$K$9+$F$11*((CV129+CN129)/MAX(CV129+CN129+CW129, 0.1)*$P$9+CW129/MAX(CV129+CN129+CW129, 0.1)*$Q$9))/($B$11+$C$11+$F$11)</f>
        <v>0</v>
      </c>
      <c r="BB129">
        <v>6</v>
      </c>
      <c r="BC129">
        <v>0.5</v>
      </c>
      <c r="BD129" t="s">
        <v>355</v>
      </c>
      <c r="BE129">
        <v>2</v>
      </c>
      <c r="BF129" t="b">
        <v>1</v>
      </c>
      <c r="BG129">
        <v>1657479918.1</v>
      </c>
      <c r="BH129">
        <v>1831.13666666667</v>
      </c>
      <c r="BI129">
        <v>1894.49333333333</v>
      </c>
      <c r="BJ129">
        <v>20.5980444444444</v>
      </c>
      <c r="BK129">
        <v>15.2362888888889</v>
      </c>
      <c r="BL129">
        <v>1823.12</v>
      </c>
      <c r="BM129">
        <v>20.3361</v>
      </c>
      <c r="BN129">
        <v>499.961111111111</v>
      </c>
      <c r="BO129">
        <v>73.3753777777778</v>
      </c>
      <c r="BP129">
        <v>0.0282906222222222</v>
      </c>
      <c r="BQ129">
        <v>24.5561888888889</v>
      </c>
      <c r="BR129">
        <v>25.2060777777778</v>
      </c>
      <c r="BS129">
        <v>999.9</v>
      </c>
      <c r="BT129">
        <v>0</v>
      </c>
      <c r="BU129">
        <v>0</v>
      </c>
      <c r="BV129">
        <v>9980.69444444445</v>
      </c>
      <c r="BW129">
        <v>0</v>
      </c>
      <c r="BX129">
        <v>2325.46333333333</v>
      </c>
      <c r="BY129">
        <v>-63.3579333333333</v>
      </c>
      <c r="BZ129">
        <v>1869.65</v>
      </c>
      <c r="CA129">
        <v>1923.80555555556</v>
      </c>
      <c r="CB129">
        <v>5.36175777777778</v>
      </c>
      <c r="CC129">
        <v>1894.49333333333</v>
      </c>
      <c r="CD129">
        <v>15.2362888888889</v>
      </c>
      <c r="CE129">
        <v>1.51138888888889</v>
      </c>
      <c r="CF129">
        <v>1.11796666666667</v>
      </c>
      <c r="CG129">
        <v>13.0838888888889</v>
      </c>
      <c r="CH129">
        <v>8.55180888888889</v>
      </c>
      <c r="CI129">
        <v>2000.00666666667</v>
      </c>
      <c r="CJ129">
        <v>0.979996666666667</v>
      </c>
      <c r="CK129">
        <v>0.0200035444444444</v>
      </c>
      <c r="CL129">
        <v>0</v>
      </c>
      <c r="CM129">
        <v>2.56546666666667</v>
      </c>
      <c r="CN129">
        <v>0</v>
      </c>
      <c r="CO129">
        <v>18064.5555555556</v>
      </c>
      <c r="CP129">
        <v>16705.4333333333</v>
      </c>
      <c r="CQ129">
        <v>47.486</v>
      </c>
      <c r="CR129">
        <v>50.875</v>
      </c>
      <c r="CS129">
        <v>48.868</v>
      </c>
      <c r="CT129">
        <v>48</v>
      </c>
      <c r="CU129">
        <v>46.5275555555556</v>
      </c>
      <c r="CV129">
        <v>1959.99666666667</v>
      </c>
      <c r="CW129">
        <v>40.01</v>
      </c>
      <c r="CX129">
        <v>0</v>
      </c>
      <c r="CY129">
        <v>1651546705.2</v>
      </c>
      <c r="CZ129">
        <v>0</v>
      </c>
      <c r="DA129">
        <v>0</v>
      </c>
      <c r="DB129" t="s">
        <v>356</v>
      </c>
      <c r="DC129">
        <v>1657298120.5</v>
      </c>
      <c r="DD129">
        <v>1657298120.5</v>
      </c>
      <c r="DE129">
        <v>0</v>
      </c>
      <c r="DF129">
        <v>1.391</v>
      </c>
      <c r="DG129">
        <v>0.035</v>
      </c>
      <c r="DH129">
        <v>2.39</v>
      </c>
      <c r="DI129">
        <v>0.104</v>
      </c>
      <c r="DJ129">
        <v>419</v>
      </c>
      <c r="DK129">
        <v>18</v>
      </c>
      <c r="DL129">
        <v>0.11</v>
      </c>
      <c r="DM129">
        <v>0.02</v>
      </c>
      <c r="DN129">
        <v>-63.6727475</v>
      </c>
      <c r="DO129">
        <v>4.97724315197019</v>
      </c>
      <c r="DP129">
        <v>0.597182506017841</v>
      </c>
      <c r="DQ129">
        <v>0</v>
      </c>
      <c r="DR129">
        <v>5.63264325</v>
      </c>
      <c r="DS129">
        <v>-1.88820551594748</v>
      </c>
      <c r="DT129">
        <v>0.18195827063351</v>
      </c>
      <c r="DU129">
        <v>0</v>
      </c>
      <c r="DV129">
        <v>0</v>
      </c>
      <c r="DW129">
        <v>2</v>
      </c>
      <c r="DX129" t="s">
        <v>357</v>
      </c>
      <c r="DY129">
        <v>2.81656</v>
      </c>
      <c r="DZ129">
        <v>2.64494</v>
      </c>
      <c r="EA129">
        <v>0.196209</v>
      </c>
      <c r="EB129">
        <v>0.199926</v>
      </c>
      <c r="EC129">
        <v>0.0742513</v>
      </c>
      <c r="ED129">
        <v>0.0600382</v>
      </c>
      <c r="EE129">
        <v>22312.6</v>
      </c>
      <c r="EF129">
        <v>19408.8</v>
      </c>
      <c r="EG129">
        <v>24880.4</v>
      </c>
      <c r="EH129">
        <v>23653.6</v>
      </c>
      <c r="EI129">
        <v>39372.3</v>
      </c>
      <c r="EJ129">
        <v>36844.9</v>
      </c>
      <c r="EK129">
        <v>45037.3</v>
      </c>
      <c r="EL129">
        <v>42248.7</v>
      </c>
      <c r="EM129">
        <v>1.72215</v>
      </c>
      <c r="EN129">
        <v>2.06862</v>
      </c>
      <c r="EO129">
        <v>-0.0446886</v>
      </c>
      <c r="EP129">
        <v>0</v>
      </c>
      <c r="EQ129">
        <v>25.9466</v>
      </c>
      <c r="ER129">
        <v>999.9</v>
      </c>
      <c r="ES129">
        <v>38.725</v>
      </c>
      <c r="ET129">
        <v>35.339</v>
      </c>
      <c r="EU129">
        <v>30.3733</v>
      </c>
      <c r="EV129">
        <v>52.9706</v>
      </c>
      <c r="EW129">
        <v>28.5136</v>
      </c>
      <c r="EX129">
        <v>2</v>
      </c>
      <c r="EY129">
        <v>0.434144</v>
      </c>
      <c r="EZ129">
        <v>9.28105</v>
      </c>
      <c r="FA129">
        <v>20.0029</v>
      </c>
      <c r="FB129">
        <v>5.23586</v>
      </c>
      <c r="FC129">
        <v>11.998</v>
      </c>
      <c r="FD129">
        <v>4.95565</v>
      </c>
      <c r="FE129">
        <v>3.30395</v>
      </c>
      <c r="FF129">
        <v>347.9</v>
      </c>
      <c r="FG129">
        <v>9999</v>
      </c>
      <c r="FH129">
        <v>9999</v>
      </c>
      <c r="FI129">
        <v>6228</v>
      </c>
      <c r="FJ129">
        <v>1.86811</v>
      </c>
      <c r="FK129">
        <v>1.8638</v>
      </c>
      <c r="FL129">
        <v>1.87133</v>
      </c>
      <c r="FM129">
        <v>1.86231</v>
      </c>
      <c r="FN129">
        <v>1.86171</v>
      </c>
      <c r="FO129">
        <v>1.86813</v>
      </c>
      <c r="FP129">
        <v>1.85822</v>
      </c>
      <c r="FQ129">
        <v>1.8646</v>
      </c>
      <c r="FR129">
        <v>5</v>
      </c>
      <c r="FS129">
        <v>0</v>
      </c>
      <c r="FT129">
        <v>0</v>
      </c>
      <c r="FU129">
        <v>0</v>
      </c>
      <c r="FV129" t="s">
        <v>358</v>
      </c>
      <c r="FW129" t="s">
        <v>359</v>
      </c>
      <c r="FX129" t="s">
        <v>360</v>
      </c>
      <c r="FY129" t="s">
        <v>360</v>
      </c>
      <c r="FZ129" t="s">
        <v>360</v>
      </c>
      <c r="GA129" t="s">
        <v>360</v>
      </c>
      <c r="GB129">
        <v>0</v>
      </c>
      <c r="GC129">
        <v>100</v>
      </c>
      <c r="GD129">
        <v>100</v>
      </c>
      <c r="GE129">
        <v>8.06</v>
      </c>
      <c r="GF129">
        <v>0.2617</v>
      </c>
      <c r="GG129">
        <v>1.58883679202709</v>
      </c>
      <c r="GH129">
        <v>0.00476717027532216</v>
      </c>
      <c r="GI129">
        <v>-2.21254457965117e-06</v>
      </c>
      <c r="GJ129">
        <v>8.4011376092462e-10</v>
      </c>
      <c r="GK129">
        <v>-0.0609447565822332</v>
      </c>
      <c r="GL129">
        <v>-0.00872906473258777</v>
      </c>
      <c r="GM129">
        <v>0.00143137740804298</v>
      </c>
      <c r="GN129">
        <v>-1.08861914993027e-05</v>
      </c>
      <c r="GO129">
        <v>12</v>
      </c>
      <c r="GP129">
        <v>2219</v>
      </c>
      <c r="GQ129">
        <v>4</v>
      </c>
      <c r="GR129">
        <v>38</v>
      </c>
      <c r="GS129">
        <v>3030</v>
      </c>
      <c r="GT129">
        <v>3030</v>
      </c>
      <c r="GU129">
        <v>4.21997</v>
      </c>
      <c r="GV129">
        <v>2.25708</v>
      </c>
      <c r="GW129">
        <v>1.99829</v>
      </c>
      <c r="GX129">
        <v>2.70752</v>
      </c>
      <c r="GY129">
        <v>2.09351</v>
      </c>
      <c r="GZ129">
        <v>2.41943</v>
      </c>
      <c r="HA129">
        <v>40.4255</v>
      </c>
      <c r="HB129">
        <v>13.6242</v>
      </c>
      <c r="HC129">
        <v>18</v>
      </c>
      <c r="HD129">
        <v>422.702</v>
      </c>
      <c r="HE129">
        <v>656.273</v>
      </c>
      <c r="HF129">
        <v>18.2025</v>
      </c>
      <c r="HG129">
        <v>32.6793</v>
      </c>
      <c r="HH129">
        <v>30.0014</v>
      </c>
      <c r="HI129">
        <v>32.384</v>
      </c>
      <c r="HJ129">
        <v>32.3646</v>
      </c>
      <c r="HK129">
        <v>84.4656</v>
      </c>
      <c r="HL129">
        <v>58.9447</v>
      </c>
      <c r="HM129">
        <v>0</v>
      </c>
      <c r="HN129">
        <v>17.6111</v>
      </c>
      <c r="HO129">
        <v>1920.33</v>
      </c>
      <c r="HP129">
        <v>15.5433</v>
      </c>
      <c r="HQ129">
        <v>95.2758</v>
      </c>
      <c r="HR129">
        <v>99.2836</v>
      </c>
    </row>
    <row r="130" spans="1:226">
      <c r="A130">
        <v>114</v>
      </c>
      <c r="B130">
        <v>1657479925.6</v>
      </c>
      <c r="C130">
        <v>656.599999904633</v>
      </c>
      <c r="D130" t="s">
        <v>586</v>
      </c>
      <c r="E130" t="s">
        <v>587</v>
      </c>
      <c r="F130">
        <v>5</v>
      </c>
      <c r="G130" t="s">
        <v>353</v>
      </c>
      <c r="H130" t="s">
        <v>354</v>
      </c>
      <c r="I130">
        <v>1657479922.8</v>
      </c>
      <c r="J130">
        <f>(K130)/1000</f>
        <v>0</v>
      </c>
      <c r="K130">
        <f>IF(BF130, AN130, AH130)</f>
        <v>0</v>
      </c>
      <c r="L130">
        <f>IF(BF130, AI130, AG130)</f>
        <v>0</v>
      </c>
      <c r="M130">
        <f>BH130 - IF(AU130&gt;1, L130*BB130*100.0/(AW130*BV130), 0)</f>
        <v>0</v>
      </c>
      <c r="N130">
        <f>((T130-J130/2)*M130-L130)/(T130+J130/2)</f>
        <v>0</v>
      </c>
      <c r="O130">
        <f>N130*(BO130+BP130)/1000.0</f>
        <v>0</v>
      </c>
      <c r="P130">
        <f>(BH130 - IF(AU130&gt;1, L130*BB130*100.0/(AW130*BV130), 0))*(BO130+BP130)/1000.0</f>
        <v>0</v>
      </c>
      <c r="Q130">
        <f>2.0/((1/S130-1/R130)+SIGN(S130)*SQRT((1/S130-1/R130)*(1/S130-1/R130) + 4*BC130/((BC130+1)*(BC130+1))*(2*1/S130*1/R130-1/R130*1/R130)))</f>
        <v>0</v>
      </c>
      <c r="R130">
        <f>IF(LEFT(BD130,1)&lt;&gt;"0",IF(LEFT(BD130,1)="1",3.0,BE130),$D$5+$E$5*(BV130*BO130/($K$5*1000))+$F$5*(BV130*BO130/($K$5*1000))*MAX(MIN(BB130,$J$5),$I$5)*MAX(MIN(BB130,$J$5),$I$5)+$G$5*MAX(MIN(BB130,$J$5),$I$5)*(BV130*BO130/($K$5*1000))+$H$5*(BV130*BO130/($K$5*1000))*(BV130*BO130/($K$5*1000)))</f>
        <v>0</v>
      </c>
      <c r="S130">
        <f>J130*(1000-(1000*0.61365*exp(17.502*W130/(240.97+W130))/(BO130+BP130)+BJ130)/2)/(1000*0.61365*exp(17.502*W130/(240.97+W130))/(BO130+BP130)-BJ130)</f>
        <v>0</v>
      </c>
      <c r="T130">
        <f>1/((BC130+1)/(Q130/1.6)+1/(R130/1.37)) + BC130/((BC130+1)/(Q130/1.6) + BC130/(R130/1.37))</f>
        <v>0</v>
      </c>
      <c r="U130">
        <f>(AX130*BA130)</f>
        <v>0</v>
      </c>
      <c r="V130">
        <f>(BQ130+(U130+2*0.95*5.67E-8*(((BQ130+$B$7)+273)^4-(BQ130+273)^4)-44100*J130)/(1.84*29.3*R130+8*0.95*5.67E-8*(BQ130+273)^3))</f>
        <v>0</v>
      </c>
      <c r="W130">
        <f>($C$7*BR130+$D$7*BS130+$E$7*V130)</f>
        <v>0</v>
      </c>
      <c r="X130">
        <f>0.61365*exp(17.502*W130/(240.97+W130))</f>
        <v>0</v>
      </c>
      <c r="Y130">
        <f>(Z130/AA130*100)</f>
        <v>0</v>
      </c>
      <c r="Z130">
        <f>BJ130*(BO130+BP130)/1000</f>
        <v>0</v>
      </c>
      <c r="AA130">
        <f>0.61365*exp(17.502*BQ130/(240.97+BQ130))</f>
        <v>0</v>
      </c>
      <c r="AB130">
        <f>(X130-BJ130*(BO130+BP130)/1000)</f>
        <v>0</v>
      </c>
      <c r="AC130">
        <f>(-J130*44100)</f>
        <v>0</v>
      </c>
      <c r="AD130">
        <f>2*29.3*R130*0.92*(BQ130-W130)</f>
        <v>0</v>
      </c>
      <c r="AE130">
        <f>2*0.95*5.67E-8*(((BQ130+$B$7)+273)^4-(W130+273)^4)</f>
        <v>0</v>
      </c>
      <c r="AF130">
        <f>U130+AE130+AC130+AD130</f>
        <v>0</v>
      </c>
      <c r="AG130">
        <f>BN130*AU130*(BI130-BH130*(1000-AU130*BK130)/(1000-AU130*BJ130))/(100*BB130)</f>
        <v>0</v>
      </c>
      <c r="AH130">
        <f>1000*BN130*AU130*(BJ130-BK130)/(100*BB130*(1000-AU130*BJ130))</f>
        <v>0</v>
      </c>
      <c r="AI130">
        <f>(AJ130 - AK130 - BO130*1E3/(8.314*(BQ130+273.15)) * AM130/BN130 * AL130) * BN130/(100*BB130) * (1000 - BK130)/1000</f>
        <v>0</v>
      </c>
      <c r="AJ130">
        <v>1939.40092835617</v>
      </c>
      <c r="AK130">
        <v>1893.85454545455</v>
      </c>
      <c r="AL130">
        <v>3.51233130702932</v>
      </c>
      <c r="AM130">
        <v>65.8875090245337</v>
      </c>
      <c r="AN130">
        <f>(AP130 - AO130 + BO130*1E3/(8.314*(BQ130+273.15)) * AR130/BN130 * AQ130) * BN130/(100*BB130) * 1000/(1000 - AP130)</f>
        <v>0</v>
      </c>
      <c r="AO130">
        <v>15.3250257300016</v>
      </c>
      <c r="AP130">
        <v>20.580358041958</v>
      </c>
      <c r="AQ130">
        <v>-0.000330510744223244</v>
      </c>
      <c r="AR130">
        <v>78.9573288142496</v>
      </c>
      <c r="AS130">
        <v>20</v>
      </c>
      <c r="AT130">
        <v>4</v>
      </c>
      <c r="AU130">
        <f>IF(AS130*$H$13&gt;=AW130,1.0,(AW130/(AW130-AS130*$H$13)))</f>
        <v>0</v>
      </c>
      <c r="AV130">
        <f>(AU130-1)*100</f>
        <v>0</v>
      </c>
      <c r="AW130">
        <f>MAX(0,($B$13+$C$13*BV130)/(1+$D$13*BV130)*BO130/(BQ130+273)*$E$13)</f>
        <v>0</v>
      </c>
      <c r="AX130">
        <f>$B$11*BW130+$C$11*BX130+$F$11*CI130*(1-CL130)</f>
        <v>0</v>
      </c>
      <c r="AY130">
        <f>AX130*AZ130</f>
        <v>0</v>
      </c>
      <c r="AZ130">
        <f>($B$11*$D$9+$C$11*$D$9+$F$11*((CV130+CN130)/MAX(CV130+CN130+CW130, 0.1)*$I$9+CW130/MAX(CV130+CN130+CW130, 0.1)*$J$9))/($B$11+$C$11+$F$11)</f>
        <v>0</v>
      </c>
      <c r="BA130">
        <f>($B$11*$K$9+$C$11*$K$9+$F$11*((CV130+CN130)/MAX(CV130+CN130+CW130, 0.1)*$P$9+CW130/MAX(CV130+CN130+CW130, 0.1)*$Q$9))/($B$11+$C$11+$F$11)</f>
        <v>0</v>
      </c>
      <c r="BB130">
        <v>6</v>
      </c>
      <c r="BC130">
        <v>0.5</v>
      </c>
      <c r="BD130" t="s">
        <v>355</v>
      </c>
      <c r="BE130">
        <v>2</v>
      </c>
      <c r="BF130" t="b">
        <v>1</v>
      </c>
      <c r="BG130">
        <v>1657479922.8</v>
      </c>
      <c r="BH130">
        <v>1846.942</v>
      </c>
      <c r="BI130">
        <v>1910.294</v>
      </c>
      <c r="BJ130">
        <v>20.58372</v>
      </c>
      <c r="BK130">
        <v>15.37134</v>
      </c>
      <c r="BL130">
        <v>1838.846</v>
      </c>
      <c r="BM130">
        <v>20.32227</v>
      </c>
      <c r="BN130">
        <v>499.9763</v>
      </c>
      <c r="BO130">
        <v>73.37478</v>
      </c>
      <c r="BP130">
        <v>0.02835136</v>
      </c>
      <c r="BQ130">
        <v>24.53946</v>
      </c>
      <c r="BR130">
        <v>25.22235</v>
      </c>
      <c r="BS130">
        <v>999.9</v>
      </c>
      <c r="BT130">
        <v>0</v>
      </c>
      <c r="BU130">
        <v>0</v>
      </c>
      <c r="BV130">
        <v>10005.805</v>
      </c>
      <c r="BW130">
        <v>0</v>
      </c>
      <c r="BX130">
        <v>2323.375</v>
      </c>
      <c r="BY130">
        <v>-63.35163</v>
      </c>
      <c r="BZ130">
        <v>1885.759</v>
      </c>
      <c r="CA130">
        <v>1940.116</v>
      </c>
      <c r="CB130">
        <v>5.212376</v>
      </c>
      <c r="CC130">
        <v>1910.294</v>
      </c>
      <c r="CD130">
        <v>15.37134</v>
      </c>
      <c r="CE130">
        <v>1.510326</v>
      </c>
      <c r="CF130">
        <v>1.12787</v>
      </c>
      <c r="CG130">
        <v>13.07311</v>
      </c>
      <c r="CH130">
        <v>8.681989</v>
      </c>
      <c r="CI130">
        <v>2000.025</v>
      </c>
      <c r="CJ130">
        <v>0.979997</v>
      </c>
      <c r="CK130">
        <v>0.0200032</v>
      </c>
      <c r="CL130">
        <v>0</v>
      </c>
      <c r="CM130">
        <v>2.55676</v>
      </c>
      <c r="CN130">
        <v>0</v>
      </c>
      <c r="CO130">
        <v>18053.96</v>
      </c>
      <c r="CP130">
        <v>16705.57</v>
      </c>
      <c r="CQ130">
        <v>47.5</v>
      </c>
      <c r="CR130">
        <v>50.9246</v>
      </c>
      <c r="CS130">
        <v>48.875</v>
      </c>
      <c r="CT130">
        <v>48.0558</v>
      </c>
      <c r="CU130">
        <v>46.562</v>
      </c>
      <c r="CV130">
        <v>1960.015</v>
      </c>
      <c r="CW130">
        <v>40.01</v>
      </c>
      <c r="CX130">
        <v>0</v>
      </c>
      <c r="CY130">
        <v>1651546710</v>
      </c>
      <c r="CZ130">
        <v>0</v>
      </c>
      <c r="DA130">
        <v>0</v>
      </c>
      <c r="DB130" t="s">
        <v>356</v>
      </c>
      <c r="DC130">
        <v>1657298120.5</v>
      </c>
      <c r="DD130">
        <v>1657298120.5</v>
      </c>
      <c r="DE130">
        <v>0</v>
      </c>
      <c r="DF130">
        <v>1.391</v>
      </c>
      <c r="DG130">
        <v>0.035</v>
      </c>
      <c r="DH130">
        <v>2.39</v>
      </c>
      <c r="DI130">
        <v>0.104</v>
      </c>
      <c r="DJ130">
        <v>419</v>
      </c>
      <c r="DK130">
        <v>18</v>
      </c>
      <c r="DL130">
        <v>0.11</v>
      </c>
      <c r="DM130">
        <v>0.02</v>
      </c>
      <c r="DN130">
        <v>-63.404255</v>
      </c>
      <c r="DO130">
        <v>1.43621313320833</v>
      </c>
      <c r="DP130">
        <v>0.372511192415745</v>
      </c>
      <c r="DQ130">
        <v>0</v>
      </c>
      <c r="DR130">
        <v>5.4757045</v>
      </c>
      <c r="DS130">
        <v>-1.8440363977486</v>
      </c>
      <c r="DT130">
        <v>0.177616234561343</v>
      </c>
      <c r="DU130">
        <v>0</v>
      </c>
      <c r="DV130">
        <v>0</v>
      </c>
      <c r="DW130">
        <v>2</v>
      </c>
      <c r="DX130" t="s">
        <v>357</v>
      </c>
      <c r="DY130">
        <v>2.81652</v>
      </c>
      <c r="DZ130">
        <v>2.64499</v>
      </c>
      <c r="EA130">
        <v>0.197258</v>
      </c>
      <c r="EB130">
        <v>0.20092</v>
      </c>
      <c r="EC130">
        <v>0.0742206</v>
      </c>
      <c r="ED130">
        <v>0.0604656</v>
      </c>
      <c r="EE130">
        <v>22282.6</v>
      </c>
      <c r="EF130">
        <v>19383.9</v>
      </c>
      <c r="EG130">
        <v>24879.6</v>
      </c>
      <c r="EH130">
        <v>23652.8</v>
      </c>
      <c r="EI130">
        <v>39372.3</v>
      </c>
      <c r="EJ130">
        <v>36827.2</v>
      </c>
      <c r="EK130">
        <v>45035.8</v>
      </c>
      <c r="EL130">
        <v>42247.6</v>
      </c>
      <c r="EM130">
        <v>1.72205</v>
      </c>
      <c r="EN130">
        <v>2.06845</v>
      </c>
      <c r="EO130">
        <v>-0.0447035</v>
      </c>
      <c r="EP130">
        <v>0</v>
      </c>
      <c r="EQ130">
        <v>25.9564</v>
      </c>
      <c r="ER130">
        <v>999.9</v>
      </c>
      <c r="ES130">
        <v>38.725</v>
      </c>
      <c r="ET130">
        <v>35.369</v>
      </c>
      <c r="EU130">
        <v>30.4257</v>
      </c>
      <c r="EV130">
        <v>53.0106</v>
      </c>
      <c r="EW130">
        <v>28.5056</v>
      </c>
      <c r="EX130">
        <v>2</v>
      </c>
      <c r="EY130">
        <v>0.435528</v>
      </c>
      <c r="EZ130">
        <v>9.28105</v>
      </c>
      <c r="FA130">
        <v>20.0029</v>
      </c>
      <c r="FB130">
        <v>5.23601</v>
      </c>
      <c r="FC130">
        <v>11.998</v>
      </c>
      <c r="FD130">
        <v>4.95545</v>
      </c>
      <c r="FE130">
        <v>3.3039</v>
      </c>
      <c r="FF130">
        <v>347.9</v>
      </c>
      <c r="FG130">
        <v>9999</v>
      </c>
      <c r="FH130">
        <v>9999</v>
      </c>
      <c r="FI130">
        <v>6228</v>
      </c>
      <c r="FJ130">
        <v>1.86811</v>
      </c>
      <c r="FK130">
        <v>1.86382</v>
      </c>
      <c r="FL130">
        <v>1.87132</v>
      </c>
      <c r="FM130">
        <v>1.86233</v>
      </c>
      <c r="FN130">
        <v>1.86171</v>
      </c>
      <c r="FO130">
        <v>1.86812</v>
      </c>
      <c r="FP130">
        <v>1.85822</v>
      </c>
      <c r="FQ130">
        <v>1.8646</v>
      </c>
      <c r="FR130">
        <v>5</v>
      </c>
      <c r="FS130">
        <v>0</v>
      </c>
      <c r="FT130">
        <v>0</v>
      </c>
      <c r="FU130">
        <v>0</v>
      </c>
      <c r="FV130" t="s">
        <v>358</v>
      </c>
      <c r="FW130" t="s">
        <v>359</v>
      </c>
      <c r="FX130" t="s">
        <v>360</v>
      </c>
      <c r="FY130" t="s">
        <v>360</v>
      </c>
      <c r="FZ130" t="s">
        <v>360</v>
      </c>
      <c r="GA130" t="s">
        <v>360</v>
      </c>
      <c r="GB130">
        <v>0</v>
      </c>
      <c r="GC130">
        <v>100</v>
      </c>
      <c r="GD130">
        <v>100</v>
      </c>
      <c r="GE130">
        <v>8.14</v>
      </c>
      <c r="GF130">
        <v>0.2613</v>
      </c>
      <c r="GG130">
        <v>1.58883679202709</v>
      </c>
      <c r="GH130">
        <v>0.00476717027532216</v>
      </c>
      <c r="GI130">
        <v>-2.21254457965117e-06</v>
      </c>
      <c r="GJ130">
        <v>8.4011376092462e-10</v>
      </c>
      <c r="GK130">
        <v>-0.0609447565822332</v>
      </c>
      <c r="GL130">
        <v>-0.00872906473258777</v>
      </c>
      <c r="GM130">
        <v>0.00143137740804298</v>
      </c>
      <c r="GN130">
        <v>-1.08861914993027e-05</v>
      </c>
      <c r="GO130">
        <v>12</v>
      </c>
      <c r="GP130">
        <v>2219</v>
      </c>
      <c r="GQ130">
        <v>4</v>
      </c>
      <c r="GR130">
        <v>38</v>
      </c>
      <c r="GS130">
        <v>3030.1</v>
      </c>
      <c r="GT130">
        <v>3030.1</v>
      </c>
      <c r="GU130">
        <v>4.24438</v>
      </c>
      <c r="GV130">
        <v>2.31934</v>
      </c>
      <c r="GW130">
        <v>1.99829</v>
      </c>
      <c r="GX130">
        <v>2.7063</v>
      </c>
      <c r="GY130">
        <v>2.09473</v>
      </c>
      <c r="GZ130">
        <v>2.3938</v>
      </c>
      <c r="HA130">
        <v>40.4765</v>
      </c>
      <c r="HB130">
        <v>13.6067</v>
      </c>
      <c r="HC130">
        <v>18</v>
      </c>
      <c r="HD130">
        <v>422.736</v>
      </c>
      <c r="HE130">
        <v>656.28</v>
      </c>
      <c r="HF130">
        <v>18.1604</v>
      </c>
      <c r="HG130">
        <v>32.6968</v>
      </c>
      <c r="HH130">
        <v>30.0014</v>
      </c>
      <c r="HI130">
        <v>32.3983</v>
      </c>
      <c r="HJ130">
        <v>32.3789</v>
      </c>
      <c r="HK130">
        <v>85.0136</v>
      </c>
      <c r="HL130">
        <v>58.3337</v>
      </c>
      <c r="HM130">
        <v>0</v>
      </c>
      <c r="HN130">
        <v>17.3913</v>
      </c>
      <c r="HO130">
        <v>1940.44</v>
      </c>
      <c r="HP130">
        <v>15.6991</v>
      </c>
      <c r="HQ130">
        <v>95.2726</v>
      </c>
      <c r="HR130">
        <v>99.2808</v>
      </c>
    </row>
    <row r="131" spans="1:226">
      <c r="A131">
        <v>115</v>
      </c>
      <c r="B131">
        <v>1657479930.6</v>
      </c>
      <c r="C131">
        <v>661.599999904633</v>
      </c>
      <c r="D131" t="s">
        <v>588</v>
      </c>
      <c r="E131" t="s">
        <v>589</v>
      </c>
      <c r="F131">
        <v>5</v>
      </c>
      <c r="G131" t="s">
        <v>353</v>
      </c>
      <c r="H131" t="s">
        <v>354</v>
      </c>
      <c r="I131">
        <v>1657479928.1</v>
      </c>
      <c r="J131">
        <f>(K131)/1000</f>
        <v>0</v>
      </c>
      <c r="K131">
        <f>IF(BF131, AN131, AH131)</f>
        <v>0</v>
      </c>
      <c r="L131">
        <f>IF(BF131, AI131, AG131)</f>
        <v>0</v>
      </c>
      <c r="M131">
        <f>BH131 - IF(AU131&gt;1, L131*BB131*100.0/(AW131*BV131), 0)</f>
        <v>0</v>
      </c>
      <c r="N131">
        <f>((T131-J131/2)*M131-L131)/(T131+J131/2)</f>
        <v>0</v>
      </c>
      <c r="O131">
        <f>N131*(BO131+BP131)/1000.0</f>
        <v>0</v>
      </c>
      <c r="P131">
        <f>(BH131 - IF(AU131&gt;1, L131*BB131*100.0/(AW131*BV131), 0))*(BO131+BP131)/1000.0</f>
        <v>0</v>
      </c>
      <c r="Q131">
        <f>2.0/((1/S131-1/R131)+SIGN(S131)*SQRT((1/S131-1/R131)*(1/S131-1/R131) + 4*BC131/((BC131+1)*(BC131+1))*(2*1/S131*1/R131-1/R131*1/R131)))</f>
        <v>0</v>
      </c>
      <c r="R131">
        <f>IF(LEFT(BD131,1)&lt;&gt;"0",IF(LEFT(BD131,1)="1",3.0,BE131),$D$5+$E$5*(BV131*BO131/($K$5*1000))+$F$5*(BV131*BO131/($K$5*1000))*MAX(MIN(BB131,$J$5),$I$5)*MAX(MIN(BB131,$J$5),$I$5)+$G$5*MAX(MIN(BB131,$J$5),$I$5)*(BV131*BO131/($K$5*1000))+$H$5*(BV131*BO131/($K$5*1000))*(BV131*BO131/($K$5*1000)))</f>
        <v>0</v>
      </c>
      <c r="S131">
        <f>J131*(1000-(1000*0.61365*exp(17.502*W131/(240.97+W131))/(BO131+BP131)+BJ131)/2)/(1000*0.61365*exp(17.502*W131/(240.97+W131))/(BO131+BP131)-BJ131)</f>
        <v>0</v>
      </c>
      <c r="T131">
        <f>1/((BC131+1)/(Q131/1.6)+1/(R131/1.37)) + BC131/((BC131+1)/(Q131/1.6) + BC131/(R131/1.37))</f>
        <v>0</v>
      </c>
      <c r="U131">
        <f>(AX131*BA131)</f>
        <v>0</v>
      </c>
      <c r="V131">
        <f>(BQ131+(U131+2*0.95*5.67E-8*(((BQ131+$B$7)+273)^4-(BQ131+273)^4)-44100*J131)/(1.84*29.3*R131+8*0.95*5.67E-8*(BQ131+273)^3))</f>
        <v>0</v>
      </c>
      <c r="W131">
        <f>($C$7*BR131+$D$7*BS131+$E$7*V131)</f>
        <v>0</v>
      </c>
      <c r="X131">
        <f>0.61365*exp(17.502*W131/(240.97+W131))</f>
        <v>0</v>
      </c>
      <c r="Y131">
        <f>(Z131/AA131*100)</f>
        <v>0</v>
      </c>
      <c r="Z131">
        <f>BJ131*(BO131+BP131)/1000</f>
        <v>0</v>
      </c>
      <c r="AA131">
        <f>0.61365*exp(17.502*BQ131/(240.97+BQ131))</f>
        <v>0</v>
      </c>
      <c r="AB131">
        <f>(X131-BJ131*(BO131+BP131)/1000)</f>
        <v>0</v>
      </c>
      <c r="AC131">
        <f>(-J131*44100)</f>
        <v>0</v>
      </c>
      <c r="AD131">
        <f>2*29.3*R131*0.92*(BQ131-W131)</f>
        <v>0</v>
      </c>
      <c r="AE131">
        <f>2*0.95*5.67E-8*(((BQ131+$B$7)+273)^4-(W131+273)^4)</f>
        <v>0</v>
      </c>
      <c r="AF131">
        <f>U131+AE131+AC131+AD131</f>
        <v>0</v>
      </c>
      <c r="AG131">
        <f>BN131*AU131*(BI131-BH131*(1000-AU131*BK131)/(1000-AU131*BJ131))/(100*BB131)</f>
        <v>0</v>
      </c>
      <c r="AH131">
        <f>1000*BN131*AU131*(BJ131-BK131)/(100*BB131*(1000-AU131*BJ131))</f>
        <v>0</v>
      </c>
      <c r="AI131">
        <f>(AJ131 - AK131 - BO131*1E3/(8.314*(BQ131+273.15)) * AM131/BN131 * AL131) * BN131/(100*BB131) * (1000 - BK131)/1000</f>
        <v>0</v>
      </c>
      <c r="AJ131">
        <v>1956.53757830603</v>
      </c>
      <c r="AK131">
        <v>1910.90896969697</v>
      </c>
      <c r="AL131">
        <v>3.40590142780449</v>
      </c>
      <c r="AM131">
        <v>65.8875090245337</v>
      </c>
      <c r="AN131">
        <f>(AP131 - AO131 + BO131*1E3/(8.314*(BQ131+273.15)) * AR131/BN131 * AQ131) * BN131/(100*BB131) * 1000/(1000 - AP131)</f>
        <v>0</v>
      </c>
      <c r="AO131">
        <v>15.4735075573333</v>
      </c>
      <c r="AP131">
        <v>20.5690244755245</v>
      </c>
      <c r="AQ131">
        <v>-0.000125799812948991</v>
      </c>
      <c r="AR131">
        <v>78.9573288142496</v>
      </c>
      <c r="AS131">
        <v>21</v>
      </c>
      <c r="AT131">
        <v>4</v>
      </c>
      <c r="AU131">
        <f>IF(AS131*$H$13&gt;=AW131,1.0,(AW131/(AW131-AS131*$H$13)))</f>
        <v>0</v>
      </c>
      <c r="AV131">
        <f>(AU131-1)*100</f>
        <v>0</v>
      </c>
      <c r="AW131">
        <f>MAX(0,($B$13+$C$13*BV131)/(1+$D$13*BV131)*BO131/(BQ131+273)*$E$13)</f>
        <v>0</v>
      </c>
      <c r="AX131">
        <f>$B$11*BW131+$C$11*BX131+$F$11*CI131*(1-CL131)</f>
        <v>0</v>
      </c>
      <c r="AY131">
        <f>AX131*AZ131</f>
        <v>0</v>
      </c>
      <c r="AZ131">
        <f>($B$11*$D$9+$C$11*$D$9+$F$11*((CV131+CN131)/MAX(CV131+CN131+CW131, 0.1)*$I$9+CW131/MAX(CV131+CN131+CW131, 0.1)*$J$9))/($B$11+$C$11+$F$11)</f>
        <v>0</v>
      </c>
      <c r="BA131">
        <f>($B$11*$K$9+$C$11*$K$9+$F$11*((CV131+CN131)/MAX(CV131+CN131+CW131, 0.1)*$P$9+CW131/MAX(CV131+CN131+CW131, 0.1)*$Q$9))/($B$11+$C$11+$F$11)</f>
        <v>0</v>
      </c>
      <c r="BB131">
        <v>6</v>
      </c>
      <c r="BC131">
        <v>0.5</v>
      </c>
      <c r="BD131" t="s">
        <v>355</v>
      </c>
      <c r="BE131">
        <v>2</v>
      </c>
      <c r="BF131" t="b">
        <v>1</v>
      </c>
      <c r="BG131">
        <v>1657479928.1</v>
      </c>
      <c r="BH131">
        <v>1864.92222222222</v>
      </c>
      <c r="BI131">
        <v>1928.05444444444</v>
      </c>
      <c r="BJ131">
        <v>20.5738666666667</v>
      </c>
      <c r="BK131">
        <v>15.5273888888889</v>
      </c>
      <c r="BL131">
        <v>1856.73111111111</v>
      </c>
      <c r="BM131">
        <v>20.3127555555556</v>
      </c>
      <c r="BN131">
        <v>500.018444444444</v>
      </c>
      <c r="BO131">
        <v>73.3737888888889</v>
      </c>
      <c r="BP131">
        <v>0.0283975</v>
      </c>
      <c r="BQ131">
        <v>24.5343333333333</v>
      </c>
      <c r="BR131">
        <v>25.2214777777778</v>
      </c>
      <c r="BS131">
        <v>999.9</v>
      </c>
      <c r="BT131">
        <v>0</v>
      </c>
      <c r="BU131">
        <v>0</v>
      </c>
      <c r="BV131">
        <v>10009.5111111111</v>
      </c>
      <c r="BW131">
        <v>0</v>
      </c>
      <c r="BX131">
        <v>2321.94</v>
      </c>
      <c r="BY131">
        <v>-63.1304222222222</v>
      </c>
      <c r="BZ131">
        <v>1904.09777777778</v>
      </c>
      <c r="CA131">
        <v>1958.46333333333</v>
      </c>
      <c r="CB131">
        <v>5.04647777777778</v>
      </c>
      <c r="CC131">
        <v>1928.05444444444</v>
      </c>
      <c r="CD131">
        <v>15.5273888888889</v>
      </c>
      <c r="CE131">
        <v>1.50958222222222</v>
      </c>
      <c r="CF131">
        <v>1.13930444444444</v>
      </c>
      <c r="CG131">
        <v>13.0655666666667</v>
      </c>
      <c r="CH131">
        <v>8.83116333333333</v>
      </c>
      <c r="CI131">
        <v>1999.99</v>
      </c>
      <c r="CJ131">
        <v>0.979997</v>
      </c>
      <c r="CK131">
        <v>0.0200032</v>
      </c>
      <c r="CL131">
        <v>0</v>
      </c>
      <c r="CM131">
        <v>2.56186666666667</v>
      </c>
      <c r="CN131">
        <v>0</v>
      </c>
      <c r="CO131">
        <v>18035.1444444444</v>
      </c>
      <c r="CP131">
        <v>16705.3222222222</v>
      </c>
      <c r="CQ131">
        <v>47.5</v>
      </c>
      <c r="CR131">
        <v>50.937</v>
      </c>
      <c r="CS131">
        <v>48.9232222222222</v>
      </c>
      <c r="CT131">
        <v>48.062</v>
      </c>
      <c r="CU131">
        <v>46.576</v>
      </c>
      <c r="CV131">
        <v>1959.98</v>
      </c>
      <c r="CW131">
        <v>40.01</v>
      </c>
      <c r="CX131">
        <v>0</v>
      </c>
      <c r="CY131">
        <v>1651546714.8</v>
      </c>
      <c r="CZ131">
        <v>0</v>
      </c>
      <c r="DA131">
        <v>0</v>
      </c>
      <c r="DB131" t="s">
        <v>356</v>
      </c>
      <c r="DC131">
        <v>1657298120.5</v>
      </c>
      <c r="DD131">
        <v>1657298120.5</v>
      </c>
      <c r="DE131">
        <v>0</v>
      </c>
      <c r="DF131">
        <v>1.391</v>
      </c>
      <c r="DG131">
        <v>0.035</v>
      </c>
      <c r="DH131">
        <v>2.39</v>
      </c>
      <c r="DI131">
        <v>0.104</v>
      </c>
      <c r="DJ131">
        <v>419</v>
      </c>
      <c r="DK131">
        <v>18</v>
      </c>
      <c r="DL131">
        <v>0.11</v>
      </c>
      <c r="DM131">
        <v>0.02</v>
      </c>
      <c r="DN131">
        <v>-63.2063</v>
      </c>
      <c r="DO131">
        <v>0.219104690431693</v>
      </c>
      <c r="DP131">
        <v>0.264266712811129</v>
      </c>
      <c r="DQ131">
        <v>0</v>
      </c>
      <c r="DR131">
        <v>5.321872</v>
      </c>
      <c r="DS131">
        <v>-1.87925223264542</v>
      </c>
      <c r="DT131">
        <v>0.180928195953533</v>
      </c>
      <c r="DU131">
        <v>0</v>
      </c>
      <c r="DV131">
        <v>0</v>
      </c>
      <c r="DW131">
        <v>2</v>
      </c>
      <c r="DX131" t="s">
        <v>357</v>
      </c>
      <c r="DY131">
        <v>2.8166</v>
      </c>
      <c r="DZ131">
        <v>2.64494</v>
      </c>
      <c r="EA131">
        <v>0.19828</v>
      </c>
      <c r="EB131">
        <v>0.201968</v>
      </c>
      <c r="EC131">
        <v>0.0741876</v>
      </c>
      <c r="ED131">
        <v>0.0608927</v>
      </c>
      <c r="EE131">
        <v>22252.7</v>
      </c>
      <c r="EF131">
        <v>19357.9</v>
      </c>
      <c r="EG131">
        <v>24878</v>
      </c>
      <c r="EH131">
        <v>23652.2</v>
      </c>
      <c r="EI131">
        <v>39372</v>
      </c>
      <c r="EJ131">
        <v>36809.5</v>
      </c>
      <c r="EK131">
        <v>45033.8</v>
      </c>
      <c r="EL131">
        <v>42246.6</v>
      </c>
      <c r="EM131">
        <v>1.72173</v>
      </c>
      <c r="EN131">
        <v>2.06833</v>
      </c>
      <c r="EO131">
        <v>-0.0454858</v>
      </c>
      <c r="EP131">
        <v>0</v>
      </c>
      <c r="EQ131">
        <v>25.9645</v>
      </c>
      <c r="ER131">
        <v>999.9</v>
      </c>
      <c r="ES131">
        <v>38.701</v>
      </c>
      <c r="ET131">
        <v>35.369</v>
      </c>
      <c r="EU131">
        <v>30.41</v>
      </c>
      <c r="EV131">
        <v>52.8106</v>
      </c>
      <c r="EW131">
        <v>28.4696</v>
      </c>
      <c r="EX131">
        <v>2</v>
      </c>
      <c r="EY131">
        <v>0.436822</v>
      </c>
      <c r="EZ131">
        <v>9.28105</v>
      </c>
      <c r="FA131">
        <v>20.0034</v>
      </c>
      <c r="FB131">
        <v>5.23601</v>
      </c>
      <c r="FC131">
        <v>11.998</v>
      </c>
      <c r="FD131">
        <v>4.95555</v>
      </c>
      <c r="FE131">
        <v>3.30393</v>
      </c>
      <c r="FF131">
        <v>347.9</v>
      </c>
      <c r="FG131">
        <v>9999</v>
      </c>
      <c r="FH131">
        <v>9999</v>
      </c>
      <c r="FI131">
        <v>6228.3</v>
      </c>
      <c r="FJ131">
        <v>1.86813</v>
      </c>
      <c r="FK131">
        <v>1.8638</v>
      </c>
      <c r="FL131">
        <v>1.87134</v>
      </c>
      <c r="FM131">
        <v>1.86234</v>
      </c>
      <c r="FN131">
        <v>1.86171</v>
      </c>
      <c r="FO131">
        <v>1.86813</v>
      </c>
      <c r="FP131">
        <v>1.85822</v>
      </c>
      <c r="FQ131">
        <v>1.86461</v>
      </c>
      <c r="FR131">
        <v>5</v>
      </c>
      <c r="FS131">
        <v>0</v>
      </c>
      <c r="FT131">
        <v>0</v>
      </c>
      <c r="FU131">
        <v>0</v>
      </c>
      <c r="FV131" t="s">
        <v>358</v>
      </c>
      <c r="FW131" t="s">
        <v>359</v>
      </c>
      <c r="FX131" t="s">
        <v>360</v>
      </c>
      <c r="FY131" t="s">
        <v>360</v>
      </c>
      <c r="FZ131" t="s">
        <v>360</v>
      </c>
      <c r="GA131" t="s">
        <v>360</v>
      </c>
      <c r="GB131">
        <v>0</v>
      </c>
      <c r="GC131">
        <v>100</v>
      </c>
      <c r="GD131">
        <v>100</v>
      </c>
      <c r="GE131">
        <v>8.24</v>
      </c>
      <c r="GF131">
        <v>0.2609</v>
      </c>
      <c r="GG131">
        <v>1.58883679202709</v>
      </c>
      <c r="GH131">
        <v>0.00476717027532216</v>
      </c>
      <c r="GI131">
        <v>-2.21254457965117e-06</v>
      </c>
      <c r="GJ131">
        <v>8.4011376092462e-10</v>
      </c>
      <c r="GK131">
        <v>-0.0609447565822332</v>
      </c>
      <c r="GL131">
        <v>-0.00872906473258777</v>
      </c>
      <c r="GM131">
        <v>0.00143137740804298</v>
      </c>
      <c r="GN131">
        <v>-1.08861914993027e-05</v>
      </c>
      <c r="GO131">
        <v>12</v>
      </c>
      <c r="GP131">
        <v>2219</v>
      </c>
      <c r="GQ131">
        <v>4</v>
      </c>
      <c r="GR131">
        <v>38</v>
      </c>
      <c r="GS131">
        <v>3030.2</v>
      </c>
      <c r="GT131">
        <v>3030.2</v>
      </c>
      <c r="GU131">
        <v>4.27368</v>
      </c>
      <c r="GV131">
        <v>2.26685</v>
      </c>
      <c r="GW131">
        <v>1.99829</v>
      </c>
      <c r="GX131">
        <v>2.70752</v>
      </c>
      <c r="GY131">
        <v>2.09351</v>
      </c>
      <c r="GZ131">
        <v>2.38525</v>
      </c>
      <c r="HA131">
        <v>40.4765</v>
      </c>
      <c r="HB131">
        <v>13.6154</v>
      </c>
      <c r="HC131">
        <v>18</v>
      </c>
      <c r="HD131">
        <v>422.639</v>
      </c>
      <c r="HE131">
        <v>656.331</v>
      </c>
      <c r="HF131">
        <v>18.1283</v>
      </c>
      <c r="HG131">
        <v>32.7149</v>
      </c>
      <c r="HH131">
        <v>30.0013</v>
      </c>
      <c r="HI131">
        <v>32.4125</v>
      </c>
      <c r="HJ131">
        <v>32.3932</v>
      </c>
      <c r="HK131">
        <v>85.5205</v>
      </c>
      <c r="HL131">
        <v>57.7146</v>
      </c>
      <c r="HM131">
        <v>0</v>
      </c>
      <c r="HN131">
        <v>17.1682</v>
      </c>
      <c r="HO131">
        <v>1953.82</v>
      </c>
      <c r="HP131">
        <v>15.8643</v>
      </c>
      <c r="HQ131">
        <v>95.2677</v>
      </c>
      <c r="HR131">
        <v>99.2784</v>
      </c>
    </row>
    <row r="132" spans="1:226">
      <c r="A132">
        <v>116</v>
      </c>
      <c r="B132">
        <v>1657479935.6</v>
      </c>
      <c r="C132">
        <v>666.599999904633</v>
      </c>
      <c r="D132" t="s">
        <v>590</v>
      </c>
      <c r="E132" t="s">
        <v>591</v>
      </c>
      <c r="F132">
        <v>5</v>
      </c>
      <c r="G132" t="s">
        <v>353</v>
      </c>
      <c r="H132" t="s">
        <v>354</v>
      </c>
      <c r="I132">
        <v>1657479932.8</v>
      </c>
      <c r="J132">
        <f>(K132)/1000</f>
        <v>0</v>
      </c>
      <c r="K132">
        <f>IF(BF132, AN132, AH132)</f>
        <v>0</v>
      </c>
      <c r="L132">
        <f>IF(BF132, AI132, AG132)</f>
        <v>0</v>
      </c>
      <c r="M132">
        <f>BH132 - IF(AU132&gt;1, L132*BB132*100.0/(AW132*BV132), 0)</f>
        <v>0</v>
      </c>
      <c r="N132">
        <f>((T132-J132/2)*M132-L132)/(T132+J132/2)</f>
        <v>0</v>
      </c>
      <c r="O132">
        <f>N132*(BO132+BP132)/1000.0</f>
        <v>0</v>
      </c>
      <c r="P132">
        <f>(BH132 - IF(AU132&gt;1, L132*BB132*100.0/(AW132*BV132), 0))*(BO132+BP132)/1000.0</f>
        <v>0</v>
      </c>
      <c r="Q132">
        <f>2.0/((1/S132-1/R132)+SIGN(S132)*SQRT((1/S132-1/R132)*(1/S132-1/R132) + 4*BC132/((BC132+1)*(BC132+1))*(2*1/S132*1/R132-1/R132*1/R132)))</f>
        <v>0</v>
      </c>
      <c r="R132">
        <f>IF(LEFT(BD132,1)&lt;&gt;"0",IF(LEFT(BD132,1)="1",3.0,BE132),$D$5+$E$5*(BV132*BO132/($K$5*1000))+$F$5*(BV132*BO132/($K$5*1000))*MAX(MIN(BB132,$J$5),$I$5)*MAX(MIN(BB132,$J$5),$I$5)+$G$5*MAX(MIN(BB132,$J$5),$I$5)*(BV132*BO132/($K$5*1000))+$H$5*(BV132*BO132/($K$5*1000))*(BV132*BO132/($K$5*1000)))</f>
        <v>0</v>
      </c>
      <c r="S132">
        <f>J132*(1000-(1000*0.61365*exp(17.502*W132/(240.97+W132))/(BO132+BP132)+BJ132)/2)/(1000*0.61365*exp(17.502*W132/(240.97+W132))/(BO132+BP132)-BJ132)</f>
        <v>0</v>
      </c>
      <c r="T132">
        <f>1/((BC132+1)/(Q132/1.6)+1/(R132/1.37)) + BC132/((BC132+1)/(Q132/1.6) + BC132/(R132/1.37))</f>
        <v>0</v>
      </c>
      <c r="U132">
        <f>(AX132*BA132)</f>
        <v>0</v>
      </c>
      <c r="V132">
        <f>(BQ132+(U132+2*0.95*5.67E-8*(((BQ132+$B$7)+273)^4-(BQ132+273)^4)-44100*J132)/(1.84*29.3*R132+8*0.95*5.67E-8*(BQ132+273)^3))</f>
        <v>0</v>
      </c>
      <c r="W132">
        <f>($C$7*BR132+$D$7*BS132+$E$7*V132)</f>
        <v>0</v>
      </c>
      <c r="X132">
        <f>0.61365*exp(17.502*W132/(240.97+W132))</f>
        <v>0</v>
      </c>
      <c r="Y132">
        <f>(Z132/AA132*100)</f>
        <v>0</v>
      </c>
      <c r="Z132">
        <f>BJ132*(BO132+BP132)/1000</f>
        <v>0</v>
      </c>
      <c r="AA132">
        <f>0.61365*exp(17.502*BQ132/(240.97+BQ132))</f>
        <v>0</v>
      </c>
      <c r="AB132">
        <f>(X132-BJ132*(BO132+BP132)/1000)</f>
        <v>0</v>
      </c>
      <c r="AC132">
        <f>(-J132*44100)</f>
        <v>0</v>
      </c>
      <c r="AD132">
        <f>2*29.3*R132*0.92*(BQ132-W132)</f>
        <v>0</v>
      </c>
      <c r="AE132">
        <f>2*0.95*5.67E-8*(((BQ132+$B$7)+273)^4-(W132+273)^4)</f>
        <v>0</v>
      </c>
      <c r="AF132">
        <f>U132+AE132+AC132+AD132</f>
        <v>0</v>
      </c>
      <c r="AG132">
        <f>BN132*AU132*(BI132-BH132*(1000-AU132*BK132)/(1000-AU132*BJ132))/(100*BB132)</f>
        <v>0</v>
      </c>
      <c r="AH132">
        <f>1000*BN132*AU132*(BJ132-BK132)/(100*BB132*(1000-AU132*BJ132))</f>
        <v>0</v>
      </c>
      <c r="AI132">
        <f>(AJ132 - AK132 - BO132*1E3/(8.314*(BQ132+273.15)) * AM132/BN132 * AL132) * BN132/(100*BB132) * (1000 - BK132)/1000</f>
        <v>0</v>
      </c>
      <c r="AJ132">
        <v>1974.19407451595</v>
      </c>
      <c r="AK132">
        <v>1928.36175757576</v>
      </c>
      <c r="AL132">
        <v>3.48421475308887</v>
      </c>
      <c r="AM132">
        <v>65.8875090245337</v>
      </c>
      <c r="AN132">
        <f>(AP132 - AO132 + BO132*1E3/(8.314*(BQ132+273.15)) * AR132/BN132 * AQ132) * BN132/(100*BB132) * 1000/(1000 - AP132)</f>
        <v>0</v>
      </c>
      <c r="AO132">
        <v>15.6159836561325</v>
      </c>
      <c r="AP132">
        <v>20.5555811188811</v>
      </c>
      <c r="AQ132">
        <v>-0.000166343041577668</v>
      </c>
      <c r="AR132">
        <v>78.9573288142496</v>
      </c>
      <c r="AS132">
        <v>20</v>
      </c>
      <c r="AT132">
        <v>4</v>
      </c>
      <c r="AU132">
        <f>IF(AS132*$H$13&gt;=AW132,1.0,(AW132/(AW132-AS132*$H$13)))</f>
        <v>0</v>
      </c>
      <c r="AV132">
        <f>(AU132-1)*100</f>
        <v>0</v>
      </c>
      <c r="AW132">
        <f>MAX(0,($B$13+$C$13*BV132)/(1+$D$13*BV132)*BO132/(BQ132+273)*$E$13)</f>
        <v>0</v>
      </c>
      <c r="AX132">
        <f>$B$11*BW132+$C$11*BX132+$F$11*CI132*(1-CL132)</f>
        <v>0</v>
      </c>
      <c r="AY132">
        <f>AX132*AZ132</f>
        <v>0</v>
      </c>
      <c r="AZ132">
        <f>($B$11*$D$9+$C$11*$D$9+$F$11*((CV132+CN132)/MAX(CV132+CN132+CW132, 0.1)*$I$9+CW132/MAX(CV132+CN132+CW132, 0.1)*$J$9))/($B$11+$C$11+$F$11)</f>
        <v>0</v>
      </c>
      <c r="BA132">
        <f>($B$11*$K$9+$C$11*$K$9+$F$11*((CV132+CN132)/MAX(CV132+CN132+CW132, 0.1)*$P$9+CW132/MAX(CV132+CN132+CW132, 0.1)*$Q$9))/($B$11+$C$11+$F$11)</f>
        <v>0</v>
      </c>
      <c r="BB132">
        <v>6</v>
      </c>
      <c r="BC132">
        <v>0.5</v>
      </c>
      <c r="BD132" t="s">
        <v>355</v>
      </c>
      <c r="BE132">
        <v>2</v>
      </c>
      <c r="BF132" t="b">
        <v>1</v>
      </c>
      <c r="BG132">
        <v>1657479932.8</v>
      </c>
      <c r="BH132">
        <v>1880.907</v>
      </c>
      <c r="BI132">
        <v>1943.967</v>
      </c>
      <c r="BJ132">
        <v>20.56166</v>
      </c>
      <c r="BK132">
        <v>15.66505</v>
      </c>
      <c r="BL132">
        <v>1872.634</v>
      </c>
      <c r="BM132">
        <v>20.30098</v>
      </c>
      <c r="BN132">
        <v>500.0586</v>
      </c>
      <c r="BO132">
        <v>73.3719</v>
      </c>
      <c r="BP132">
        <v>0.0282405</v>
      </c>
      <c r="BQ132">
        <v>24.52359</v>
      </c>
      <c r="BR132">
        <v>25.23408</v>
      </c>
      <c r="BS132">
        <v>999.9</v>
      </c>
      <c r="BT132">
        <v>0</v>
      </c>
      <c r="BU132">
        <v>0</v>
      </c>
      <c r="BV132">
        <v>10005.697</v>
      </c>
      <c r="BW132">
        <v>0</v>
      </c>
      <c r="BX132">
        <v>2320.124</v>
      </c>
      <c r="BY132">
        <v>-63.05942</v>
      </c>
      <c r="BZ132">
        <v>1920.393</v>
      </c>
      <c r="CA132">
        <v>1974.904</v>
      </c>
      <c r="CB132">
        <v>4.896602</v>
      </c>
      <c r="CC132">
        <v>1943.967</v>
      </c>
      <c r="CD132">
        <v>15.66505</v>
      </c>
      <c r="CE132">
        <v>1.508648</v>
      </c>
      <c r="CF132">
        <v>1.149376</v>
      </c>
      <c r="CG132">
        <v>13.05609</v>
      </c>
      <c r="CH132">
        <v>8.961429</v>
      </c>
      <c r="CI132">
        <v>1999.964</v>
      </c>
      <c r="CJ132">
        <v>0.979997</v>
      </c>
      <c r="CK132">
        <v>0.0200032</v>
      </c>
      <c r="CL132">
        <v>0</v>
      </c>
      <c r="CM132">
        <v>2.57686</v>
      </c>
      <c r="CN132">
        <v>0</v>
      </c>
      <c r="CO132">
        <v>18022.83</v>
      </c>
      <c r="CP132">
        <v>16705.1</v>
      </c>
      <c r="CQ132">
        <v>47.5434</v>
      </c>
      <c r="CR132">
        <v>50.9874</v>
      </c>
      <c r="CS132">
        <v>48.937</v>
      </c>
      <c r="CT132">
        <v>48.1124</v>
      </c>
      <c r="CU132">
        <v>46.5935</v>
      </c>
      <c r="CV132">
        <v>1959.954</v>
      </c>
      <c r="CW132">
        <v>40.01</v>
      </c>
      <c r="CX132">
        <v>0</v>
      </c>
      <c r="CY132">
        <v>1651546720.2</v>
      </c>
      <c r="CZ132">
        <v>0</v>
      </c>
      <c r="DA132">
        <v>0</v>
      </c>
      <c r="DB132" t="s">
        <v>356</v>
      </c>
      <c r="DC132">
        <v>1657298120.5</v>
      </c>
      <c r="DD132">
        <v>1657298120.5</v>
      </c>
      <c r="DE132">
        <v>0</v>
      </c>
      <c r="DF132">
        <v>1.391</v>
      </c>
      <c r="DG132">
        <v>0.035</v>
      </c>
      <c r="DH132">
        <v>2.39</v>
      </c>
      <c r="DI132">
        <v>0.104</v>
      </c>
      <c r="DJ132">
        <v>419</v>
      </c>
      <c r="DK132">
        <v>18</v>
      </c>
      <c r="DL132">
        <v>0.11</v>
      </c>
      <c r="DM132">
        <v>0.02</v>
      </c>
      <c r="DN132">
        <v>-63.2052525</v>
      </c>
      <c r="DO132">
        <v>1.29504652908093</v>
      </c>
      <c r="DP132">
        <v>0.311197290305925</v>
      </c>
      <c r="DQ132">
        <v>0</v>
      </c>
      <c r="DR132">
        <v>5.13245675</v>
      </c>
      <c r="DS132">
        <v>-1.8945833020638</v>
      </c>
      <c r="DT132">
        <v>0.182383646997031</v>
      </c>
      <c r="DU132">
        <v>0</v>
      </c>
      <c r="DV132">
        <v>0</v>
      </c>
      <c r="DW132">
        <v>2</v>
      </c>
      <c r="DX132" t="s">
        <v>357</v>
      </c>
      <c r="DY132">
        <v>2.81642</v>
      </c>
      <c r="DZ132">
        <v>2.64455</v>
      </c>
      <c r="EA132">
        <v>0.199312</v>
      </c>
      <c r="EB132">
        <v>0.202921</v>
      </c>
      <c r="EC132">
        <v>0.0741511</v>
      </c>
      <c r="ED132">
        <v>0.0613807</v>
      </c>
      <c r="EE132">
        <v>22223.1</v>
      </c>
      <c r="EF132">
        <v>19334.3</v>
      </c>
      <c r="EG132">
        <v>24877.2</v>
      </c>
      <c r="EH132">
        <v>23651.8</v>
      </c>
      <c r="EI132">
        <v>39372.2</v>
      </c>
      <c r="EJ132">
        <v>36789.5</v>
      </c>
      <c r="EK132">
        <v>45032.3</v>
      </c>
      <c r="EL132">
        <v>42245.6</v>
      </c>
      <c r="EM132">
        <v>1.72175</v>
      </c>
      <c r="EN132">
        <v>2.0683</v>
      </c>
      <c r="EO132">
        <v>-0.0446588</v>
      </c>
      <c r="EP132">
        <v>0</v>
      </c>
      <c r="EQ132">
        <v>25.9718</v>
      </c>
      <c r="ER132">
        <v>999.9</v>
      </c>
      <c r="ES132">
        <v>38.677</v>
      </c>
      <c r="ET132">
        <v>35.399</v>
      </c>
      <c r="EU132">
        <v>30.4382</v>
      </c>
      <c r="EV132">
        <v>53.0006</v>
      </c>
      <c r="EW132">
        <v>28.4135</v>
      </c>
      <c r="EX132">
        <v>2</v>
      </c>
      <c r="EY132">
        <v>0.438216</v>
      </c>
      <c r="EZ132">
        <v>9.28105</v>
      </c>
      <c r="FA132">
        <v>20.0037</v>
      </c>
      <c r="FB132">
        <v>5.23601</v>
      </c>
      <c r="FC132">
        <v>11.9978</v>
      </c>
      <c r="FD132">
        <v>4.9557</v>
      </c>
      <c r="FE132">
        <v>3.304</v>
      </c>
      <c r="FF132">
        <v>347.9</v>
      </c>
      <c r="FG132">
        <v>9999</v>
      </c>
      <c r="FH132">
        <v>9999</v>
      </c>
      <c r="FI132">
        <v>6228.3</v>
      </c>
      <c r="FJ132">
        <v>1.86808</v>
      </c>
      <c r="FK132">
        <v>1.86379</v>
      </c>
      <c r="FL132">
        <v>1.8713</v>
      </c>
      <c r="FM132">
        <v>1.86232</v>
      </c>
      <c r="FN132">
        <v>1.86171</v>
      </c>
      <c r="FO132">
        <v>1.86812</v>
      </c>
      <c r="FP132">
        <v>1.85822</v>
      </c>
      <c r="FQ132">
        <v>1.86458</v>
      </c>
      <c r="FR132">
        <v>5</v>
      </c>
      <c r="FS132">
        <v>0</v>
      </c>
      <c r="FT132">
        <v>0</v>
      </c>
      <c r="FU132">
        <v>0</v>
      </c>
      <c r="FV132" t="s">
        <v>358</v>
      </c>
      <c r="FW132" t="s">
        <v>359</v>
      </c>
      <c r="FX132" t="s">
        <v>360</v>
      </c>
      <c r="FY132" t="s">
        <v>360</v>
      </c>
      <c r="FZ132" t="s">
        <v>360</v>
      </c>
      <c r="GA132" t="s">
        <v>360</v>
      </c>
      <c r="GB132">
        <v>0</v>
      </c>
      <c r="GC132">
        <v>100</v>
      </c>
      <c r="GD132">
        <v>100</v>
      </c>
      <c r="GE132">
        <v>8.32</v>
      </c>
      <c r="GF132">
        <v>0.2604</v>
      </c>
      <c r="GG132">
        <v>1.58883679202709</v>
      </c>
      <c r="GH132">
        <v>0.00476717027532216</v>
      </c>
      <c r="GI132">
        <v>-2.21254457965117e-06</v>
      </c>
      <c r="GJ132">
        <v>8.4011376092462e-10</v>
      </c>
      <c r="GK132">
        <v>-0.0609447565822332</v>
      </c>
      <c r="GL132">
        <v>-0.00872906473258777</v>
      </c>
      <c r="GM132">
        <v>0.00143137740804298</v>
      </c>
      <c r="GN132">
        <v>-1.08861914993027e-05</v>
      </c>
      <c r="GO132">
        <v>12</v>
      </c>
      <c r="GP132">
        <v>2219</v>
      </c>
      <c r="GQ132">
        <v>4</v>
      </c>
      <c r="GR132">
        <v>38</v>
      </c>
      <c r="GS132">
        <v>3030.3</v>
      </c>
      <c r="GT132">
        <v>3030.3</v>
      </c>
      <c r="GU132">
        <v>4.29688</v>
      </c>
      <c r="GV132">
        <v>2.31689</v>
      </c>
      <c r="GW132">
        <v>1.99829</v>
      </c>
      <c r="GX132">
        <v>2.7063</v>
      </c>
      <c r="GY132">
        <v>2.09351</v>
      </c>
      <c r="GZ132">
        <v>2.37915</v>
      </c>
      <c r="HA132">
        <v>40.502</v>
      </c>
      <c r="HB132">
        <v>13.5979</v>
      </c>
      <c r="HC132">
        <v>18</v>
      </c>
      <c r="HD132">
        <v>422.745</v>
      </c>
      <c r="HE132">
        <v>656.466</v>
      </c>
      <c r="HF132">
        <v>18.1045</v>
      </c>
      <c r="HG132">
        <v>32.7331</v>
      </c>
      <c r="HH132">
        <v>30.0014</v>
      </c>
      <c r="HI132">
        <v>32.4268</v>
      </c>
      <c r="HJ132">
        <v>32.4075</v>
      </c>
      <c r="HK132">
        <v>86.0666</v>
      </c>
      <c r="HL132">
        <v>57.117</v>
      </c>
      <c r="HM132">
        <v>0</v>
      </c>
      <c r="HN132">
        <v>16.939</v>
      </c>
      <c r="HO132">
        <v>1973.9</v>
      </c>
      <c r="HP132">
        <v>16.0332</v>
      </c>
      <c r="HQ132">
        <v>95.2645</v>
      </c>
      <c r="HR132">
        <v>99.2763</v>
      </c>
    </row>
    <row r="133" spans="1:226">
      <c r="A133">
        <v>117</v>
      </c>
      <c r="B133">
        <v>1657479940.6</v>
      </c>
      <c r="C133">
        <v>671.599999904633</v>
      </c>
      <c r="D133" t="s">
        <v>592</v>
      </c>
      <c r="E133" t="s">
        <v>593</v>
      </c>
      <c r="F133">
        <v>5</v>
      </c>
      <c r="G133" t="s">
        <v>353</v>
      </c>
      <c r="H133" t="s">
        <v>354</v>
      </c>
      <c r="I133">
        <v>1657479938.1</v>
      </c>
      <c r="J133">
        <f>(K133)/1000</f>
        <v>0</v>
      </c>
      <c r="K133">
        <f>IF(BF133, AN133, AH133)</f>
        <v>0</v>
      </c>
      <c r="L133">
        <f>IF(BF133, AI133, AG133)</f>
        <v>0</v>
      </c>
      <c r="M133">
        <f>BH133 - IF(AU133&gt;1, L133*BB133*100.0/(AW133*BV133), 0)</f>
        <v>0</v>
      </c>
      <c r="N133">
        <f>((T133-J133/2)*M133-L133)/(T133+J133/2)</f>
        <v>0</v>
      </c>
      <c r="O133">
        <f>N133*(BO133+BP133)/1000.0</f>
        <v>0</v>
      </c>
      <c r="P133">
        <f>(BH133 - IF(AU133&gt;1, L133*BB133*100.0/(AW133*BV133), 0))*(BO133+BP133)/1000.0</f>
        <v>0</v>
      </c>
      <c r="Q133">
        <f>2.0/((1/S133-1/R133)+SIGN(S133)*SQRT((1/S133-1/R133)*(1/S133-1/R133) + 4*BC133/((BC133+1)*(BC133+1))*(2*1/S133*1/R133-1/R133*1/R133)))</f>
        <v>0</v>
      </c>
      <c r="R133">
        <f>IF(LEFT(BD133,1)&lt;&gt;"0",IF(LEFT(BD133,1)="1",3.0,BE133),$D$5+$E$5*(BV133*BO133/($K$5*1000))+$F$5*(BV133*BO133/($K$5*1000))*MAX(MIN(BB133,$J$5),$I$5)*MAX(MIN(BB133,$J$5),$I$5)+$G$5*MAX(MIN(BB133,$J$5),$I$5)*(BV133*BO133/($K$5*1000))+$H$5*(BV133*BO133/($K$5*1000))*(BV133*BO133/($K$5*1000)))</f>
        <v>0</v>
      </c>
      <c r="S133">
        <f>J133*(1000-(1000*0.61365*exp(17.502*W133/(240.97+W133))/(BO133+BP133)+BJ133)/2)/(1000*0.61365*exp(17.502*W133/(240.97+W133))/(BO133+BP133)-BJ133)</f>
        <v>0</v>
      </c>
      <c r="T133">
        <f>1/((BC133+1)/(Q133/1.6)+1/(R133/1.37)) + BC133/((BC133+1)/(Q133/1.6) + BC133/(R133/1.37))</f>
        <v>0</v>
      </c>
      <c r="U133">
        <f>(AX133*BA133)</f>
        <v>0</v>
      </c>
      <c r="V133">
        <f>(BQ133+(U133+2*0.95*5.67E-8*(((BQ133+$B$7)+273)^4-(BQ133+273)^4)-44100*J133)/(1.84*29.3*R133+8*0.95*5.67E-8*(BQ133+273)^3))</f>
        <v>0</v>
      </c>
      <c r="W133">
        <f>($C$7*BR133+$D$7*BS133+$E$7*V133)</f>
        <v>0</v>
      </c>
      <c r="X133">
        <f>0.61365*exp(17.502*W133/(240.97+W133))</f>
        <v>0</v>
      </c>
      <c r="Y133">
        <f>(Z133/AA133*100)</f>
        <v>0</v>
      </c>
      <c r="Z133">
        <f>BJ133*(BO133+BP133)/1000</f>
        <v>0</v>
      </c>
      <c r="AA133">
        <f>0.61365*exp(17.502*BQ133/(240.97+BQ133))</f>
        <v>0</v>
      </c>
      <c r="AB133">
        <f>(X133-BJ133*(BO133+BP133)/1000)</f>
        <v>0</v>
      </c>
      <c r="AC133">
        <f>(-J133*44100)</f>
        <v>0</v>
      </c>
      <c r="AD133">
        <f>2*29.3*R133*0.92*(BQ133-W133)</f>
        <v>0</v>
      </c>
      <c r="AE133">
        <f>2*0.95*5.67E-8*(((BQ133+$B$7)+273)^4-(W133+273)^4)</f>
        <v>0</v>
      </c>
      <c r="AF133">
        <f>U133+AE133+AC133+AD133</f>
        <v>0</v>
      </c>
      <c r="AG133">
        <f>BN133*AU133*(BI133-BH133*(1000-AU133*BK133)/(1000-AU133*BJ133))/(100*BB133)</f>
        <v>0</v>
      </c>
      <c r="AH133">
        <f>1000*BN133*AU133*(BJ133-BK133)/(100*BB133*(1000-AU133*BJ133))</f>
        <v>0</v>
      </c>
      <c r="AI133">
        <f>(AJ133 - AK133 - BO133*1E3/(8.314*(BQ133+273.15)) * AM133/BN133 * AL133) * BN133/(100*BB133) * (1000 - BK133)/1000</f>
        <v>0</v>
      </c>
      <c r="AJ133">
        <v>1991.21548933806</v>
      </c>
      <c r="AK133">
        <v>1945.37418181818</v>
      </c>
      <c r="AL133">
        <v>3.44546358292763</v>
      </c>
      <c r="AM133">
        <v>65.8875090245337</v>
      </c>
      <c r="AN133">
        <f>(AP133 - AO133 + BO133*1E3/(8.314*(BQ133+273.15)) * AR133/BN133 * AQ133) * BN133/(100*BB133) * 1000/(1000 - AP133)</f>
        <v>0</v>
      </c>
      <c r="AO133">
        <v>15.7960485734458</v>
      </c>
      <c r="AP133">
        <v>20.5612076923077</v>
      </c>
      <c r="AQ133">
        <v>6.54525392975066e-05</v>
      </c>
      <c r="AR133">
        <v>78.9573288142496</v>
      </c>
      <c r="AS133">
        <v>21</v>
      </c>
      <c r="AT133">
        <v>4</v>
      </c>
      <c r="AU133">
        <f>IF(AS133*$H$13&gt;=AW133,1.0,(AW133/(AW133-AS133*$H$13)))</f>
        <v>0</v>
      </c>
      <c r="AV133">
        <f>(AU133-1)*100</f>
        <v>0</v>
      </c>
      <c r="AW133">
        <f>MAX(0,($B$13+$C$13*BV133)/(1+$D$13*BV133)*BO133/(BQ133+273)*$E$13)</f>
        <v>0</v>
      </c>
      <c r="AX133">
        <f>$B$11*BW133+$C$11*BX133+$F$11*CI133*(1-CL133)</f>
        <v>0</v>
      </c>
      <c r="AY133">
        <f>AX133*AZ133</f>
        <v>0</v>
      </c>
      <c r="AZ133">
        <f>($B$11*$D$9+$C$11*$D$9+$F$11*((CV133+CN133)/MAX(CV133+CN133+CW133, 0.1)*$I$9+CW133/MAX(CV133+CN133+CW133, 0.1)*$J$9))/($B$11+$C$11+$F$11)</f>
        <v>0</v>
      </c>
      <c r="BA133">
        <f>($B$11*$K$9+$C$11*$K$9+$F$11*((CV133+CN133)/MAX(CV133+CN133+CW133, 0.1)*$P$9+CW133/MAX(CV133+CN133+CW133, 0.1)*$Q$9))/($B$11+$C$11+$F$11)</f>
        <v>0</v>
      </c>
      <c r="BB133">
        <v>6</v>
      </c>
      <c r="BC133">
        <v>0.5</v>
      </c>
      <c r="BD133" t="s">
        <v>355</v>
      </c>
      <c r="BE133">
        <v>2</v>
      </c>
      <c r="BF133" t="b">
        <v>1</v>
      </c>
      <c r="BG133">
        <v>1657479938.1</v>
      </c>
      <c r="BH133">
        <v>1898.57444444444</v>
      </c>
      <c r="BI133">
        <v>1961.56</v>
      </c>
      <c r="BJ133">
        <v>20.5588111111111</v>
      </c>
      <c r="BK133">
        <v>15.8463666666667</v>
      </c>
      <c r="BL133">
        <v>1890.20555555556</v>
      </c>
      <c r="BM133">
        <v>20.2982333333333</v>
      </c>
      <c r="BN133">
        <v>500.010888888889</v>
      </c>
      <c r="BO133">
        <v>73.3716888888889</v>
      </c>
      <c r="BP133">
        <v>0.0282695444444444</v>
      </c>
      <c r="BQ133">
        <v>24.5155555555556</v>
      </c>
      <c r="BR133">
        <v>25.2413222222222</v>
      </c>
      <c r="BS133">
        <v>999.9</v>
      </c>
      <c r="BT133">
        <v>0</v>
      </c>
      <c r="BU133">
        <v>0</v>
      </c>
      <c r="BV133">
        <v>10002.08</v>
      </c>
      <c r="BW133">
        <v>0</v>
      </c>
      <c r="BX133">
        <v>2319.89888888889</v>
      </c>
      <c r="BY133">
        <v>-62.9850777777778</v>
      </c>
      <c r="BZ133">
        <v>1938.42666666667</v>
      </c>
      <c r="CA133">
        <v>1993.14333333333</v>
      </c>
      <c r="CB133">
        <v>4.71245111111111</v>
      </c>
      <c r="CC133">
        <v>1961.56</v>
      </c>
      <c r="CD133">
        <v>15.8463666666667</v>
      </c>
      <c r="CE133">
        <v>1.50843555555556</v>
      </c>
      <c r="CF133">
        <v>1.16267333333333</v>
      </c>
      <c r="CG133">
        <v>13.0539444444444</v>
      </c>
      <c r="CH133">
        <v>9.13198777777778</v>
      </c>
      <c r="CI133">
        <v>2000.01333333333</v>
      </c>
      <c r="CJ133">
        <v>0.979997666666667</v>
      </c>
      <c r="CK133">
        <v>0.0200024888888889</v>
      </c>
      <c r="CL133">
        <v>0</v>
      </c>
      <c r="CM133">
        <v>2.55812222222222</v>
      </c>
      <c r="CN133">
        <v>0</v>
      </c>
      <c r="CO133">
        <v>18009.4777777778</v>
      </c>
      <c r="CP133">
        <v>16705.5</v>
      </c>
      <c r="CQ133">
        <v>47.562</v>
      </c>
      <c r="CR133">
        <v>51</v>
      </c>
      <c r="CS133">
        <v>48.979</v>
      </c>
      <c r="CT133">
        <v>48.125</v>
      </c>
      <c r="CU133">
        <v>46.625</v>
      </c>
      <c r="CV133">
        <v>1960.01111111111</v>
      </c>
      <c r="CW133">
        <v>40.01</v>
      </c>
      <c r="CX133">
        <v>0</v>
      </c>
      <c r="CY133">
        <v>1651546725</v>
      </c>
      <c r="CZ133">
        <v>0</v>
      </c>
      <c r="DA133">
        <v>0</v>
      </c>
      <c r="DB133" t="s">
        <v>356</v>
      </c>
      <c r="DC133">
        <v>1657298120.5</v>
      </c>
      <c r="DD133">
        <v>1657298120.5</v>
      </c>
      <c r="DE133">
        <v>0</v>
      </c>
      <c r="DF133">
        <v>1.391</v>
      </c>
      <c r="DG133">
        <v>0.035</v>
      </c>
      <c r="DH133">
        <v>2.39</v>
      </c>
      <c r="DI133">
        <v>0.104</v>
      </c>
      <c r="DJ133">
        <v>419</v>
      </c>
      <c r="DK133">
        <v>18</v>
      </c>
      <c r="DL133">
        <v>0.11</v>
      </c>
      <c r="DM133">
        <v>0.02</v>
      </c>
      <c r="DN133">
        <v>-63.1110125</v>
      </c>
      <c r="DO133">
        <v>1.65880637898706</v>
      </c>
      <c r="DP133">
        <v>0.345878274243628</v>
      </c>
      <c r="DQ133">
        <v>0</v>
      </c>
      <c r="DR133">
        <v>5.0027495</v>
      </c>
      <c r="DS133">
        <v>-1.97001073170733</v>
      </c>
      <c r="DT133">
        <v>0.189666003634679</v>
      </c>
      <c r="DU133">
        <v>0</v>
      </c>
      <c r="DV133">
        <v>0</v>
      </c>
      <c r="DW133">
        <v>2</v>
      </c>
      <c r="DX133" t="s">
        <v>357</v>
      </c>
      <c r="DY133">
        <v>2.81616</v>
      </c>
      <c r="DZ133">
        <v>2.64493</v>
      </c>
      <c r="EA133">
        <v>0.200325</v>
      </c>
      <c r="EB133">
        <v>0.203962</v>
      </c>
      <c r="EC133">
        <v>0.0741572</v>
      </c>
      <c r="ED133">
        <v>0.0618054</v>
      </c>
      <c r="EE133">
        <v>22194.2</v>
      </c>
      <c r="EF133">
        <v>19308.2</v>
      </c>
      <c r="EG133">
        <v>24876.4</v>
      </c>
      <c r="EH133">
        <v>23650.8</v>
      </c>
      <c r="EI133">
        <v>39370.9</v>
      </c>
      <c r="EJ133">
        <v>36771.6</v>
      </c>
      <c r="EK133">
        <v>45031.1</v>
      </c>
      <c r="EL133">
        <v>42244.2</v>
      </c>
      <c r="EM133">
        <v>1.7211</v>
      </c>
      <c r="EN133">
        <v>2.0682</v>
      </c>
      <c r="EO133">
        <v>-0.0452846</v>
      </c>
      <c r="EP133">
        <v>0</v>
      </c>
      <c r="EQ133">
        <v>25.9783</v>
      </c>
      <c r="ER133">
        <v>999.9</v>
      </c>
      <c r="ES133">
        <v>38.652</v>
      </c>
      <c r="ET133">
        <v>35.399</v>
      </c>
      <c r="EU133">
        <v>30.4173</v>
      </c>
      <c r="EV133">
        <v>52.8906</v>
      </c>
      <c r="EW133">
        <v>28.4615</v>
      </c>
      <c r="EX133">
        <v>2</v>
      </c>
      <c r="EY133">
        <v>0.43956</v>
      </c>
      <c r="EZ133">
        <v>9.28105</v>
      </c>
      <c r="FA133">
        <v>20.0041</v>
      </c>
      <c r="FB133">
        <v>5.23646</v>
      </c>
      <c r="FC133">
        <v>11.998</v>
      </c>
      <c r="FD133">
        <v>4.9557</v>
      </c>
      <c r="FE133">
        <v>3.304</v>
      </c>
      <c r="FF133">
        <v>347.9</v>
      </c>
      <c r="FG133">
        <v>9999</v>
      </c>
      <c r="FH133">
        <v>9999</v>
      </c>
      <c r="FI133">
        <v>6228.3</v>
      </c>
      <c r="FJ133">
        <v>1.86807</v>
      </c>
      <c r="FK133">
        <v>1.86381</v>
      </c>
      <c r="FL133">
        <v>1.87133</v>
      </c>
      <c r="FM133">
        <v>1.86234</v>
      </c>
      <c r="FN133">
        <v>1.86172</v>
      </c>
      <c r="FO133">
        <v>1.86813</v>
      </c>
      <c r="FP133">
        <v>1.85822</v>
      </c>
      <c r="FQ133">
        <v>1.8646</v>
      </c>
      <c r="FR133">
        <v>5</v>
      </c>
      <c r="FS133">
        <v>0</v>
      </c>
      <c r="FT133">
        <v>0</v>
      </c>
      <c r="FU133">
        <v>0</v>
      </c>
      <c r="FV133" t="s">
        <v>358</v>
      </c>
      <c r="FW133" t="s">
        <v>359</v>
      </c>
      <c r="FX133" t="s">
        <v>360</v>
      </c>
      <c r="FY133" t="s">
        <v>360</v>
      </c>
      <c r="FZ133" t="s">
        <v>360</v>
      </c>
      <c r="GA133" t="s">
        <v>360</v>
      </c>
      <c r="GB133">
        <v>0</v>
      </c>
      <c r="GC133">
        <v>100</v>
      </c>
      <c r="GD133">
        <v>100</v>
      </c>
      <c r="GE133">
        <v>8.42</v>
      </c>
      <c r="GF133">
        <v>0.2606</v>
      </c>
      <c r="GG133">
        <v>1.58883679202709</v>
      </c>
      <c r="GH133">
        <v>0.00476717027532216</v>
      </c>
      <c r="GI133">
        <v>-2.21254457965117e-06</v>
      </c>
      <c r="GJ133">
        <v>8.4011376092462e-10</v>
      </c>
      <c r="GK133">
        <v>-0.0609447565822332</v>
      </c>
      <c r="GL133">
        <v>-0.00872906473258777</v>
      </c>
      <c r="GM133">
        <v>0.00143137740804298</v>
      </c>
      <c r="GN133">
        <v>-1.08861914993027e-05</v>
      </c>
      <c r="GO133">
        <v>12</v>
      </c>
      <c r="GP133">
        <v>2219</v>
      </c>
      <c r="GQ133">
        <v>4</v>
      </c>
      <c r="GR133">
        <v>38</v>
      </c>
      <c r="GS133">
        <v>3030.3</v>
      </c>
      <c r="GT133">
        <v>3030.3</v>
      </c>
      <c r="GU133">
        <v>4.32739</v>
      </c>
      <c r="GV133">
        <v>2.26074</v>
      </c>
      <c r="GW133">
        <v>1.99829</v>
      </c>
      <c r="GX133">
        <v>2.7063</v>
      </c>
      <c r="GY133">
        <v>2.09351</v>
      </c>
      <c r="GZ133">
        <v>2.38281</v>
      </c>
      <c r="HA133">
        <v>40.5275</v>
      </c>
      <c r="HB133">
        <v>13.5541</v>
      </c>
      <c r="HC133">
        <v>18</v>
      </c>
      <c r="HD133">
        <v>422.46</v>
      </c>
      <c r="HE133">
        <v>656.538</v>
      </c>
      <c r="HF133">
        <v>18.0879</v>
      </c>
      <c r="HG133">
        <v>32.752</v>
      </c>
      <c r="HH133">
        <v>30.0014</v>
      </c>
      <c r="HI133">
        <v>32.4411</v>
      </c>
      <c r="HJ133">
        <v>32.4219</v>
      </c>
      <c r="HK133">
        <v>86.5836</v>
      </c>
      <c r="HL133">
        <v>56.5403</v>
      </c>
      <c r="HM133">
        <v>0</v>
      </c>
      <c r="HN133">
        <v>16.6977</v>
      </c>
      <c r="HO133">
        <v>1987.39</v>
      </c>
      <c r="HP133">
        <v>16.1893</v>
      </c>
      <c r="HQ133">
        <v>95.2618</v>
      </c>
      <c r="HR133">
        <v>99.2727</v>
      </c>
    </row>
    <row r="134" spans="1:226">
      <c r="A134">
        <v>118</v>
      </c>
      <c r="B134">
        <v>1657480671.6</v>
      </c>
      <c r="C134">
        <v>1402.59999990463</v>
      </c>
      <c r="D134" t="s">
        <v>594</v>
      </c>
      <c r="E134" t="s">
        <v>595</v>
      </c>
      <c r="F134">
        <v>5</v>
      </c>
      <c r="G134" t="s">
        <v>596</v>
      </c>
      <c r="H134" t="s">
        <v>354</v>
      </c>
      <c r="I134">
        <v>1657480668.6</v>
      </c>
      <c r="J134">
        <f>(K134)/1000</f>
        <v>0</v>
      </c>
      <c r="K134">
        <f>IF(BF134, AN134, AH134)</f>
        <v>0</v>
      </c>
      <c r="L134">
        <f>IF(BF134, AI134, AG134)</f>
        <v>0</v>
      </c>
      <c r="M134">
        <f>BH134 - IF(AU134&gt;1, L134*BB134*100.0/(AW134*BV134), 0)</f>
        <v>0</v>
      </c>
      <c r="N134">
        <f>((T134-J134/2)*M134-L134)/(T134+J134/2)</f>
        <v>0</v>
      </c>
      <c r="O134">
        <f>N134*(BO134+BP134)/1000.0</f>
        <v>0</v>
      </c>
      <c r="P134">
        <f>(BH134 - IF(AU134&gt;1, L134*BB134*100.0/(AW134*BV134), 0))*(BO134+BP134)/1000.0</f>
        <v>0</v>
      </c>
      <c r="Q134">
        <f>2.0/((1/S134-1/R134)+SIGN(S134)*SQRT((1/S134-1/R134)*(1/S134-1/R134) + 4*BC134/((BC134+1)*(BC134+1))*(2*1/S134*1/R134-1/R134*1/R134)))</f>
        <v>0</v>
      </c>
      <c r="R134">
        <f>IF(LEFT(BD134,1)&lt;&gt;"0",IF(LEFT(BD134,1)="1",3.0,BE134),$D$5+$E$5*(BV134*BO134/($K$5*1000))+$F$5*(BV134*BO134/($K$5*1000))*MAX(MIN(BB134,$J$5),$I$5)*MAX(MIN(BB134,$J$5),$I$5)+$G$5*MAX(MIN(BB134,$J$5),$I$5)*(BV134*BO134/($K$5*1000))+$H$5*(BV134*BO134/($K$5*1000))*(BV134*BO134/($K$5*1000)))</f>
        <v>0</v>
      </c>
      <c r="S134">
        <f>J134*(1000-(1000*0.61365*exp(17.502*W134/(240.97+W134))/(BO134+BP134)+BJ134)/2)/(1000*0.61365*exp(17.502*W134/(240.97+W134))/(BO134+BP134)-BJ134)</f>
        <v>0</v>
      </c>
      <c r="T134">
        <f>1/((BC134+1)/(Q134/1.6)+1/(R134/1.37)) + BC134/((BC134+1)/(Q134/1.6) + BC134/(R134/1.37))</f>
        <v>0</v>
      </c>
      <c r="U134">
        <f>(AX134*BA134)</f>
        <v>0</v>
      </c>
      <c r="V134">
        <f>(BQ134+(U134+2*0.95*5.67E-8*(((BQ134+$B$7)+273)^4-(BQ134+273)^4)-44100*J134)/(1.84*29.3*R134+8*0.95*5.67E-8*(BQ134+273)^3))</f>
        <v>0</v>
      </c>
      <c r="W134">
        <f>($C$7*BR134+$D$7*BS134+$E$7*V134)</f>
        <v>0</v>
      </c>
      <c r="X134">
        <f>0.61365*exp(17.502*W134/(240.97+W134))</f>
        <v>0</v>
      </c>
      <c r="Y134">
        <f>(Z134/AA134*100)</f>
        <v>0</v>
      </c>
      <c r="Z134">
        <f>BJ134*(BO134+BP134)/1000</f>
        <v>0</v>
      </c>
      <c r="AA134">
        <f>0.61365*exp(17.502*BQ134/(240.97+BQ134))</f>
        <v>0</v>
      </c>
      <c r="AB134">
        <f>(X134-BJ134*(BO134+BP134)/1000)</f>
        <v>0</v>
      </c>
      <c r="AC134">
        <f>(-J134*44100)</f>
        <v>0</v>
      </c>
      <c r="AD134">
        <f>2*29.3*R134*0.92*(BQ134-W134)</f>
        <v>0</v>
      </c>
      <c r="AE134">
        <f>2*0.95*5.67E-8*(((BQ134+$B$7)+273)^4-(W134+273)^4)</f>
        <v>0</v>
      </c>
      <c r="AF134">
        <f>U134+AE134+AC134+AD134</f>
        <v>0</v>
      </c>
      <c r="AG134">
        <f>BN134*AU134*(BI134-BH134*(1000-AU134*BK134)/(1000-AU134*BJ134))/(100*BB134)</f>
        <v>0</v>
      </c>
      <c r="AH134">
        <f>1000*BN134*AU134*(BJ134-BK134)/(100*BB134*(1000-AU134*BJ134))</f>
        <v>0</v>
      </c>
      <c r="AI134">
        <f>(AJ134 - AK134 - BO134*1E3/(8.314*(BQ134+273.15)) * AM134/BN134 * AL134) * BN134/(100*BB134) * (1000 - BK134)/1000</f>
        <v>0</v>
      </c>
      <c r="AJ134">
        <v>428.080837792151</v>
      </c>
      <c r="AK134">
        <v>415.790066666667</v>
      </c>
      <c r="AL134">
        <v>0.00710358506347554</v>
      </c>
      <c r="AM134">
        <v>66.2237107534502</v>
      </c>
      <c r="AN134">
        <f>(AP134 - AO134 + BO134*1E3/(8.314*(BQ134+273.15)) * AR134/BN134 * AQ134) * BN134/(100*BB134) * 1000/(1000 - AP134)</f>
        <v>0</v>
      </c>
      <c r="AO134">
        <v>19.5685071911316</v>
      </c>
      <c r="AP134">
        <v>21.7836825174825</v>
      </c>
      <c r="AQ134">
        <v>-0.00591640342499793</v>
      </c>
      <c r="AR134">
        <v>78.8586477778016</v>
      </c>
      <c r="AS134">
        <v>21</v>
      </c>
      <c r="AT134">
        <v>4</v>
      </c>
      <c r="AU134">
        <f>IF(AS134*$H$13&gt;=AW134,1.0,(AW134/(AW134-AS134*$H$13)))</f>
        <v>0</v>
      </c>
      <c r="AV134">
        <f>(AU134-1)*100</f>
        <v>0</v>
      </c>
      <c r="AW134">
        <f>MAX(0,($B$13+$C$13*BV134)/(1+$D$13*BV134)*BO134/(BQ134+273)*$E$13)</f>
        <v>0</v>
      </c>
      <c r="AX134">
        <f>$B$11*BW134+$C$11*BX134+$F$11*CI134*(1-CL134)</f>
        <v>0</v>
      </c>
      <c r="AY134">
        <f>AX134*AZ134</f>
        <v>0</v>
      </c>
      <c r="AZ134">
        <f>($B$11*$D$9+$C$11*$D$9+$F$11*((CV134+CN134)/MAX(CV134+CN134+CW134, 0.1)*$I$9+CW134/MAX(CV134+CN134+CW134, 0.1)*$J$9))/($B$11+$C$11+$F$11)</f>
        <v>0</v>
      </c>
      <c r="BA134">
        <f>($B$11*$K$9+$C$11*$K$9+$F$11*((CV134+CN134)/MAX(CV134+CN134+CW134, 0.1)*$P$9+CW134/MAX(CV134+CN134+CW134, 0.1)*$Q$9))/($B$11+$C$11+$F$11)</f>
        <v>0</v>
      </c>
      <c r="BB134">
        <v>2.7</v>
      </c>
      <c r="BC134">
        <v>0.5</v>
      </c>
      <c r="BD134" t="s">
        <v>355</v>
      </c>
      <c r="BE134">
        <v>2</v>
      </c>
      <c r="BF134" t="b">
        <v>1</v>
      </c>
      <c r="BG134">
        <v>1657480668.6</v>
      </c>
      <c r="BH134">
        <v>406.685727272727</v>
      </c>
      <c r="BI134">
        <v>419.703454545455</v>
      </c>
      <c r="BJ134">
        <v>21.7932454545455</v>
      </c>
      <c r="BK134">
        <v>19.5689727272727</v>
      </c>
      <c r="BL134">
        <v>403.478454545455</v>
      </c>
      <c r="BM134">
        <v>21.4888272727273</v>
      </c>
      <c r="BN134">
        <v>499.993181818182</v>
      </c>
      <c r="BO134">
        <v>73.3509363636364</v>
      </c>
      <c r="BP134">
        <v>0.0255936454545455</v>
      </c>
      <c r="BQ134">
        <v>25.0215636363636</v>
      </c>
      <c r="BR134">
        <v>24.9131363636364</v>
      </c>
      <c r="BS134">
        <v>999.9</v>
      </c>
      <c r="BT134">
        <v>0</v>
      </c>
      <c r="BU134">
        <v>0</v>
      </c>
      <c r="BV134">
        <v>9988.75272727273</v>
      </c>
      <c r="BW134">
        <v>0</v>
      </c>
      <c r="BX134">
        <v>2087.64818181818</v>
      </c>
      <c r="BY134">
        <v>-13.0177181818182</v>
      </c>
      <c r="BZ134">
        <v>415.746181818182</v>
      </c>
      <c r="CA134">
        <v>428.080636363636</v>
      </c>
      <c r="CB134">
        <v>2.22427090909091</v>
      </c>
      <c r="CC134">
        <v>419.703454545455</v>
      </c>
      <c r="CD134">
        <v>19.5689727272727</v>
      </c>
      <c r="CE134">
        <v>1.59855636363636</v>
      </c>
      <c r="CF134">
        <v>1.43540363636364</v>
      </c>
      <c r="CG134">
        <v>13.9448909090909</v>
      </c>
      <c r="CH134">
        <v>12.2968818181818</v>
      </c>
      <c r="CI134">
        <v>1999.96818181818</v>
      </c>
      <c r="CJ134">
        <v>0.980001818181818</v>
      </c>
      <c r="CK134">
        <v>0.0199985545454545</v>
      </c>
      <c r="CL134">
        <v>0</v>
      </c>
      <c r="CM134">
        <v>2.51588181818182</v>
      </c>
      <c r="CN134">
        <v>0</v>
      </c>
      <c r="CO134">
        <v>3778.33636363636</v>
      </c>
      <c r="CP134">
        <v>16705.1272727273</v>
      </c>
      <c r="CQ134">
        <v>47.062</v>
      </c>
      <c r="CR134">
        <v>49.937</v>
      </c>
      <c r="CS134">
        <v>48.312</v>
      </c>
      <c r="CT134">
        <v>47.562</v>
      </c>
      <c r="CU134">
        <v>46.2894545454545</v>
      </c>
      <c r="CV134">
        <v>1959.96818181818</v>
      </c>
      <c r="CW134">
        <v>40</v>
      </c>
      <c r="CX134">
        <v>0</v>
      </c>
      <c r="CY134">
        <v>1651547455.8</v>
      </c>
      <c r="CZ134">
        <v>0</v>
      </c>
      <c r="DA134">
        <v>0</v>
      </c>
      <c r="DB134" t="s">
        <v>356</v>
      </c>
      <c r="DC134">
        <v>1657298120.5</v>
      </c>
      <c r="DD134">
        <v>1657298120.5</v>
      </c>
      <c r="DE134">
        <v>0</v>
      </c>
      <c r="DF134">
        <v>1.391</v>
      </c>
      <c r="DG134">
        <v>0.035</v>
      </c>
      <c r="DH134">
        <v>2.39</v>
      </c>
      <c r="DI134">
        <v>0.104</v>
      </c>
      <c r="DJ134">
        <v>419</v>
      </c>
      <c r="DK134">
        <v>18</v>
      </c>
      <c r="DL134">
        <v>0.11</v>
      </c>
      <c r="DM134">
        <v>0.02</v>
      </c>
      <c r="DN134">
        <v>-13.0247780487805</v>
      </c>
      <c r="DO134">
        <v>0.313768641114961</v>
      </c>
      <c r="DP134">
        <v>0.0589098754079737</v>
      </c>
      <c r="DQ134">
        <v>0</v>
      </c>
      <c r="DR134">
        <v>2.19551658536585</v>
      </c>
      <c r="DS134">
        <v>0.301250592334502</v>
      </c>
      <c r="DT134">
        <v>0.0342011007959882</v>
      </c>
      <c r="DU134">
        <v>0</v>
      </c>
      <c r="DV134">
        <v>0</v>
      </c>
      <c r="DW134">
        <v>2</v>
      </c>
      <c r="DX134" t="s">
        <v>357</v>
      </c>
      <c r="DY134">
        <v>2.81461</v>
      </c>
      <c r="DZ134">
        <v>2.64214</v>
      </c>
      <c r="EA134">
        <v>0.0712992</v>
      </c>
      <c r="EB134">
        <v>0.0734361</v>
      </c>
      <c r="EC134">
        <v>0.0771671</v>
      </c>
      <c r="ED134">
        <v>0.0716763</v>
      </c>
      <c r="EE134">
        <v>25760</v>
      </c>
      <c r="EF134">
        <v>22476.1</v>
      </c>
      <c r="EG134">
        <v>24858.9</v>
      </c>
      <c r="EH134">
        <v>23649.6</v>
      </c>
      <c r="EI134">
        <v>39216.8</v>
      </c>
      <c r="EJ134">
        <v>36381.7</v>
      </c>
      <c r="EK134">
        <v>45005.2</v>
      </c>
      <c r="EL134">
        <v>42244.5</v>
      </c>
      <c r="EM134">
        <v>1.71515</v>
      </c>
      <c r="EN134">
        <v>2.0521</v>
      </c>
      <c r="EO134">
        <v>-0.0527725</v>
      </c>
      <c r="EP134">
        <v>0</v>
      </c>
      <c r="EQ134">
        <v>25.7705</v>
      </c>
      <c r="ER134">
        <v>999.9</v>
      </c>
      <c r="ES134">
        <v>34.507</v>
      </c>
      <c r="ET134">
        <v>37.907</v>
      </c>
      <c r="EU134">
        <v>31.1607</v>
      </c>
      <c r="EV134">
        <v>53.0808</v>
      </c>
      <c r="EW134">
        <v>28.5216</v>
      </c>
      <c r="EX134">
        <v>2</v>
      </c>
      <c r="EY134">
        <v>0.430744</v>
      </c>
      <c r="EZ134">
        <v>5.59733</v>
      </c>
      <c r="FA134">
        <v>20.1556</v>
      </c>
      <c r="FB134">
        <v>5.23301</v>
      </c>
      <c r="FC134">
        <v>11.992</v>
      </c>
      <c r="FD134">
        <v>4.9556</v>
      </c>
      <c r="FE134">
        <v>3.30395</v>
      </c>
      <c r="FF134">
        <v>348.1</v>
      </c>
      <c r="FG134">
        <v>9999</v>
      </c>
      <c r="FH134">
        <v>9999</v>
      </c>
      <c r="FI134">
        <v>6246.9</v>
      </c>
      <c r="FJ134">
        <v>1.8682</v>
      </c>
      <c r="FK134">
        <v>1.86398</v>
      </c>
      <c r="FL134">
        <v>1.87136</v>
      </c>
      <c r="FM134">
        <v>1.86249</v>
      </c>
      <c r="FN134">
        <v>1.86188</v>
      </c>
      <c r="FO134">
        <v>1.86821</v>
      </c>
      <c r="FP134">
        <v>1.85837</v>
      </c>
      <c r="FQ134">
        <v>1.86462</v>
      </c>
      <c r="FR134">
        <v>5</v>
      </c>
      <c r="FS134">
        <v>0</v>
      </c>
      <c r="FT134">
        <v>0</v>
      </c>
      <c r="FU134">
        <v>0</v>
      </c>
      <c r="FV134" t="s">
        <v>358</v>
      </c>
      <c r="FW134" t="s">
        <v>359</v>
      </c>
      <c r="FX134" t="s">
        <v>360</v>
      </c>
      <c r="FY134" t="s">
        <v>360</v>
      </c>
      <c r="FZ134" t="s">
        <v>360</v>
      </c>
      <c r="GA134" t="s">
        <v>360</v>
      </c>
      <c r="GB134">
        <v>0</v>
      </c>
      <c r="GC134">
        <v>100</v>
      </c>
      <c r="GD134">
        <v>100</v>
      </c>
      <c r="GE134">
        <v>3.207</v>
      </c>
      <c r="GF134">
        <v>0.304</v>
      </c>
      <c r="GG134">
        <v>1.58883679202709</v>
      </c>
      <c r="GH134">
        <v>0.00476717027532216</v>
      </c>
      <c r="GI134">
        <v>-2.21254457965117e-06</v>
      </c>
      <c r="GJ134">
        <v>8.4011376092462e-10</v>
      </c>
      <c r="GK134">
        <v>-0.0609447565822332</v>
      </c>
      <c r="GL134">
        <v>-0.00872906473258777</v>
      </c>
      <c r="GM134">
        <v>0.00143137740804298</v>
      </c>
      <c r="GN134">
        <v>-1.08861914993027e-05</v>
      </c>
      <c r="GO134">
        <v>12</v>
      </c>
      <c r="GP134">
        <v>2219</v>
      </c>
      <c r="GQ134">
        <v>4</v>
      </c>
      <c r="GR134">
        <v>38</v>
      </c>
      <c r="GS134">
        <v>3042.5</v>
      </c>
      <c r="GT134">
        <v>3042.5</v>
      </c>
      <c r="GU134">
        <v>1.31348</v>
      </c>
      <c r="GV134">
        <v>2.41089</v>
      </c>
      <c r="GW134">
        <v>1.99829</v>
      </c>
      <c r="GX134">
        <v>2.7002</v>
      </c>
      <c r="GY134">
        <v>2.09473</v>
      </c>
      <c r="GZ134">
        <v>2.35718</v>
      </c>
      <c r="HA134">
        <v>43.4536</v>
      </c>
      <c r="HB134">
        <v>13.4841</v>
      </c>
      <c r="HC134">
        <v>18</v>
      </c>
      <c r="HD134">
        <v>421.512</v>
      </c>
      <c r="HE134">
        <v>647.186</v>
      </c>
      <c r="HF134">
        <v>20.0411</v>
      </c>
      <c r="HG134">
        <v>32.9139</v>
      </c>
      <c r="HH134">
        <v>29.9988</v>
      </c>
      <c r="HI134">
        <v>32.8321</v>
      </c>
      <c r="HJ134">
        <v>32.8138</v>
      </c>
      <c r="HK134">
        <v>26.3238</v>
      </c>
      <c r="HL134">
        <v>44.1123</v>
      </c>
      <c r="HM134">
        <v>0</v>
      </c>
      <c r="HN134">
        <v>20.0773</v>
      </c>
      <c r="HO134">
        <v>412.836</v>
      </c>
      <c r="HP134">
        <v>19.5532</v>
      </c>
      <c r="HQ134">
        <v>95.2028</v>
      </c>
      <c r="HR134">
        <v>99.2713</v>
      </c>
    </row>
    <row r="135" spans="1:226">
      <c r="A135">
        <v>119</v>
      </c>
      <c r="B135">
        <v>1657480676.6</v>
      </c>
      <c r="C135">
        <v>1407.59999990463</v>
      </c>
      <c r="D135" t="s">
        <v>597</v>
      </c>
      <c r="E135" t="s">
        <v>598</v>
      </c>
      <c r="F135">
        <v>5</v>
      </c>
      <c r="G135" t="s">
        <v>596</v>
      </c>
      <c r="H135" t="s">
        <v>354</v>
      </c>
      <c r="I135">
        <v>1657480674.1</v>
      </c>
      <c r="J135">
        <f>(K135)/1000</f>
        <v>0</v>
      </c>
      <c r="K135">
        <f>IF(BF135, AN135, AH135)</f>
        <v>0</v>
      </c>
      <c r="L135">
        <f>IF(BF135, AI135, AG135)</f>
        <v>0</v>
      </c>
      <c r="M135">
        <f>BH135 - IF(AU135&gt;1, L135*BB135*100.0/(AW135*BV135), 0)</f>
        <v>0</v>
      </c>
      <c r="N135">
        <f>((T135-J135/2)*M135-L135)/(T135+J135/2)</f>
        <v>0</v>
      </c>
      <c r="O135">
        <f>N135*(BO135+BP135)/1000.0</f>
        <v>0</v>
      </c>
      <c r="P135">
        <f>(BH135 - IF(AU135&gt;1, L135*BB135*100.0/(AW135*BV135), 0))*(BO135+BP135)/1000.0</f>
        <v>0</v>
      </c>
      <c r="Q135">
        <f>2.0/((1/S135-1/R135)+SIGN(S135)*SQRT((1/S135-1/R135)*(1/S135-1/R135) + 4*BC135/((BC135+1)*(BC135+1))*(2*1/S135*1/R135-1/R135*1/R135)))</f>
        <v>0</v>
      </c>
      <c r="R135">
        <f>IF(LEFT(BD135,1)&lt;&gt;"0",IF(LEFT(BD135,1)="1",3.0,BE135),$D$5+$E$5*(BV135*BO135/($K$5*1000))+$F$5*(BV135*BO135/($K$5*1000))*MAX(MIN(BB135,$J$5),$I$5)*MAX(MIN(BB135,$J$5),$I$5)+$G$5*MAX(MIN(BB135,$J$5),$I$5)*(BV135*BO135/($K$5*1000))+$H$5*(BV135*BO135/($K$5*1000))*(BV135*BO135/($K$5*1000)))</f>
        <v>0</v>
      </c>
      <c r="S135">
        <f>J135*(1000-(1000*0.61365*exp(17.502*W135/(240.97+W135))/(BO135+BP135)+BJ135)/2)/(1000*0.61365*exp(17.502*W135/(240.97+W135))/(BO135+BP135)-BJ135)</f>
        <v>0</v>
      </c>
      <c r="T135">
        <f>1/((BC135+1)/(Q135/1.6)+1/(R135/1.37)) + BC135/((BC135+1)/(Q135/1.6) + BC135/(R135/1.37))</f>
        <v>0</v>
      </c>
      <c r="U135">
        <f>(AX135*BA135)</f>
        <v>0</v>
      </c>
      <c r="V135">
        <f>(BQ135+(U135+2*0.95*5.67E-8*(((BQ135+$B$7)+273)^4-(BQ135+273)^4)-44100*J135)/(1.84*29.3*R135+8*0.95*5.67E-8*(BQ135+273)^3))</f>
        <v>0</v>
      </c>
      <c r="W135">
        <f>($C$7*BR135+$D$7*BS135+$E$7*V135)</f>
        <v>0</v>
      </c>
      <c r="X135">
        <f>0.61365*exp(17.502*W135/(240.97+W135))</f>
        <v>0</v>
      </c>
      <c r="Y135">
        <f>(Z135/AA135*100)</f>
        <v>0</v>
      </c>
      <c r="Z135">
        <f>BJ135*(BO135+BP135)/1000</f>
        <v>0</v>
      </c>
      <c r="AA135">
        <f>0.61365*exp(17.502*BQ135/(240.97+BQ135))</f>
        <v>0</v>
      </c>
      <c r="AB135">
        <f>(X135-BJ135*(BO135+BP135)/1000)</f>
        <v>0</v>
      </c>
      <c r="AC135">
        <f>(-J135*44100)</f>
        <v>0</v>
      </c>
      <c r="AD135">
        <f>2*29.3*R135*0.92*(BQ135-W135)</f>
        <v>0</v>
      </c>
      <c r="AE135">
        <f>2*0.95*5.67E-8*(((BQ135+$B$7)+273)^4-(W135+273)^4)</f>
        <v>0</v>
      </c>
      <c r="AF135">
        <f>U135+AE135+AC135+AD135</f>
        <v>0</v>
      </c>
      <c r="AG135">
        <f>BN135*AU135*(BI135-BH135*(1000-AU135*BK135)/(1000-AU135*BJ135))/(100*BB135)</f>
        <v>0</v>
      </c>
      <c r="AH135">
        <f>1000*BN135*AU135*(BJ135-BK135)/(100*BB135*(1000-AU135*BJ135))</f>
        <v>0</v>
      </c>
      <c r="AI135">
        <f>(AJ135 - AK135 - BO135*1E3/(8.314*(BQ135+273.15)) * AM135/BN135 * AL135) * BN135/(100*BB135) * (1000 - BK135)/1000</f>
        <v>0</v>
      </c>
      <c r="AJ135">
        <v>427.961648769551</v>
      </c>
      <c r="AK135">
        <v>415.622703030303</v>
      </c>
      <c r="AL135">
        <v>-0.0365222944618388</v>
      </c>
      <c r="AM135">
        <v>66.2237107534502</v>
      </c>
      <c r="AN135">
        <f>(AP135 - AO135 + BO135*1E3/(8.314*(BQ135+273.15)) * AR135/BN135 * AQ135) * BN135/(100*BB135) * 1000/(1000 - AP135)</f>
        <v>0</v>
      </c>
      <c r="AO135">
        <v>19.5700295358161</v>
      </c>
      <c r="AP135">
        <v>21.7773258741259</v>
      </c>
      <c r="AQ135">
        <v>-0.000323167409950784</v>
      </c>
      <c r="AR135">
        <v>78.8586477778016</v>
      </c>
      <c r="AS135">
        <v>21</v>
      </c>
      <c r="AT135">
        <v>4</v>
      </c>
      <c r="AU135">
        <f>IF(AS135*$H$13&gt;=AW135,1.0,(AW135/(AW135-AS135*$H$13)))</f>
        <v>0</v>
      </c>
      <c r="AV135">
        <f>(AU135-1)*100</f>
        <v>0</v>
      </c>
      <c r="AW135">
        <f>MAX(0,($B$13+$C$13*BV135)/(1+$D$13*BV135)*BO135/(BQ135+273)*$E$13)</f>
        <v>0</v>
      </c>
      <c r="AX135">
        <f>$B$11*BW135+$C$11*BX135+$F$11*CI135*(1-CL135)</f>
        <v>0</v>
      </c>
      <c r="AY135">
        <f>AX135*AZ135</f>
        <v>0</v>
      </c>
      <c r="AZ135">
        <f>($B$11*$D$9+$C$11*$D$9+$F$11*((CV135+CN135)/MAX(CV135+CN135+CW135, 0.1)*$I$9+CW135/MAX(CV135+CN135+CW135, 0.1)*$J$9))/($B$11+$C$11+$F$11)</f>
        <v>0</v>
      </c>
      <c r="BA135">
        <f>($B$11*$K$9+$C$11*$K$9+$F$11*((CV135+CN135)/MAX(CV135+CN135+CW135, 0.1)*$P$9+CW135/MAX(CV135+CN135+CW135, 0.1)*$Q$9))/($B$11+$C$11+$F$11)</f>
        <v>0</v>
      </c>
      <c r="BB135">
        <v>2.7</v>
      </c>
      <c r="BC135">
        <v>0.5</v>
      </c>
      <c r="BD135" t="s">
        <v>355</v>
      </c>
      <c r="BE135">
        <v>2</v>
      </c>
      <c r="BF135" t="b">
        <v>1</v>
      </c>
      <c r="BG135">
        <v>1657480674.1</v>
      </c>
      <c r="BH135">
        <v>406.669444444444</v>
      </c>
      <c r="BI135">
        <v>418.974666666667</v>
      </c>
      <c r="BJ135">
        <v>21.7794666666667</v>
      </c>
      <c r="BK135">
        <v>19.5701333333333</v>
      </c>
      <c r="BL135">
        <v>403.462111111111</v>
      </c>
      <c r="BM135">
        <v>21.4755333333333</v>
      </c>
      <c r="BN135">
        <v>499.924222222222</v>
      </c>
      <c r="BO135">
        <v>73.3507777777778</v>
      </c>
      <c r="BP135">
        <v>0.0258636888888889</v>
      </c>
      <c r="BQ135">
        <v>25.0227111111111</v>
      </c>
      <c r="BR135">
        <v>24.9116111111111</v>
      </c>
      <c r="BS135">
        <v>999.9</v>
      </c>
      <c r="BT135">
        <v>0</v>
      </c>
      <c r="BU135">
        <v>0</v>
      </c>
      <c r="BV135">
        <v>10004.3033333333</v>
      </c>
      <c r="BW135">
        <v>0</v>
      </c>
      <c r="BX135">
        <v>2087.19888888889</v>
      </c>
      <c r="BY135">
        <v>-12.3052777777778</v>
      </c>
      <c r="BZ135">
        <v>415.723555555556</v>
      </c>
      <c r="CA135">
        <v>427.337777777778</v>
      </c>
      <c r="CB135">
        <v>2.20932666666667</v>
      </c>
      <c r="CC135">
        <v>418.974666666667</v>
      </c>
      <c r="CD135">
        <v>19.5701333333333</v>
      </c>
      <c r="CE135">
        <v>1.59754</v>
      </c>
      <c r="CF135">
        <v>1.43548666666667</v>
      </c>
      <c r="CG135">
        <v>13.9351</v>
      </c>
      <c r="CH135">
        <v>12.2977555555556</v>
      </c>
      <c r="CI135">
        <v>1999.98111111111</v>
      </c>
      <c r="CJ135">
        <v>0.980002</v>
      </c>
      <c r="CK135">
        <v>0.0199983666666667</v>
      </c>
      <c r="CL135">
        <v>0</v>
      </c>
      <c r="CM135">
        <v>2.46894444444444</v>
      </c>
      <c r="CN135">
        <v>0</v>
      </c>
      <c r="CO135">
        <v>3778.24444444444</v>
      </c>
      <c r="CP135">
        <v>16705.2444444444</v>
      </c>
      <c r="CQ135">
        <v>47.0206666666667</v>
      </c>
      <c r="CR135">
        <v>49.8818888888889</v>
      </c>
      <c r="CS135">
        <v>48.2982222222222</v>
      </c>
      <c r="CT135">
        <v>47.562</v>
      </c>
      <c r="CU135">
        <v>46.25</v>
      </c>
      <c r="CV135">
        <v>1959.98555555556</v>
      </c>
      <c r="CW135">
        <v>40</v>
      </c>
      <c r="CX135">
        <v>0</v>
      </c>
      <c r="CY135">
        <v>1651547461.2</v>
      </c>
      <c r="CZ135">
        <v>0</v>
      </c>
      <c r="DA135">
        <v>0</v>
      </c>
      <c r="DB135" t="s">
        <v>356</v>
      </c>
      <c r="DC135">
        <v>1657298120.5</v>
      </c>
      <c r="DD135">
        <v>1657298120.5</v>
      </c>
      <c r="DE135">
        <v>0</v>
      </c>
      <c r="DF135">
        <v>1.391</v>
      </c>
      <c r="DG135">
        <v>0.035</v>
      </c>
      <c r="DH135">
        <v>2.39</v>
      </c>
      <c r="DI135">
        <v>0.104</v>
      </c>
      <c r="DJ135">
        <v>419</v>
      </c>
      <c r="DK135">
        <v>18</v>
      </c>
      <c r="DL135">
        <v>0.11</v>
      </c>
      <c r="DM135">
        <v>0.02</v>
      </c>
      <c r="DN135">
        <v>-12.9410875</v>
      </c>
      <c r="DO135">
        <v>1.0170968105066</v>
      </c>
      <c r="DP135">
        <v>0.210986895549819</v>
      </c>
      <c r="DQ135">
        <v>0</v>
      </c>
      <c r="DR135">
        <v>2.20833925</v>
      </c>
      <c r="DS135">
        <v>0.158865253283298</v>
      </c>
      <c r="DT135">
        <v>0.02707236879066</v>
      </c>
      <c r="DU135">
        <v>0</v>
      </c>
      <c r="DV135">
        <v>0</v>
      </c>
      <c r="DW135">
        <v>2</v>
      </c>
      <c r="DX135" t="s">
        <v>357</v>
      </c>
      <c r="DY135">
        <v>2.81479</v>
      </c>
      <c r="DZ135">
        <v>2.64268</v>
      </c>
      <c r="EA135">
        <v>0.0712634</v>
      </c>
      <c r="EB135">
        <v>0.0730069</v>
      </c>
      <c r="EC135">
        <v>0.0771536</v>
      </c>
      <c r="ED135">
        <v>0.0716805</v>
      </c>
      <c r="EE135">
        <v>25761.6</v>
      </c>
      <c r="EF135">
        <v>22487.1</v>
      </c>
      <c r="EG135">
        <v>24859.5</v>
      </c>
      <c r="EH135">
        <v>23650.1</v>
      </c>
      <c r="EI135">
        <v>39218</v>
      </c>
      <c r="EJ135">
        <v>36382.5</v>
      </c>
      <c r="EK135">
        <v>45006</v>
      </c>
      <c r="EL135">
        <v>42245.7</v>
      </c>
      <c r="EM135">
        <v>1.71567</v>
      </c>
      <c r="EN135">
        <v>2.0522</v>
      </c>
      <c r="EO135">
        <v>-0.051111</v>
      </c>
      <c r="EP135">
        <v>0</v>
      </c>
      <c r="EQ135">
        <v>25.7474</v>
      </c>
      <c r="ER135">
        <v>999.9</v>
      </c>
      <c r="ES135">
        <v>34.483</v>
      </c>
      <c r="ET135">
        <v>37.937</v>
      </c>
      <c r="EU135">
        <v>31.1899</v>
      </c>
      <c r="EV135">
        <v>52.7008</v>
      </c>
      <c r="EW135">
        <v>28.5577</v>
      </c>
      <c r="EX135">
        <v>2</v>
      </c>
      <c r="EY135">
        <v>0.429649</v>
      </c>
      <c r="EZ135">
        <v>5.48294</v>
      </c>
      <c r="FA135">
        <v>20.1594</v>
      </c>
      <c r="FB135">
        <v>5.23316</v>
      </c>
      <c r="FC135">
        <v>11.992</v>
      </c>
      <c r="FD135">
        <v>4.9557</v>
      </c>
      <c r="FE135">
        <v>3.304</v>
      </c>
      <c r="FF135">
        <v>348.1</v>
      </c>
      <c r="FG135">
        <v>9999</v>
      </c>
      <c r="FH135">
        <v>9999</v>
      </c>
      <c r="FI135">
        <v>6247.1</v>
      </c>
      <c r="FJ135">
        <v>1.86823</v>
      </c>
      <c r="FK135">
        <v>1.864</v>
      </c>
      <c r="FL135">
        <v>1.87136</v>
      </c>
      <c r="FM135">
        <v>1.86249</v>
      </c>
      <c r="FN135">
        <v>1.86187</v>
      </c>
      <c r="FO135">
        <v>1.86821</v>
      </c>
      <c r="FP135">
        <v>1.85837</v>
      </c>
      <c r="FQ135">
        <v>1.86462</v>
      </c>
      <c r="FR135">
        <v>5</v>
      </c>
      <c r="FS135">
        <v>0</v>
      </c>
      <c r="FT135">
        <v>0</v>
      </c>
      <c r="FU135">
        <v>0</v>
      </c>
      <c r="FV135" t="s">
        <v>358</v>
      </c>
      <c r="FW135" t="s">
        <v>359</v>
      </c>
      <c r="FX135" t="s">
        <v>360</v>
      </c>
      <c r="FY135" t="s">
        <v>360</v>
      </c>
      <c r="FZ135" t="s">
        <v>360</v>
      </c>
      <c r="GA135" t="s">
        <v>360</v>
      </c>
      <c r="GB135">
        <v>0</v>
      </c>
      <c r="GC135">
        <v>100</v>
      </c>
      <c r="GD135">
        <v>100</v>
      </c>
      <c r="GE135">
        <v>3.206</v>
      </c>
      <c r="GF135">
        <v>0.3038</v>
      </c>
      <c r="GG135">
        <v>1.58883679202709</v>
      </c>
      <c r="GH135">
        <v>0.00476717027532216</v>
      </c>
      <c r="GI135">
        <v>-2.21254457965117e-06</v>
      </c>
      <c r="GJ135">
        <v>8.4011376092462e-10</v>
      </c>
      <c r="GK135">
        <v>-0.0609447565822332</v>
      </c>
      <c r="GL135">
        <v>-0.00872906473258777</v>
      </c>
      <c r="GM135">
        <v>0.00143137740804298</v>
      </c>
      <c r="GN135">
        <v>-1.08861914993027e-05</v>
      </c>
      <c r="GO135">
        <v>12</v>
      </c>
      <c r="GP135">
        <v>2219</v>
      </c>
      <c r="GQ135">
        <v>4</v>
      </c>
      <c r="GR135">
        <v>38</v>
      </c>
      <c r="GS135">
        <v>3042.6</v>
      </c>
      <c r="GT135">
        <v>3042.6</v>
      </c>
      <c r="GU135">
        <v>1.28906</v>
      </c>
      <c r="GV135">
        <v>2.40967</v>
      </c>
      <c r="GW135">
        <v>1.99829</v>
      </c>
      <c r="GX135">
        <v>2.70142</v>
      </c>
      <c r="GY135">
        <v>2.09351</v>
      </c>
      <c r="GZ135">
        <v>2.36938</v>
      </c>
      <c r="HA135">
        <v>43.4808</v>
      </c>
      <c r="HB135">
        <v>13.4841</v>
      </c>
      <c r="HC135">
        <v>18</v>
      </c>
      <c r="HD135">
        <v>421.779</v>
      </c>
      <c r="HE135">
        <v>647.21</v>
      </c>
      <c r="HF135">
        <v>20.1029</v>
      </c>
      <c r="HG135">
        <v>32.9061</v>
      </c>
      <c r="HH135">
        <v>29.9989</v>
      </c>
      <c r="HI135">
        <v>32.826</v>
      </c>
      <c r="HJ135">
        <v>32.8083</v>
      </c>
      <c r="HK135">
        <v>25.7971</v>
      </c>
      <c r="HL135">
        <v>44.1123</v>
      </c>
      <c r="HM135">
        <v>0</v>
      </c>
      <c r="HN135">
        <v>20.1405</v>
      </c>
      <c r="HO135">
        <v>399.415</v>
      </c>
      <c r="HP135">
        <v>19.5521</v>
      </c>
      <c r="HQ135">
        <v>95.2045</v>
      </c>
      <c r="HR135">
        <v>99.2738</v>
      </c>
    </row>
    <row r="136" spans="1:226">
      <c r="A136">
        <v>120</v>
      </c>
      <c r="B136">
        <v>1657480681.6</v>
      </c>
      <c r="C136">
        <v>1412.59999990463</v>
      </c>
      <c r="D136" t="s">
        <v>599</v>
      </c>
      <c r="E136" t="s">
        <v>600</v>
      </c>
      <c r="F136">
        <v>5</v>
      </c>
      <c r="G136" t="s">
        <v>596</v>
      </c>
      <c r="H136" t="s">
        <v>354</v>
      </c>
      <c r="I136">
        <v>1657480678.8</v>
      </c>
      <c r="J136">
        <f>(K136)/1000</f>
        <v>0</v>
      </c>
      <c r="K136">
        <f>IF(BF136, AN136, AH136)</f>
        <v>0</v>
      </c>
      <c r="L136">
        <f>IF(BF136, AI136, AG136)</f>
        <v>0</v>
      </c>
      <c r="M136">
        <f>BH136 - IF(AU136&gt;1, L136*BB136*100.0/(AW136*BV136), 0)</f>
        <v>0</v>
      </c>
      <c r="N136">
        <f>((T136-J136/2)*M136-L136)/(T136+J136/2)</f>
        <v>0</v>
      </c>
      <c r="O136">
        <f>N136*(BO136+BP136)/1000.0</f>
        <v>0</v>
      </c>
      <c r="P136">
        <f>(BH136 - IF(AU136&gt;1, L136*BB136*100.0/(AW136*BV136), 0))*(BO136+BP136)/1000.0</f>
        <v>0</v>
      </c>
      <c r="Q136">
        <f>2.0/((1/S136-1/R136)+SIGN(S136)*SQRT((1/S136-1/R136)*(1/S136-1/R136) + 4*BC136/((BC136+1)*(BC136+1))*(2*1/S136*1/R136-1/R136*1/R136)))</f>
        <v>0</v>
      </c>
      <c r="R136">
        <f>IF(LEFT(BD136,1)&lt;&gt;"0",IF(LEFT(BD136,1)="1",3.0,BE136),$D$5+$E$5*(BV136*BO136/($K$5*1000))+$F$5*(BV136*BO136/($K$5*1000))*MAX(MIN(BB136,$J$5),$I$5)*MAX(MIN(BB136,$J$5),$I$5)+$G$5*MAX(MIN(BB136,$J$5),$I$5)*(BV136*BO136/($K$5*1000))+$H$5*(BV136*BO136/($K$5*1000))*(BV136*BO136/($K$5*1000)))</f>
        <v>0</v>
      </c>
      <c r="S136">
        <f>J136*(1000-(1000*0.61365*exp(17.502*W136/(240.97+W136))/(BO136+BP136)+BJ136)/2)/(1000*0.61365*exp(17.502*W136/(240.97+W136))/(BO136+BP136)-BJ136)</f>
        <v>0</v>
      </c>
      <c r="T136">
        <f>1/((BC136+1)/(Q136/1.6)+1/(R136/1.37)) + BC136/((BC136+1)/(Q136/1.6) + BC136/(R136/1.37))</f>
        <v>0</v>
      </c>
      <c r="U136">
        <f>(AX136*BA136)</f>
        <v>0</v>
      </c>
      <c r="V136">
        <f>(BQ136+(U136+2*0.95*5.67E-8*(((BQ136+$B$7)+273)^4-(BQ136+273)^4)-44100*J136)/(1.84*29.3*R136+8*0.95*5.67E-8*(BQ136+273)^3))</f>
        <v>0</v>
      </c>
      <c r="W136">
        <f>($C$7*BR136+$D$7*BS136+$E$7*V136)</f>
        <v>0</v>
      </c>
      <c r="X136">
        <f>0.61365*exp(17.502*W136/(240.97+W136))</f>
        <v>0</v>
      </c>
      <c r="Y136">
        <f>(Z136/AA136*100)</f>
        <v>0</v>
      </c>
      <c r="Z136">
        <f>BJ136*(BO136+BP136)/1000</f>
        <v>0</v>
      </c>
      <c r="AA136">
        <f>0.61365*exp(17.502*BQ136/(240.97+BQ136))</f>
        <v>0</v>
      </c>
      <c r="AB136">
        <f>(X136-BJ136*(BO136+BP136)/1000)</f>
        <v>0</v>
      </c>
      <c r="AC136">
        <f>(-J136*44100)</f>
        <v>0</v>
      </c>
      <c r="AD136">
        <f>2*29.3*R136*0.92*(BQ136-W136)</f>
        <v>0</v>
      </c>
      <c r="AE136">
        <f>2*0.95*5.67E-8*(((BQ136+$B$7)+273)^4-(W136+273)^4)</f>
        <v>0</v>
      </c>
      <c r="AF136">
        <f>U136+AE136+AC136+AD136</f>
        <v>0</v>
      </c>
      <c r="AG136">
        <f>BN136*AU136*(BI136-BH136*(1000-AU136*BK136)/(1000-AU136*BJ136))/(100*BB136)</f>
        <v>0</v>
      </c>
      <c r="AH136">
        <f>1000*BN136*AU136*(BJ136-BK136)/(100*BB136*(1000-AU136*BJ136))</f>
        <v>0</v>
      </c>
      <c r="AI136">
        <f>(AJ136 - AK136 - BO136*1E3/(8.314*(BQ136+273.15)) * AM136/BN136 * AL136) * BN136/(100*BB136) * (1000 - BK136)/1000</f>
        <v>0</v>
      </c>
      <c r="AJ136">
        <v>421.125358765014</v>
      </c>
      <c r="AK136">
        <v>412.180242424243</v>
      </c>
      <c r="AL136">
        <v>-0.814537484636689</v>
      </c>
      <c r="AM136">
        <v>66.2237107534502</v>
      </c>
      <c r="AN136">
        <f>(AP136 - AO136 + BO136*1E3/(8.314*(BQ136+273.15)) * AR136/BN136 * AQ136) * BN136/(100*BB136) * 1000/(1000 - AP136)</f>
        <v>0</v>
      </c>
      <c r="AO136">
        <v>19.5724510449078</v>
      </c>
      <c r="AP136">
        <v>21.7787804195804</v>
      </c>
      <c r="AQ136">
        <v>2.38531348160976e-05</v>
      </c>
      <c r="AR136">
        <v>78.8586477778016</v>
      </c>
      <c r="AS136">
        <v>21</v>
      </c>
      <c r="AT136">
        <v>4</v>
      </c>
      <c r="AU136">
        <f>IF(AS136*$H$13&gt;=AW136,1.0,(AW136/(AW136-AS136*$H$13)))</f>
        <v>0</v>
      </c>
      <c r="AV136">
        <f>(AU136-1)*100</f>
        <v>0</v>
      </c>
      <c r="AW136">
        <f>MAX(0,($B$13+$C$13*BV136)/(1+$D$13*BV136)*BO136/(BQ136+273)*$E$13)</f>
        <v>0</v>
      </c>
      <c r="AX136">
        <f>$B$11*BW136+$C$11*BX136+$F$11*CI136*(1-CL136)</f>
        <v>0</v>
      </c>
      <c r="AY136">
        <f>AX136*AZ136</f>
        <v>0</v>
      </c>
      <c r="AZ136">
        <f>($B$11*$D$9+$C$11*$D$9+$F$11*((CV136+CN136)/MAX(CV136+CN136+CW136, 0.1)*$I$9+CW136/MAX(CV136+CN136+CW136, 0.1)*$J$9))/($B$11+$C$11+$F$11)</f>
        <v>0</v>
      </c>
      <c r="BA136">
        <f>($B$11*$K$9+$C$11*$K$9+$F$11*((CV136+CN136)/MAX(CV136+CN136+CW136, 0.1)*$P$9+CW136/MAX(CV136+CN136+CW136, 0.1)*$Q$9))/($B$11+$C$11+$F$11)</f>
        <v>0</v>
      </c>
      <c r="BB136">
        <v>2.7</v>
      </c>
      <c r="BC136">
        <v>0.5</v>
      </c>
      <c r="BD136" t="s">
        <v>355</v>
      </c>
      <c r="BE136">
        <v>2</v>
      </c>
      <c r="BF136" t="b">
        <v>1</v>
      </c>
      <c r="BG136">
        <v>1657480678.8</v>
      </c>
      <c r="BH136">
        <v>405.1959</v>
      </c>
      <c r="BI136">
        <v>411.9695</v>
      </c>
      <c r="BJ136">
        <v>21.7773</v>
      </c>
      <c r="BK136">
        <v>19.57358</v>
      </c>
      <c r="BL136">
        <v>401.9939</v>
      </c>
      <c r="BM136">
        <v>21.47345</v>
      </c>
      <c r="BN136">
        <v>500.0461</v>
      </c>
      <c r="BO136">
        <v>73.35024</v>
      </c>
      <c r="BP136">
        <v>0.02590052</v>
      </c>
      <c r="BQ136">
        <v>25.02836</v>
      </c>
      <c r="BR136">
        <v>24.90826</v>
      </c>
      <c r="BS136">
        <v>999.9</v>
      </c>
      <c r="BT136">
        <v>0</v>
      </c>
      <c r="BU136">
        <v>0</v>
      </c>
      <c r="BV136">
        <v>10010.875</v>
      </c>
      <c r="BW136">
        <v>0</v>
      </c>
      <c r="BX136">
        <v>2086.636</v>
      </c>
      <c r="BY136">
        <v>-6.773344</v>
      </c>
      <c r="BZ136">
        <v>414.2166</v>
      </c>
      <c r="CA136">
        <v>420.1942</v>
      </c>
      <c r="CB136">
        <v>2.203719</v>
      </c>
      <c r="CC136">
        <v>411.9695</v>
      </c>
      <c r="CD136">
        <v>19.57358</v>
      </c>
      <c r="CE136">
        <v>1.597369</v>
      </c>
      <c r="CF136">
        <v>1.435725</v>
      </c>
      <c r="CG136">
        <v>13.93344</v>
      </c>
      <c r="CH136">
        <v>12.30031</v>
      </c>
      <c r="CI136">
        <v>2000.054</v>
      </c>
      <c r="CJ136">
        <v>0.9800028</v>
      </c>
      <c r="CK136">
        <v>0.01999754</v>
      </c>
      <c r="CL136">
        <v>0</v>
      </c>
      <c r="CM136">
        <v>2.46354</v>
      </c>
      <c r="CN136">
        <v>0</v>
      </c>
      <c r="CO136">
        <v>3782.354</v>
      </c>
      <c r="CP136">
        <v>16705.86</v>
      </c>
      <c r="CQ136">
        <v>47</v>
      </c>
      <c r="CR136">
        <v>49.875</v>
      </c>
      <c r="CS136">
        <v>48.2562</v>
      </c>
      <c r="CT136">
        <v>47.5186</v>
      </c>
      <c r="CU136">
        <v>46.25</v>
      </c>
      <c r="CV136">
        <v>1960.061</v>
      </c>
      <c r="CW136">
        <v>40</v>
      </c>
      <c r="CX136">
        <v>0</v>
      </c>
      <c r="CY136">
        <v>1651547466</v>
      </c>
      <c r="CZ136">
        <v>0</v>
      </c>
      <c r="DA136">
        <v>0</v>
      </c>
      <c r="DB136" t="s">
        <v>356</v>
      </c>
      <c r="DC136">
        <v>1657298120.5</v>
      </c>
      <c r="DD136">
        <v>1657298120.5</v>
      </c>
      <c r="DE136">
        <v>0</v>
      </c>
      <c r="DF136">
        <v>1.391</v>
      </c>
      <c r="DG136">
        <v>0.035</v>
      </c>
      <c r="DH136">
        <v>2.39</v>
      </c>
      <c r="DI136">
        <v>0.104</v>
      </c>
      <c r="DJ136">
        <v>419</v>
      </c>
      <c r="DK136">
        <v>18</v>
      </c>
      <c r="DL136">
        <v>0.11</v>
      </c>
      <c r="DM136">
        <v>0.02</v>
      </c>
      <c r="DN136">
        <v>-11.72669575</v>
      </c>
      <c r="DO136">
        <v>18.1280020637899</v>
      </c>
      <c r="DP136">
        <v>2.32323649047389</v>
      </c>
      <c r="DQ136">
        <v>0</v>
      </c>
      <c r="DR136">
        <v>2.217812</v>
      </c>
      <c r="DS136">
        <v>-0.093650431519707</v>
      </c>
      <c r="DT136">
        <v>0.0142270239684904</v>
      </c>
      <c r="DU136">
        <v>1</v>
      </c>
      <c r="DV136">
        <v>1</v>
      </c>
      <c r="DW136">
        <v>2</v>
      </c>
      <c r="DX136" t="s">
        <v>383</v>
      </c>
      <c r="DY136">
        <v>2.8149</v>
      </c>
      <c r="DZ136">
        <v>2.64241</v>
      </c>
      <c r="EA136">
        <v>0.0707306</v>
      </c>
      <c r="EB136">
        <v>0.0714956</v>
      </c>
      <c r="EC136">
        <v>0.0771559</v>
      </c>
      <c r="ED136">
        <v>0.0716925</v>
      </c>
      <c r="EE136">
        <v>25777</v>
      </c>
      <c r="EF136">
        <v>22524.4</v>
      </c>
      <c r="EG136">
        <v>24860</v>
      </c>
      <c r="EH136">
        <v>23650.8</v>
      </c>
      <c r="EI136">
        <v>39218.8</v>
      </c>
      <c r="EJ136">
        <v>36383.1</v>
      </c>
      <c r="EK136">
        <v>45007.1</v>
      </c>
      <c r="EL136">
        <v>42246.9</v>
      </c>
      <c r="EM136">
        <v>1.7155</v>
      </c>
      <c r="EN136">
        <v>2.05207</v>
      </c>
      <c r="EO136">
        <v>-0.0501424</v>
      </c>
      <c r="EP136">
        <v>0</v>
      </c>
      <c r="EQ136">
        <v>25.7328</v>
      </c>
      <c r="ER136">
        <v>999.9</v>
      </c>
      <c r="ES136">
        <v>34.483</v>
      </c>
      <c r="ET136">
        <v>37.958</v>
      </c>
      <c r="EU136">
        <v>31.2245</v>
      </c>
      <c r="EV136">
        <v>52.8008</v>
      </c>
      <c r="EW136">
        <v>28.5697</v>
      </c>
      <c r="EX136">
        <v>2</v>
      </c>
      <c r="EY136">
        <v>0.428379</v>
      </c>
      <c r="EZ136">
        <v>5.39335</v>
      </c>
      <c r="FA136">
        <v>20.1621</v>
      </c>
      <c r="FB136">
        <v>5.23316</v>
      </c>
      <c r="FC136">
        <v>11.992</v>
      </c>
      <c r="FD136">
        <v>4.95565</v>
      </c>
      <c r="FE136">
        <v>3.30395</v>
      </c>
      <c r="FF136">
        <v>348.1</v>
      </c>
      <c r="FG136">
        <v>9999</v>
      </c>
      <c r="FH136">
        <v>9999</v>
      </c>
      <c r="FI136">
        <v>6247.1</v>
      </c>
      <c r="FJ136">
        <v>1.86817</v>
      </c>
      <c r="FK136">
        <v>1.86397</v>
      </c>
      <c r="FL136">
        <v>1.87135</v>
      </c>
      <c r="FM136">
        <v>1.86249</v>
      </c>
      <c r="FN136">
        <v>1.86187</v>
      </c>
      <c r="FO136">
        <v>1.86821</v>
      </c>
      <c r="FP136">
        <v>1.85837</v>
      </c>
      <c r="FQ136">
        <v>1.86462</v>
      </c>
      <c r="FR136">
        <v>5</v>
      </c>
      <c r="FS136">
        <v>0</v>
      </c>
      <c r="FT136">
        <v>0</v>
      </c>
      <c r="FU136">
        <v>0</v>
      </c>
      <c r="FV136" t="s">
        <v>358</v>
      </c>
      <c r="FW136" t="s">
        <v>359</v>
      </c>
      <c r="FX136" t="s">
        <v>360</v>
      </c>
      <c r="FY136" t="s">
        <v>360</v>
      </c>
      <c r="FZ136" t="s">
        <v>360</v>
      </c>
      <c r="GA136" t="s">
        <v>360</v>
      </c>
      <c r="GB136">
        <v>0</v>
      </c>
      <c r="GC136">
        <v>100</v>
      </c>
      <c r="GD136">
        <v>100</v>
      </c>
      <c r="GE136">
        <v>3.193</v>
      </c>
      <c r="GF136">
        <v>0.3039</v>
      </c>
      <c r="GG136">
        <v>1.58883679202709</v>
      </c>
      <c r="GH136">
        <v>0.00476717027532216</v>
      </c>
      <c r="GI136">
        <v>-2.21254457965117e-06</v>
      </c>
      <c r="GJ136">
        <v>8.4011376092462e-10</v>
      </c>
      <c r="GK136">
        <v>-0.0609447565822332</v>
      </c>
      <c r="GL136">
        <v>-0.00872906473258777</v>
      </c>
      <c r="GM136">
        <v>0.00143137740804298</v>
      </c>
      <c r="GN136">
        <v>-1.08861914993027e-05</v>
      </c>
      <c r="GO136">
        <v>12</v>
      </c>
      <c r="GP136">
        <v>2219</v>
      </c>
      <c r="GQ136">
        <v>4</v>
      </c>
      <c r="GR136">
        <v>38</v>
      </c>
      <c r="GS136">
        <v>3042.7</v>
      </c>
      <c r="GT136">
        <v>3042.7</v>
      </c>
      <c r="GU136">
        <v>1.2561</v>
      </c>
      <c r="GV136">
        <v>2.3999</v>
      </c>
      <c r="GW136">
        <v>1.99829</v>
      </c>
      <c r="GX136">
        <v>2.70142</v>
      </c>
      <c r="GY136">
        <v>2.09351</v>
      </c>
      <c r="GZ136">
        <v>2.3999</v>
      </c>
      <c r="HA136">
        <v>43.4808</v>
      </c>
      <c r="HB136">
        <v>13.4929</v>
      </c>
      <c r="HC136">
        <v>18</v>
      </c>
      <c r="HD136">
        <v>421.642</v>
      </c>
      <c r="HE136">
        <v>647.045</v>
      </c>
      <c r="HF136">
        <v>20.1646</v>
      </c>
      <c r="HG136">
        <v>32.8978</v>
      </c>
      <c r="HH136">
        <v>29.9989</v>
      </c>
      <c r="HI136">
        <v>32.8205</v>
      </c>
      <c r="HJ136">
        <v>32.8026</v>
      </c>
      <c r="HK136">
        <v>25.1388</v>
      </c>
      <c r="HL136">
        <v>44.1123</v>
      </c>
      <c r="HM136">
        <v>0</v>
      </c>
      <c r="HN136">
        <v>20.2029</v>
      </c>
      <c r="HO136">
        <v>379.261</v>
      </c>
      <c r="HP136">
        <v>19.5441</v>
      </c>
      <c r="HQ136">
        <v>95.2068</v>
      </c>
      <c r="HR136">
        <v>99.2768</v>
      </c>
    </row>
    <row r="137" spans="1:226">
      <c r="A137">
        <v>121</v>
      </c>
      <c r="B137">
        <v>1657480686.6</v>
      </c>
      <c r="C137">
        <v>1417.59999990463</v>
      </c>
      <c r="D137" t="s">
        <v>601</v>
      </c>
      <c r="E137" t="s">
        <v>602</v>
      </c>
      <c r="F137">
        <v>5</v>
      </c>
      <c r="G137" t="s">
        <v>596</v>
      </c>
      <c r="H137" t="s">
        <v>354</v>
      </c>
      <c r="I137">
        <v>1657480684.1</v>
      </c>
      <c r="J137">
        <f>(K137)/1000</f>
        <v>0</v>
      </c>
      <c r="K137">
        <f>IF(BF137, AN137, AH137)</f>
        <v>0</v>
      </c>
      <c r="L137">
        <f>IF(BF137, AI137, AG137)</f>
        <v>0</v>
      </c>
      <c r="M137">
        <f>BH137 - IF(AU137&gt;1, L137*BB137*100.0/(AW137*BV137), 0)</f>
        <v>0</v>
      </c>
      <c r="N137">
        <f>((T137-J137/2)*M137-L137)/(T137+J137/2)</f>
        <v>0</v>
      </c>
      <c r="O137">
        <f>N137*(BO137+BP137)/1000.0</f>
        <v>0</v>
      </c>
      <c r="P137">
        <f>(BH137 - IF(AU137&gt;1, L137*BB137*100.0/(AW137*BV137), 0))*(BO137+BP137)/1000.0</f>
        <v>0</v>
      </c>
      <c r="Q137">
        <f>2.0/((1/S137-1/R137)+SIGN(S137)*SQRT((1/S137-1/R137)*(1/S137-1/R137) + 4*BC137/((BC137+1)*(BC137+1))*(2*1/S137*1/R137-1/R137*1/R137)))</f>
        <v>0</v>
      </c>
      <c r="R137">
        <f>IF(LEFT(BD137,1)&lt;&gt;"0",IF(LEFT(BD137,1)="1",3.0,BE137),$D$5+$E$5*(BV137*BO137/($K$5*1000))+$F$5*(BV137*BO137/($K$5*1000))*MAX(MIN(BB137,$J$5),$I$5)*MAX(MIN(BB137,$J$5),$I$5)+$G$5*MAX(MIN(BB137,$J$5),$I$5)*(BV137*BO137/($K$5*1000))+$H$5*(BV137*BO137/($K$5*1000))*(BV137*BO137/($K$5*1000)))</f>
        <v>0</v>
      </c>
      <c r="S137">
        <f>J137*(1000-(1000*0.61365*exp(17.502*W137/(240.97+W137))/(BO137+BP137)+BJ137)/2)/(1000*0.61365*exp(17.502*W137/(240.97+W137))/(BO137+BP137)-BJ137)</f>
        <v>0</v>
      </c>
      <c r="T137">
        <f>1/((BC137+1)/(Q137/1.6)+1/(R137/1.37)) + BC137/((BC137+1)/(Q137/1.6) + BC137/(R137/1.37))</f>
        <v>0</v>
      </c>
      <c r="U137">
        <f>(AX137*BA137)</f>
        <v>0</v>
      </c>
      <c r="V137">
        <f>(BQ137+(U137+2*0.95*5.67E-8*(((BQ137+$B$7)+273)^4-(BQ137+273)^4)-44100*J137)/(1.84*29.3*R137+8*0.95*5.67E-8*(BQ137+273)^3))</f>
        <v>0</v>
      </c>
      <c r="W137">
        <f>($C$7*BR137+$D$7*BS137+$E$7*V137)</f>
        <v>0</v>
      </c>
      <c r="X137">
        <f>0.61365*exp(17.502*W137/(240.97+W137))</f>
        <v>0</v>
      </c>
      <c r="Y137">
        <f>(Z137/AA137*100)</f>
        <v>0</v>
      </c>
      <c r="Z137">
        <f>BJ137*(BO137+BP137)/1000</f>
        <v>0</v>
      </c>
      <c r="AA137">
        <f>0.61365*exp(17.502*BQ137/(240.97+BQ137))</f>
        <v>0</v>
      </c>
      <c r="AB137">
        <f>(X137-BJ137*(BO137+BP137)/1000)</f>
        <v>0</v>
      </c>
      <c r="AC137">
        <f>(-J137*44100)</f>
        <v>0</v>
      </c>
      <c r="AD137">
        <f>2*29.3*R137*0.92*(BQ137-W137)</f>
        <v>0</v>
      </c>
      <c r="AE137">
        <f>2*0.95*5.67E-8*(((BQ137+$B$7)+273)^4-(W137+273)^4)</f>
        <v>0</v>
      </c>
      <c r="AF137">
        <f>U137+AE137+AC137+AD137</f>
        <v>0</v>
      </c>
      <c r="AG137">
        <f>BN137*AU137*(BI137-BH137*(1000-AU137*BK137)/(1000-AU137*BJ137))/(100*BB137)</f>
        <v>0</v>
      </c>
      <c r="AH137">
        <f>1000*BN137*AU137*(BJ137-BK137)/(100*BB137*(1000-AU137*BJ137))</f>
        <v>0</v>
      </c>
      <c r="AI137">
        <f>(AJ137 - AK137 - BO137*1E3/(8.314*(BQ137+273.15)) * AM137/BN137 * AL137) * BN137/(100*BB137) * (1000 - BK137)/1000</f>
        <v>0</v>
      </c>
      <c r="AJ137">
        <v>408.043021794175</v>
      </c>
      <c r="AK137">
        <v>403.529272727273</v>
      </c>
      <c r="AL137">
        <v>-1.83119877672068</v>
      </c>
      <c r="AM137">
        <v>66.2237107534502</v>
      </c>
      <c r="AN137">
        <f>(AP137 - AO137 + BO137*1E3/(8.314*(BQ137+273.15)) * AR137/BN137 * AQ137) * BN137/(100*BB137) * 1000/(1000 - AP137)</f>
        <v>0</v>
      </c>
      <c r="AO137">
        <v>19.5758296436242</v>
      </c>
      <c r="AP137">
        <v>21.7763776223776</v>
      </c>
      <c r="AQ137">
        <v>-6.48800785463569e-05</v>
      </c>
      <c r="AR137">
        <v>78.8586477778016</v>
      </c>
      <c r="AS137">
        <v>21</v>
      </c>
      <c r="AT137">
        <v>4</v>
      </c>
      <c r="AU137">
        <f>IF(AS137*$H$13&gt;=AW137,1.0,(AW137/(AW137-AS137*$H$13)))</f>
        <v>0</v>
      </c>
      <c r="AV137">
        <f>(AU137-1)*100</f>
        <v>0</v>
      </c>
      <c r="AW137">
        <f>MAX(0,($B$13+$C$13*BV137)/(1+$D$13*BV137)*BO137/(BQ137+273)*$E$13)</f>
        <v>0</v>
      </c>
      <c r="AX137">
        <f>$B$11*BW137+$C$11*BX137+$F$11*CI137*(1-CL137)</f>
        <v>0</v>
      </c>
      <c r="AY137">
        <f>AX137*AZ137</f>
        <v>0</v>
      </c>
      <c r="AZ137">
        <f>($B$11*$D$9+$C$11*$D$9+$F$11*((CV137+CN137)/MAX(CV137+CN137+CW137, 0.1)*$I$9+CW137/MAX(CV137+CN137+CW137, 0.1)*$J$9))/($B$11+$C$11+$F$11)</f>
        <v>0</v>
      </c>
      <c r="BA137">
        <f>($B$11*$K$9+$C$11*$K$9+$F$11*((CV137+CN137)/MAX(CV137+CN137+CW137, 0.1)*$P$9+CW137/MAX(CV137+CN137+CW137, 0.1)*$Q$9))/($B$11+$C$11+$F$11)</f>
        <v>0</v>
      </c>
      <c r="BB137">
        <v>2.7</v>
      </c>
      <c r="BC137">
        <v>0.5</v>
      </c>
      <c r="BD137" t="s">
        <v>355</v>
      </c>
      <c r="BE137">
        <v>2</v>
      </c>
      <c r="BF137" t="b">
        <v>1</v>
      </c>
      <c r="BG137">
        <v>1657480684.1</v>
      </c>
      <c r="BH137">
        <v>398.536333333333</v>
      </c>
      <c r="BI137">
        <v>398.250111111111</v>
      </c>
      <c r="BJ137">
        <v>21.7766555555556</v>
      </c>
      <c r="BK137">
        <v>19.5762111111111</v>
      </c>
      <c r="BL137">
        <v>395.356666666667</v>
      </c>
      <c r="BM137">
        <v>21.4728444444444</v>
      </c>
      <c r="BN137">
        <v>499.938111111111</v>
      </c>
      <c r="BO137">
        <v>73.3512111111111</v>
      </c>
      <c r="BP137">
        <v>0.0261425888888889</v>
      </c>
      <c r="BQ137">
        <v>25.0390555555556</v>
      </c>
      <c r="BR137">
        <v>24.9212555555556</v>
      </c>
      <c r="BS137">
        <v>999.9</v>
      </c>
      <c r="BT137">
        <v>0</v>
      </c>
      <c r="BU137">
        <v>0</v>
      </c>
      <c r="BV137">
        <v>9993.89111111111</v>
      </c>
      <c r="BW137">
        <v>0</v>
      </c>
      <c r="BX137">
        <v>2085.44555555556</v>
      </c>
      <c r="BY137">
        <v>0.286384666666667</v>
      </c>
      <c r="BZ137">
        <v>407.408444444445</v>
      </c>
      <c r="CA137">
        <v>406.201888888889</v>
      </c>
      <c r="CB137">
        <v>2.20046333333333</v>
      </c>
      <c r="CC137">
        <v>398.250111111111</v>
      </c>
      <c r="CD137">
        <v>19.5762111111111</v>
      </c>
      <c r="CE137">
        <v>1.59734555555556</v>
      </c>
      <c r="CF137">
        <v>1.43593777777778</v>
      </c>
      <c r="CG137">
        <v>13.9332</v>
      </c>
      <c r="CH137">
        <v>12.3025555555556</v>
      </c>
      <c r="CI137">
        <v>2000.05444444444</v>
      </c>
      <c r="CJ137">
        <v>0.980002666666667</v>
      </c>
      <c r="CK137">
        <v>0.0199976777777778</v>
      </c>
      <c r="CL137">
        <v>0</v>
      </c>
      <c r="CM137">
        <v>2.4764</v>
      </c>
      <c r="CN137">
        <v>0</v>
      </c>
      <c r="CO137">
        <v>3772.37555555556</v>
      </c>
      <c r="CP137">
        <v>16705.8666666667</v>
      </c>
      <c r="CQ137">
        <v>47</v>
      </c>
      <c r="CR137">
        <v>49.875</v>
      </c>
      <c r="CS137">
        <v>48.25</v>
      </c>
      <c r="CT137">
        <v>47.5</v>
      </c>
      <c r="CU137">
        <v>46.208</v>
      </c>
      <c r="CV137">
        <v>1960.05666666667</v>
      </c>
      <c r="CW137">
        <v>40</v>
      </c>
      <c r="CX137">
        <v>0</v>
      </c>
      <c r="CY137">
        <v>1651547470.8</v>
      </c>
      <c r="CZ137">
        <v>0</v>
      </c>
      <c r="DA137">
        <v>0</v>
      </c>
      <c r="DB137" t="s">
        <v>356</v>
      </c>
      <c r="DC137">
        <v>1657298120.5</v>
      </c>
      <c r="DD137">
        <v>1657298120.5</v>
      </c>
      <c r="DE137">
        <v>0</v>
      </c>
      <c r="DF137">
        <v>1.391</v>
      </c>
      <c r="DG137">
        <v>0.035</v>
      </c>
      <c r="DH137">
        <v>2.39</v>
      </c>
      <c r="DI137">
        <v>0.104</v>
      </c>
      <c r="DJ137">
        <v>419</v>
      </c>
      <c r="DK137">
        <v>18</v>
      </c>
      <c r="DL137">
        <v>0.11</v>
      </c>
      <c r="DM137">
        <v>0.02</v>
      </c>
      <c r="DN137">
        <v>-8.78493195</v>
      </c>
      <c r="DO137">
        <v>47.8440777185741</v>
      </c>
      <c r="DP137">
        <v>4.9865675997742</v>
      </c>
      <c r="DQ137">
        <v>0</v>
      </c>
      <c r="DR137">
        <v>2.211127</v>
      </c>
      <c r="DS137">
        <v>-0.104717223264549</v>
      </c>
      <c r="DT137">
        <v>0.0109413706179802</v>
      </c>
      <c r="DU137">
        <v>0</v>
      </c>
      <c r="DV137">
        <v>0</v>
      </c>
      <c r="DW137">
        <v>2</v>
      </c>
      <c r="DX137" t="s">
        <v>357</v>
      </c>
      <c r="DY137">
        <v>2.81499</v>
      </c>
      <c r="DZ137">
        <v>2.64183</v>
      </c>
      <c r="EA137">
        <v>0.0695109</v>
      </c>
      <c r="EB137">
        <v>0.0695231</v>
      </c>
      <c r="EC137">
        <v>0.0771546</v>
      </c>
      <c r="ED137">
        <v>0.0716938</v>
      </c>
      <c r="EE137">
        <v>25811.1</v>
      </c>
      <c r="EF137">
        <v>22572.2</v>
      </c>
      <c r="EG137">
        <v>24860.2</v>
      </c>
      <c r="EH137">
        <v>23650.7</v>
      </c>
      <c r="EI137">
        <v>39219.1</v>
      </c>
      <c r="EJ137">
        <v>36382.7</v>
      </c>
      <c r="EK137">
        <v>45007.4</v>
      </c>
      <c r="EL137">
        <v>42246.6</v>
      </c>
      <c r="EM137">
        <v>1.71572</v>
      </c>
      <c r="EN137">
        <v>2.05203</v>
      </c>
      <c r="EO137">
        <v>-0.0487678</v>
      </c>
      <c r="EP137">
        <v>0</v>
      </c>
      <c r="EQ137">
        <v>25.7226</v>
      </c>
      <c r="ER137">
        <v>999.9</v>
      </c>
      <c r="ES137">
        <v>34.434</v>
      </c>
      <c r="ET137">
        <v>37.958</v>
      </c>
      <c r="EU137">
        <v>31.1795</v>
      </c>
      <c r="EV137">
        <v>52.7208</v>
      </c>
      <c r="EW137">
        <v>28.6579</v>
      </c>
      <c r="EX137">
        <v>2</v>
      </c>
      <c r="EY137">
        <v>0.427271</v>
      </c>
      <c r="EZ137">
        <v>5.29964</v>
      </c>
      <c r="FA137">
        <v>20.1648</v>
      </c>
      <c r="FB137">
        <v>5.23286</v>
      </c>
      <c r="FC137">
        <v>11.992</v>
      </c>
      <c r="FD137">
        <v>4.95565</v>
      </c>
      <c r="FE137">
        <v>3.30398</v>
      </c>
      <c r="FF137">
        <v>348.1</v>
      </c>
      <c r="FG137">
        <v>9999</v>
      </c>
      <c r="FH137">
        <v>9999</v>
      </c>
      <c r="FI137">
        <v>6247.4</v>
      </c>
      <c r="FJ137">
        <v>1.86817</v>
      </c>
      <c r="FK137">
        <v>1.86399</v>
      </c>
      <c r="FL137">
        <v>1.87138</v>
      </c>
      <c r="FM137">
        <v>1.86249</v>
      </c>
      <c r="FN137">
        <v>1.86188</v>
      </c>
      <c r="FO137">
        <v>1.86824</v>
      </c>
      <c r="FP137">
        <v>1.85837</v>
      </c>
      <c r="FQ137">
        <v>1.86462</v>
      </c>
      <c r="FR137">
        <v>5</v>
      </c>
      <c r="FS137">
        <v>0</v>
      </c>
      <c r="FT137">
        <v>0</v>
      </c>
      <c r="FU137">
        <v>0</v>
      </c>
      <c r="FV137" t="s">
        <v>358</v>
      </c>
      <c r="FW137" t="s">
        <v>359</v>
      </c>
      <c r="FX137" t="s">
        <v>360</v>
      </c>
      <c r="FY137" t="s">
        <v>360</v>
      </c>
      <c r="FZ137" t="s">
        <v>360</v>
      </c>
      <c r="GA137" t="s">
        <v>360</v>
      </c>
      <c r="GB137">
        <v>0</v>
      </c>
      <c r="GC137">
        <v>100</v>
      </c>
      <c r="GD137">
        <v>100</v>
      </c>
      <c r="GE137">
        <v>3.163</v>
      </c>
      <c r="GF137">
        <v>0.3038</v>
      </c>
      <c r="GG137">
        <v>1.58883679202709</v>
      </c>
      <c r="GH137">
        <v>0.00476717027532216</v>
      </c>
      <c r="GI137">
        <v>-2.21254457965117e-06</v>
      </c>
      <c r="GJ137">
        <v>8.4011376092462e-10</v>
      </c>
      <c r="GK137">
        <v>-0.0609447565822332</v>
      </c>
      <c r="GL137">
        <v>-0.00872906473258777</v>
      </c>
      <c r="GM137">
        <v>0.00143137740804298</v>
      </c>
      <c r="GN137">
        <v>-1.08861914993027e-05</v>
      </c>
      <c r="GO137">
        <v>12</v>
      </c>
      <c r="GP137">
        <v>2219</v>
      </c>
      <c r="GQ137">
        <v>4</v>
      </c>
      <c r="GR137">
        <v>38</v>
      </c>
      <c r="GS137">
        <v>3042.8</v>
      </c>
      <c r="GT137">
        <v>3042.8</v>
      </c>
      <c r="GU137">
        <v>1.21582</v>
      </c>
      <c r="GV137">
        <v>2.40601</v>
      </c>
      <c r="GW137">
        <v>1.99829</v>
      </c>
      <c r="GX137">
        <v>2.70142</v>
      </c>
      <c r="GY137">
        <v>2.09351</v>
      </c>
      <c r="GZ137">
        <v>2.3877</v>
      </c>
      <c r="HA137">
        <v>43.5081</v>
      </c>
      <c r="HB137">
        <v>13.4929</v>
      </c>
      <c r="HC137">
        <v>18</v>
      </c>
      <c r="HD137">
        <v>421.734</v>
      </c>
      <c r="HE137">
        <v>646.939</v>
      </c>
      <c r="HF137">
        <v>20.2329</v>
      </c>
      <c r="HG137">
        <v>32.8887</v>
      </c>
      <c r="HH137">
        <v>29.999</v>
      </c>
      <c r="HI137">
        <v>32.8145</v>
      </c>
      <c r="HJ137">
        <v>32.7966</v>
      </c>
      <c r="HK137">
        <v>24.311</v>
      </c>
      <c r="HL137">
        <v>44.1123</v>
      </c>
      <c r="HM137">
        <v>0</v>
      </c>
      <c r="HN137">
        <v>20.2654</v>
      </c>
      <c r="HO137">
        <v>365.821</v>
      </c>
      <c r="HP137">
        <v>19.5308</v>
      </c>
      <c r="HQ137">
        <v>95.2074</v>
      </c>
      <c r="HR137">
        <v>99.2761</v>
      </c>
    </row>
    <row r="138" spans="1:226">
      <c r="A138">
        <v>122</v>
      </c>
      <c r="B138">
        <v>1657480691.6</v>
      </c>
      <c r="C138">
        <v>1422.59999990463</v>
      </c>
      <c r="D138" t="s">
        <v>603</v>
      </c>
      <c r="E138" t="s">
        <v>604</v>
      </c>
      <c r="F138">
        <v>5</v>
      </c>
      <c r="G138" t="s">
        <v>596</v>
      </c>
      <c r="H138" t="s">
        <v>354</v>
      </c>
      <c r="I138">
        <v>1657480688.8</v>
      </c>
      <c r="J138">
        <f>(K138)/1000</f>
        <v>0</v>
      </c>
      <c r="K138">
        <f>IF(BF138, AN138, AH138)</f>
        <v>0</v>
      </c>
      <c r="L138">
        <f>IF(BF138, AI138, AG138)</f>
        <v>0</v>
      </c>
      <c r="M138">
        <f>BH138 - IF(AU138&gt;1, L138*BB138*100.0/(AW138*BV138), 0)</f>
        <v>0</v>
      </c>
      <c r="N138">
        <f>((T138-J138/2)*M138-L138)/(T138+J138/2)</f>
        <v>0</v>
      </c>
      <c r="O138">
        <f>N138*(BO138+BP138)/1000.0</f>
        <v>0</v>
      </c>
      <c r="P138">
        <f>(BH138 - IF(AU138&gt;1, L138*BB138*100.0/(AW138*BV138), 0))*(BO138+BP138)/1000.0</f>
        <v>0</v>
      </c>
      <c r="Q138">
        <f>2.0/((1/S138-1/R138)+SIGN(S138)*SQRT((1/S138-1/R138)*(1/S138-1/R138) + 4*BC138/((BC138+1)*(BC138+1))*(2*1/S138*1/R138-1/R138*1/R138)))</f>
        <v>0</v>
      </c>
      <c r="R138">
        <f>IF(LEFT(BD138,1)&lt;&gt;"0",IF(LEFT(BD138,1)="1",3.0,BE138),$D$5+$E$5*(BV138*BO138/($K$5*1000))+$F$5*(BV138*BO138/($K$5*1000))*MAX(MIN(BB138,$J$5),$I$5)*MAX(MIN(BB138,$J$5),$I$5)+$G$5*MAX(MIN(BB138,$J$5),$I$5)*(BV138*BO138/($K$5*1000))+$H$5*(BV138*BO138/($K$5*1000))*(BV138*BO138/($K$5*1000)))</f>
        <v>0</v>
      </c>
      <c r="S138">
        <f>J138*(1000-(1000*0.61365*exp(17.502*W138/(240.97+W138))/(BO138+BP138)+BJ138)/2)/(1000*0.61365*exp(17.502*W138/(240.97+W138))/(BO138+BP138)-BJ138)</f>
        <v>0</v>
      </c>
      <c r="T138">
        <f>1/((BC138+1)/(Q138/1.6)+1/(R138/1.37)) + BC138/((BC138+1)/(Q138/1.6) + BC138/(R138/1.37))</f>
        <v>0</v>
      </c>
      <c r="U138">
        <f>(AX138*BA138)</f>
        <v>0</v>
      </c>
      <c r="V138">
        <f>(BQ138+(U138+2*0.95*5.67E-8*(((BQ138+$B$7)+273)^4-(BQ138+273)^4)-44100*J138)/(1.84*29.3*R138+8*0.95*5.67E-8*(BQ138+273)^3))</f>
        <v>0</v>
      </c>
      <c r="W138">
        <f>($C$7*BR138+$D$7*BS138+$E$7*V138)</f>
        <v>0</v>
      </c>
      <c r="X138">
        <f>0.61365*exp(17.502*W138/(240.97+W138))</f>
        <v>0</v>
      </c>
      <c r="Y138">
        <f>(Z138/AA138*100)</f>
        <v>0</v>
      </c>
      <c r="Z138">
        <f>BJ138*(BO138+BP138)/1000</f>
        <v>0</v>
      </c>
      <c r="AA138">
        <f>0.61365*exp(17.502*BQ138/(240.97+BQ138))</f>
        <v>0</v>
      </c>
      <c r="AB138">
        <f>(X138-BJ138*(BO138+BP138)/1000)</f>
        <v>0</v>
      </c>
      <c r="AC138">
        <f>(-J138*44100)</f>
        <v>0</v>
      </c>
      <c r="AD138">
        <f>2*29.3*R138*0.92*(BQ138-W138)</f>
        <v>0</v>
      </c>
      <c r="AE138">
        <f>2*0.95*5.67E-8*(((BQ138+$B$7)+273)^4-(W138+273)^4)</f>
        <v>0</v>
      </c>
      <c r="AF138">
        <f>U138+AE138+AC138+AD138</f>
        <v>0</v>
      </c>
      <c r="AG138">
        <f>BN138*AU138*(BI138-BH138*(1000-AU138*BK138)/(1000-AU138*BJ138))/(100*BB138)</f>
        <v>0</v>
      </c>
      <c r="AH138">
        <f>1000*BN138*AU138*(BJ138-BK138)/(100*BB138*(1000-AU138*BJ138))</f>
        <v>0</v>
      </c>
      <c r="AI138">
        <f>(AJ138 - AK138 - BO138*1E3/(8.314*(BQ138+273.15)) * AM138/BN138 * AL138) * BN138/(100*BB138) * (1000 - BK138)/1000</f>
        <v>0</v>
      </c>
      <c r="AJ138">
        <v>392.749000368442</v>
      </c>
      <c r="AK138">
        <v>391.355836363636</v>
      </c>
      <c r="AL138">
        <v>-2.48781400427168</v>
      </c>
      <c r="AM138">
        <v>66.2237107534502</v>
      </c>
      <c r="AN138">
        <f>(AP138 - AO138 + BO138*1E3/(8.314*(BQ138+273.15)) * AR138/BN138 * AQ138) * BN138/(100*BB138) * 1000/(1000 - AP138)</f>
        <v>0</v>
      </c>
      <c r="AO138">
        <v>19.5739865695332</v>
      </c>
      <c r="AP138">
        <v>21.777934965035</v>
      </c>
      <c r="AQ138">
        <v>-5.32945698078872e-06</v>
      </c>
      <c r="AR138">
        <v>78.8586477778016</v>
      </c>
      <c r="AS138">
        <v>21</v>
      </c>
      <c r="AT138">
        <v>4</v>
      </c>
      <c r="AU138">
        <f>IF(AS138*$H$13&gt;=AW138,1.0,(AW138/(AW138-AS138*$H$13)))</f>
        <v>0</v>
      </c>
      <c r="AV138">
        <f>(AU138-1)*100</f>
        <v>0</v>
      </c>
      <c r="AW138">
        <f>MAX(0,($B$13+$C$13*BV138)/(1+$D$13*BV138)*BO138/(BQ138+273)*$E$13)</f>
        <v>0</v>
      </c>
      <c r="AX138">
        <f>$B$11*BW138+$C$11*BX138+$F$11*CI138*(1-CL138)</f>
        <v>0</v>
      </c>
      <c r="AY138">
        <f>AX138*AZ138</f>
        <v>0</v>
      </c>
      <c r="AZ138">
        <f>($B$11*$D$9+$C$11*$D$9+$F$11*((CV138+CN138)/MAX(CV138+CN138+CW138, 0.1)*$I$9+CW138/MAX(CV138+CN138+CW138, 0.1)*$J$9))/($B$11+$C$11+$F$11)</f>
        <v>0</v>
      </c>
      <c r="BA138">
        <f>($B$11*$K$9+$C$11*$K$9+$F$11*((CV138+CN138)/MAX(CV138+CN138+CW138, 0.1)*$P$9+CW138/MAX(CV138+CN138+CW138, 0.1)*$Q$9))/($B$11+$C$11+$F$11)</f>
        <v>0</v>
      </c>
      <c r="BB138">
        <v>2.7</v>
      </c>
      <c r="BC138">
        <v>0.5</v>
      </c>
      <c r="BD138" t="s">
        <v>355</v>
      </c>
      <c r="BE138">
        <v>2</v>
      </c>
      <c r="BF138" t="b">
        <v>1</v>
      </c>
      <c r="BG138">
        <v>1657480688.8</v>
      </c>
      <c r="BH138">
        <v>388.4941</v>
      </c>
      <c r="BI138">
        <v>384.0922</v>
      </c>
      <c r="BJ138">
        <v>21.77627</v>
      </c>
      <c r="BK138">
        <v>19.57431</v>
      </c>
      <c r="BL138">
        <v>385.3488</v>
      </c>
      <c r="BM138">
        <v>21.47247</v>
      </c>
      <c r="BN138">
        <v>499.9713</v>
      </c>
      <c r="BO138">
        <v>73.3537</v>
      </c>
      <c r="BP138">
        <v>0.02499839</v>
      </c>
      <c r="BQ138">
        <v>25.04386</v>
      </c>
      <c r="BR138">
        <v>24.92701</v>
      </c>
      <c r="BS138">
        <v>999.9</v>
      </c>
      <c r="BT138">
        <v>0</v>
      </c>
      <c r="BU138">
        <v>0</v>
      </c>
      <c r="BV138">
        <v>10014.44</v>
      </c>
      <c r="BW138">
        <v>0</v>
      </c>
      <c r="BX138">
        <v>2085.47</v>
      </c>
      <c r="BY138">
        <v>4.402038</v>
      </c>
      <c r="BZ138">
        <v>397.1423</v>
      </c>
      <c r="CA138">
        <v>391.7606</v>
      </c>
      <c r="CB138">
        <v>2.201972</v>
      </c>
      <c r="CC138">
        <v>384.0922</v>
      </c>
      <c r="CD138">
        <v>19.57431</v>
      </c>
      <c r="CE138">
        <v>1.597369</v>
      </c>
      <c r="CF138">
        <v>1.435848</v>
      </c>
      <c r="CG138">
        <v>13.93346</v>
      </c>
      <c r="CH138">
        <v>12.30161</v>
      </c>
      <c r="CI138">
        <v>2000.069</v>
      </c>
      <c r="CJ138">
        <v>0.9800019</v>
      </c>
      <c r="CK138">
        <v>0.01999847</v>
      </c>
      <c r="CL138">
        <v>0</v>
      </c>
      <c r="CM138">
        <v>2.524</v>
      </c>
      <c r="CN138">
        <v>0</v>
      </c>
      <c r="CO138">
        <v>3777.461</v>
      </c>
      <c r="CP138">
        <v>16706.01</v>
      </c>
      <c r="CQ138">
        <v>46.9685</v>
      </c>
      <c r="CR138">
        <v>49.8246</v>
      </c>
      <c r="CS138">
        <v>48.2374</v>
      </c>
      <c r="CT138">
        <v>47.4748</v>
      </c>
      <c r="CU138">
        <v>46.187</v>
      </c>
      <c r="CV138">
        <v>1960.069</v>
      </c>
      <c r="CW138">
        <v>40</v>
      </c>
      <c r="CX138">
        <v>0</v>
      </c>
      <c r="CY138">
        <v>1651547476.2</v>
      </c>
      <c r="CZ138">
        <v>0</v>
      </c>
      <c r="DA138">
        <v>0</v>
      </c>
      <c r="DB138" t="s">
        <v>356</v>
      </c>
      <c r="DC138">
        <v>1657298120.5</v>
      </c>
      <c r="DD138">
        <v>1657298120.5</v>
      </c>
      <c r="DE138">
        <v>0</v>
      </c>
      <c r="DF138">
        <v>1.391</v>
      </c>
      <c r="DG138">
        <v>0.035</v>
      </c>
      <c r="DH138">
        <v>2.39</v>
      </c>
      <c r="DI138">
        <v>0.104</v>
      </c>
      <c r="DJ138">
        <v>419</v>
      </c>
      <c r="DK138">
        <v>18</v>
      </c>
      <c r="DL138">
        <v>0.11</v>
      </c>
      <c r="DM138">
        <v>0.02</v>
      </c>
      <c r="DN138">
        <v>-3.66200545</v>
      </c>
      <c r="DO138">
        <v>67.8117385666042</v>
      </c>
      <c r="DP138">
        <v>6.57205975008817</v>
      </c>
      <c r="DQ138">
        <v>0</v>
      </c>
      <c r="DR138">
        <v>2.20395725</v>
      </c>
      <c r="DS138">
        <v>-0.0305854784240177</v>
      </c>
      <c r="DT138">
        <v>0.00366636194851249</v>
      </c>
      <c r="DU138">
        <v>1</v>
      </c>
      <c r="DV138">
        <v>1</v>
      </c>
      <c r="DW138">
        <v>2</v>
      </c>
      <c r="DX138" t="s">
        <v>383</v>
      </c>
      <c r="DY138">
        <v>2.81501</v>
      </c>
      <c r="DZ138">
        <v>2.64133</v>
      </c>
      <c r="EA138">
        <v>0.0678173</v>
      </c>
      <c r="EB138">
        <v>0.0673559</v>
      </c>
      <c r="EC138">
        <v>0.0771616</v>
      </c>
      <c r="ED138">
        <v>0.0716937</v>
      </c>
      <c r="EE138">
        <v>25858.4</v>
      </c>
      <c r="EF138">
        <v>22625.2</v>
      </c>
      <c r="EG138">
        <v>24860.5</v>
      </c>
      <c r="EH138">
        <v>23651.1</v>
      </c>
      <c r="EI138">
        <v>39219</v>
      </c>
      <c r="EJ138">
        <v>36383.4</v>
      </c>
      <c r="EK138">
        <v>45007.7</v>
      </c>
      <c r="EL138">
        <v>42247.3</v>
      </c>
      <c r="EM138">
        <v>1.71545</v>
      </c>
      <c r="EN138">
        <v>2.05198</v>
      </c>
      <c r="EO138">
        <v>-0.0481009</v>
      </c>
      <c r="EP138">
        <v>0</v>
      </c>
      <c r="EQ138">
        <v>25.713</v>
      </c>
      <c r="ER138">
        <v>999.9</v>
      </c>
      <c r="ES138">
        <v>34.41</v>
      </c>
      <c r="ET138">
        <v>37.988</v>
      </c>
      <c r="EU138">
        <v>31.2083</v>
      </c>
      <c r="EV138">
        <v>52.3408</v>
      </c>
      <c r="EW138">
        <v>28.6058</v>
      </c>
      <c r="EX138">
        <v>2</v>
      </c>
      <c r="EY138">
        <v>0.426453</v>
      </c>
      <c r="EZ138">
        <v>5.26478</v>
      </c>
      <c r="FA138">
        <v>20.1658</v>
      </c>
      <c r="FB138">
        <v>5.23286</v>
      </c>
      <c r="FC138">
        <v>11.992</v>
      </c>
      <c r="FD138">
        <v>4.95575</v>
      </c>
      <c r="FE138">
        <v>3.30398</v>
      </c>
      <c r="FF138">
        <v>348.1</v>
      </c>
      <c r="FG138">
        <v>9999</v>
      </c>
      <c r="FH138">
        <v>9999</v>
      </c>
      <c r="FI138">
        <v>6247.4</v>
      </c>
      <c r="FJ138">
        <v>1.86819</v>
      </c>
      <c r="FK138">
        <v>1.86399</v>
      </c>
      <c r="FL138">
        <v>1.87137</v>
      </c>
      <c r="FM138">
        <v>1.86249</v>
      </c>
      <c r="FN138">
        <v>1.86188</v>
      </c>
      <c r="FO138">
        <v>1.86825</v>
      </c>
      <c r="FP138">
        <v>1.85837</v>
      </c>
      <c r="FQ138">
        <v>1.86462</v>
      </c>
      <c r="FR138">
        <v>5</v>
      </c>
      <c r="FS138">
        <v>0</v>
      </c>
      <c r="FT138">
        <v>0</v>
      </c>
      <c r="FU138">
        <v>0</v>
      </c>
      <c r="FV138" t="s">
        <v>358</v>
      </c>
      <c r="FW138" t="s">
        <v>359</v>
      </c>
      <c r="FX138" t="s">
        <v>360</v>
      </c>
      <c r="FY138" t="s">
        <v>360</v>
      </c>
      <c r="FZ138" t="s">
        <v>360</v>
      </c>
      <c r="GA138" t="s">
        <v>360</v>
      </c>
      <c r="GB138">
        <v>0</v>
      </c>
      <c r="GC138">
        <v>100</v>
      </c>
      <c r="GD138">
        <v>100</v>
      </c>
      <c r="GE138">
        <v>3.122</v>
      </c>
      <c r="GF138">
        <v>0.3038</v>
      </c>
      <c r="GG138">
        <v>1.58883679202709</v>
      </c>
      <c r="GH138">
        <v>0.00476717027532216</v>
      </c>
      <c r="GI138">
        <v>-2.21254457965117e-06</v>
      </c>
      <c r="GJ138">
        <v>8.4011376092462e-10</v>
      </c>
      <c r="GK138">
        <v>-0.0609447565822332</v>
      </c>
      <c r="GL138">
        <v>-0.00872906473258777</v>
      </c>
      <c r="GM138">
        <v>0.00143137740804298</v>
      </c>
      <c r="GN138">
        <v>-1.08861914993027e-05</v>
      </c>
      <c r="GO138">
        <v>12</v>
      </c>
      <c r="GP138">
        <v>2219</v>
      </c>
      <c r="GQ138">
        <v>4</v>
      </c>
      <c r="GR138">
        <v>38</v>
      </c>
      <c r="GS138">
        <v>3042.9</v>
      </c>
      <c r="GT138">
        <v>3042.9</v>
      </c>
      <c r="GU138">
        <v>1.1731</v>
      </c>
      <c r="GV138">
        <v>2.40845</v>
      </c>
      <c r="GW138">
        <v>1.99829</v>
      </c>
      <c r="GX138">
        <v>2.7002</v>
      </c>
      <c r="GY138">
        <v>2.09351</v>
      </c>
      <c r="GZ138">
        <v>2.38159</v>
      </c>
      <c r="HA138">
        <v>43.5354</v>
      </c>
      <c r="HB138">
        <v>13.4929</v>
      </c>
      <c r="HC138">
        <v>18</v>
      </c>
      <c r="HD138">
        <v>421.539</v>
      </c>
      <c r="HE138">
        <v>646.836</v>
      </c>
      <c r="HF138">
        <v>20.293</v>
      </c>
      <c r="HG138">
        <v>32.8808</v>
      </c>
      <c r="HH138">
        <v>29.9992</v>
      </c>
      <c r="HI138">
        <v>32.8088</v>
      </c>
      <c r="HJ138">
        <v>32.7909</v>
      </c>
      <c r="HK138">
        <v>23.5085</v>
      </c>
      <c r="HL138">
        <v>44.1123</v>
      </c>
      <c r="HM138">
        <v>0</v>
      </c>
      <c r="HN138">
        <v>20.3185</v>
      </c>
      <c r="HO138">
        <v>345.624</v>
      </c>
      <c r="HP138">
        <v>19.5285</v>
      </c>
      <c r="HQ138">
        <v>95.2083</v>
      </c>
      <c r="HR138">
        <v>99.2779</v>
      </c>
    </row>
    <row r="139" spans="1:226">
      <c r="A139">
        <v>123</v>
      </c>
      <c r="B139">
        <v>1657480696.6</v>
      </c>
      <c r="C139">
        <v>1427.59999990463</v>
      </c>
      <c r="D139" t="s">
        <v>605</v>
      </c>
      <c r="E139" t="s">
        <v>606</v>
      </c>
      <c r="F139">
        <v>5</v>
      </c>
      <c r="G139" t="s">
        <v>596</v>
      </c>
      <c r="H139" t="s">
        <v>354</v>
      </c>
      <c r="I139">
        <v>1657480694.1</v>
      </c>
      <c r="J139">
        <f>(K139)/1000</f>
        <v>0</v>
      </c>
      <c r="K139">
        <f>IF(BF139, AN139, AH139)</f>
        <v>0</v>
      </c>
      <c r="L139">
        <f>IF(BF139, AI139, AG139)</f>
        <v>0</v>
      </c>
      <c r="M139">
        <f>BH139 - IF(AU139&gt;1, L139*BB139*100.0/(AW139*BV139), 0)</f>
        <v>0</v>
      </c>
      <c r="N139">
        <f>((T139-J139/2)*M139-L139)/(T139+J139/2)</f>
        <v>0</v>
      </c>
      <c r="O139">
        <f>N139*(BO139+BP139)/1000.0</f>
        <v>0</v>
      </c>
      <c r="P139">
        <f>(BH139 - IF(AU139&gt;1, L139*BB139*100.0/(AW139*BV139), 0))*(BO139+BP139)/1000.0</f>
        <v>0</v>
      </c>
      <c r="Q139">
        <f>2.0/((1/S139-1/R139)+SIGN(S139)*SQRT((1/S139-1/R139)*(1/S139-1/R139) + 4*BC139/((BC139+1)*(BC139+1))*(2*1/S139*1/R139-1/R139*1/R139)))</f>
        <v>0</v>
      </c>
      <c r="R139">
        <f>IF(LEFT(BD139,1)&lt;&gt;"0",IF(LEFT(BD139,1)="1",3.0,BE139),$D$5+$E$5*(BV139*BO139/($K$5*1000))+$F$5*(BV139*BO139/($K$5*1000))*MAX(MIN(BB139,$J$5),$I$5)*MAX(MIN(BB139,$J$5),$I$5)+$G$5*MAX(MIN(BB139,$J$5),$I$5)*(BV139*BO139/($K$5*1000))+$H$5*(BV139*BO139/($K$5*1000))*(BV139*BO139/($K$5*1000)))</f>
        <v>0</v>
      </c>
      <c r="S139">
        <f>J139*(1000-(1000*0.61365*exp(17.502*W139/(240.97+W139))/(BO139+BP139)+BJ139)/2)/(1000*0.61365*exp(17.502*W139/(240.97+W139))/(BO139+BP139)-BJ139)</f>
        <v>0</v>
      </c>
      <c r="T139">
        <f>1/((BC139+1)/(Q139/1.6)+1/(R139/1.37)) + BC139/((BC139+1)/(Q139/1.6) + BC139/(R139/1.37))</f>
        <v>0</v>
      </c>
      <c r="U139">
        <f>(AX139*BA139)</f>
        <v>0</v>
      </c>
      <c r="V139">
        <f>(BQ139+(U139+2*0.95*5.67E-8*(((BQ139+$B$7)+273)^4-(BQ139+273)^4)-44100*J139)/(1.84*29.3*R139+8*0.95*5.67E-8*(BQ139+273)^3))</f>
        <v>0</v>
      </c>
      <c r="W139">
        <f>($C$7*BR139+$D$7*BS139+$E$7*V139)</f>
        <v>0</v>
      </c>
      <c r="X139">
        <f>0.61365*exp(17.502*W139/(240.97+W139))</f>
        <v>0</v>
      </c>
      <c r="Y139">
        <f>(Z139/AA139*100)</f>
        <v>0</v>
      </c>
      <c r="Z139">
        <f>BJ139*(BO139+BP139)/1000</f>
        <v>0</v>
      </c>
      <c r="AA139">
        <f>0.61365*exp(17.502*BQ139/(240.97+BQ139))</f>
        <v>0</v>
      </c>
      <c r="AB139">
        <f>(X139-BJ139*(BO139+BP139)/1000)</f>
        <v>0</v>
      </c>
      <c r="AC139">
        <f>(-J139*44100)</f>
        <v>0</v>
      </c>
      <c r="AD139">
        <f>2*29.3*R139*0.92*(BQ139-W139)</f>
        <v>0</v>
      </c>
      <c r="AE139">
        <f>2*0.95*5.67E-8*(((BQ139+$B$7)+273)^4-(W139+273)^4)</f>
        <v>0</v>
      </c>
      <c r="AF139">
        <f>U139+AE139+AC139+AD139</f>
        <v>0</v>
      </c>
      <c r="AG139">
        <f>BN139*AU139*(BI139-BH139*(1000-AU139*BK139)/(1000-AU139*BJ139))/(100*BB139)</f>
        <v>0</v>
      </c>
      <c r="AH139">
        <f>1000*BN139*AU139*(BJ139-BK139)/(100*BB139*(1000-AU139*BJ139))</f>
        <v>0</v>
      </c>
      <c r="AI139">
        <f>(AJ139 - AK139 - BO139*1E3/(8.314*(BQ139+273.15)) * AM139/BN139 * AL139) * BN139/(100*BB139) * (1000 - BK139)/1000</f>
        <v>0</v>
      </c>
      <c r="AJ139">
        <v>376.448078013238</v>
      </c>
      <c r="AK139">
        <v>377.020909090909</v>
      </c>
      <c r="AL139">
        <v>-2.89622923150183</v>
      </c>
      <c r="AM139">
        <v>66.2237107534502</v>
      </c>
      <c r="AN139">
        <f>(AP139 - AO139 + BO139*1E3/(8.314*(BQ139+273.15)) * AR139/BN139 * AQ139) * BN139/(100*BB139) * 1000/(1000 - AP139)</f>
        <v>0</v>
      </c>
      <c r="AO139">
        <v>19.5732637380459</v>
      </c>
      <c r="AP139">
        <v>21.7738587412588</v>
      </c>
      <c r="AQ139">
        <v>-9.41254337790808e-05</v>
      </c>
      <c r="AR139">
        <v>78.8586477778016</v>
      </c>
      <c r="AS139">
        <v>22</v>
      </c>
      <c r="AT139">
        <v>4</v>
      </c>
      <c r="AU139">
        <f>IF(AS139*$H$13&gt;=AW139,1.0,(AW139/(AW139-AS139*$H$13)))</f>
        <v>0</v>
      </c>
      <c r="AV139">
        <f>(AU139-1)*100</f>
        <v>0</v>
      </c>
      <c r="AW139">
        <f>MAX(0,($B$13+$C$13*BV139)/(1+$D$13*BV139)*BO139/(BQ139+273)*$E$13)</f>
        <v>0</v>
      </c>
      <c r="AX139">
        <f>$B$11*BW139+$C$11*BX139+$F$11*CI139*(1-CL139)</f>
        <v>0</v>
      </c>
      <c r="AY139">
        <f>AX139*AZ139</f>
        <v>0</v>
      </c>
      <c r="AZ139">
        <f>($B$11*$D$9+$C$11*$D$9+$F$11*((CV139+CN139)/MAX(CV139+CN139+CW139, 0.1)*$I$9+CW139/MAX(CV139+CN139+CW139, 0.1)*$J$9))/($B$11+$C$11+$F$11)</f>
        <v>0</v>
      </c>
      <c r="BA139">
        <f>($B$11*$K$9+$C$11*$K$9+$F$11*((CV139+CN139)/MAX(CV139+CN139+CW139, 0.1)*$P$9+CW139/MAX(CV139+CN139+CW139, 0.1)*$Q$9))/($B$11+$C$11+$F$11)</f>
        <v>0</v>
      </c>
      <c r="BB139">
        <v>2.7</v>
      </c>
      <c r="BC139">
        <v>0.5</v>
      </c>
      <c r="BD139" t="s">
        <v>355</v>
      </c>
      <c r="BE139">
        <v>2</v>
      </c>
      <c r="BF139" t="b">
        <v>1</v>
      </c>
      <c r="BG139">
        <v>1657480694.1</v>
      </c>
      <c r="BH139">
        <v>374.551777777778</v>
      </c>
      <c r="BI139">
        <v>367.062333333333</v>
      </c>
      <c r="BJ139">
        <v>21.7751666666667</v>
      </c>
      <c r="BK139">
        <v>19.5725444444444</v>
      </c>
      <c r="BL139">
        <v>371.454444444444</v>
      </c>
      <c r="BM139">
        <v>21.4714</v>
      </c>
      <c r="BN139">
        <v>500.069888888889</v>
      </c>
      <c r="BO139">
        <v>73.3533222222222</v>
      </c>
      <c r="BP139">
        <v>0.0245908888888889</v>
      </c>
      <c r="BQ139">
        <v>25.0477666666667</v>
      </c>
      <c r="BR139">
        <v>24.9291</v>
      </c>
      <c r="BS139">
        <v>999.9</v>
      </c>
      <c r="BT139">
        <v>0</v>
      </c>
      <c r="BU139">
        <v>0</v>
      </c>
      <c r="BV139">
        <v>10024.3044444444</v>
      </c>
      <c r="BW139">
        <v>0</v>
      </c>
      <c r="BX139">
        <v>2086.01111111111</v>
      </c>
      <c r="BY139">
        <v>7.48950777777778</v>
      </c>
      <c r="BZ139">
        <v>382.889333333333</v>
      </c>
      <c r="CA139">
        <v>374.390111111111</v>
      </c>
      <c r="CB139">
        <v>2.20261555555556</v>
      </c>
      <c r="CC139">
        <v>367.062333333333</v>
      </c>
      <c r="CD139">
        <v>19.5725444444444</v>
      </c>
      <c r="CE139">
        <v>1.59728111111111</v>
      </c>
      <c r="CF139">
        <v>1.43571111111111</v>
      </c>
      <c r="CG139">
        <v>13.9326</v>
      </c>
      <c r="CH139">
        <v>12.3001555555556</v>
      </c>
      <c r="CI139">
        <v>2000.00333333333</v>
      </c>
      <c r="CJ139">
        <v>0.980001333333333</v>
      </c>
      <c r="CK139">
        <v>0.0199990555555556</v>
      </c>
      <c r="CL139">
        <v>0</v>
      </c>
      <c r="CM139">
        <v>2.4839</v>
      </c>
      <c r="CN139">
        <v>0</v>
      </c>
      <c r="CO139">
        <v>3769.50777777778</v>
      </c>
      <c r="CP139">
        <v>16705.4333333333</v>
      </c>
      <c r="CQ139">
        <v>46.937</v>
      </c>
      <c r="CR139">
        <v>49.812</v>
      </c>
      <c r="CS139">
        <v>48.187</v>
      </c>
      <c r="CT139">
        <v>47.437</v>
      </c>
      <c r="CU139">
        <v>46.1732222222222</v>
      </c>
      <c r="CV139">
        <v>1960.00333333333</v>
      </c>
      <c r="CW139">
        <v>40</v>
      </c>
      <c r="CX139">
        <v>0</v>
      </c>
      <c r="CY139">
        <v>1651547481</v>
      </c>
      <c r="CZ139">
        <v>0</v>
      </c>
      <c r="DA139">
        <v>0</v>
      </c>
      <c r="DB139" t="s">
        <v>356</v>
      </c>
      <c r="DC139">
        <v>1657298120.5</v>
      </c>
      <c r="DD139">
        <v>1657298120.5</v>
      </c>
      <c r="DE139">
        <v>0</v>
      </c>
      <c r="DF139">
        <v>1.391</v>
      </c>
      <c r="DG139">
        <v>0.035</v>
      </c>
      <c r="DH139">
        <v>2.39</v>
      </c>
      <c r="DI139">
        <v>0.104</v>
      </c>
      <c r="DJ139">
        <v>419</v>
      </c>
      <c r="DK139">
        <v>18</v>
      </c>
      <c r="DL139">
        <v>0.11</v>
      </c>
      <c r="DM139">
        <v>0.02</v>
      </c>
      <c r="DN139">
        <v>0.3030163</v>
      </c>
      <c r="DO139">
        <v>59.9580089380863</v>
      </c>
      <c r="DP139">
        <v>5.87051892906543</v>
      </c>
      <c r="DQ139">
        <v>0</v>
      </c>
      <c r="DR139">
        <v>2.202465</v>
      </c>
      <c r="DS139">
        <v>-0.00587302063790785</v>
      </c>
      <c r="DT139">
        <v>0.00177545346320317</v>
      </c>
      <c r="DU139">
        <v>1</v>
      </c>
      <c r="DV139">
        <v>1</v>
      </c>
      <c r="DW139">
        <v>2</v>
      </c>
      <c r="DX139" t="s">
        <v>383</v>
      </c>
      <c r="DY139">
        <v>2.81517</v>
      </c>
      <c r="DZ139">
        <v>2.64073</v>
      </c>
      <c r="EA139">
        <v>0.0658222</v>
      </c>
      <c r="EB139">
        <v>0.0650125</v>
      </c>
      <c r="EC139">
        <v>0.0771527</v>
      </c>
      <c r="ED139">
        <v>0.0716907</v>
      </c>
      <c r="EE139">
        <v>25914.1</v>
      </c>
      <c r="EF139">
        <v>22682.4</v>
      </c>
      <c r="EG139">
        <v>24860.9</v>
      </c>
      <c r="EH139">
        <v>23651.4</v>
      </c>
      <c r="EI139">
        <v>39219.7</v>
      </c>
      <c r="EJ139">
        <v>36383.9</v>
      </c>
      <c r="EK139">
        <v>45008.1</v>
      </c>
      <c r="EL139">
        <v>42247.9</v>
      </c>
      <c r="EM139">
        <v>1.71553</v>
      </c>
      <c r="EN139">
        <v>2.05195</v>
      </c>
      <c r="EO139">
        <v>-0.0466891</v>
      </c>
      <c r="EP139">
        <v>0</v>
      </c>
      <c r="EQ139">
        <v>25.7008</v>
      </c>
      <c r="ER139">
        <v>999.9</v>
      </c>
      <c r="ES139">
        <v>34.385</v>
      </c>
      <c r="ET139">
        <v>37.998</v>
      </c>
      <c r="EU139">
        <v>31.2003</v>
      </c>
      <c r="EV139">
        <v>52.4708</v>
      </c>
      <c r="EW139">
        <v>28.5817</v>
      </c>
      <c r="EX139">
        <v>2</v>
      </c>
      <c r="EY139">
        <v>0.425473</v>
      </c>
      <c r="EZ139">
        <v>5.21354</v>
      </c>
      <c r="FA139">
        <v>20.1672</v>
      </c>
      <c r="FB139">
        <v>5.23271</v>
      </c>
      <c r="FC139">
        <v>11.992</v>
      </c>
      <c r="FD139">
        <v>4.9556</v>
      </c>
      <c r="FE139">
        <v>3.30393</v>
      </c>
      <c r="FF139">
        <v>348.1</v>
      </c>
      <c r="FG139">
        <v>9999</v>
      </c>
      <c r="FH139">
        <v>9999</v>
      </c>
      <c r="FI139">
        <v>6247.4</v>
      </c>
      <c r="FJ139">
        <v>1.86826</v>
      </c>
      <c r="FK139">
        <v>1.864</v>
      </c>
      <c r="FL139">
        <v>1.87138</v>
      </c>
      <c r="FM139">
        <v>1.86249</v>
      </c>
      <c r="FN139">
        <v>1.86188</v>
      </c>
      <c r="FO139">
        <v>1.86826</v>
      </c>
      <c r="FP139">
        <v>1.85837</v>
      </c>
      <c r="FQ139">
        <v>1.86462</v>
      </c>
      <c r="FR139">
        <v>5</v>
      </c>
      <c r="FS139">
        <v>0</v>
      </c>
      <c r="FT139">
        <v>0</v>
      </c>
      <c r="FU139">
        <v>0</v>
      </c>
      <c r="FV139" t="s">
        <v>358</v>
      </c>
      <c r="FW139" t="s">
        <v>359</v>
      </c>
      <c r="FX139" t="s">
        <v>360</v>
      </c>
      <c r="FY139" t="s">
        <v>360</v>
      </c>
      <c r="FZ139" t="s">
        <v>360</v>
      </c>
      <c r="GA139" t="s">
        <v>360</v>
      </c>
      <c r="GB139">
        <v>0</v>
      </c>
      <c r="GC139">
        <v>100</v>
      </c>
      <c r="GD139">
        <v>100</v>
      </c>
      <c r="GE139">
        <v>3.073</v>
      </c>
      <c r="GF139">
        <v>0.3037</v>
      </c>
      <c r="GG139">
        <v>1.58883679202709</v>
      </c>
      <c r="GH139">
        <v>0.00476717027532216</v>
      </c>
      <c r="GI139">
        <v>-2.21254457965117e-06</v>
      </c>
      <c r="GJ139">
        <v>8.4011376092462e-10</v>
      </c>
      <c r="GK139">
        <v>-0.0609447565822332</v>
      </c>
      <c r="GL139">
        <v>-0.00872906473258777</v>
      </c>
      <c r="GM139">
        <v>0.00143137740804298</v>
      </c>
      <c r="GN139">
        <v>-1.08861914993027e-05</v>
      </c>
      <c r="GO139">
        <v>12</v>
      </c>
      <c r="GP139">
        <v>2219</v>
      </c>
      <c r="GQ139">
        <v>4</v>
      </c>
      <c r="GR139">
        <v>38</v>
      </c>
      <c r="GS139">
        <v>3042.9</v>
      </c>
      <c r="GT139">
        <v>3042.9</v>
      </c>
      <c r="GU139">
        <v>1.13159</v>
      </c>
      <c r="GV139">
        <v>2.40479</v>
      </c>
      <c r="GW139">
        <v>1.99829</v>
      </c>
      <c r="GX139">
        <v>2.70142</v>
      </c>
      <c r="GY139">
        <v>2.09351</v>
      </c>
      <c r="GZ139">
        <v>2.41577</v>
      </c>
      <c r="HA139">
        <v>43.5354</v>
      </c>
      <c r="HB139">
        <v>13.5016</v>
      </c>
      <c r="HC139">
        <v>18</v>
      </c>
      <c r="HD139">
        <v>421.545</v>
      </c>
      <c r="HE139">
        <v>646.745</v>
      </c>
      <c r="HF139">
        <v>20.3476</v>
      </c>
      <c r="HG139">
        <v>32.8726</v>
      </c>
      <c r="HH139">
        <v>29.9993</v>
      </c>
      <c r="HI139">
        <v>32.8029</v>
      </c>
      <c r="HJ139">
        <v>32.7844</v>
      </c>
      <c r="HK139">
        <v>22.6211</v>
      </c>
      <c r="HL139">
        <v>44.1123</v>
      </c>
      <c r="HM139">
        <v>0</v>
      </c>
      <c r="HN139">
        <v>20.3697</v>
      </c>
      <c r="HO139">
        <v>332.187</v>
      </c>
      <c r="HP139">
        <v>19.5308</v>
      </c>
      <c r="HQ139">
        <v>95.2093</v>
      </c>
      <c r="HR139">
        <v>99.2791</v>
      </c>
    </row>
    <row r="140" spans="1:226">
      <c r="A140">
        <v>124</v>
      </c>
      <c r="B140">
        <v>1657480701.6</v>
      </c>
      <c r="C140">
        <v>1432.59999990463</v>
      </c>
      <c r="D140" t="s">
        <v>607</v>
      </c>
      <c r="E140" t="s">
        <v>608</v>
      </c>
      <c r="F140">
        <v>5</v>
      </c>
      <c r="G140" t="s">
        <v>596</v>
      </c>
      <c r="H140" t="s">
        <v>354</v>
      </c>
      <c r="I140">
        <v>1657480698.8</v>
      </c>
      <c r="J140">
        <f>(K140)/1000</f>
        <v>0</v>
      </c>
      <c r="K140">
        <f>IF(BF140, AN140, AH140)</f>
        <v>0</v>
      </c>
      <c r="L140">
        <f>IF(BF140, AI140, AG140)</f>
        <v>0</v>
      </c>
      <c r="M140">
        <f>BH140 - IF(AU140&gt;1, L140*BB140*100.0/(AW140*BV140), 0)</f>
        <v>0</v>
      </c>
      <c r="N140">
        <f>((T140-J140/2)*M140-L140)/(T140+J140/2)</f>
        <v>0</v>
      </c>
      <c r="O140">
        <f>N140*(BO140+BP140)/1000.0</f>
        <v>0</v>
      </c>
      <c r="P140">
        <f>(BH140 - IF(AU140&gt;1, L140*BB140*100.0/(AW140*BV140), 0))*(BO140+BP140)/1000.0</f>
        <v>0</v>
      </c>
      <c r="Q140">
        <f>2.0/((1/S140-1/R140)+SIGN(S140)*SQRT((1/S140-1/R140)*(1/S140-1/R140) + 4*BC140/((BC140+1)*(BC140+1))*(2*1/S140*1/R140-1/R140*1/R140)))</f>
        <v>0</v>
      </c>
      <c r="R140">
        <f>IF(LEFT(BD140,1)&lt;&gt;"0",IF(LEFT(BD140,1)="1",3.0,BE140),$D$5+$E$5*(BV140*BO140/($K$5*1000))+$F$5*(BV140*BO140/($K$5*1000))*MAX(MIN(BB140,$J$5),$I$5)*MAX(MIN(BB140,$J$5),$I$5)+$G$5*MAX(MIN(BB140,$J$5),$I$5)*(BV140*BO140/($K$5*1000))+$H$5*(BV140*BO140/($K$5*1000))*(BV140*BO140/($K$5*1000)))</f>
        <v>0</v>
      </c>
      <c r="S140">
        <f>J140*(1000-(1000*0.61365*exp(17.502*W140/(240.97+W140))/(BO140+BP140)+BJ140)/2)/(1000*0.61365*exp(17.502*W140/(240.97+W140))/(BO140+BP140)-BJ140)</f>
        <v>0</v>
      </c>
      <c r="T140">
        <f>1/((BC140+1)/(Q140/1.6)+1/(R140/1.37)) + BC140/((BC140+1)/(Q140/1.6) + BC140/(R140/1.37))</f>
        <v>0</v>
      </c>
      <c r="U140">
        <f>(AX140*BA140)</f>
        <v>0</v>
      </c>
      <c r="V140">
        <f>(BQ140+(U140+2*0.95*5.67E-8*(((BQ140+$B$7)+273)^4-(BQ140+273)^4)-44100*J140)/(1.84*29.3*R140+8*0.95*5.67E-8*(BQ140+273)^3))</f>
        <v>0</v>
      </c>
      <c r="W140">
        <f>($C$7*BR140+$D$7*BS140+$E$7*V140)</f>
        <v>0</v>
      </c>
      <c r="X140">
        <f>0.61365*exp(17.502*W140/(240.97+W140))</f>
        <v>0</v>
      </c>
      <c r="Y140">
        <f>(Z140/AA140*100)</f>
        <v>0</v>
      </c>
      <c r="Z140">
        <f>BJ140*(BO140+BP140)/1000</f>
        <v>0</v>
      </c>
      <c r="AA140">
        <f>0.61365*exp(17.502*BQ140/(240.97+BQ140))</f>
        <v>0</v>
      </c>
      <c r="AB140">
        <f>(X140-BJ140*(BO140+BP140)/1000)</f>
        <v>0</v>
      </c>
      <c r="AC140">
        <f>(-J140*44100)</f>
        <v>0</v>
      </c>
      <c r="AD140">
        <f>2*29.3*R140*0.92*(BQ140-W140)</f>
        <v>0</v>
      </c>
      <c r="AE140">
        <f>2*0.95*5.67E-8*(((BQ140+$B$7)+273)^4-(W140+273)^4)</f>
        <v>0</v>
      </c>
      <c r="AF140">
        <f>U140+AE140+AC140+AD140</f>
        <v>0</v>
      </c>
      <c r="AG140">
        <f>BN140*AU140*(BI140-BH140*(1000-AU140*BK140)/(1000-AU140*BJ140))/(100*BB140)</f>
        <v>0</v>
      </c>
      <c r="AH140">
        <f>1000*BN140*AU140*(BJ140-BK140)/(100*BB140*(1000-AU140*BJ140))</f>
        <v>0</v>
      </c>
      <c r="AI140">
        <f>(AJ140 - AK140 - BO140*1E3/(8.314*(BQ140+273.15)) * AM140/BN140 * AL140) * BN140/(100*BB140) * (1000 - BK140)/1000</f>
        <v>0</v>
      </c>
      <c r="AJ140">
        <v>359.759501891774</v>
      </c>
      <c r="AK140">
        <v>361.617636363636</v>
      </c>
      <c r="AL140">
        <v>-3.09409148584085</v>
      </c>
      <c r="AM140">
        <v>66.2237107534502</v>
      </c>
      <c r="AN140">
        <f>(AP140 - AO140 + BO140*1E3/(8.314*(BQ140+273.15)) * AR140/BN140 * AQ140) * BN140/(100*BB140) * 1000/(1000 - AP140)</f>
        <v>0</v>
      </c>
      <c r="AO140">
        <v>19.5717440046881</v>
      </c>
      <c r="AP140">
        <v>21.7712468531469</v>
      </c>
      <c r="AQ140">
        <v>-4.70752799567565e-05</v>
      </c>
      <c r="AR140">
        <v>78.8586477778016</v>
      </c>
      <c r="AS140">
        <v>21</v>
      </c>
      <c r="AT140">
        <v>4</v>
      </c>
      <c r="AU140">
        <f>IF(AS140*$H$13&gt;=AW140,1.0,(AW140/(AW140-AS140*$H$13)))</f>
        <v>0</v>
      </c>
      <c r="AV140">
        <f>(AU140-1)*100</f>
        <v>0</v>
      </c>
      <c r="AW140">
        <f>MAX(0,($B$13+$C$13*BV140)/(1+$D$13*BV140)*BO140/(BQ140+273)*$E$13)</f>
        <v>0</v>
      </c>
      <c r="AX140">
        <f>$B$11*BW140+$C$11*BX140+$F$11*CI140*(1-CL140)</f>
        <v>0</v>
      </c>
      <c r="AY140">
        <f>AX140*AZ140</f>
        <v>0</v>
      </c>
      <c r="AZ140">
        <f>($B$11*$D$9+$C$11*$D$9+$F$11*((CV140+CN140)/MAX(CV140+CN140+CW140, 0.1)*$I$9+CW140/MAX(CV140+CN140+CW140, 0.1)*$J$9))/($B$11+$C$11+$F$11)</f>
        <v>0</v>
      </c>
      <c r="BA140">
        <f>($B$11*$K$9+$C$11*$K$9+$F$11*((CV140+CN140)/MAX(CV140+CN140+CW140, 0.1)*$P$9+CW140/MAX(CV140+CN140+CW140, 0.1)*$Q$9))/($B$11+$C$11+$F$11)</f>
        <v>0</v>
      </c>
      <c r="BB140">
        <v>2.7</v>
      </c>
      <c r="BC140">
        <v>0.5</v>
      </c>
      <c r="BD140" t="s">
        <v>355</v>
      </c>
      <c r="BE140">
        <v>2</v>
      </c>
      <c r="BF140" t="b">
        <v>1</v>
      </c>
      <c r="BG140">
        <v>1657480698.8</v>
      </c>
      <c r="BH140">
        <v>360.6953</v>
      </c>
      <c r="BI140">
        <v>351.6782</v>
      </c>
      <c r="BJ140">
        <v>21.77225</v>
      </c>
      <c r="BK140">
        <v>19.57287</v>
      </c>
      <c r="BL140">
        <v>357.6461</v>
      </c>
      <c r="BM140">
        <v>21.46859</v>
      </c>
      <c r="BN140">
        <v>499.9768</v>
      </c>
      <c r="BO140">
        <v>73.35328</v>
      </c>
      <c r="BP140">
        <v>0.0251173</v>
      </c>
      <c r="BQ140">
        <v>25.05323</v>
      </c>
      <c r="BR140">
        <v>24.9416</v>
      </c>
      <c r="BS140">
        <v>999.9</v>
      </c>
      <c r="BT140">
        <v>0</v>
      </c>
      <c r="BU140">
        <v>0</v>
      </c>
      <c r="BV140">
        <v>9978.874</v>
      </c>
      <c r="BW140">
        <v>0</v>
      </c>
      <c r="BX140">
        <v>2084.536</v>
      </c>
      <c r="BY140">
        <v>9.017106</v>
      </c>
      <c r="BZ140">
        <v>368.7233</v>
      </c>
      <c r="CA140">
        <v>358.6989</v>
      </c>
      <c r="CB140">
        <v>2.199379</v>
      </c>
      <c r="CC140">
        <v>351.6782</v>
      </c>
      <c r="CD140">
        <v>19.57287</v>
      </c>
      <c r="CE140">
        <v>1.597064</v>
      </c>
      <c r="CF140">
        <v>1.435732</v>
      </c>
      <c r="CG140">
        <v>13.9305</v>
      </c>
      <c r="CH140">
        <v>12.30039</v>
      </c>
      <c r="CI140">
        <v>2000.035</v>
      </c>
      <c r="CJ140">
        <v>0.980001</v>
      </c>
      <c r="CK140">
        <v>0.0199994</v>
      </c>
      <c r="CL140">
        <v>0</v>
      </c>
      <c r="CM140">
        <v>2.50583</v>
      </c>
      <c r="CN140">
        <v>0</v>
      </c>
      <c r="CO140">
        <v>3757.293</v>
      </c>
      <c r="CP140">
        <v>16705.69</v>
      </c>
      <c r="CQ140">
        <v>46.8998</v>
      </c>
      <c r="CR140">
        <v>49.7996</v>
      </c>
      <c r="CS140">
        <v>48.187</v>
      </c>
      <c r="CT140">
        <v>47.3812</v>
      </c>
      <c r="CU140">
        <v>46.125</v>
      </c>
      <c r="CV140">
        <v>1960.035</v>
      </c>
      <c r="CW140">
        <v>40</v>
      </c>
      <c r="CX140">
        <v>0</v>
      </c>
      <c r="CY140">
        <v>1651547485.8</v>
      </c>
      <c r="CZ140">
        <v>0</v>
      </c>
      <c r="DA140">
        <v>0</v>
      </c>
      <c r="DB140" t="s">
        <v>356</v>
      </c>
      <c r="DC140">
        <v>1657298120.5</v>
      </c>
      <c r="DD140">
        <v>1657298120.5</v>
      </c>
      <c r="DE140">
        <v>0</v>
      </c>
      <c r="DF140">
        <v>1.391</v>
      </c>
      <c r="DG140">
        <v>0.035</v>
      </c>
      <c r="DH140">
        <v>2.39</v>
      </c>
      <c r="DI140">
        <v>0.104</v>
      </c>
      <c r="DJ140">
        <v>419</v>
      </c>
      <c r="DK140">
        <v>18</v>
      </c>
      <c r="DL140">
        <v>0.11</v>
      </c>
      <c r="DM140">
        <v>0.02</v>
      </c>
      <c r="DN140">
        <v>5.2040313</v>
      </c>
      <c r="DO140">
        <v>36.2269340262664</v>
      </c>
      <c r="DP140">
        <v>3.58584599810581</v>
      </c>
      <c r="DQ140">
        <v>0</v>
      </c>
      <c r="DR140">
        <v>2.20113125</v>
      </c>
      <c r="DS140">
        <v>-0.00491223264540906</v>
      </c>
      <c r="DT140">
        <v>0.00186426284024006</v>
      </c>
      <c r="DU140">
        <v>1</v>
      </c>
      <c r="DV140">
        <v>1</v>
      </c>
      <c r="DW140">
        <v>2</v>
      </c>
      <c r="DX140" t="s">
        <v>383</v>
      </c>
      <c r="DY140">
        <v>2.81521</v>
      </c>
      <c r="DZ140">
        <v>2.64182</v>
      </c>
      <c r="EA140">
        <v>0.0636473</v>
      </c>
      <c r="EB140">
        <v>0.0626428</v>
      </c>
      <c r="EC140">
        <v>0.0771504</v>
      </c>
      <c r="ED140">
        <v>0.0717028</v>
      </c>
      <c r="EE140">
        <v>25974.9</v>
      </c>
      <c r="EF140">
        <v>22740.5</v>
      </c>
      <c r="EG140">
        <v>24861.3</v>
      </c>
      <c r="EH140">
        <v>23652</v>
      </c>
      <c r="EI140">
        <v>39220.8</v>
      </c>
      <c r="EJ140">
        <v>36384.2</v>
      </c>
      <c r="EK140">
        <v>45009.2</v>
      </c>
      <c r="EL140">
        <v>42248.9</v>
      </c>
      <c r="EM140">
        <v>1.71575</v>
      </c>
      <c r="EN140">
        <v>2.05183</v>
      </c>
      <c r="EO140">
        <v>-0.0454783</v>
      </c>
      <c r="EP140">
        <v>0</v>
      </c>
      <c r="EQ140">
        <v>25.6853</v>
      </c>
      <c r="ER140">
        <v>999.9</v>
      </c>
      <c r="ES140">
        <v>34.355</v>
      </c>
      <c r="ET140">
        <v>38.028</v>
      </c>
      <c r="EU140">
        <v>31.2265</v>
      </c>
      <c r="EV140">
        <v>52.6308</v>
      </c>
      <c r="EW140">
        <v>28.5337</v>
      </c>
      <c r="EX140">
        <v>2</v>
      </c>
      <c r="EY140">
        <v>0.424698</v>
      </c>
      <c r="EZ140">
        <v>5.17852</v>
      </c>
      <c r="FA140">
        <v>20.168</v>
      </c>
      <c r="FB140">
        <v>5.23286</v>
      </c>
      <c r="FC140">
        <v>11.992</v>
      </c>
      <c r="FD140">
        <v>4.95575</v>
      </c>
      <c r="FE140">
        <v>3.304</v>
      </c>
      <c r="FF140">
        <v>348.1</v>
      </c>
      <c r="FG140">
        <v>9999</v>
      </c>
      <c r="FH140">
        <v>9999</v>
      </c>
      <c r="FI140">
        <v>6247.7</v>
      </c>
      <c r="FJ140">
        <v>1.86824</v>
      </c>
      <c r="FK140">
        <v>1.86399</v>
      </c>
      <c r="FL140">
        <v>1.87138</v>
      </c>
      <c r="FM140">
        <v>1.86249</v>
      </c>
      <c r="FN140">
        <v>1.86188</v>
      </c>
      <c r="FO140">
        <v>1.86826</v>
      </c>
      <c r="FP140">
        <v>1.85837</v>
      </c>
      <c r="FQ140">
        <v>1.86462</v>
      </c>
      <c r="FR140">
        <v>5</v>
      </c>
      <c r="FS140">
        <v>0</v>
      </c>
      <c r="FT140">
        <v>0</v>
      </c>
      <c r="FU140">
        <v>0</v>
      </c>
      <c r="FV140" t="s">
        <v>358</v>
      </c>
      <c r="FW140" t="s">
        <v>359</v>
      </c>
      <c r="FX140" t="s">
        <v>360</v>
      </c>
      <c r="FY140" t="s">
        <v>360</v>
      </c>
      <c r="FZ140" t="s">
        <v>360</v>
      </c>
      <c r="GA140" t="s">
        <v>360</v>
      </c>
      <c r="GB140">
        <v>0</v>
      </c>
      <c r="GC140">
        <v>100</v>
      </c>
      <c r="GD140">
        <v>100</v>
      </c>
      <c r="GE140">
        <v>3.019</v>
      </c>
      <c r="GF140">
        <v>0.3037</v>
      </c>
      <c r="GG140">
        <v>1.58883679202709</v>
      </c>
      <c r="GH140">
        <v>0.00476717027532216</v>
      </c>
      <c r="GI140">
        <v>-2.21254457965117e-06</v>
      </c>
      <c r="GJ140">
        <v>8.4011376092462e-10</v>
      </c>
      <c r="GK140">
        <v>-0.0609447565822332</v>
      </c>
      <c r="GL140">
        <v>-0.00872906473258777</v>
      </c>
      <c r="GM140">
        <v>0.00143137740804298</v>
      </c>
      <c r="GN140">
        <v>-1.08861914993027e-05</v>
      </c>
      <c r="GO140">
        <v>12</v>
      </c>
      <c r="GP140">
        <v>2219</v>
      </c>
      <c r="GQ140">
        <v>4</v>
      </c>
      <c r="GR140">
        <v>38</v>
      </c>
      <c r="GS140">
        <v>3043</v>
      </c>
      <c r="GT140">
        <v>3043</v>
      </c>
      <c r="GU140">
        <v>1.08643</v>
      </c>
      <c r="GV140">
        <v>2.42432</v>
      </c>
      <c r="GW140">
        <v>1.99829</v>
      </c>
      <c r="GX140">
        <v>2.7002</v>
      </c>
      <c r="GY140">
        <v>2.09351</v>
      </c>
      <c r="GZ140">
        <v>2.36694</v>
      </c>
      <c r="HA140">
        <v>43.5627</v>
      </c>
      <c r="HB140">
        <v>13.4841</v>
      </c>
      <c r="HC140">
        <v>18</v>
      </c>
      <c r="HD140">
        <v>421.639</v>
      </c>
      <c r="HE140">
        <v>646.58</v>
      </c>
      <c r="HF140">
        <v>20.3957</v>
      </c>
      <c r="HG140">
        <v>32.864</v>
      </c>
      <c r="HH140">
        <v>29.9992</v>
      </c>
      <c r="HI140">
        <v>32.7972</v>
      </c>
      <c r="HJ140">
        <v>32.7787</v>
      </c>
      <c r="HK140">
        <v>21.7921</v>
      </c>
      <c r="HL140">
        <v>44.1123</v>
      </c>
      <c r="HM140">
        <v>0</v>
      </c>
      <c r="HN140">
        <v>20.4154</v>
      </c>
      <c r="HO140">
        <v>312.103</v>
      </c>
      <c r="HP140">
        <v>19.5244</v>
      </c>
      <c r="HQ140">
        <v>95.2114</v>
      </c>
      <c r="HR140">
        <v>99.2815</v>
      </c>
    </row>
    <row r="141" spans="1:226">
      <c r="A141">
        <v>125</v>
      </c>
      <c r="B141">
        <v>1657480706.6</v>
      </c>
      <c r="C141">
        <v>1437.59999990463</v>
      </c>
      <c r="D141" t="s">
        <v>609</v>
      </c>
      <c r="E141" t="s">
        <v>610</v>
      </c>
      <c r="F141">
        <v>5</v>
      </c>
      <c r="G141" t="s">
        <v>596</v>
      </c>
      <c r="H141" t="s">
        <v>354</v>
      </c>
      <c r="I141">
        <v>1657480704.1</v>
      </c>
      <c r="J141">
        <f>(K141)/1000</f>
        <v>0</v>
      </c>
      <c r="K141">
        <f>IF(BF141, AN141, AH141)</f>
        <v>0</v>
      </c>
      <c r="L141">
        <f>IF(BF141, AI141, AG141)</f>
        <v>0</v>
      </c>
      <c r="M141">
        <f>BH141 - IF(AU141&gt;1, L141*BB141*100.0/(AW141*BV141), 0)</f>
        <v>0</v>
      </c>
      <c r="N141">
        <f>((T141-J141/2)*M141-L141)/(T141+J141/2)</f>
        <v>0</v>
      </c>
      <c r="O141">
        <f>N141*(BO141+BP141)/1000.0</f>
        <v>0</v>
      </c>
      <c r="P141">
        <f>(BH141 - IF(AU141&gt;1, L141*BB141*100.0/(AW141*BV141), 0))*(BO141+BP141)/1000.0</f>
        <v>0</v>
      </c>
      <c r="Q141">
        <f>2.0/((1/S141-1/R141)+SIGN(S141)*SQRT((1/S141-1/R141)*(1/S141-1/R141) + 4*BC141/((BC141+1)*(BC141+1))*(2*1/S141*1/R141-1/R141*1/R141)))</f>
        <v>0</v>
      </c>
      <c r="R141">
        <f>IF(LEFT(BD141,1)&lt;&gt;"0",IF(LEFT(BD141,1)="1",3.0,BE141),$D$5+$E$5*(BV141*BO141/($K$5*1000))+$F$5*(BV141*BO141/($K$5*1000))*MAX(MIN(BB141,$J$5),$I$5)*MAX(MIN(BB141,$J$5),$I$5)+$G$5*MAX(MIN(BB141,$J$5),$I$5)*(BV141*BO141/($K$5*1000))+$H$5*(BV141*BO141/($K$5*1000))*(BV141*BO141/($K$5*1000)))</f>
        <v>0</v>
      </c>
      <c r="S141">
        <f>J141*(1000-(1000*0.61365*exp(17.502*W141/(240.97+W141))/(BO141+BP141)+BJ141)/2)/(1000*0.61365*exp(17.502*W141/(240.97+W141))/(BO141+BP141)-BJ141)</f>
        <v>0</v>
      </c>
      <c r="T141">
        <f>1/((BC141+1)/(Q141/1.6)+1/(R141/1.37)) + BC141/((BC141+1)/(Q141/1.6) + BC141/(R141/1.37))</f>
        <v>0</v>
      </c>
      <c r="U141">
        <f>(AX141*BA141)</f>
        <v>0</v>
      </c>
      <c r="V141">
        <f>(BQ141+(U141+2*0.95*5.67E-8*(((BQ141+$B$7)+273)^4-(BQ141+273)^4)-44100*J141)/(1.84*29.3*R141+8*0.95*5.67E-8*(BQ141+273)^3))</f>
        <v>0</v>
      </c>
      <c r="W141">
        <f>($C$7*BR141+$D$7*BS141+$E$7*V141)</f>
        <v>0</v>
      </c>
      <c r="X141">
        <f>0.61365*exp(17.502*W141/(240.97+W141))</f>
        <v>0</v>
      </c>
      <c r="Y141">
        <f>(Z141/AA141*100)</f>
        <v>0</v>
      </c>
      <c r="Z141">
        <f>BJ141*(BO141+BP141)/1000</f>
        <v>0</v>
      </c>
      <c r="AA141">
        <f>0.61365*exp(17.502*BQ141/(240.97+BQ141))</f>
        <v>0</v>
      </c>
      <c r="AB141">
        <f>(X141-BJ141*(BO141+BP141)/1000)</f>
        <v>0</v>
      </c>
      <c r="AC141">
        <f>(-J141*44100)</f>
        <v>0</v>
      </c>
      <c r="AD141">
        <f>2*29.3*R141*0.92*(BQ141-W141)</f>
        <v>0</v>
      </c>
      <c r="AE141">
        <f>2*0.95*5.67E-8*(((BQ141+$B$7)+273)^4-(W141+273)^4)</f>
        <v>0</v>
      </c>
      <c r="AF141">
        <f>U141+AE141+AC141+AD141</f>
        <v>0</v>
      </c>
      <c r="AG141">
        <f>BN141*AU141*(BI141-BH141*(1000-AU141*BK141)/(1000-AU141*BJ141))/(100*BB141)</f>
        <v>0</v>
      </c>
      <c r="AH141">
        <f>1000*BN141*AU141*(BJ141-BK141)/(100*BB141*(1000-AU141*BJ141))</f>
        <v>0</v>
      </c>
      <c r="AI141">
        <f>(AJ141 - AK141 - BO141*1E3/(8.314*(BQ141+273.15)) * AM141/BN141 * AL141) * BN141/(100*BB141) * (1000 - BK141)/1000</f>
        <v>0</v>
      </c>
      <c r="AJ141">
        <v>342.895865712453</v>
      </c>
      <c r="AK141">
        <v>345.694309090909</v>
      </c>
      <c r="AL141">
        <v>-3.21040101993967</v>
      </c>
      <c r="AM141">
        <v>66.2237107534502</v>
      </c>
      <c r="AN141">
        <f>(AP141 - AO141 + BO141*1E3/(8.314*(BQ141+273.15)) * AR141/BN141 * AQ141) * BN141/(100*BB141) * 1000/(1000 - AP141)</f>
        <v>0</v>
      </c>
      <c r="AO141">
        <v>19.5787209125578</v>
      </c>
      <c r="AP141">
        <v>21.774248951049</v>
      </c>
      <c r="AQ141">
        <v>2.385018741958e-05</v>
      </c>
      <c r="AR141">
        <v>78.8586477778016</v>
      </c>
      <c r="AS141">
        <v>21</v>
      </c>
      <c r="AT141">
        <v>4</v>
      </c>
      <c r="AU141">
        <f>IF(AS141*$H$13&gt;=AW141,1.0,(AW141/(AW141-AS141*$H$13)))</f>
        <v>0</v>
      </c>
      <c r="AV141">
        <f>(AU141-1)*100</f>
        <v>0</v>
      </c>
      <c r="AW141">
        <f>MAX(0,($B$13+$C$13*BV141)/(1+$D$13*BV141)*BO141/(BQ141+273)*$E$13)</f>
        <v>0</v>
      </c>
      <c r="AX141">
        <f>$B$11*BW141+$C$11*BX141+$F$11*CI141*(1-CL141)</f>
        <v>0</v>
      </c>
      <c r="AY141">
        <f>AX141*AZ141</f>
        <v>0</v>
      </c>
      <c r="AZ141">
        <f>($B$11*$D$9+$C$11*$D$9+$F$11*((CV141+CN141)/MAX(CV141+CN141+CW141, 0.1)*$I$9+CW141/MAX(CV141+CN141+CW141, 0.1)*$J$9))/($B$11+$C$11+$F$11)</f>
        <v>0</v>
      </c>
      <c r="BA141">
        <f>($B$11*$K$9+$C$11*$K$9+$F$11*((CV141+CN141)/MAX(CV141+CN141+CW141, 0.1)*$P$9+CW141/MAX(CV141+CN141+CW141, 0.1)*$Q$9))/($B$11+$C$11+$F$11)</f>
        <v>0</v>
      </c>
      <c r="BB141">
        <v>2.7</v>
      </c>
      <c r="BC141">
        <v>0.5</v>
      </c>
      <c r="BD141" t="s">
        <v>355</v>
      </c>
      <c r="BE141">
        <v>2</v>
      </c>
      <c r="BF141" t="b">
        <v>1</v>
      </c>
      <c r="BG141">
        <v>1657480704.1</v>
      </c>
      <c r="BH141">
        <v>344.455888888889</v>
      </c>
      <c r="BI141">
        <v>334.177888888889</v>
      </c>
      <c r="BJ141">
        <v>21.7732444444444</v>
      </c>
      <c r="BK141">
        <v>19.5795555555556</v>
      </c>
      <c r="BL141">
        <v>341.463555555556</v>
      </c>
      <c r="BM141">
        <v>21.4695333333333</v>
      </c>
      <c r="BN141">
        <v>500.024555555555</v>
      </c>
      <c r="BO141">
        <v>73.3537</v>
      </c>
      <c r="BP141">
        <v>0.0250454777777778</v>
      </c>
      <c r="BQ141">
        <v>25.0585444444444</v>
      </c>
      <c r="BR141">
        <v>24.9455555555556</v>
      </c>
      <c r="BS141">
        <v>999.9</v>
      </c>
      <c r="BT141">
        <v>0</v>
      </c>
      <c r="BU141">
        <v>0</v>
      </c>
      <c r="BV141">
        <v>9990</v>
      </c>
      <c r="BW141">
        <v>0</v>
      </c>
      <c r="BX141">
        <v>2082.86555555556</v>
      </c>
      <c r="BY141">
        <v>10.2776533333333</v>
      </c>
      <c r="BZ141">
        <v>352.122333333333</v>
      </c>
      <c r="CA141">
        <v>340.851666666667</v>
      </c>
      <c r="CB141">
        <v>2.19366888888889</v>
      </c>
      <c r="CC141">
        <v>334.177888888889</v>
      </c>
      <c r="CD141">
        <v>19.5795555555556</v>
      </c>
      <c r="CE141">
        <v>1.59714666666667</v>
      </c>
      <c r="CF141">
        <v>1.43623222222222</v>
      </c>
      <c r="CG141">
        <v>13.9313111111111</v>
      </c>
      <c r="CH141">
        <v>12.3056666666667</v>
      </c>
      <c r="CI141">
        <v>2000.03888888889</v>
      </c>
      <c r="CJ141">
        <v>0.980001</v>
      </c>
      <c r="CK141">
        <v>0.0199994</v>
      </c>
      <c r="CL141">
        <v>0</v>
      </c>
      <c r="CM141">
        <v>2.43488888888889</v>
      </c>
      <c r="CN141">
        <v>0</v>
      </c>
      <c r="CO141">
        <v>3751.54222222222</v>
      </c>
      <c r="CP141">
        <v>16705.7444444444</v>
      </c>
      <c r="CQ141">
        <v>46.875</v>
      </c>
      <c r="CR141">
        <v>49.75</v>
      </c>
      <c r="CS141">
        <v>48.1732222222222</v>
      </c>
      <c r="CT141">
        <v>47.347</v>
      </c>
      <c r="CU141">
        <v>46.125</v>
      </c>
      <c r="CV141">
        <v>1960.03888888889</v>
      </c>
      <c r="CW141">
        <v>40</v>
      </c>
      <c r="CX141">
        <v>0</v>
      </c>
      <c r="CY141">
        <v>1651547491.2</v>
      </c>
      <c r="CZ141">
        <v>0</v>
      </c>
      <c r="DA141">
        <v>0</v>
      </c>
      <c r="DB141" t="s">
        <v>356</v>
      </c>
      <c r="DC141">
        <v>1657298120.5</v>
      </c>
      <c r="DD141">
        <v>1657298120.5</v>
      </c>
      <c r="DE141">
        <v>0</v>
      </c>
      <c r="DF141">
        <v>1.391</v>
      </c>
      <c r="DG141">
        <v>0.035</v>
      </c>
      <c r="DH141">
        <v>2.39</v>
      </c>
      <c r="DI141">
        <v>0.104</v>
      </c>
      <c r="DJ141">
        <v>419</v>
      </c>
      <c r="DK141">
        <v>18</v>
      </c>
      <c r="DL141">
        <v>0.11</v>
      </c>
      <c r="DM141">
        <v>0.02</v>
      </c>
      <c r="DN141">
        <v>7.34403425</v>
      </c>
      <c r="DO141">
        <v>25.1129562101313</v>
      </c>
      <c r="DP141">
        <v>2.4845291296319</v>
      </c>
      <c r="DQ141">
        <v>0</v>
      </c>
      <c r="DR141">
        <v>2.19976875</v>
      </c>
      <c r="DS141">
        <v>-0.0276759849906224</v>
      </c>
      <c r="DT141">
        <v>0.00346603749799392</v>
      </c>
      <c r="DU141">
        <v>1</v>
      </c>
      <c r="DV141">
        <v>1</v>
      </c>
      <c r="DW141">
        <v>2</v>
      </c>
      <c r="DX141" t="s">
        <v>383</v>
      </c>
      <c r="DY141">
        <v>2.81534</v>
      </c>
      <c r="DZ141">
        <v>2.64145</v>
      </c>
      <c r="EA141">
        <v>0.0613573</v>
      </c>
      <c r="EB141">
        <v>0.0602051</v>
      </c>
      <c r="EC141">
        <v>0.0771628</v>
      </c>
      <c r="ED141">
        <v>0.0717144</v>
      </c>
      <c r="EE141">
        <v>26039.1</v>
      </c>
      <c r="EF141">
        <v>22799.8</v>
      </c>
      <c r="EG141">
        <v>24861.9</v>
      </c>
      <c r="EH141">
        <v>23652.3</v>
      </c>
      <c r="EI141">
        <v>39221.1</v>
      </c>
      <c r="EJ141">
        <v>36383.9</v>
      </c>
      <c r="EK141">
        <v>45010.2</v>
      </c>
      <c r="EL141">
        <v>42249.1</v>
      </c>
      <c r="EM141">
        <v>1.71598</v>
      </c>
      <c r="EN141">
        <v>2.05168</v>
      </c>
      <c r="EO141">
        <v>-0.043653</v>
      </c>
      <c r="EP141">
        <v>0</v>
      </c>
      <c r="EQ141">
        <v>25.6671</v>
      </c>
      <c r="ER141">
        <v>999.9</v>
      </c>
      <c r="ES141">
        <v>34.33</v>
      </c>
      <c r="ET141">
        <v>38.048</v>
      </c>
      <c r="EU141">
        <v>31.2384</v>
      </c>
      <c r="EV141">
        <v>52.6108</v>
      </c>
      <c r="EW141">
        <v>28.5216</v>
      </c>
      <c r="EX141">
        <v>2</v>
      </c>
      <c r="EY141">
        <v>0.423806</v>
      </c>
      <c r="EZ141">
        <v>5.15143</v>
      </c>
      <c r="FA141">
        <v>20.1686</v>
      </c>
      <c r="FB141">
        <v>5.23286</v>
      </c>
      <c r="FC141">
        <v>11.992</v>
      </c>
      <c r="FD141">
        <v>4.9557</v>
      </c>
      <c r="FE141">
        <v>3.304</v>
      </c>
      <c r="FF141">
        <v>348.1</v>
      </c>
      <c r="FG141">
        <v>9999</v>
      </c>
      <c r="FH141">
        <v>9999</v>
      </c>
      <c r="FI141">
        <v>6247.7</v>
      </c>
      <c r="FJ141">
        <v>1.86823</v>
      </c>
      <c r="FK141">
        <v>1.86401</v>
      </c>
      <c r="FL141">
        <v>1.87137</v>
      </c>
      <c r="FM141">
        <v>1.86249</v>
      </c>
      <c r="FN141">
        <v>1.86188</v>
      </c>
      <c r="FO141">
        <v>1.86826</v>
      </c>
      <c r="FP141">
        <v>1.85837</v>
      </c>
      <c r="FQ141">
        <v>1.86462</v>
      </c>
      <c r="FR141">
        <v>5</v>
      </c>
      <c r="FS141">
        <v>0</v>
      </c>
      <c r="FT141">
        <v>0</v>
      </c>
      <c r="FU141">
        <v>0</v>
      </c>
      <c r="FV141" t="s">
        <v>358</v>
      </c>
      <c r="FW141" t="s">
        <v>359</v>
      </c>
      <c r="FX141" t="s">
        <v>360</v>
      </c>
      <c r="FY141" t="s">
        <v>360</v>
      </c>
      <c r="FZ141" t="s">
        <v>360</v>
      </c>
      <c r="GA141" t="s">
        <v>360</v>
      </c>
      <c r="GB141">
        <v>0</v>
      </c>
      <c r="GC141">
        <v>100</v>
      </c>
      <c r="GD141">
        <v>100</v>
      </c>
      <c r="GE141">
        <v>2.964</v>
      </c>
      <c r="GF141">
        <v>0.3038</v>
      </c>
      <c r="GG141">
        <v>1.58883679202709</v>
      </c>
      <c r="GH141">
        <v>0.00476717027532216</v>
      </c>
      <c r="GI141">
        <v>-2.21254457965117e-06</v>
      </c>
      <c r="GJ141">
        <v>8.4011376092462e-10</v>
      </c>
      <c r="GK141">
        <v>-0.0609447565822332</v>
      </c>
      <c r="GL141">
        <v>-0.00872906473258777</v>
      </c>
      <c r="GM141">
        <v>0.00143137740804298</v>
      </c>
      <c r="GN141">
        <v>-1.08861914993027e-05</v>
      </c>
      <c r="GO141">
        <v>12</v>
      </c>
      <c r="GP141">
        <v>2219</v>
      </c>
      <c r="GQ141">
        <v>4</v>
      </c>
      <c r="GR141">
        <v>38</v>
      </c>
      <c r="GS141">
        <v>3043.1</v>
      </c>
      <c r="GT141">
        <v>3043.1</v>
      </c>
      <c r="GU141">
        <v>1.04492</v>
      </c>
      <c r="GV141">
        <v>2.42065</v>
      </c>
      <c r="GW141">
        <v>1.99829</v>
      </c>
      <c r="GX141">
        <v>2.70142</v>
      </c>
      <c r="GY141">
        <v>2.09351</v>
      </c>
      <c r="GZ141">
        <v>2.37427</v>
      </c>
      <c r="HA141">
        <v>43.59</v>
      </c>
      <c r="HB141">
        <v>13.4841</v>
      </c>
      <c r="HC141">
        <v>18</v>
      </c>
      <c r="HD141">
        <v>421.732</v>
      </c>
      <c r="HE141">
        <v>646.383</v>
      </c>
      <c r="HF141">
        <v>20.44</v>
      </c>
      <c r="HG141">
        <v>32.8543</v>
      </c>
      <c r="HH141">
        <v>29.9994</v>
      </c>
      <c r="HI141">
        <v>32.7913</v>
      </c>
      <c r="HJ141">
        <v>32.772</v>
      </c>
      <c r="HK141">
        <v>20.8785</v>
      </c>
      <c r="HL141">
        <v>44.1123</v>
      </c>
      <c r="HM141">
        <v>0</v>
      </c>
      <c r="HN141">
        <v>20.4557</v>
      </c>
      <c r="HO141">
        <v>298.664</v>
      </c>
      <c r="HP141">
        <v>19.5128</v>
      </c>
      <c r="HQ141">
        <v>95.2136</v>
      </c>
      <c r="HR141">
        <v>99.2822</v>
      </c>
    </row>
    <row r="142" spans="1:226">
      <c r="A142">
        <v>126</v>
      </c>
      <c r="B142">
        <v>1657480711.6</v>
      </c>
      <c r="C142">
        <v>1442.59999990463</v>
      </c>
      <c r="D142" t="s">
        <v>611</v>
      </c>
      <c r="E142" t="s">
        <v>612</v>
      </c>
      <c r="F142">
        <v>5</v>
      </c>
      <c r="G142" t="s">
        <v>596</v>
      </c>
      <c r="H142" t="s">
        <v>354</v>
      </c>
      <c r="I142">
        <v>1657480708.8</v>
      </c>
      <c r="J142">
        <f>(K142)/1000</f>
        <v>0</v>
      </c>
      <c r="K142">
        <f>IF(BF142, AN142, AH142)</f>
        <v>0</v>
      </c>
      <c r="L142">
        <f>IF(BF142, AI142, AG142)</f>
        <v>0</v>
      </c>
      <c r="M142">
        <f>BH142 - IF(AU142&gt;1, L142*BB142*100.0/(AW142*BV142), 0)</f>
        <v>0</v>
      </c>
      <c r="N142">
        <f>((T142-J142/2)*M142-L142)/(T142+J142/2)</f>
        <v>0</v>
      </c>
      <c r="O142">
        <f>N142*(BO142+BP142)/1000.0</f>
        <v>0</v>
      </c>
      <c r="P142">
        <f>(BH142 - IF(AU142&gt;1, L142*BB142*100.0/(AW142*BV142), 0))*(BO142+BP142)/1000.0</f>
        <v>0</v>
      </c>
      <c r="Q142">
        <f>2.0/((1/S142-1/R142)+SIGN(S142)*SQRT((1/S142-1/R142)*(1/S142-1/R142) + 4*BC142/((BC142+1)*(BC142+1))*(2*1/S142*1/R142-1/R142*1/R142)))</f>
        <v>0</v>
      </c>
      <c r="R142">
        <f>IF(LEFT(BD142,1)&lt;&gt;"0",IF(LEFT(BD142,1)="1",3.0,BE142),$D$5+$E$5*(BV142*BO142/($K$5*1000))+$F$5*(BV142*BO142/($K$5*1000))*MAX(MIN(BB142,$J$5),$I$5)*MAX(MIN(BB142,$J$5),$I$5)+$G$5*MAX(MIN(BB142,$J$5),$I$5)*(BV142*BO142/($K$5*1000))+$H$5*(BV142*BO142/($K$5*1000))*(BV142*BO142/($K$5*1000)))</f>
        <v>0</v>
      </c>
      <c r="S142">
        <f>J142*(1000-(1000*0.61365*exp(17.502*W142/(240.97+W142))/(BO142+BP142)+BJ142)/2)/(1000*0.61365*exp(17.502*W142/(240.97+W142))/(BO142+BP142)-BJ142)</f>
        <v>0</v>
      </c>
      <c r="T142">
        <f>1/((BC142+1)/(Q142/1.6)+1/(R142/1.37)) + BC142/((BC142+1)/(Q142/1.6) + BC142/(R142/1.37))</f>
        <v>0</v>
      </c>
      <c r="U142">
        <f>(AX142*BA142)</f>
        <v>0</v>
      </c>
      <c r="V142">
        <f>(BQ142+(U142+2*0.95*5.67E-8*(((BQ142+$B$7)+273)^4-(BQ142+273)^4)-44100*J142)/(1.84*29.3*R142+8*0.95*5.67E-8*(BQ142+273)^3))</f>
        <v>0</v>
      </c>
      <c r="W142">
        <f>($C$7*BR142+$D$7*BS142+$E$7*V142)</f>
        <v>0</v>
      </c>
      <c r="X142">
        <f>0.61365*exp(17.502*W142/(240.97+W142))</f>
        <v>0</v>
      </c>
      <c r="Y142">
        <f>(Z142/AA142*100)</f>
        <v>0</v>
      </c>
      <c r="Z142">
        <f>BJ142*(BO142+BP142)/1000</f>
        <v>0</v>
      </c>
      <c r="AA142">
        <f>0.61365*exp(17.502*BQ142/(240.97+BQ142))</f>
        <v>0</v>
      </c>
      <c r="AB142">
        <f>(X142-BJ142*(BO142+BP142)/1000)</f>
        <v>0</v>
      </c>
      <c r="AC142">
        <f>(-J142*44100)</f>
        <v>0</v>
      </c>
      <c r="AD142">
        <f>2*29.3*R142*0.92*(BQ142-W142)</f>
        <v>0</v>
      </c>
      <c r="AE142">
        <f>2*0.95*5.67E-8*(((BQ142+$B$7)+273)^4-(W142+273)^4)</f>
        <v>0</v>
      </c>
      <c r="AF142">
        <f>U142+AE142+AC142+AD142</f>
        <v>0</v>
      </c>
      <c r="AG142">
        <f>BN142*AU142*(BI142-BH142*(1000-AU142*BK142)/(1000-AU142*BJ142))/(100*BB142)</f>
        <v>0</v>
      </c>
      <c r="AH142">
        <f>1000*BN142*AU142*(BJ142-BK142)/(100*BB142*(1000-AU142*BJ142))</f>
        <v>0</v>
      </c>
      <c r="AI142">
        <f>(AJ142 - AK142 - BO142*1E3/(8.314*(BQ142+273.15)) * AM142/BN142 * AL142) * BN142/(100*BB142) * (1000 - BK142)/1000</f>
        <v>0</v>
      </c>
      <c r="AJ142">
        <v>326.085548223248</v>
      </c>
      <c r="AK142">
        <v>329.503509090909</v>
      </c>
      <c r="AL142">
        <v>-3.24832714827868</v>
      </c>
      <c r="AM142">
        <v>66.2237107534502</v>
      </c>
      <c r="AN142">
        <f>(AP142 - AO142 + BO142*1E3/(8.314*(BQ142+273.15)) * AR142/BN142 * AQ142) * BN142/(100*BB142) * 1000/(1000 - AP142)</f>
        <v>0</v>
      </c>
      <c r="AO142">
        <v>19.5824608060516</v>
      </c>
      <c r="AP142">
        <v>21.7801251748252</v>
      </c>
      <c r="AQ142">
        <v>9.38459473415986e-05</v>
      </c>
      <c r="AR142">
        <v>78.8586477778016</v>
      </c>
      <c r="AS142">
        <v>21</v>
      </c>
      <c r="AT142">
        <v>4</v>
      </c>
      <c r="AU142">
        <f>IF(AS142*$H$13&gt;=AW142,1.0,(AW142/(AW142-AS142*$H$13)))</f>
        <v>0</v>
      </c>
      <c r="AV142">
        <f>(AU142-1)*100</f>
        <v>0</v>
      </c>
      <c r="AW142">
        <f>MAX(0,($B$13+$C$13*BV142)/(1+$D$13*BV142)*BO142/(BQ142+273)*$E$13)</f>
        <v>0</v>
      </c>
      <c r="AX142">
        <f>$B$11*BW142+$C$11*BX142+$F$11*CI142*(1-CL142)</f>
        <v>0</v>
      </c>
      <c r="AY142">
        <f>AX142*AZ142</f>
        <v>0</v>
      </c>
      <c r="AZ142">
        <f>($B$11*$D$9+$C$11*$D$9+$F$11*((CV142+CN142)/MAX(CV142+CN142+CW142, 0.1)*$I$9+CW142/MAX(CV142+CN142+CW142, 0.1)*$J$9))/($B$11+$C$11+$F$11)</f>
        <v>0</v>
      </c>
      <c r="BA142">
        <f>($B$11*$K$9+$C$11*$K$9+$F$11*((CV142+CN142)/MAX(CV142+CN142+CW142, 0.1)*$P$9+CW142/MAX(CV142+CN142+CW142, 0.1)*$Q$9))/($B$11+$C$11+$F$11)</f>
        <v>0</v>
      </c>
      <c r="BB142">
        <v>2.7</v>
      </c>
      <c r="BC142">
        <v>0.5</v>
      </c>
      <c r="BD142" t="s">
        <v>355</v>
      </c>
      <c r="BE142">
        <v>2</v>
      </c>
      <c r="BF142" t="b">
        <v>1</v>
      </c>
      <c r="BG142">
        <v>1657480708.8</v>
      </c>
      <c r="BH142">
        <v>329.6732</v>
      </c>
      <c r="BI142">
        <v>318.6721</v>
      </c>
      <c r="BJ142">
        <v>21.77876</v>
      </c>
      <c r="BK142">
        <v>19.58454</v>
      </c>
      <c r="BL142">
        <v>326.7335</v>
      </c>
      <c r="BM142">
        <v>21.47485</v>
      </c>
      <c r="BN142">
        <v>499.9678</v>
      </c>
      <c r="BO142">
        <v>73.35434</v>
      </c>
      <c r="BP142">
        <v>0.02524108</v>
      </c>
      <c r="BQ142">
        <v>25.06656</v>
      </c>
      <c r="BR142">
        <v>24.95322</v>
      </c>
      <c r="BS142">
        <v>999.9</v>
      </c>
      <c r="BT142">
        <v>0</v>
      </c>
      <c r="BU142">
        <v>0</v>
      </c>
      <c r="BV142">
        <v>9979.001</v>
      </c>
      <c r="BW142">
        <v>0</v>
      </c>
      <c r="BX142">
        <v>2082.265</v>
      </c>
      <c r="BY142">
        <v>11.00091</v>
      </c>
      <c r="BZ142">
        <v>337.0128</v>
      </c>
      <c r="CA142">
        <v>325.038</v>
      </c>
      <c r="CB142">
        <v>2.194206</v>
      </c>
      <c r="CC142">
        <v>318.6721</v>
      </c>
      <c r="CD142">
        <v>19.58454</v>
      </c>
      <c r="CE142">
        <v>1.597568</v>
      </c>
      <c r="CF142">
        <v>1.436613</v>
      </c>
      <c r="CG142">
        <v>13.93536</v>
      </c>
      <c r="CH142">
        <v>12.30967</v>
      </c>
      <c r="CI142">
        <v>2000.014</v>
      </c>
      <c r="CJ142">
        <v>0.9800007</v>
      </c>
      <c r="CK142">
        <v>0.01999971</v>
      </c>
      <c r="CL142">
        <v>0</v>
      </c>
      <c r="CM142">
        <v>2.57734</v>
      </c>
      <c r="CN142">
        <v>0</v>
      </c>
      <c r="CO142">
        <v>3737.827</v>
      </c>
      <c r="CP142">
        <v>16705.51</v>
      </c>
      <c r="CQ142">
        <v>46.875</v>
      </c>
      <c r="CR142">
        <v>49.7374</v>
      </c>
      <c r="CS142">
        <v>48.1436</v>
      </c>
      <c r="CT142">
        <v>47.312</v>
      </c>
      <c r="CU142">
        <v>46.0746</v>
      </c>
      <c r="CV142">
        <v>1960.014</v>
      </c>
      <c r="CW142">
        <v>40</v>
      </c>
      <c r="CX142">
        <v>0</v>
      </c>
      <c r="CY142">
        <v>1651547496</v>
      </c>
      <c r="CZ142">
        <v>0</v>
      </c>
      <c r="DA142">
        <v>0</v>
      </c>
      <c r="DB142" t="s">
        <v>356</v>
      </c>
      <c r="DC142">
        <v>1657298120.5</v>
      </c>
      <c r="DD142">
        <v>1657298120.5</v>
      </c>
      <c r="DE142">
        <v>0</v>
      </c>
      <c r="DF142">
        <v>1.391</v>
      </c>
      <c r="DG142">
        <v>0.035</v>
      </c>
      <c r="DH142">
        <v>2.39</v>
      </c>
      <c r="DI142">
        <v>0.104</v>
      </c>
      <c r="DJ142">
        <v>419</v>
      </c>
      <c r="DK142">
        <v>18</v>
      </c>
      <c r="DL142">
        <v>0.11</v>
      </c>
      <c r="DM142">
        <v>0.02</v>
      </c>
      <c r="DN142">
        <v>9.40509025</v>
      </c>
      <c r="DO142">
        <v>14.6460251031895</v>
      </c>
      <c r="DP142">
        <v>1.44317243961262</v>
      </c>
      <c r="DQ142">
        <v>0</v>
      </c>
      <c r="DR142">
        <v>2.197546</v>
      </c>
      <c r="DS142">
        <v>-0.0365693808630403</v>
      </c>
      <c r="DT142">
        <v>0.00386734456701235</v>
      </c>
      <c r="DU142">
        <v>1</v>
      </c>
      <c r="DV142">
        <v>1</v>
      </c>
      <c r="DW142">
        <v>2</v>
      </c>
      <c r="DX142" t="s">
        <v>383</v>
      </c>
      <c r="DY142">
        <v>2.81528</v>
      </c>
      <c r="DZ142">
        <v>2.64164</v>
      </c>
      <c r="EA142">
        <v>0.0589892</v>
      </c>
      <c r="EB142">
        <v>0.0577155</v>
      </c>
      <c r="EC142">
        <v>0.0771737</v>
      </c>
      <c r="ED142">
        <v>0.0717335</v>
      </c>
      <c r="EE142">
        <v>26104.8</v>
      </c>
      <c r="EF142">
        <v>22860.9</v>
      </c>
      <c r="EG142">
        <v>24862</v>
      </c>
      <c r="EH142">
        <v>23653</v>
      </c>
      <c r="EI142">
        <v>39220.8</v>
      </c>
      <c r="EJ142">
        <v>36384</v>
      </c>
      <c r="EK142">
        <v>45010.5</v>
      </c>
      <c r="EL142">
        <v>42250.1</v>
      </c>
      <c r="EM142">
        <v>1.71615</v>
      </c>
      <c r="EN142">
        <v>2.0517</v>
      </c>
      <c r="EO142">
        <v>-0.0423193</v>
      </c>
      <c r="EP142">
        <v>0</v>
      </c>
      <c r="EQ142">
        <v>25.6521</v>
      </c>
      <c r="ER142">
        <v>999.9</v>
      </c>
      <c r="ES142">
        <v>34.306</v>
      </c>
      <c r="ET142">
        <v>38.068</v>
      </c>
      <c r="EU142">
        <v>31.2524</v>
      </c>
      <c r="EV142">
        <v>52.8608</v>
      </c>
      <c r="EW142">
        <v>28.6498</v>
      </c>
      <c r="EX142">
        <v>2</v>
      </c>
      <c r="EY142">
        <v>0.423036</v>
      </c>
      <c r="EZ142">
        <v>5.12694</v>
      </c>
      <c r="FA142">
        <v>20.169</v>
      </c>
      <c r="FB142">
        <v>5.23241</v>
      </c>
      <c r="FC142">
        <v>11.992</v>
      </c>
      <c r="FD142">
        <v>4.95555</v>
      </c>
      <c r="FE142">
        <v>3.3039</v>
      </c>
      <c r="FF142">
        <v>348.1</v>
      </c>
      <c r="FG142">
        <v>9999</v>
      </c>
      <c r="FH142">
        <v>9999</v>
      </c>
      <c r="FI142">
        <v>6247.9</v>
      </c>
      <c r="FJ142">
        <v>1.86817</v>
      </c>
      <c r="FK142">
        <v>1.864</v>
      </c>
      <c r="FL142">
        <v>1.87136</v>
      </c>
      <c r="FM142">
        <v>1.86249</v>
      </c>
      <c r="FN142">
        <v>1.86187</v>
      </c>
      <c r="FO142">
        <v>1.86827</v>
      </c>
      <c r="FP142">
        <v>1.85837</v>
      </c>
      <c r="FQ142">
        <v>1.86462</v>
      </c>
      <c r="FR142">
        <v>5</v>
      </c>
      <c r="FS142">
        <v>0</v>
      </c>
      <c r="FT142">
        <v>0</v>
      </c>
      <c r="FU142">
        <v>0</v>
      </c>
      <c r="FV142" t="s">
        <v>358</v>
      </c>
      <c r="FW142" t="s">
        <v>359</v>
      </c>
      <c r="FX142" t="s">
        <v>360</v>
      </c>
      <c r="FY142" t="s">
        <v>360</v>
      </c>
      <c r="FZ142" t="s">
        <v>360</v>
      </c>
      <c r="GA142" t="s">
        <v>360</v>
      </c>
      <c r="GB142">
        <v>0</v>
      </c>
      <c r="GC142">
        <v>100</v>
      </c>
      <c r="GD142">
        <v>100</v>
      </c>
      <c r="GE142">
        <v>2.908</v>
      </c>
      <c r="GF142">
        <v>0.304</v>
      </c>
      <c r="GG142">
        <v>1.58883679202709</v>
      </c>
      <c r="GH142">
        <v>0.00476717027532216</v>
      </c>
      <c r="GI142">
        <v>-2.21254457965117e-06</v>
      </c>
      <c r="GJ142">
        <v>8.4011376092462e-10</v>
      </c>
      <c r="GK142">
        <v>-0.0609447565822332</v>
      </c>
      <c r="GL142">
        <v>-0.00872906473258777</v>
      </c>
      <c r="GM142">
        <v>0.00143137740804298</v>
      </c>
      <c r="GN142">
        <v>-1.08861914993027e-05</v>
      </c>
      <c r="GO142">
        <v>12</v>
      </c>
      <c r="GP142">
        <v>2219</v>
      </c>
      <c r="GQ142">
        <v>4</v>
      </c>
      <c r="GR142">
        <v>38</v>
      </c>
      <c r="GS142">
        <v>3043.2</v>
      </c>
      <c r="GT142">
        <v>3043.2</v>
      </c>
      <c r="GU142">
        <v>0.997314</v>
      </c>
      <c r="GV142">
        <v>2.41455</v>
      </c>
      <c r="GW142">
        <v>1.99829</v>
      </c>
      <c r="GX142">
        <v>2.70142</v>
      </c>
      <c r="GY142">
        <v>2.09351</v>
      </c>
      <c r="GZ142">
        <v>2.40112</v>
      </c>
      <c r="HA142">
        <v>43.6173</v>
      </c>
      <c r="HB142">
        <v>13.5016</v>
      </c>
      <c r="HC142">
        <v>18</v>
      </c>
      <c r="HD142">
        <v>421.787</v>
      </c>
      <c r="HE142">
        <v>646.334</v>
      </c>
      <c r="HF142">
        <v>20.4773</v>
      </c>
      <c r="HG142">
        <v>32.8456</v>
      </c>
      <c r="HH142">
        <v>29.9993</v>
      </c>
      <c r="HI142">
        <v>32.784</v>
      </c>
      <c r="HJ142">
        <v>32.7655</v>
      </c>
      <c r="HK142">
        <v>20.0267</v>
      </c>
      <c r="HL142">
        <v>44.1123</v>
      </c>
      <c r="HM142">
        <v>0</v>
      </c>
      <c r="HN142">
        <v>20.4911</v>
      </c>
      <c r="HO142">
        <v>278.565</v>
      </c>
      <c r="HP142">
        <v>19.5102</v>
      </c>
      <c r="HQ142">
        <v>95.2141</v>
      </c>
      <c r="HR142">
        <v>99.2849</v>
      </c>
    </row>
    <row r="143" spans="1:226">
      <c r="A143">
        <v>127</v>
      </c>
      <c r="B143">
        <v>1657480716.6</v>
      </c>
      <c r="C143">
        <v>1447.59999990463</v>
      </c>
      <c r="D143" t="s">
        <v>613</v>
      </c>
      <c r="E143" t="s">
        <v>614</v>
      </c>
      <c r="F143">
        <v>5</v>
      </c>
      <c r="G143" t="s">
        <v>596</v>
      </c>
      <c r="H143" t="s">
        <v>354</v>
      </c>
      <c r="I143">
        <v>1657480714.1</v>
      </c>
      <c r="J143">
        <f>(K143)/1000</f>
        <v>0</v>
      </c>
      <c r="K143">
        <f>IF(BF143, AN143, AH143)</f>
        <v>0</v>
      </c>
      <c r="L143">
        <f>IF(BF143, AI143, AG143)</f>
        <v>0</v>
      </c>
      <c r="M143">
        <f>BH143 - IF(AU143&gt;1, L143*BB143*100.0/(AW143*BV143), 0)</f>
        <v>0</v>
      </c>
      <c r="N143">
        <f>((T143-J143/2)*M143-L143)/(T143+J143/2)</f>
        <v>0</v>
      </c>
      <c r="O143">
        <f>N143*(BO143+BP143)/1000.0</f>
        <v>0</v>
      </c>
      <c r="P143">
        <f>(BH143 - IF(AU143&gt;1, L143*BB143*100.0/(AW143*BV143), 0))*(BO143+BP143)/1000.0</f>
        <v>0</v>
      </c>
      <c r="Q143">
        <f>2.0/((1/S143-1/R143)+SIGN(S143)*SQRT((1/S143-1/R143)*(1/S143-1/R143) + 4*BC143/((BC143+1)*(BC143+1))*(2*1/S143*1/R143-1/R143*1/R143)))</f>
        <v>0</v>
      </c>
      <c r="R143">
        <f>IF(LEFT(BD143,1)&lt;&gt;"0",IF(LEFT(BD143,1)="1",3.0,BE143),$D$5+$E$5*(BV143*BO143/($K$5*1000))+$F$5*(BV143*BO143/($K$5*1000))*MAX(MIN(BB143,$J$5),$I$5)*MAX(MIN(BB143,$J$5),$I$5)+$G$5*MAX(MIN(BB143,$J$5),$I$5)*(BV143*BO143/($K$5*1000))+$H$5*(BV143*BO143/($K$5*1000))*(BV143*BO143/($K$5*1000)))</f>
        <v>0</v>
      </c>
      <c r="S143">
        <f>J143*(1000-(1000*0.61365*exp(17.502*W143/(240.97+W143))/(BO143+BP143)+BJ143)/2)/(1000*0.61365*exp(17.502*W143/(240.97+W143))/(BO143+BP143)-BJ143)</f>
        <v>0</v>
      </c>
      <c r="T143">
        <f>1/((BC143+1)/(Q143/1.6)+1/(R143/1.37)) + BC143/((BC143+1)/(Q143/1.6) + BC143/(R143/1.37))</f>
        <v>0</v>
      </c>
      <c r="U143">
        <f>(AX143*BA143)</f>
        <v>0</v>
      </c>
      <c r="V143">
        <f>(BQ143+(U143+2*0.95*5.67E-8*(((BQ143+$B$7)+273)^4-(BQ143+273)^4)-44100*J143)/(1.84*29.3*R143+8*0.95*5.67E-8*(BQ143+273)^3))</f>
        <v>0</v>
      </c>
      <c r="W143">
        <f>($C$7*BR143+$D$7*BS143+$E$7*V143)</f>
        <v>0</v>
      </c>
      <c r="X143">
        <f>0.61365*exp(17.502*W143/(240.97+W143))</f>
        <v>0</v>
      </c>
      <c r="Y143">
        <f>(Z143/AA143*100)</f>
        <v>0</v>
      </c>
      <c r="Z143">
        <f>BJ143*(BO143+BP143)/1000</f>
        <v>0</v>
      </c>
      <c r="AA143">
        <f>0.61365*exp(17.502*BQ143/(240.97+BQ143))</f>
        <v>0</v>
      </c>
      <c r="AB143">
        <f>(X143-BJ143*(BO143+BP143)/1000)</f>
        <v>0</v>
      </c>
      <c r="AC143">
        <f>(-J143*44100)</f>
        <v>0</v>
      </c>
      <c r="AD143">
        <f>2*29.3*R143*0.92*(BQ143-W143)</f>
        <v>0</v>
      </c>
      <c r="AE143">
        <f>2*0.95*5.67E-8*(((BQ143+$B$7)+273)^4-(W143+273)^4)</f>
        <v>0</v>
      </c>
      <c r="AF143">
        <f>U143+AE143+AC143+AD143</f>
        <v>0</v>
      </c>
      <c r="AG143">
        <f>BN143*AU143*(BI143-BH143*(1000-AU143*BK143)/(1000-AU143*BJ143))/(100*BB143)</f>
        <v>0</v>
      </c>
      <c r="AH143">
        <f>1000*BN143*AU143*(BJ143-BK143)/(100*BB143*(1000-AU143*BJ143))</f>
        <v>0</v>
      </c>
      <c r="AI143">
        <f>(AJ143 - AK143 - BO143*1E3/(8.314*(BQ143+273.15)) * AM143/BN143 * AL143) * BN143/(100*BB143) * (1000 - BK143)/1000</f>
        <v>0</v>
      </c>
      <c r="AJ143">
        <v>309.221373153051</v>
      </c>
      <c r="AK143">
        <v>313.237127272727</v>
      </c>
      <c r="AL143">
        <v>-3.2541518011684</v>
      </c>
      <c r="AM143">
        <v>66.2237107534502</v>
      </c>
      <c r="AN143">
        <f>(AP143 - AO143 + BO143*1E3/(8.314*(BQ143+273.15)) * AR143/BN143 * AQ143) * BN143/(100*BB143) * 1000/(1000 - AP143)</f>
        <v>0</v>
      </c>
      <c r="AO143">
        <v>19.5884320120476</v>
      </c>
      <c r="AP143">
        <v>21.7835727272727</v>
      </c>
      <c r="AQ143">
        <v>7.82962699702112e-05</v>
      </c>
      <c r="AR143">
        <v>78.8586477778016</v>
      </c>
      <c r="AS143">
        <v>21</v>
      </c>
      <c r="AT143">
        <v>4</v>
      </c>
      <c r="AU143">
        <f>IF(AS143*$H$13&gt;=AW143,1.0,(AW143/(AW143-AS143*$H$13)))</f>
        <v>0</v>
      </c>
      <c r="AV143">
        <f>(AU143-1)*100</f>
        <v>0</v>
      </c>
      <c r="AW143">
        <f>MAX(0,($B$13+$C$13*BV143)/(1+$D$13*BV143)*BO143/(BQ143+273)*$E$13)</f>
        <v>0</v>
      </c>
      <c r="AX143">
        <f>$B$11*BW143+$C$11*BX143+$F$11*CI143*(1-CL143)</f>
        <v>0</v>
      </c>
      <c r="AY143">
        <f>AX143*AZ143</f>
        <v>0</v>
      </c>
      <c r="AZ143">
        <f>($B$11*$D$9+$C$11*$D$9+$F$11*((CV143+CN143)/MAX(CV143+CN143+CW143, 0.1)*$I$9+CW143/MAX(CV143+CN143+CW143, 0.1)*$J$9))/($B$11+$C$11+$F$11)</f>
        <v>0</v>
      </c>
      <c r="BA143">
        <f>($B$11*$K$9+$C$11*$K$9+$F$11*((CV143+CN143)/MAX(CV143+CN143+CW143, 0.1)*$P$9+CW143/MAX(CV143+CN143+CW143, 0.1)*$Q$9))/($B$11+$C$11+$F$11)</f>
        <v>0</v>
      </c>
      <c r="BB143">
        <v>2.7</v>
      </c>
      <c r="BC143">
        <v>0.5</v>
      </c>
      <c r="BD143" t="s">
        <v>355</v>
      </c>
      <c r="BE143">
        <v>2</v>
      </c>
      <c r="BF143" t="b">
        <v>1</v>
      </c>
      <c r="BG143">
        <v>1657480714.1</v>
      </c>
      <c r="BH143">
        <v>312.793</v>
      </c>
      <c r="BI143">
        <v>301.138555555556</v>
      </c>
      <c r="BJ143">
        <v>21.7833333333333</v>
      </c>
      <c r="BK143">
        <v>19.5890666666667</v>
      </c>
      <c r="BL143">
        <v>309.914111111111</v>
      </c>
      <c r="BM143">
        <v>21.4792777777778</v>
      </c>
      <c r="BN143">
        <v>499.981111111111</v>
      </c>
      <c r="BO143">
        <v>73.3540555555555</v>
      </c>
      <c r="BP143">
        <v>0.0254288</v>
      </c>
      <c r="BQ143">
        <v>25.0783444444444</v>
      </c>
      <c r="BR143">
        <v>24.9715333333333</v>
      </c>
      <c r="BS143">
        <v>999.9</v>
      </c>
      <c r="BT143">
        <v>0</v>
      </c>
      <c r="BU143">
        <v>0</v>
      </c>
      <c r="BV143">
        <v>9987.5</v>
      </c>
      <c r="BW143">
        <v>0</v>
      </c>
      <c r="BX143">
        <v>2082.21666666667</v>
      </c>
      <c r="BY143">
        <v>11.6544111111111</v>
      </c>
      <c r="BZ143">
        <v>319.758666666667</v>
      </c>
      <c r="CA143">
        <v>307.155555555556</v>
      </c>
      <c r="CB143">
        <v>2.19426444444444</v>
      </c>
      <c r="CC143">
        <v>301.138555555556</v>
      </c>
      <c r="CD143">
        <v>19.5890666666667</v>
      </c>
      <c r="CE143">
        <v>1.59789555555556</v>
      </c>
      <c r="CF143">
        <v>1.43693666666667</v>
      </c>
      <c r="CG143">
        <v>13.9385222222222</v>
      </c>
      <c r="CH143">
        <v>12.3131222222222</v>
      </c>
      <c r="CI143">
        <v>1999.97555555556</v>
      </c>
      <c r="CJ143">
        <v>0.980000333333333</v>
      </c>
      <c r="CK143">
        <v>0.0200000888888889</v>
      </c>
      <c r="CL143">
        <v>0</v>
      </c>
      <c r="CM143">
        <v>2.534</v>
      </c>
      <c r="CN143">
        <v>0</v>
      </c>
      <c r="CO143">
        <v>3734.74888888889</v>
      </c>
      <c r="CP143">
        <v>16705.1888888889</v>
      </c>
      <c r="CQ143">
        <v>46.812</v>
      </c>
      <c r="CR143">
        <v>49.694</v>
      </c>
      <c r="CS143">
        <v>48.125</v>
      </c>
      <c r="CT143">
        <v>47.312</v>
      </c>
      <c r="CU143">
        <v>46.062</v>
      </c>
      <c r="CV143">
        <v>1959.97555555556</v>
      </c>
      <c r="CW143">
        <v>40</v>
      </c>
      <c r="CX143">
        <v>0</v>
      </c>
      <c r="CY143">
        <v>1651547500.8</v>
      </c>
      <c r="CZ143">
        <v>0</v>
      </c>
      <c r="DA143">
        <v>0</v>
      </c>
      <c r="DB143" t="s">
        <v>356</v>
      </c>
      <c r="DC143">
        <v>1657298120.5</v>
      </c>
      <c r="DD143">
        <v>1657298120.5</v>
      </c>
      <c r="DE143">
        <v>0</v>
      </c>
      <c r="DF143">
        <v>1.391</v>
      </c>
      <c r="DG143">
        <v>0.035</v>
      </c>
      <c r="DH143">
        <v>2.39</v>
      </c>
      <c r="DI143">
        <v>0.104</v>
      </c>
      <c r="DJ143">
        <v>419</v>
      </c>
      <c r="DK143">
        <v>18</v>
      </c>
      <c r="DL143">
        <v>0.11</v>
      </c>
      <c r="DM143">
        <v>0.02</v>
      </c>
      <c r="DN143">
        <v>10.2895485</v>
      </c>
      <c r="DO143">
        <v>10.7805178986867</v>
      </c>
      <c r="DP143">
        <v>1.05119709960965</v>
      </c>
      <c r="DQ143">
        <v>0</v>
      </c>
      <c r="DR143">
        <v>2.19581175</v>
      </c>
      <c r="DS143">
        <v>-0.0226848405253315</v>
      </c>
      <c r="DT143">
        <v>0.00293834382560993</v>
      </c>
      <c r="DU143">
        <v>1</v>
      </c>
      <c r="DV143">
        <v>1</v>
      </c>
      <c r="DW143">
        <v>2</v>
      </c>
      <c r="DX143" t="s">
        <v>383</v>
      </c>
      <c r="DY143">
        <v>2.81524</v>
      </c>
      <c r="DZ143">
        <v>2.64201</v>
      </c>
      <c r="EA143">
        <v>0.0565691</v>
      </c>
      <c r="EB143">
        <v>0.0551639</v>
      </c>
      <c r="EC143">
        <v>0.0771788</v>
      </c>
      <c r="ED143">
        <v>0.0717447</v>
      </c>
      <c r="EE143">
        <v>26172.6</v>
      </c>
      <c r="EF143">
        <v>22922.9</v>
      </c>
      <c r="EG143">
        <v>24862.6</v>
      </c>
      <c r="EH143">
        <v>23653</v>
      </c>
      <c r="EI143">
        <v>39221.2</v>
      </c>
      <c r="EJ143">
        <v>36383.9</v>
      </c>
      <c r="EK143">
        <v>45011.3</v>
      </c>
      <c r="EL143">
        <v>42250.5</v>
      </c>
      <c r="EM143">
        <v>1.7163</v>
      </c>
      <c r="EN143">
        <v>2.05155</v>
      </c>
      <c r="EO143">
        <v>-0.0403747</v>
      </c>
      <c r="EP143">
        <v>0</v>
      </c>
      <c r="EQ143">
        <v>25.6413</v>
      </c>
      <c r="ER143">
        <v>999.9</v>
      </c>
      <c r="ES143">
        <v>34.282</v>
      </c>
      <c r="ET143">
        <v>38.099</v>
      </c>
      <c r="EU143">
        <v>31.2815</v>
      </c>
      <c r="EV143">
        <v>53.0508</v>
      </c>
      <c r="EW143">
        <v>28.726</v>
      </c>
      <c r="EX143">
        <v>2</v>
      </c>
      <c r="EY143">
        <v>0.422259</v>
      </c>
      <c r="EZ143">
        <v>5.11</v>
      </c>
      <c r="FA143">
        <v>20.1693</v>
      </c>
      <c r="FB143">
        <v>5.23301</v>
      </c>
      <c r="FC143">
        <v>11.992</v>
      </c>
      <c r="FD143">
        <v>4.95565</v>
      </c>
      <c r="FE143">
        <v>3.30395</v>
      </c>
      <c r="FF143">
        <v>348.1</v>
      </c>
      <c r="FG143">
        <v>9999</v>
      </c>
      <c r="FH143">
        <v>9999</v>
      </c>
      <c r="FI143">
        <v>6247.9</v>
      </c>
      <c r="FJ143">
        <v>1.86819</v>
      </c>
      <c r="FK143">
        <v>1.86401</v>
      </c>
      <c r="FL143">
        <v>1.87136</v>
      </c>
      <c r="FM143">
        <v>1.86249</v>
      </c>
      <c r="FN143">
        <v>1.86188</v>
      </c>
      <c r="FO143">
        <v>1.86825</v>
      </c>
      <c r="FP143">
        <v>1.85837</v>
      </c>
      <c r="FQ143">
        <v>1.86462</v>
      </c>
      <c r="FR143">
        <v>5</v>
      </c>
      <c r="FS143">
        <v>0</v>
      </c>
      <c r="FT143">
        <v>0</v>
      </c>
      <c r="FU143">
        <v>0</v>
      </c>
      <c r="FV143" t="s">
        <v>358</v>
      </c>
      <c r="FW143" t="s">
        <v>359</v>
      </c>
      <c r="FX143" t="s">
        <v>360</v>
      </c>
      <c r="FY143" t="s">
        <v>360</v>
      </c>
      <c r="FZ143" t="s">
        <v>360</v>
      </c>
      <c r="GA143" t="s">
        <v>360</v>
      </c>
      <c r="GB143">
        <v>0</v>
      </c>
      <c r="GC143">
        <v>100</v>
      </c>
      <c r="GD143">
        <v>100</v>
      </c>
      <c r="GE143">
        <v>2.85</v>
      </c>
      <c r="GF143">
        <v>0.304</v>
      </c>
      <c r="GG143">
        <v>1.58883679202709</v>
      </c>
      <c r="GH143">
        <v>0.00476717027532216</v>
      </c>
      <c r="GI143">
        <v>-2.21254457965117e-06</v>
      </c>
      <c r="GJ143">
        <v>8.4011376092462e-10</v>
      </c>
      <c r="GK143">
        <v>-0.0609447565822332</v>
      </c>
      <c r="GL143">
        <v>-0.00872906473258777</v>
      </c>
      <c r="GM143">
        <v>0.00143137740804298</v>
      </c>
      <c r="GN143">
        <v>-1.08861914993027e-05</v>
      </c>
      <c r="GO143">
        <v>12</v>
      </c>
      <c r="GP143">
        <v>2219</v>
      </c>
      <c r="GQ143">
        <v>4</v>
      </c>
      <c r="GR143">
        <v>38</v>
      </c>
      <c r="GS143">
        <v>3043.3</v>
      </c>
      <c r="GT143">
        <v>3043.3</v>
      </c>
      <c r="GU143">
        <v>0.955811</v>
      </c>
      <c r="GV143">
        <v>2.4231</v>
      </c>
      <c r="GW143">
        <v>1.99829</v>
      </c>
      <c r="GX143">
        <v>2.70264</v>
      </c>
      <c r="GY143">
        <v>2.09351</v>
      </c>
      <c r="GZ143">
        <v>2.42432</v>
      </c>
      <c r="HA143">
        <v>43.6447</v>
      </c>
      <c r="HB143">
        <v>13.4929</v>
      </c>
      <c r="HC143">
        <v>18</v>
      </c>
      <c r="HD143">
        <v>421.837</v>
      </c>
      <c r="HE143">
        <v>646.144</v>
      </c>
      <c r="HF143">
        <v>20.5095</v>
      </c>
      <c r="HG143">
        <v>32.8359</v>
      </c>
      <c r="HH143">
        <v>29.9994</v>
      </c>
      <c r="HI143">
        <v>32.7782</v>
      </c>
      <c r="HJ143">
        <v>32.7596</v>
      </c>
      <c r="HK143">
        <v>19.0985</v>
      </c>
      <c r="HL143">
        <v>44.3891</v>
      </c>
      <c r="HM143">
        <v>0</v>
      </c>
      <c r="HN143">
        <v>20.5206</v>
      </c>
      <c r="HO143">
        <v>265.184</v>
      </c>
      <c r="HP143">
        <v>19.4995</v>
      </c>
      <c r="HQ143">
        <v>95.2159</v>
      </c>
      <c r="HR143">
        <v>99.2855</v>
      </c>
    </row>
    <row r="144" spans="1:226">
      <c r="A144">
        <v>128</v>
      </c>
      <c r="B144">
        <v>1657480721.6</v>
      </c>
      <c r="C144">
        <v>1452.59999990463</v>
      </c>
      <c r="D144" t="s">
        <v>615</v>
      </c>
      <c r="E144" t="s">
        <v>616</v>
      </c>
      <c r="F144">
        <v>5</v>
      </c>
      <c r="G144" t="s">
        <v>596</v>
      </c>
      <c r="H144" t="s">
        <v>354</v>
      </c>
      <c r="I144">
        <v>1657480718.8</v>
      </c>
      <c r="J144">
        <f>(K144)/1000</f>
        <v>0</v>
      </c>
      <c r="K144">
        <f>IF(BF144, AN144, AH144)</f>
        <v>0</v>
      </c>
      <c r="L144">
        <f>IF(BF144, AI144, AG144)</f>
        <v>0</v>
      </c>
      <c r="M144">
        <f>BH144 - IF(AU144&gt;1, L144*BB144*100.0/(AW144*BV144), 0)</f>
        <v>0</v>
      </c>
      <c r="N144">
        <f>((T144-J144/2)*M144-L144)/(T144+J144/2)</f>
        <v>0</v>
      </c>
      <c r="O144">
        <f>N144*(BO144+BP144)/1000.0</f>
        <v>0</v>
      </c>
      <c r="P144">
        <f>(BH144 - IF(AU144&gt;1, L144*BB144*100.0/(AW144*BV144), 0))*(BO144+BP144)/1000.0</f>
        <v>0</v>
      </c>
      <c r="Q144">
        <f>2.0/((1/S144-1/R144)+SIGN(S144)*SQRT((1/S144-1/R144)*(1/S144-1/R144) + 4*BC144/((BC144+1)*(BC144+1))*(2*1/S144*1/R144-1/R144*1/R144)))</f>
        <v>0</v>
      </c>
      <c r="R144">
        <f>IF(LEFT(BD144,1)&lt;&gt;"0",IF(LEFT(BD144,1)="1",3.0,BE144),$D$5+$E$5*(BV144*BO144/($K$5*1000))+$F$5*(BV144*BO144/($K$5*1000))*MAX(MIN(BB144,$J$5),$I$5)*MAX(MIN(BB144,$J$5),$I$5)+$G$5*MAX(MIN(BB144,$J$5),$I$5)*(BV144*BO144/($K$5*1000))+$H$5*(BV144*BO144/($K$5*1000))*(BV144*BO144/($K$5*1000)))</f>
        <v>0</v>
      </c>
      <c r="S144">
        <f>J144*(1000-(1000*0.61365*exp(17.502*W144/(240.97+W144))/(BO144+BP144)+BJ144)/2)/(1000*0.61365*exp(17.502*W144/(240.97+W144))/(BO144+BP144)-BJ144)</f>
        <v>0</v>
      </c>
      <c r="T144">
        <f>1/((BC144+1)/(Q144/1.6)+1/(R144/1.37)) + BC144/((BC144+1)/(Q144/1.6) + BC144/(R144/1.37))</f>
        <v>0</v>
      </c>
      <c r="U144">
        <f>(AX144*BA144)</f>
        <v>0</v>
      </c>
      <c r="V144">
        <f>(BQ144+(U144+2*0.95*5.67E-8*(((BQ144+$B$7)+273)^4-(BQ144+273)^4)-44100*J144)/(1.84*29.3*R144+8*0.95*5.67E-8*(BQ144+273)^3))</f>
        <v>0</v>
      </c>
      <c r="W144">
        <f>($C$7*BR144+$D$7*BS144+$E$7*V144)</f>
        <v>0</v>
      </c>
      <c r="X144">
        <f>0.61365*exp(17.502*W144/(240.97+W144))</f>
        <v>0</v>
      </c>
      <c r="Y144">
        <f>(Z144/AA144*100)</f>
        <v>0</v>
      </c>
      <c r="Z144">
        <f>BJ144*(BO144+BP144)/1000</f>
        <v>0</v>
      </c>
      <c r="AA144">
        <f>0.61365*exp(17.502*BQ144/(240.97+BQ144))</f>
        <v>0</v>
      </c>
      <c r="AB144">
        <f>(X144-BJ144*(BO144+BP144)/1000)</f>
        <v>0</v>
      </c>
      <c r="AC144">
        <f>(-J144*44100)</f>
        <v>0</v>
      </c>
      <c r="AD144">
        <f>2*29.3*R144*0.92*(BQ144-W144)</f>
        <v>0</v>
      </c>
      <c r="AE144">
        <f>2*0.95*5.67E-8*(((BQ144+$B$7)+273)^4-(W144+273)^4)</f>
        <v>0</v>
      </c>
      <c r="AF144">
        <f>U144+AE144+AC144+AD144</f>
        <v>0</v>
      </c>
      <c r="AG144">
        <f>BN144*AU144*(BI144-BH144*(1000-AU144*BK144)/(1000-AU144*BJ144))/(100*BB144)</f>
        <v>0</v>
      </c>
      <c r="AH144">
        <f>1000*BN144*AU144*(BJ144-BK144)/(100*BB144*(1000-AU144*BJ144))</f>
        <v>0</v>
      </c>
      <c r="AI144">
        <f>(AJ144 - AK144 - BO144*1E3/(8.314*(BQ144+273.15)) * AM144/BN144 * AL144) * BN144/(100*BB144) * (1000 - BK144)/1000</f>
        <v>0</v>
      </c>
      <c r="AJ144">
        <v>292.417588357176</v>
      </c>
      <c r="AK144">
        <v>296.987260606061</v>
      </c>
      <c r="AL144">
        <v>-3.23640032547854</v>
      </c>
      <c r="AM144">
        <v>66.2237107534502</v>
      </c>
      <c r="AN144">
        <f>(AP144 - AO144 + BO144*1E3/(8.314*(BQ144+273.15)) * AR144/BN144 * AQ144) * BN144/(100*BB144) * 1000/(1000 - AP144)</f>
        <v>0</v>
      </c>
      <c r="AO144">
        <v>19.5904576220159</v>
      </c>
      <c r="AP144">
        <v>21.7865636363636</v>
      </c>
      <c r="AQ144">
        <v>9.61656263363303e-06</v>
      </c>
      <c r="AR144">
        <v>78.8586477778016</v>
      </c>
      <c r="AS144">
        <v>21</v>
      </c>
      <c r="AT144">
        <v>4</v>
      </c>
      <c r="AU144">
        <f>IF(AS144*$H$13&gt;=AW144,1.0,(AW144/(AW144-AS144*$H$13)))</f>
        <v>0</v>
      </c>
      <c r="AV144">
        <f>(AU144-1)*100</f>
        <v>0</v>
      </c>
      <c r="AW144">
        <f>MAX(0,($B$13+$C$13*BV144)/(1+$D$13*BV144)*BO144/(BQ144+273)*$E$13)</f>
        <v>0</v>
      </c>
      <c r="AX144">
        <f>$B$11*BW144+$C$11*BX144+$F$11*CI144*(1-CL144)</f>
        <v>0</v>
      </c>
      <c r="AY144">
        <f>AX144*AZ144</f>
        <v>0</v>
      </c>
      <c r="AZ144">
        <f>($B$11*$D$9+$C$11*$D$9+$F$11*((CV144+CN144)/MAX(CV144+CN144+CW144, 0.1)*$I$9+CW144/MAX(CV144+CN144+CW144, 0.1)*$J$9))/($B$11+$C$11+$F$11)</f>
        <v>0</v>
      </c>
      <c r="BA144">
        <f>($B$11*$K$9+$C$11*$K$9+$F$11*((CV144+CN144)/MAX(CV144+CN144+CW144, 0.1)*$P$9+CW144/MAX(CV144+CN144+CW144, 0.1)*$Q$9))/($B$11+$C$11+$F$11)</f>
        <v>0</v>
      </c>
      <c r="BB144">
        <v>2.7</v>
      </c>
      <c r="BC144">
        <v>0.5</v>
      </c>
      <c r="BD144" t="s">
        <v>355</v>
      </c>
      <c r="BE144">
        <v>2</v>
      </c>
      <c r="BF144" t="b">
        <v>1</v>
      </c>
      <c r="BG144">
        <v>1657480718.8</v>
      </c>
      <c r="BH144">
        <v>297.8167</v>
      </c>
      <c r="BI144">
        <v>285.618</v>
      </c>
      <c r="BJ144">
        <v>21.78356</v>
      </c>
      <c r="BK144">
        <v>19.57765</v>
      </c>
      <c r="BL144">
        <v>294.9926</v>
      </c>
      <c r="BM144">
        <v>21.4795</v>
      </c>
      <c r="BN144">
        <v>499.9847</v>
      </c>
      <c r="BO144">
        <v>73.35413</v>
      </c>
      <c r="BP144">
        <v>0.02497353</v>
      </c>
      <c r="BQ144">
        <v>25.09104</v>
      </c>
      <c r="BR144">
        <v>24.97835</v>
      </c>
      <c r="BS144">
        <v>999.9</v>
      </c>
      <c r="BT144">
        <v>0</v>
      </c>
      <c r="BU144">
        <v>0</v>
      </c>
      <c r="BV144">
        <v>10021.747</v>
      </c>
      <c r="BW144">
        <v>0</v>
      </c>
      <c r="BX144">
        <v>2082.928</v>
      </c>
      <c r="BY144">
        <v>12.19879</v>
      </c>
      <c r="BZ144">
        <v>304.4487</v>
      </c>
      <c r="CA144">
        <v>291.3215</v>
      </c>
      <c r="CB144">
        <v>2.205917</v>
      </c>
      <c r="CC144">
        <v>285.618</v>
      </c>
      <c r="CD144">
        <v>19.57765</v>
      </c>
      <c r="CE144">
        <v>1.597914</v>
      </c>
      <c r="CF144">
        <v>1.436102</v>
      </c>
      <c r="CG144">
        <v>13.93872</v>
      </c>
      <c r="CH144">
        <v>12.30429</v>
      </c>
      <c r="CI144">
        <v>2000.009</v>
      </c>
      <c r="CJ144">
        <v>0.9800007</v>
      </c>
      <c r="CK144">
        <v>0.01999971</v>
      </c>
      <c r="CL144">
        <v>0</v>
      </c>
      <c r="CM144">
        <v>2.5011</v>
      </c>
      <c r="CN144">
        <v>0</v>
      </c>
      <c r="CO144">
        <v>3730.138</v>
      </c>
      <c r="CP144">
        <v>16705.48</v>
      </c>
      <c r="CQ144">
        <v>46.812</v>
      </c>
      <c r="CR144">
        <v>49.687</v>
      </c>
      <c r="CS144">
        <v>48.125</v>
      </c>
      <c r="CT144">
        <v>47.2748</v>
      </c>
      <c r="CU144">
        <v>46.0124</v>
      </c>
      <c r="CV144">
        <v>1960.009</v>
      </c>
      <c r="CW144">
        <v>40</v>
      </c>
      <c r="CX144">
        <v>0</v>
      </c>
      <c r="CY144">
        <v>1651547506.2</v>
      </c>
      <c r="CZ144">
        <v>0</v>
      </c>
      <c r="DA144">
        <v>0</v>
      </c>
      <c r="DB144" t="s">
        <v>356</v>
      </c>
      <c r="DC144">
        <v>1657298120.5</v>
      </c>
      <c r="DD144">
        <v>1657298120.5</v>
      </c>
      <c r="DE144">
        <v>0</v>
      </c>
      <c r="DF144">
        <v>1.391</v>
      </c>
      <c r="DG144">
        <v>0.035</v>
      </c>
      <c r="DH144">
        <v>2.39</v>
      </c>
      <c r="DI144">
        <v>0.104</v>
      </c>
      <c r="DJ144">
        <v>419</v>
      </c>
      <c r="DK144">
        <v>18</v>
      </c>
      <c r="DL144">
        <v>0.11</v>
      </c>
      <c r="DM144">
        <v>0.02</v>
      </c>
      <c r="DN144">
        <v>11.11283375</v>
      </c>
      <c r="DO144">
        <v>8.20325887429641</v>
      </c>
      <c r="DP144">
        <v>0.795297068015114</v>
      </c>
      <c r="DQ144">
        <v>0</v>
      </c>
      <c r="DR144">
        <v>2.19540475</v>
      </c>
      <c r="DS144">
        <v>0.0203906566604117</v>
      </c>
      <c r="DT144">
        <v>0.00548474793746261</v>
      </c>
      <c r="DU144">
        <v>1</v>
      </c>
      <c r="DV144">
        <v>1</v>
      </c>
      <c r="DW144">
        <v>2</v>
      </c>
      <c r="DX144" t="s">
        <v>383</v>
      </c>
      <c r="DY144">
        <v>2.81559</v>
      </c>
      <c r="DZ144">
        <v>2.64169</v>
      </c>
      <c r="EA144">
        <v>0.0541032</v>
      </c>
      <c r="EB144">
        <v>0.0525512</v>
      </c>
      <c r="EC144">
        <v>0.0771881</v>
      </c>
      <c r="ED144">
        <v>0.0716391</v>
      </c>
      <c r="EE144">
        <v>26241.6</v>
      </c>
      <c r="EF144">
        <v>22987</v>
      </c>
      <c r="EG144">
        <v>24863.1</v>
      </c>
      <c r="EH144">
        <v>23653.7</v>
      </c>
      <c r="EI144">
        <v>39221.5</v>
      </c>
      <c r="EJ144">
        <v>36389.1</v>
      </c>
      <c r="EK144">
        <v>45012.1</v>
      </c>
      <c r="EL144">
        <v>42251.8</v>
      </c>
      <c r="EM144">
        <v>1.71645</v>
      </c>
      <c r="EN144">
        <v>2.05155</v>
      </c>
      <c r="EO144">
        <v>-0.0396222</v>
      </c>
      <c r="EP144">
        <v>0</v>
      </c>
      <c r="EQ144">
        <v>25.6322</v>
      </c>
      <c r="ER144">
        <v>999.9</v>
      </c>
      <c r="ES144">
        <v>34.257</v>
      </c>
      <c r="ET144">
        <v>38.099</v>
      </c>
      <c r="EU144">
        <v>31.2588</v>
      </c>
      <c r="EV144">
        <v>52.7608</v>
      </c>
      <c r="EW144">
        <v>28.6218</v>
      </c>
      <c r="EX144">
        <v>2</v>
      </c>
      <c r="EY144">
        <v>0.421646</v>
      </c>
      <c r="EZ144">
        <v>5.14316</v>
      </c>
      <c r="FA144">
        <v>20.1681</v>
      </c>
      <c r="FB144">
        <v>5.23316</v>
      </c>
      <c r="FC144">
        <v>11.992</v>
      </c>
      <c r="FD144">
        <v>4.9554</v>
      </c>
      <c r="FE144">
        <v>3.30398</v>
      </c>
      <c r="FF144">
        <v>348.2</v>
      </c>
      <c r="FG144">
        <v>9999</v>
      </c>
      <c r="FH144">
        <v>9999</v>
      </c>
      <c r="FI144">
        <v>6248.2</v>
      </c>
      <c r="FJ144">
        <v>1.86822</v>
      </c>
      <c r="FK144">
        <v>1.86401</v>
      </c>
      <c r="FL144">
        <v>1.87136</v>
      </c>
      <c r="FM144">
        <v>1.86249</v>
      </c>
      <c r="FN144">
        <v>1.86188</v>
      </c>
      <c r="FO144">
        <v>1.86825</v>
      </c>
      <c r="FP144">
        <v>1.85837</v>
      </c>
      <c r="FQ144">
        <v>1.86462</v>
      </c>
      <c r="FR144">
        <v>5</v>
      </c>
      <c r="FS144">
        <v>0</v>
      </c>
      <c r="FT144">
        <v>0</v>
      </c>
      <c r="FU144">
        <v>0</v>
      </c>
      <c r="FV144" t="s">
        <v>358</v>
      </c>
      <c r="FW144" t="s">
        <v>359</v>
      </c>
      <c r="FX144" t="s">
        <v>360</v>
      </c>
      <c r="FY144" t="s">
        <v>360</v>
      </c>
      <c r="FZ144" t="s">
        <v>360</v>
      </c>
      <c r="GA144" t="s">
        <v>360</v>
      </c>
      <c r="GB144">
        <v>0</v>
      </c>
      <c r="GC144">
        <v>100</v>
      </c>
      <c r="GD144">
        <v>100</v>
      </c>
      <c r="GE144">
        <v>2.792</v>
      </c>
      <c r="GF144">
        <v>0.3041</v>
      </c>
      <c r="GG144">
        <v>1.58883679202709</v>
      </c>
      <c r="GH144">
        <v>0.00476717027532216</v>
      </c>
      <c r="GI144">
        <v>-2.21254457965117e-06</v>
      </c>
      <c r="GJ144">
        <v>8.4011376092462e-10</v>
      </c>
      <c r="GK144">
        <v>-0.0609447565822332</v>
      </c>
      <c r="GL144">
        <v>-0.00872906473258777</v>
      </c>
      <c r="GM144">
        <v>0.00143137740804298</v>
      </c>
      <c r="GN144">
        <v>-1.08861914993027e-05</v>
      </c>
      <c r="GO144">
        <v>12</v>
      </c>
      <c r="GP144">
        <v>2219</v>
      </c>
      <c r="GQ144">
        <v>4</v>
      </c>
      <c r="GR144">
        <v>38</v>
      </c>
      <c r="GS144">
        <v>3043.4</v>
      </c>
      <c r="GT144">
        <v>3043.4</v>
      </c>
      <c r="GU144">
        <v>0.911865</v>
      </c>
      <c r="GV144">
        <v>2.4292</v>
      </c>
      <c r="GW144">
        <v>1.99829</v>
      </c>
      <c r="GX144">
        <v>2.70142</v>
      </c>
      <c r="GY144">
        <v>2.09351</v>
      </c>
      <c r="GZ144">
        <v>2.3938</v>
      </c>
      <c r="HA144">
        <v>43.6447</v>
      </c>
      <c r="HB144">
        <v>13.4841</v>
      </c>
      <c r="HC144">
        <v>18</v>
      </c>
      <c r="HD144">
        <v>421.878</v>
      </c>
      <c r="HE144">
        <v>646.068</v>
      </c>
      <c r="HF144">
        <v>20.5357</v>
      </c>
      <c r="HG144">
        <v>32.8264</v>
      </c>
      <c r="HH144">
        <v>29.9995</v>
      </c>
      <c r="HI144">
        <v>32.771</v>
      </c>
      <c r="HJ144">
        <v>32.7524</v>
      </c>
      <c r="HK144">
        <v>18.2324</v>
      </c>
      <c r="HL144">
        <v>44.3891</v>
      </c>
      <c r="HM144">
        <v>0</v>
      </c>
      <c r="HN144">
        <v>20.5373</v>
      </c>
      <c r="HO144">
        <v>251.747</v>
      </c>
      <c r="HP144">
        <v>19.4932</v>
      </c>
      <c r="HQ144">
        <v>95.2178</v>
      </c>
      <c r="HR144">
        <v>99.2884</v>
      </c>
    </row>
    <row r="145" spans="1:226">
      <c r="A145">
        <v>129</v>
      </c>
      <c r="B145">
        <v>1657480726.6</v>
      </c>
      <c r="C145">
        <v>1457.59999990463</v>
      </c>
      <c r="D145" t="s">
        <v>617</v>
      </c>
      <c r="E145" t="s">
        <v>618</v>
      </c>
      <c r="F145">
        <v>5</v>
      </c>
      <c r="G145" t="s">
        <v>596</v>
      </c>
      <c r="H145" t="s">
        <v>354</v>
      </c>
      <c r="I145">
        <v>1657480724.1</v>
      </c>
      <c r="J145">
        <f>(K145)/1000</f>
        <v>0</v>
      </c>
      <c r="K145">
        <f>IF(BF145, AN145, AH145)</f>
        <v>0</v>
      </c>
      <c r="L145">
        <f>IF(BF145, AI145, AG145)</f>
        <v>0</v>
      </c>
      <c r="M145">
        <f>BH145 - IF(AU145&gt;1, L145*BB145*100.0/(AW145*BV145), 0)</f>
        <v>0</v>
      </c>
      <c r="N145">
        <f>((T145-J145/2)*M145-L145)/(T145+J145/2)</f>
        <v>0</v>
      </c>
      <c r="O145">
        <f>N145*(BO145+BP145)/1000.0</f>
        <v>0</v>
      </c>
      <c r="P145">
        <f>(BH145 - IF(AU145&gt;1, L145*BB145*100.0/(AW145*BV145), 0))*(BO145+BP145)/1000.0</f>
        <v>0</v>
      </c>
      <c r="Q145">
        <f>2.0/((1/S145-1/R145)+SIGN(S145)*SQRT((1/S145-1/R145)*(1/S145-1/R145) + 4*BC145/((BC145+1)*(BC145+1))*(2*1/S145*1/R145-1/R145*1/R145)))</f>
        <v>0</v>
      </c>
      <c r="R145">
        <f>IF(LEFT(BD145,1)&lt;&gt;"0",IF(LEFT(BD145,1)="1",3.0,BE145),$D$5+$E$5*(BV145*BO145/($K$5*1000))+$F$5*(BV145*BO145/($K$5*1000))*MAX(MIN(BB145,$J$5),$I$5)*MAX(MIN(BB145,$J$5),$I$5)+$G$5*MAX(MIN(BB145,$J$5),$I$5)*(BV145*BO145/($K$5*1000))+$H$5*(BV145*BO145/($K$5*1000))*(BV145*BO145/($K$5*1000)))</f>
        <v>0</v>
      </c>
      <c r="S145">
        <f>J145*(1000-(1000*0.61365*exp(17.502*W145/(240.97+W145))/(BO145+BP145)+BJ145)/2)/(1000*0.61365*exp(17.502*W145/(240.97+W145))/(BO145+BP145)-BJ145)</f>
        <v>0</v>
      </c>
      <c r="T145">
        <f>1/((BC145+1)/(Q145/1.6)+1/(R145/1.37)) + BC145/((BC145+1)/(Q145/1.6) + BC145/(R145/1.37))</f>
        <v>0</v>
      </c>
      <c r="U145">
        <f>(AX145*BA145)</f>
        <v>0</v>
      </c>
      <c r="V145">
        <f>(BQ145+(U145+2*0.95*5.67E-8*(((BQ145+$B$7)+273)^4-(BQ145+273)^4)-44100*J145)/(1.84*29.3*R145+8*0.95*5.67E-8*(BQ145+273)^3))</f>
        <v>0</v>
      </c>
      <c r="W145">
        <f>($C$7*BR145+$D$7*BS145+$E$7*V145)</f>
        <v>0</v>
      </c>
      <c r="X145">
        <f>0.61365*exp(17.502*W145/(240.97+W145))</f>
        <v>0</v>
      </c>
      <c r="Y145">
        <f>(Z145/AA145*100)</f>
        <v>0</v>
      </c>
      <c r="Z145">
        <f>BJ145*(BO145+BP145)/1000</f>
        <v>0</v>
      </c>
      <c r="AA145">
        <f>0.61365*exp(17.502*BQ145/(240.97+BQ145))</f>
        <v>0</v>
      </c>
      <c r="AB145">
        <f>(X145-BJ145*(BO145+BP145)/1000)</f>
        <v>0</v>
      </c>
      <c r="AC145">
        <f>(-J145*44100)</f>
        <v>0</v>
      </c>
      <c r="AD145">
        <f>2*29.3*R145*0.92*(BQ145-W145)</f>
        <v>0</v>
      </c>
      <c r="AE145">
        <f>2*0.95*5.67E-8*(((BQ145+$B$7)+273)^4-(W145+273)^4)</f>
        <v>0</v>
      </c>
      <c r="AF145">
        <f>U145+AE145+AC145+AD145</f>
        <v>0</v>
      </c>
      <c r="AG145">
        <f>BN145*AU145*(BI145-BH145*(1000-AU145*BK145)/(1000-AU145*BJ145))/(100*BB145)</f>
        <v>0</v>
      </c>
      <c r="AH145">
        <f>1000*BN145*AU145*(BJ145-BK145)/(100*BB145*(1000-AU145*BJ145))</f>
        <v>0</v>
      </c>
      <c r="AI145">
        <f>(AJ145 - AK145 - BO145*1E3/(8.314*(BQ145+273.15)) * AM145/BN145 * AL145) * BN145/(100*BB145) * (1000 - BK145)/1000</f>
        <v>0</v>
      </c>
      <c r="AJ145">
        <v>275.471588127504</v>
      </c>
      <c r="AK145">
        <v>280.66663030303</v>
      </c>
      <c r="AL145">
        <v>-3.26712550638464</v>
      </c>
      <c r="AM145">
        <v>66.2237107534502</v>
      </c>
      <c r="AN145">
        <f>(AP145 - AO145 + BO145*1E3/(8.314*(BQ145+273.15)) * AR145/BN145 * AQ145) * BN145/(100*BB145) * 1000/(1000 - AP145)</f>
        <v>0</v>
      </c>
      <c r="AO145">
        <v>19.5486391544216</v>
      </c>
      <c r="AP145">
        <v>21.7731377622378</v>
      </c>
      <c r="AQ145">
        <v>-0.000135866438202053</v>
      </c>
      <c r="AR145">
        <v>78.8586477778016</v>
      </c>
      <c r="AS145">
        <v>21</v>
      </c>
      <c r="AT145">
        <v>4</v>
      </c>
      <c r="AU145">
        <f>IF(AS145*$H$13&gt;=AW145,1.0,(AW145/(AW145-AS145*$H$13)))</f>
        <v>0</v>
      </c>
      <c r="AV145">
        <f>(AU145-1)*100</f>
        <v>0</v>
      </c>
      <c r="AW145">
        <f>MAX(0,($B$13+$C$13*BV145)/(1+$D$13*BV145)*BO145/(BQ145+273)*$E$13)</f>
        <v>0</v>
      </c>
      <c r="AX145">
        <f>$B$11*BW145+$C$11*BX145+$F$11*CI145*(1-CL145)</f>
        <v>0</v>
      </c>
      <c r="AY145">
        <f>AX145*AZ145</f>
        <v>0</v>
      </c>
      <c r="AZ145">
        <f>($B$11*$D$9+$C$11*$D$9+$F$11*((CV145+CN145)/MAX(CV145+CN145+CW145, 0.1)*$I$9+CW145/MAX(CV145+CN145+CW145, 0.1)*$J$9))/($B$11+$C$11+$F$11)</f>
        <v>0</v>
      </c>
      <c r="BA145">
        <f>($B$11*$K$9+$C$11*$K$9+$F$11*((CV145+CN145)/MAX(CV145+CN145+CW145, 0.1)*$P$9+CW145/MAX(CV145+CN145+CW145, 0.1)*$Q$9))/($B$11+$C$11+$F$11)</f>
        <v>0</v>
      </c>
      <c r="BB145">
        <v>2.7</v>
      </c>
      <c r="BC145">
        <v>0.5</v>
      </c>
      <c r="BD145" t="s">
        <v>355</v>
      </c>
      <c r="BE145">
        <v>2</v>
      </c>
      <c r="BF145" t="b">
        <v>1</v>
      </c>
      <c r="BG145">
        <v>1657480724.1</v>
      </c>
      <c r="BH145">
        <v>280.941444444444</v>
      </c>
      <c r="BI145">
        <v>268.057444444444</v>
      </c>
      <c r="BJ145">
        <v>21.7771111111111</v>
      </c>
      <c r="BK145">
        <v>19.5492222222222</v>
      </c>
      <c r="BL145">
        <v>278.179444444444</v>
      </c>
      <c r="BM145">
        <v>21.4732777777778</v>
      </c>
      <c r="BN145">
        <v>499.979444444444</v>
      </c>
      <c r="BO145">
        <v>73.3534</v>
      </c>
      <c r="BP145">
        <v>0.0253831888888889</v>
      </c>
      <c r="BQ145">
        <v>25.1020777777778</v>
      </c>
      <c r="BR145">
        <v>24.9896777777778</v>
      </c>
      <c r="BS145">
        <v>999.9</v>
      </c>
      <c r="BT145">
        <v>0</v>
      </c>
      <c r="BU145">
        <v>0</v>
      </c>
      <c r="BV145">
        <v>10003.13</v>
      </c>
      <c r="BW145">
        <v>0</v>
      </c>
      <c r="BX145">
        <v>2084.76444444444</v>
      </c>
      <c r="BY145">
        <v>12.8838</v>
      </c>
      <c r="BZ145">
        <v>287.195555555556</v>
      </c>
      <c r="CA145">
        <v>273.402333333333</v>
      </c>
      <c r="CB145">
        <v>2.22787555555556</v>
      </c>
      <c r="CC145">
        <v>268.057444444444</v>
      </c>
      <c r="CD145">
        <v>19.5492222222222</v>
      </c>
      <c r="CE145">
        <v>1.59742111111111</v>
      </c>
      <c r="CF145">
        <v>1.43400333333333</v>
      </c>
      <c r="CG145">
        <v>13.9339666666667</v>
      </c>
      <c r="CH145">
        <v>12.2820333333333</v>
      </c>
      <c r="CI145">
        <v>1999.96</v>
      </c>
      <c r="CJ145">
        <v>0.98</v>
      </c>
      <c r="CK145">
        <v>0.0200004333333333</v>
      </c>
      <c r="CL145">
        <v>0</v>
      </c>
      <c r="CM145">
        <v>2.44216666666667</v>
      </c>
      <c r="CN145">
        <v>0</v>
      </c>
      <c r="CO145">
        <v>3720.05222222222</v>
      </c>
      <c r="CP145">
        <v>16705.0777777778</v>
      </c>
      <c r="CQ145">
        <v>46.7844444444444</v>
      </c>
      <c r="CR145">
        <v>49.6732222222222</v>
      </c>
      <c r="CS145">
        <v>48.062</v>
      </c>
      <c r="CT145">
        <v>47.25</v>
      </c>
      <c r="CU145">
        <v>46</v>
      </c>
      <c r="CV145">
        <v>1959.96</v>
      </c>
      <c r="CW145">
        <v>40</v>
      </c>
      <c r="CX145">
        <v>0</v>
      </c>
      <c r="CY145">
        <v>1651547511</v>
      </c>
      <c r="CZ145">
        <v>0</v>
      </c>
      <c r="DA145">
        <v>0</v>
      </c>
      <c r="DB145" t="s">
        <v>356</v>
      </c>
      <c r="DC145">
        <v>1657298120.5</v>
      </c>
      <c r="DD145">
        <v>1657298120.5</v>
      </c>
      <c r="DE145">
        <v>0</v>
      </c>
      <c r="DF145">
        <v>1.391</v>
      </c>
      <c r="DG145">
        <v>0.035</v>
      </c>
      <c r="DH145">
        <v>2.39</v>
      </c>
      <c r="DI145">
        <v>0.104</v>
      </c>
      <c r="DJ145">
        <v>419</v>
      </c>
      <c r="DK145">
        <v>18</v>
      </c>
      <c r="DL145">
        <v>0.11</v>
      </c>
      <c r="DM145">
        <v>0.02</v>
      </c>
      <c r="DN145">
        <v>11.79424</v>
      </c>
      <c r="DO145">
        <v>7.51540412757972</v>
      </c>
      <c r="DP145">
        <v>0.724773170654102</v>
      </c>
      <c r="DQ145">
        <v>0</v>
      </c>
      <c r="DR145">
        <v>2.20417275</v>
      </c>
      <c r="DS145">
        <v>0.127800562851775</v>
      </c>
      <c r="DT145">
        <v>0.0156132755992296</v>
      </c>
      <c r="DU145">
        <v>0</v>
      </c>
      <c r="DV145">
        <v>0</v>
      </c>
      <c r="DW145">
        <v>2</v>
      </c>
      <c r="DX145" t="s">
        <v>357</v>
      </c>
      <c r="DY145">
        <v>2.81571</v>
      </c>
      <c r="DZ145">
        <v>2.64204</v>
      </c>
      <c r="EA145">
        <v>0.0515662</v>
      </c>
      <c r="EB145">
        <v>0.0498895</v>
      </c>
      <c r="EC145">
        <v>0.07716</v>
      </c>
      <c r="ED145">
        <v>0.0716407</v>
      </c>
      <c r="EE145">
        <v>26312.5</v>
      </c>
      <c r="EF145">
        <v>23051.3</v>
      </c>
      <c r="EG145">
        <v>24863.6</v>
      </c>
      <c r="EH145">
        <v>23653.5</v>
      </c>
      <c r="EI145">
        <v>39223.3</v>
      </c>
      <c r="EJ145">
        <v>36388.7</v>
      </c>
      <c r="EK145">
        <v>45012.9</v>
      </c>
      <c r="EL145">
        <v>42251.5</v>
      </c>
      <c r="EM145">
        <v>1.7167</v>
      </c>
      <c r="EN145">
        <v>2.05135</v>
      </c>
      <c r="EO145">
        <v>-0.0385083</v>
      </c>
      <c r="EP145">
        <v>0</v>
      </c>
      <c r="EQ145">
        <v>25.6263</v>
      </c>
      <c r="ER145">
        <v>999.9</v>
      </c>
      <c r="ES145">
        <v>34.233</v>
      </c>
      <c r="ET145">
        <v>38.119</v>
      </c>
      <c r="EU145">
        <v>31.272</v>
      </c>
      <c r="EV145">
        <v>52.7108</v>
      </c>
      <c r="EW145">
        <v>28.5777</v>
      </c>
      <c r="EX145">
        <v>2</v>
      </c>
      <c r="EY145">
        <v>0.421037</v>
      </c>
      <c r="EZ145">
        <v>5.15471</v>
      </c>
      <c r="FA145">
        <v>20.1678</v>
      </c>
      <c r="FB145">
        <v>5.23331</v>
      </c>
      <c r="FC145">
        <v>11.992</v>
      </c>
      <c r="FD145">
        <v>4.95575</v>
      </c>
      <c r="FE145">
        <v>3.30398</v>
      </c>
      <c r="FF145">
        <v>348.2</v>
      </c>
      <c r="FG145">
        <v>9999</v>
      </c>
      <c r="FH145">
        <v>9999</v>
      </c>
      <c r="FI145">
        <v>6248.2</v>
      </c>
      <c r="FJ145">
        <v>1.86819</v>
      </c>
      <c r="FK145">
        <v>1.86401</v>
      </c>
      <c r="FL145">
        <v>1.87137</v>
      </c>
      <c r="FM145">
        <v>1.86249</v>
      </c>
      <c r="FN145">
        <v>1.86188</v>
      </c>
      <c r="FO145">
        <v>1.86825</v>
      </c>
      <c r="FP145">
        <v>1.85837</v>
      </c>
      <c r="FQ145">
        <v>1.86462</v>
      </c>
      <c r="FR145">
        <v>5</v>
      </c>
      <c r="FS145">
        <v>0</v>
      </c>
      <c r="FT145">
        <v>0</v>
      </c>
      <c r="FU145">
        <v>0</v>
      </c>
      <c r="FV145" t="s">
        <v>358</v>
      </c>
      <c r="FW145" t="s">
        <v>359</v>
      </c>
      <c r="FX145" t="s">
        <v>360</v>
      </c>
      <c r="FY145" t="s">
        <v>360</v>
      </c>
      <c r="FZ145" t="s">
        <v>360</v>
      </c>
      <c r="GA145" t="s">
        <v>360</v>
      </c>
      <c r="GB145">
        <v>0</v>
      </c>
      <c r="GC145">
        <v>100</v>
      </c>
      <c r="GD145">
        <v>100</v>
      </c>
      <c r="GE145">
        <v>2.733</v>
      </c>
      <c r="GF145">
        <v>0.3037</v>
      </c>
      <c r="GG145">
        <v>1.58883679202709</v>
      </c>
      <c r="GH145">
        <v>0.00476717027532216</v>
      </c>
      <c r="GI145">
        <v>-2.21254457965117e-06</v>
      </c>
      <c r="GJ145">
        <v>8.4011376092462e-10</v>
      </c>
      <c r="GK145">
        <v>-0.0609447565822332</v>
      </c>
      <c r="GL145">
        <v>-0.00872906473258777</v>
      </c>
      <c r="GM145">
        <v>0.00143137740804298</v>
      </c>
      <c r="GN145">
        <v>-1.08861914993027e-05</v>
      </c>
      <c r="GO145">
        <v>12</v>
      </c>
      <c r="GP145">
        <v>2219</v>
      </c>
      <c r="GQ145">
        <v>4</v>
      </c>
      <c r="GR145">
        <v>38</v>
      </c>
      <c r="GS145">
        <v>3043.4</v>
      </c>
      <c r="GT145">
        <v>3043.4</v>
      </c>
      <c r="GU145">
        <v>0.865479</v>
      </c>
      <c r="GV145">
        <v>2.42798</v>
      </c>
      <c r="GW145">
        <v>1.99829</v>
      </c>
      <c r="GX145">
        <v>2.70142</v>
      </c>
      <c r="GY145">
        <v>2.09351</v>
      </c>
      <c r="GZ145">
        <v>2.37061</v>
      </c>
      <c r="HA145">
        <v>43.6721</v>
      </c>
      <c r="HB145">
        <v>13.4841</v>
      </c>
      <c r="HC145">
        <v>18</v>
      </c>
      <c r="HD145">
        <v>421.982</v>
      </c>
      <c r="HE145">
        <v>645.823</v>
      </c>
      <c r="HF145">
        <v>20.5499</v>
      </c>
      <c r="HG145">
        <v>32.8164</v>
      </c>
      <c r="HH145">
        <v>29.9996</v>
      </c>
      <c r="HI145">
        <v>32.7645</v>
      </c>
      <c r="HJ145">
        <v>32.7451</v>
      </c>
      <c r="HK145">
        <v>17.2863</v>
      </c>
      <c r="HL145">
        <v>44.3891</v>
      </c>
      <c r="HM145">
        <v>0</v>
      </c>
      <c r="HN145">
        <v>20.5506</v>
      </c>
      <c r="HO145">
        <v>231.66</v>
      </c>
      <c r="HP145">
        <v>19.4907</v>
      </c>
      <c r="HQ145">
        <v>95.2195</v>
      </c>
      <c r="HR145">
        <v>99.2876</v>
      </c>
    </row>
    <row r="146" spans="1:226">
      <c r="A146">
        <v>130</v>
      </c>
      <c r="B146">
        <v>1657480731.6</v>
      </c>
      <c r="C146">
        <v>1462.59999990463</v>
      </c>
      <c r="D146" t="s">
        <v>619</v>
      </c>
      <c r="E146" t="s">
        <v>620</v>
      </c>
      <c r="F146">
        <v>5</v>
      </c>
      <c r="G146" t="s">
        <v>596</v>
      </c>
      <c r="H146" t="s">
        <v>354</v>
      </c>
      <c r="I146">
        <v>1657480728.8</v>
      </c>
      <c r="J146">
        <f>(K146)/1000</f>
        <v>0</v>
      </c>
      <c r="K146">
        <f>IF(BF146, AN146, AH146)</f>
        <v>0</v>
      </c>
      <c r="L146">
        <f>IF(BF146, AI146, AG146)</f>
        <v>0</v>
      </c>
      <c r="M146">
        <f>BH146 - IF(AU146&gt;1, L146*BB146*100.0/(AW146*BV146), 0)</f>
        <v>0</v>
      </c>
      <c r="N146">
        <f>((T146-J146/2)*M146-L146)/(T146+J146/2)</f>
        <v>0</v>
      </c>
      <c r="O146">
        <f>N146*(BO146+BP146)/1000.0</f>
        <v>0</v>
      </c>
      <c r="P146">
        <f>(BH146 - IF(AU146&gt;1, L146*BB146*100.0/(AW146*BV146), 0))*(BO146+BP146)/1000.0</f>
        <v>0</v>
      </c>
      <c r="Q146">
        <f>2.0/((1/S146-1/R146)+SIGN(S146)*SQRT((1/S146-1/R146)*(1/S146-1/R146) + 4*BC146/((BC146+1)*(BC146+1))*(2*1/S146*1/R146-1/R146*1/R146)))</f>
        <v>0</v>
      </c>
      <c r="R146">
        <f>IF(LEFT(BD146,1)&lt;&gt;"0",IF(LEFT(BD146,1)="1",3.0,BE146),$D$5+$E$5*(BV146*BO146/($K$5*1000))+$F$5*(BV146*BO146/($K$5*1000))*MAX(MIN(BB146,$J$5),$I$5)*MAX(MIN(BB146,$J$5),$I$5)+$G$5*MAX(MIN(BB146,$J$5),$I$5)*(BV146*BO146/($K$5*1000))+$H$5*(BV146*BO146/($K$5*1000))*(BV146*BO146/($K$5*1000)))</f>
        <v>0</v>
      </c>
      <c r="S146">
        <f>J146*(1000-(1000*0.61365*exp(17.502*W146/(240.97+W146))/(BO146+BP146)+BJ146)/2)/(1000*0.61365*exp(17.502*W146/(240.97+W146))/(BO146+BP146)-BJ146)</f>
        <v>0</v>
      </c>
      <c r="T146">
        <f>1/((BC146+1)/(Q146/1.6)+1/(R146/1.37)) + BC146/((BC146+1)/(Q146/1.6) + BC146/(R146/1.37))</f>
        <v>0</v>
      </c>
      <c r="U146">
        <f>(AX146*BA146)</f>
        <v>0</v>
      </c>
      <c r="V146">
        <f>(BQ146+(U146+2*0.95*5.67E-8*(((BQ146+$B$7)+273)^4-(BQ146+273)^4)-44100*J146)/(1.84*29.3*R146+8*0.95*5.67E-8*(BQ146+273)^3))</f>
        <v>0</v>
      </c>
      <c r="W146">
        <f>($C$7*BR146+$D$7*BS146+$E$7*V146)</f>
        <v>0</v>
      </c>
      <c r="X146">
        <f>0.61365*exp(17.502*W146/(240.97+W146))</f>
        <v>0</v>
      </c>
      <c r="Y146">
        <f>(Z146/AA146*100)</f>
        <v>0</v>
      </c>
      <c r="Z146">
        <f>BJ146*(BO146+BP146)/1000</f>
        <v>0</v>
      </c>
      <c r="AA146">
        <f>0.61365*exp(17.502*BQ146/(240.97+BQ146))</f>
        <v>0</v>
      </c>
      <c r="AB146">
        <f>(X146-BJ146*(BO146+BP146)/1000)</f>
        <v>0</v>
      </c>
      <c r="AC146">
        <f>(-J146*44100)</f>
        <v>0</v>
      </c>
      <c r="AD146">
        <f>2*29.3*R146*0.92*(BQ146-W146)</f>
        <v>0</v>
      </c>
      <c r="AE146">
        <f>2*0.95*5.67E-8*(((BQ146+$B$7)+273)^4-(W146+273)^4)</f>
        <v>0</v>
      </c>
      <c r="AF146">
        <f>U146+AE146+AC146+AD146</f>
        <v>0</v>
      </c>
      <c r="AG146">
        <f>BN146*AU146*(BI146-BH146*(1000-AU146*BK146)/(1000-AU146*BJ146))/(100*BB146)</f>
        <v>0</v>
      </c>
      <c r="AH146">
        <f>1000*BN146*AU146*(BJ146-BK146)/(100*BB146*(1000-AU146*BJ146))</f>
        <v>0</v>
      </c>
      <c r="AI146">
        <f>(AJ146 - AK146 - BO146*1E3/(8.314*(BQ146+273.15)) * AM146/BN146 * AL146) * BN146/(100*BB146) * (1000 - BK146)/1000</f>
        <v>0</v>
      </c>
      <c r="AJ146">
        <v>258.594252059279</v>
      </c>
      <c r="AK146">
        <v>264.337236363636</v>
      </c>
      <c r="AL146">
        <v>-3.26673784717042</v>
      </c>
      <c r="AM146">
        <v>66.2237107534502</v>
      </c>
      <c r="AN146">
        <f>(AP146 - AO146 + BO146*1E3/(8.314*(BQ146+273.15)) * AR146/BN146 * AQ146) * BN146/(100*BB146) * 1000/(1000 - AP146)</f>
        <v>0</v>
      </c>
      <c r="AO146">
        <v>19.5510883602449</v>
      </c>
      <c r="AP146">
        <v>21.7706678321679</v>
      </c>
      <c r="AQ146">
        <v>-1.60868476485479e-05</v>
      </c>
      <c r="AR146">
        <v>78.8586477778016</v>
      </c>
      <c r="AS146">
        <v>21</v>
      </c>
      <c r="AT146">
        <v>4</v>
      </c>
      <c r="AU146">
        <f>IF(AS146*$H$13&gt;=AW146,1.0,(AW146/(AW146-AS146*$H$13)))</f>
        <v>0</v>
      </c>
      <c r="AV146">
        <f>(AU146-1)*100</f>
        <v>0</v>
      </c>
      <c r="AW146">
        <f>MAX(0,($B$13+$C$13*BV146)/(1+$D$13*BV146)*BO146/(BQ146+273)*$E$13)</f>
        <v>0</v>
      </c>
      <c r="AX146">
        <f>$B$11*BW146+$C$11*BX146+$F$11*CI146*(1-CL146)</f>
        <v>0</v>
      </c>
      <c r="AY146">
        <f>AX146*AZ146</f>
        <v>0</v>
      </c>
      <c r="AZ146">
        <f>($B$11*$D$9+$C$11*$D$9+$F$11*((CV146+CN146)/MAX(CV146+CN146+CW146, 0.1)*$I$9+CW146/MAX(CV146+CN146+CW146, 0.1)*$J$9))/($B$11+$C$11+$F$11)</f>
        <v>0</v>
      </c>
      <c r="BA146">
        <f>($B$11*$K$9+$C$11*$K$9+$F$11*((CV146+CN146)/MAX(CV146+CN146+CW146, 0.1)*$P$9+CW146/MAX(CV146+CN146+CW146, 0.1)*$Q$9))/($B$11+$C$11+$F$11)</f>
        <v>0</v>
      </c>
      <c r="BB146">
        <v>2.7</v>
      </c>
      <c r="BC146">
        <v>0.5</v>
      </c>
      <c r="BD146" t="s">
        <v>355</v>
      </c>
      <c r="BE146">
        <v>2</v>
      </c>
      <c r="BF146" t="b">
        <v>1</v>
      </c>
      <c r="BG146">
        <v>1657480728.8</v>
      </c>
      <c r="BH146">
        <v>265.9455</v>
      </c>
      <c r="BI146">
        <v>252.5696</v>
      </c>
      <c r="BJ146">
        <v>21.77218</v>
      </c>
      <c r="BK146">
        <v>19.55256</v>
      </c>
      <c r="BL146">
        <v>263.2398</v>
      </c>
      <c r="BM146">
        <v>21.46853</v>
      </c>
      <c r="BN146">
        <v>499.975</v>
      </c>
      <c r="BO146">
        <v>73.35316</v>
      </c>
      <c r="BP146">
        <v>0.02550502</v>
      </c>
      <c r="BQ146">
        <v>25.11075</v>
      </c>
      <c r="BR146">
        <v>25.0008</v>
      </c>
      <c r="BS146">
        <v>999.9</v>
      </c>
      <c r="BT146">
        <v>0</v>
      </c>
      <c r="BU146">
        <v>0</v>
      </c>
      <c r="BV146">
        <v>10015.87</v>
      </c>
      <c r="BW146">
        <v>0</v>
      </c>
      <c r="BX146">
        <v>2088.238</v>
      </c>
      <c r="BY146">
        <v>13.37579</v>
      </c>
      <c r="BZ146">
        <v>271.8646</v>
      </c>
      <c r="CA146">
        <v>257.6066</v>
      </c>
      <c r="CB146">
        <v>2.219622</v>
      </c>
      <c r="CC146">
        <v>252.5696</v>
      </c>
      <c r="CD146">
        <v>19.55256</v>
      </c>
      <c r="CE146">
        <v>1.597057</v>
      </c>
      <c r="CF146">
        <v>1.43424</v>
      </c>
      <c r="CG146">
        <v>13.93044</v>
      </c>
      <c r="CH146">
        <v>12.28457</v>
      </c>
      <c r="CI146">
        <v>2000.028</v>
      </c>
      <c r="CJ146">
        <v>0.9800007</v>
      </c>
      <c r="CK146">
        <v>0.01999971</v>
      </c>
      <c r="CL146">
        <v>0</v>
      </c>
      <c r="CM146">
        <v>2.60581</v>
      </c>
      <c r="CN146">
        <v>0</v>
      </c>
      <c r="CO146">
        <v>3704.86</v>
      </c>
      <c r="CP146">
        <v>16705.65</v>
      </c>
      <c r="CQ146">
        <v>46.7562</v>
      </c>
      <c r="CR146">
        <v>49.6436</v>
      </c>
      <c r="CS146">
        <v>48.062</v>
      </c>
      <c r="CT146">
        <v>47.25</v>
      </c>
      <c r="CU146">
        <v>45.9874</v>
      </c>
      <c r="CV146">
        <v>1960.028</v>
      </c>
      <c r="CW146">
        <v>40</v>
      </c>
      <c r="CX146">
        <v>0</v>
      </c>
      <c r="CY146">
        <v>1651547515.8</v>
      </c>
      <c r="CZ146">
        <v>0</v>
      </c>
      <c r="DA146">
        <v>0</v>
      </c>
      <c r="DB146" t="s">
        <v>356</v>
      </c>
      <c r="DC146">
        <v>1657298120.5</v>
      </c>
      <c r="DD146">
        <v>1657298120.5</v>
      </c>
      <c r="DE146">
        <v>0</v>
      </c>
      <c r="DF146">
        <v>1.391</v>
      </c>
      <c r="DG146">
        <v>0.035</v>
      </c>
      <c r="DH146">
        <v>2.39</v>
      </c>
      <c r="DI146">
        <v>0.104</v>
      </c>
      <c r="DJ146">
        <v>419</v>
      </c>
      <c r="DK146">
        <v>18</v>
      </c>
      <c r="DL146">
        <v>0.11</v>
      </c>
      <c r="DM146">
        <v>0.02</v>
      </c>
      <c r="DN146">
        <v>12.40712</v>
      </c>
      <c r="DO146">
        <v>7.36153395872419</v>
      </c>
      <c r="DP146">
        <v>0.70997303758664</v>
      </c>
      <c r="DQ146">
        <v>0</v>
      </c>
      <c r="DR146">
        <v>2.2107625</v>
      </c>
      <c r="DS146">
        <v>0.129884577861163</v>
      </c>
      <c r="DT146">
        <v>0.0158166581094111</v>
      </c>
      <c r="DU146">
        <v>0</v>
      </c>
      <c r="DV146">
        <v>0</v>
      </c>
      <c r="DW146">
        <v>2</v>
      </c>
      <c r="DX146" t="s">
        <v>357</v>
      </c>
      <c r="DY146">
        <v>2.8156</v>
      </c>
      <c r="DZ146">
        <v>2.64214</v>
      </c>
      <c r="EA146">
        <v>0.048977</v>
      </c>
      <c r="EB146">
        <v>0.0472263</v>
      </c>
      <c r="EC146">
        <v>0.0771517</v>
      </c>
      <c r="ED146">
        <v>0.0716534</v>
      </c>
      <c r="EE146">
        <v>26384.5</v>
      </c>
      <c r="EF146">
        <v>23116.5</v>
      </c>
      <c r="EG146">
        <v>24863.7</v>
      </c>
      <c r="EH146">
        <v>23654.1</v>
      </c>
      <c r="EI146">
        <v>39224.2</v>
      </c>
      <c r="EJ146">
        <v>36388.9</v>
      </c>
      <c r="EK146">
        <v>45013.6</v>
      </c>
      <c r="EL146">
        <v>42252.4</v>
      </c>
      <c r="EM146">
        <v>1.71677</v>
      </c>
      <c r="EN146">
        <v>2.05148</v>
      </c>
      <c r="EO146">
        <v>-0.037685</v>
      </c>
      <c r="EP146">
        <v>0</v>
      </c>
      <c r="EQ146">
        <v>25.6232</v>
      </c>
      <c r="ER146">
        <v>999.9</v>
      </c>
      <c r="ES146">
        <v>34.233</v>
      </c>
      <c r="ET146">
        <v>38.139</v>
      </c>
      <c r="EU146">
        <v>31.302</v>
      </c>
      <c r="EV146">
        <v>52.5408</v>
      </c>
      <c r="EW146">
        <v>28.6779</v>
      </c>
      <c r="EX146">
        <v>2</v>
      </c>
      <c r="EY146">
        <v>0.42044</v>
      </c>
      <c r="EZ146">
        <v>5.19144</v>
      </c>
      <c r="FA146">
        <v>20.1669</v>
      </c>
      <c r="FB146">
        <v>5.23316</v>
      </c>
      <c r="FC146">
        <v>11.992</v>
      </c>
      <c r="FD146">
        <v>4.9558</v>
      </c>
      <c r="FE146">
        <v>3.304</v>
      </c>
      <c r="FF146">
        <v>348.2</v>
      </c>
      <c r="FG146">
        <v>9999</v>
      </c>
      <c r="FH146">
        <v>9999</v>
      </c>
      <c r="FI146">
        <v>6248.5</v>
      </c>
      <c r="FJ146">
        <v>1.86818</v>
      </c>
      <c r="FK146">
        <v>1.86401</v>
      </c>
      <c r="FL146">
        <v>1.87135</v>
      </c>
      <c r="FM146">
        <v>1.86249</v>
      </c>
      <c r="FN146">
        <v>1.86188</v>
      </c>
      <c r="FO146">
        <v>1.86822</v>
      </c>
      <c r="FP146">
        <v>1.85837</v>
      </c>
      <c r="FQ146">
        <v>1.86462</v>
      </c>
      <c r="FR146">
        <v>5</v>
      </c>
      <c r="FS146">
        <v>0</v>
      </c>
      <c r="FT146">
        <v>0</v>
      </c>
      <c r="FU146">
        <v>0</v>
      </c>
      <c r="FV146" t="s">
        <v>358</v>
      </c>
      <c r="FW146" t="s">
        <v>359</v>
      </c>
      <c r="FX146" t="s">
        <v>360</v>
      </c>
      <c r="FY146" t="s">
        <v>360</v>
      </c>
      <c r="FZ146" t="s">
        <v>360</v>
      </c>
      <c r="GA146" t="s">
        <v>360</v>
      </c>
      <c r="GB146">
        <v>0</v>
      </c>
      <c r="GC146">
        <v>100</v>
      </c>
      <c r="GD146">
        <v>100</v>
      </c>
      <c r="GE146">
        <v>2.672</v>
      </c>
      <c r="GF146">
        <v>0.3036</v>
      </c>
      <c r="GG146">
        <v>1.58883679202709</v>
      </c>
      <c r="GH146">
        <v>0.00476717027532216</v>
      </c>
      <c r="GI146">
        <v>-2.21254457965117e-06</v>
      </c>
      <c r="GJ146">
        <v>8.4011376092462e-10</v>
      </c>
      <c r="GK146">
        <v>-0.0609447565822332</v>
      </c>
      <c r="GL146">
        <v>-0.00872906473258777</v>
      </c>
      <c r="GM146">
        <v>0.00143137740804298</v>
      </c>
      <c r="GN146">
        <v>-1.08861914993027e-05</v>
      </c>
      <c r="GO146">
        <v>12</v>
      </c>
      <c r="GP146">
        <v>2219</v>
      </c>
      <c r="GQ146">
        <v>4</v>
      </c>
      <c r="GR146">
        <v>38</v>
      </c>
      <c r="GS146">
        <v>3043.5</v>
      </c>
      <c r="GT146">
        <v>3043.5</v>
      </c>
      <c r="GU146">
        <v>0.822754</v>
      </c>
      <c r="GV146">
        <v>2.42798</v>
      </c>
      <c r="GW146">
        <v>1.99829</v>
      </c>
      <c r="GX146">
        <v>2.70142</v>
      </c>
      <c r="GY146">
        <v>2.09351</v>
      </c>
      <c r="GZ146">
        <v>2.40112</v>
      </c>
      <c r="HA146">
        <v>43.6995</v>
      </c>
      <c r="HB146">
        <v>13.4929</v>
      </c>
      <c r="HC146">
        <v>18</v>
      </c>
      <c r="HD146">
        <v>421.983</v>
      </c>
      <c r="HE146">
        <v>645.856</v>
      </c>
      <c r="HF146">
        <v>20.5593</v>
      </c>
      <c r="HG146">
        <v>32.8067</v>
      </c>
      <c r="HH146">
        <v>29.9996</v>
      </c>
      <c r="HI146">
        <v>32.7579</v>
      </c>
      <c r="HJ146">
        <v>32.7385</v>
      </c>
      <c r="HK146">
        <v>16.4389</v>
      </c>
      <c r="HL146">
        <v>44.3891</v>
      </c>
      <c r="HM146">
        <v>0</v>
      </c>
      <c r="HN146">
        <v>20.5549</v>
      </c>
      <c r="HO146">
        <v>218.131</v>
      </c>
      <c r="HP146">
        <v>19.4894</v>
      </c>
      <c r="HQ146">
        <v>95.2206</v>
      </c>
      <c r="HR146">
        <v>99.2899</v>
      </c>
    </row>
    <row r="147" spans="1:226">
      <c r="A147">
        <v>131</v>
      </c>
      <c r="B147">
        <v>1657480736.6</v>
      </c>
      <c r="C147">
        <v>1467.59999990463</v>
      </c>
      <c r="D147" t="s">
        <v>621</v>
      </c>
      <c r="E147" t="s">
        <v>622</v>
      </c>
      <c r="F147">
        <v>5</v>
      </c>
      <c r="G147" t="s">
        <v>596</v>
      </c>
      <c r="H147" t="s">
        <v>354</v>
      </c>
      <c r="I147">
        <v>1657480734.1</v>
      </c>
      <c r="J147">
        <f>(K147)/1000</f>
        <v>0</v>
      </c>
      <c r="K147">
        <f>IF(BF147, AN147, AH147)</f>
        <v>0</v>
      </c>
      <c r="L147">
        <f>IF(BF147, AI147, AG147)</f>
        <v>0</v>
      </c>
      <c r="M147">
        <f>BH147 - IF(AU147&gt;1, L147*BB147*100.0/(AW147*BV147), 0)</f>
        <v>0</v>
      </c>
      <c r="N147">
        <f>((T147-J147/2)*M147-L147)/(T147+J147/2)</f>
        <v>0</v>
      </c>
      <c r="O147">
        <f>N147*(BO147+BP147)/1000.0</f>
        <v>0</v>
      </c>
      <c r="P147">
        <f>(BH147 - IF(AU147&gt;1, L147*BB147*100.0/(AW147*BV147), 0))*(BO147+BP147)/1000.0</f>
        <v>0</v>
      </c>
      <c r="Q147">
        <f>2.0/((1/S147-1/R147)+SIGN(S147)*SQRT((1/S147-1/R147)*(1/S147-1/R147) + 4*BC147/((BC147+1)*(BC147+1))*(2*1/S147*1/R147-1/R147*1/R147)))</f>
        <v>0</v>
      </c>
      <c r="R147">
        <f>IF(LEFT(BD147,1)&lt;&gt;"0",IF(LEFT(BD147,1)="1",3.0,BE147),$D$5+$E$5*(BV147*BO147/($K$5*1000))+$F$5*(BV147*BO147/($K$5*1000))*MAX(MIN(BB147,$J$5),$I$5)*MAX(MIN(BB147,$J$5),$I$5)+$G$5*MAX(MIN(BB147,$J$5),$I$5)*(BV147*BO147/($K$5*1000))+$H$5*(BV147*BO147/($K$5*1000))*(BV147*BO147/($K$5*1000)))</f>
        <v>0</v>
      </c>
      <c r="S147">
        <f>J147*(1000-(1000*0.61365*exp(17.502*W147/(240.97+W147))/(BO147+BP147)+BJ147)/2)/(1000*0.61365*exp(17.502*W147/(240.97+W147))/(BO147+BP147)-BJ147)</f>
        <v>0</v>
      </c>
      <c r="T147">
        <f>1/((BC147+1)/(Q147/1.6)+1/(R147/1.37)) + BC147/((BC147+1)/(Q147/1.6) + BC147/(R147/1.37))</f>
        <v>0</v>
      </c>
      <c r="U147">
        <f>(AX147*BA147)</f>
        <v>0</v>
      </c>
      <c r="V147">
        <f>(BQ147+(U147+2*0.95*5.67E-8*(((BQ147+$B$7)+273)^4-(BQ147+273)^4)-44100*J147)/(1.84*29.3*R147+8*0.95*5.67E-8*(BQ147+273)^3))</f>
        <v>0</v>
      </c>
      <c r="W147">
        <f>($C$7*BR147+$D$7*BS147+$E$7*V147)</f>
        <v>0</v>
      </c>
      <c r="X147">
        <f>0.61365*exp(17.502*W147/(240.97+W147))</f>
        <v>0</v>
      </c>
      <c r="Y147">
        <f>(Z147/AA147*100)</f>
        <v>0</v>
      </c>
      <c r="Z147">
        <f>BJ147*(BO147+BP147)/1000</f>
        <v>0</v>
      </c>
      <c r="AA147">
        <f>0.61365*exp(17.502*BQ147/(240.97+BQ147))</f>
        <v>0</v>
      </c>
      <c r="AB147">
        <f>(X147-BJ147*(BO147+BP147)/1000)</f>
        <v>0</v>
      </c>
      <c r="AC147">
        <f>(-J147*44100)</f>
        <v>0</v>
      </c>
      <c r="AD147">
        <f>2*29.3*R147*0.92*(BQ147-W147)</f>
        <v>0</v>
      </c>
      <c r="AE147">
        <f>2*0.95*5.67E-8*(((BQ147+$B$7)+273)^4-(W147+273)^4)</f>
        <v>0</v>
      </c>
      <c r="AF147">
        <f>U147+AE147+AC147+AD147</f>
        <v>0</v>
      </c>
      <c r="AG147">
        <f>BN147*AU147*(BI147-BH147*(1000-AU147*BK147)/(1000-AU147*BJ147))/(100*BB147)</f>
        <v>0</v>
      </c>
      <c r="AH147">
        <f>1000*BN147*AU147*(BJ147-BK147)/(100*BB147*(1000-AU147*BJ147))</f>
        <v>0</v>
      </c>
      <c r="AI147">
        <f>(AJ147 - AK147 - BO147*1E3/(8.314*(BQ147+273.15)) * AM147/BN147 * AL147) * BN147/(100*BB147) * (1000 - BK147)/1000</f>
        <v>0</v>
      </c>
      <c r="AJ147">
        <v>242.537597234195</v>
      </c>
      <c r="AK147">
        <v>248.456812121212</v>
      </c>
      <c r="AL147">
        <v>-3.16248387609164</v>
      </c>
      <c r="AM147">
        <v>66.2237107534502</v>
      </c>
      <c r="AN147">
        <f>(AP147 - AO147 + BO147*1E3/(8.314*(BQ147+273.15)) * AR147/BN147 * AQ147) * BN147/(100*BB147) * 1000/(1000 - AP147)</f>
        <v>0</v>
      </c>
      <c r="AO147">
        <v>19.5568833371457</v>
      </c>
      <c r="AP147">
        <v>21.7687433566434</v>
      </c>
      <c r="AQ147">
        <v>-2.264680469184e-05</v>
      </c>
      <c r="AR147">
        <v>78.8586477778016</v>
      </c>
      <c r="AS147">
        <v>21</v>
      </c>
      <c r="AT147">
        <v>4</v>
      </c>
      <c r="AU147">
        <f>IF(AS147*$H$13&gt;=AW147,1.0,(AW147/(AW147-AS147*$H$13)))</f>
        <v>0</v>
      </c>
      <c r="AV147">
        <f>(AU147-1)*100</f>
        <v>0</v>
      </c>
      <c r="AW147">
        <f>MAX(0,($B$13+$C$13*BV147)/(1+$D$13*BV147)*BO147/(BQ147+273)*$E$13)</f>
        <v>0</v>
      </c>
      <c r="AX147">
        <f>$B$11*BW147+$C$11*BX147+$F$11*CI147*(1-CL147)</f>
        <v>0</v>
      </c>
      <c r="AY147">
        <f>AX147*AZ147</f>
        <v>0</v>
      </c>
      <c r="AZ147">
        <f>($B$11*$D$9+$C$11*$D$9+$F$11*((CV147+CN147)/MAX(CV147+CN147+CW147, 0.1)*$I$9+CW147/MAX(CV147+CN147+CW147, 0.1)*$J$9))/($B$11+$C$11+$F$11)</f>
        <v>0</v>
      </c>
      <c r="BA147">
        <f>($B$11*$K$9+$C$11*$K$9+$F$11*((CV147+CN147)/MAX(CV147+CN147+CW147, 0.1)*$P$9+CW147/MAX(CV147+CN147+CW147, 0.1)*$Q$9))/($B$11+$C$11+$F$11)</f>
        <v>0</v>
      </c>
      <c r="BB147">
        <v>2.7</v>
      </c>
      <c r="BC147">
        <v>0.5</v>
      </c>
      <c r="BD147" t="s">
        <v>355</v>
      </c>
      <c r="BE147">
        <v>2</v>
      </c>
      <c r="BF147" t="b">
        <v>1</v>
      </c>
      <c r="BG147">
        <v>1657480734.1</v>
      </c>
      <c r="BH147">
        <v>249.173444444444</v>
      </c>
      <c r="BI147">
        <v>235.946</v>
      </c>
      <c r="BJ147">
        <v>21.7693333333333</v>
      </c>
      <c r="BK147">
        <v>19.5587444444444</v>
      </c>
      <c r="BL147">
        <v>246.531444444444</v>
      </c>
      <c r="BM147">
        <v>21.4657777777778</v>
      </c>
      <c r="BN147">
        <v>500.041777777778</v>
      </c>
      <c r="BO147">
        <v>73.3538666666667</v>
      </c>
      <c r="BP147">
        <v>0.0253214222222222</v>
      </c>
      <c r="BQ147">
        <v>25.1266</v>
      </c>
      <c r="BR147">
        <v>25.0243333333333</v>
      </c>
      <c r="BS147">
        <v>999.9</v>
      </c>
      <c r="BT147">
        <v>0</v>
      </c>
      <c r="BU147">
        <v>0</v>
      </c>
      <c r="BV147">
        <v>10016.25</v>
      </c>
      <c r="BW147">
        <v>0</v>
      </c>
      <c r="BX147">
        <v>2092.12111111111</v>
      </c>
      <c r="BY147">
        <v>13.2275444444444</v>
      </c>
      <c r="BZ147">
        <v>254.718666666667</v>
      </c>
      <c r="CA147">
        <v>240.653</v>
      </c>
      <c r="CB147">
        <v>2.21059444444444</v>
      </c>
      <c r="CC147">
        <v>235.946</v>
      </c>
      <c r="CD147">
        <v>19.5587444444444</v>
      </c>
      <c r="CE147">
        <v>1.59686444444444</v>
      </c>
      <c r="CF147">
        <v>1.43470888888889</v>
      </c>
      <c r="CG147">
        <v>13.9285666666667</v>
      </c>
      <c r="CH147">
        <v>12.2895444444444</v>
      </c>
      <c r="CI147">
        <v>2000.02666666667</v>
      </c>
      <c r="CJ147">
        <v>0.980000666666667</v>
      </c>
      <c r="CK147">
        <v>0.0199997444444444</v>
      </c>
      <c r="CL147">
        <v>0</v>
      </c>
      <c r="CM147">
        <v>2.59648888888889</v>
      </c>
      <c r="CN147">
        <v>0</v>
      </c>
      <c r="CO147">
        <v>3697.32444444444</v>
      </c>
      <c r="CP147">
        <v>16705.6222222222</v>
      </c>
      <c r="CQ147">
        <v>46.75</v>
      </c>
      <c r="CR147">
        <v>49.625</v>
      </c>
      <c r="CS147">
        <v>48.062</v>
      </c>
      <c r="CT147">
        <v>47.208</v>
      </c>
      <c r="CU147">
        <v>45.944</v>
      </c>
      <c r="CV147">
        <v>1960.02666666667</v>
      </c>
      <c r="CW147">
        <v>40</v>
      </c>
      <c r="CX147">
        <v>0</v>
      </c>
      <c r="CY147">
        <v>1651547521.2</v>
      </c>
      <c r="CZ147">
        <v>0</v>
      </c>
      <c r="DA147">
        <v>0</v>
      </c>
      <c r="DB147" t="s">
        <v>356</v>
      </c>
      <c r="DC147">
        <v>1657298120.5</v>
      </c>
      <c r="DD147">
        <v>1657298120.5</v>
      </c>
      <c r="DE147">
        <v>0</v>
      </c>
      <c r="DF147">
        <v>1.391</v>
      </c>
      <c r="DG147">
        <v>0.035</v>
      </c>
      <c r="DH147">
        <v>2.39</v>
      </c>
      <c r="DI147">
        <v>0.104</v>
      </c>
      <c r="DJ147">
        <v>419</v>
      </c>
      <c r="DK147">
        <v>18</v>
      </c>
      <c r="DL147">
        <v>0.11</v>
      </c>
      <c r="DM147">
        <v>0.02</v>
      </c>
      <c r="DN147">
        <v>12.8610275</v>
      </c>
      <c r="DO147">
        <v>5.00128818011257</v>
      </c>
      <c r="DP147">
        <v>0.53018800391347</v>
      </c>
      <c r="DQ147">
        <v>0</v>
      </c>
      <c r="DR147">
        <v>2.21546675</v>
      </c>
      <c r="DS147">
        <v>0.038331219512194</v>
      </c>
      <c r="DT147">
        <v>0.0125705541619095</v>
      </c>
      <c r="DU147">
        <v>1</v>
      </c>
      <c r="DV147">
        <v>1</v>
      </c>
      <c r="DW147">
        <v>2</v>
      </c>
      <c r="DX147" t="s">
        <v>383</v>
      </c>
      <c r="DY147">
        <v>2.81579</v>
      </c>
      <c r="DZ147">
        <v>2.64177</v>
      </c>
      <c r="EA147">
        <v>0.046416</v>
      </c>
      <c r="EB147">
        <v>0.0446518</v>
      </c>
      <c r="EC147">
        <v>0.0771505</v>
      </c>
      <c r="ED147">
        <v>0.0716707</v>
      </c>
      <c r="EE147">
        <v>26456.5</v>
      </c>
      <c r="EF147">
        <v>23179.3</v>
      </c>
      <c r="EG147">
        <v>24864.6</v>
      </c>
      <c r="EH147">
        <v>23654.4</v>
      </c>
      <c r="EI147">
        <v>39225.2</v>
      </c>
      <c r="EJ147">
        <v>36388.8</v>
      </c>
      <c r="EK147">
        <v>45014.7</v>
      </c>
      <c r="EL147">
        <v>42253</v>
      </c>
      <c r="EM147">
        <v>1.7169</v>
      </c>
      <c r="EN147">
        <v>2.05135</v>
      </c>
      <c r="EO147">
        <v>-0.0343397</v>
      </c>
      <c r="EP147">
        <v>0</v>
      </c>
      <c r="EQ147">
        <v>25.6259</v>
      </c>
      <c r="ER147">
        <v>999.9</v>
      </c>
      <c r="ES147">
        <v>34.208</v>
      </c>
      <c r="ET147">
        <v>38.169</v>
      </c>
      <c r="EU147">
        <v>31.3319</v>
      </c>
      <c r="EV147">
        <v>52.4908</v>
      </c>
      <c r="EW147">
        <v>28.5978</v>
      </c>
      <c r="EX147">
        <v>2</v>
      </c>
      <c r="EY147">
        <v>0.423204</v>
      </c>
      <c r="EZ147">
        <v>7.01974</v>
      </c>
      <c r="FA147">
        <v>20.0983</v>
      </c>
      <c r="FB147">
        <v>5.23271</v>
      </c>
      <c r="FC147">
        <v>11.992</v>
      </c>
      <c r="FD147">
        <v>4.9556</v>
      </c>
      <c r="FE147">
        <v>3.3039</v>
      </c>
      <c r="FF147">
        <v>348.2</v>
      </c>
      <c r="FG147">
        <v>9999</v>
      </c>
      <c r="FH147">
        <v>9999</v>
      </c>
      <c r="FI147">
        <v>6248.5</v>
      </c>
      <c r="FJ147">
        <v>1.86814</v>
      </c>
      <c r="FK147">
        <v>1.86389</v>
      </c>
      <c r="FL147">
        <v>1.87134</v>
      </c>
      <c r="FM147">
        <v>1.86245</v>
      </c>
      <c r="FN147">
        <v>1.86176</v>
      </c>
      <c r="FO147">
        <v>1.86815</v>
      </c>
      <c r="FP147">
        <v>1.85836</v>
      </c>
      <c r="FQ147">
        <v>1.86459</v>
      </c>
      <c r="FR147">
        <v>5</v>
      </c>
      <c r="FS147">
        <v>0</v>
      </c>
      <c r="FT147">
        <v>0</v>
      </c>
      <c r="FU147">
        <v>0</v>
      </c>
      <c r="FV147" t="s">
        <v>358</v>
      </c>
      <c r="FW147" t="s">
        <v>359</v>
      </c>
      <c r="FX147" t="s">
        <v>360</v>
      </c>
      <c r="FY147" t="s">
        <v>360</v>
      </c>
      <c r="FZ147" t="s">
        <v>360</v>
      </c>
      <c r="GA147" t="s">
        <v>360</v>
      </c>
      <c r="GB147">
        <v>0</v>
      </c>
      <c r="GC147">
        <v>100</v>
      </c>
      <c r="GD147">
        <v>100</v>
      </c>
      <c r="GE147">
        <v>2.613</v>
      </c>
      <c r="GF147">
        <v>0.3035</v>
      </c>
      <c r="GG147">
        <v>1.58883679202709</v>
      </c>
      <c r="GH147">
        <v>0.00476717027532216</v>
      </c>
      <c r="GI147">
        <v>-2.21254457965117e-06</v>
      </c>
      <c r="GJ147">
        <v>8.4011376092462e-10</v>
      </c>
      <c r="GK147">
        <v>-0.0609447565822332</v>
      </c>
      <c r="GL147">
        <v>-0.00872906473258777</v>
      </c>
      <c r="GM147">
        <v>0.00143137740804298</v>
      </c>
      <c r="GN147">
        <v>-1.08861914993027e-05</v>
      </c>
      <c r="GO147">
        <v>12</v>
      </c>
      <c r="GP147">
        <v>2219</v>
      </c>
      <c r="GQ147">
        <v>4</v>
      </c>
      <c r="GR147">
        <v>38</v>
      </c>
      <c r="GS147">
        <v>3043.6</v>
      </c>
      <c r="GT147">
        <v>3043.6</v>
      </c>
      <c r="GU147">
        <v>0.780029</v>
      </c>
      <c r="GV147">
        <v>2.43774</v>
      </c>
      <c r="GW147">
        <v>1.99829</v>
      </c>
      <c r="GX147">
        <v>2.7002</v>
      </c>
      <c r="GY147">
        <v>2.09351</v>
      </c>
      <c r="GZ147">
        <v>2.4231</v>
      </c>
      <c r="HA147">
        <v>43.6995</v>
      </c>
      <c r="HB147">
        <v>13.4228</v>
      </c>
      <c r="HC147">
        <v>18</v>
      </c>
      <c r="HD147">
        <v>422.019</v>
      </c>
      <c r="HE147">
        <v>645.684</v>
      </c>
      <c r="HF147">
        <v>20.4614</v>
      </c>
      <c r="HG147">
        <v>32.7972</v>
      </c>
      <c r="HH147">
        <v>30.0022</v>
      </c>
      <c r="HI147">
        <v>32.7522</v>
      </c>
      <c r="HJ147">
        <v>32.7321</v>
      </c>
      <c r="HK147">
        <v>15.5134</v>
      </c>
      <c r="HL147">
        <v>44.3891</v>
      </c>
      <c r="HM147">
        <v>0</v>
      </c>
      <c r="HN147">
        <v>20.1343</v>
      </c>
      <c r="HO147">
        <v>197.964</v>
      </c>
      <c r="HP147">
        <v>19.486</v>
      </c>
      <c r="HQ147">
        <v>95.2234</v>
      </c>
      <c r="HR147">
        <v>99.2913</v>
      </c>
    </row>
    <row r="148" spans="1:226">
      <c r="A148">
        <v>132</v>
      </c>
      <c r="B148">
        <v>1657480741.6</v>
      </c>
      <c r="C148">
        <v>1472.59999990463</v>
      </c>
      <c r="D148" t="s">
        <v>623</v>
      </c>
      <c r="E148" t="s">
        <v>624</v>
      </c>
      <c r="F148">
        <v>5</v>
      </c>
      <c r="G148" t="s">
        <v>596</v>
      </c>
      <c r="H148" t="s">
        <v>354</v>
      </c>
      <c r="I148">
        <v>1657480738.8</v>
      </c>
      <c r="J148">
        <f>(K148)/1000</f>
        <v>0</v>
      </c>
      <c r="K148">
        <f>IF(BF148, AN148, AH148)</f>
        <v>0</v>
      </c>
      <c r="L148">
        <f>IF(BF148, AI148, AG148)</f>
        <v>0</v>
      </c>
      <c r="M148">
        <f>BH148 - IF(AU148&gt;1, L148*BB148*100.0/(AW148*BV148), 0)</f>
        <v>0</v>
      </c>
      <c r="N148">
        <f>((T148-J148/2)*M148-L148)/(T148+J148/2)</f>
        <v>0</v>
      </c>
      <c r="O148">
        <f>N148*(BO148+BP148)/1000.0</f>
        <v>0</v>
      </c>
      <c r="P148">
        <f>(BH148 - IF(AU148&gt;1, L148*BB148*100.0/(AW148*BV148), 0))*(BO148+BP148)/1000.0</f>
        <v>0</v>
      </c>
      <c r="Q148">
        <f>2.0/((1/S148-1/R148)+SIGN(S148)*SQRT((1/S148-1/R148)*(1/S148-1/R148) + 4*BC148/((BC148+1)*(BC148+1))*(2*1/S148*1/R148-1/R148*1/R148)))</f>
        <v>0</v>
      </c>
      <c r="R148">
        <f>IF(LEFT(BD148,1)&lt;&gt;"0",IF(LEFT(BD148,1)="1",3.0,BE148),$D$5+$E$5*(BV148*BO148/($K$5*1000))+$F$5*(BV148*BO148/($K$5*1000))*MAX(MIN(BB148,$J$5),$I$5)*MAX(MIN(BB148,$J$5),$I$5)+$G$5*MAX(MIN(BB148,$J$5),$I$5)*(BV148*BO148/($K$5*1000))+$H$5*(BV148*BO148/($K$5*1000))*(BV148*BO148/($K$5*1000)))</f>
        <v>0</v>
      </c>
      <c r="S148">
        <f>J148*(1000-(1000*0.61365*exp(17.502*W148/(240.97+W148))/(BO148+BP148)+BJ148)/2)/(1000*0.61365*exp(17.502*W148/(240.97+W148))/(BO148+BP148)-BJ148)</f>
        <v>0</v>
      </c>
      <c r="T148">
        <f>1/((BC148+1)/(Q148/1.6)+1/(R148/1.37)) + BC148/((BC148+1)/(Q148/1.6) + BC148/(R148/1.37))</f>
        <v>0</v>
      </c>
      <c r="U148">
        <f>(AX148*BA148)</f>
        <v>0</v>
      </c>
      <c r="V148">
        <f>(BQ148+(U148+2*0.95*5.67E-8*(((BQ148+$B$7)+273)^4-(BQ148+273)^4)-44100*J148)/(1.84*29.3*R148+8*0.95*5.67E-8*(BQ148+273)^3))</f>
        <v>0</v>
      </c>
      <c r="W148">
        <f>($C$7*BR148+$D$7*BS148+$E$7*V148)</f>
        <v>0</v>
      </c>
      <c r="X148">
        <f>0.61365*exp(17.502*W148/(240.97+W148))</f>
        <v>0</v>
      </c>
      <c r="Y148">
        <f>(Z148/AA148*100)</f>
        <v>0</v>
      </c>
      <c r="Z148">
        <f>BJ148*(BO148+BP148)/1000</f>
        <v>0</v>
      </c>
      <c r="AA148">
        <f>0.61365*exp(17.502*BQ148/(240.97+BQ148))</f>
        <v>0</v>
      </c>
      <c r="AB148">
        <f>(X148-BJ148*(BO148+BP148)/1000)</f>
        <v>0</v>
      </c>
      <c r="AC148">
        <f>(-J148*44100)</f>
        <v>0</v>
      </c>
      <c r="AD148">
        <f>2*29.3*R148*0.92*(BQ148-W148)</f>
        <v>0</v>
      </c>
      <c r="AE148">
        <f>2*0.95*5.67E-8*(((BQ148+$B$7)+273)^4-(W148+273)^4)</f>
        <v>0</v>
      </c>
      <c r="AF148">
        <f>U148+AE148+AC148+AD148</f>
        <v>0</v>
      </c>
      <c r="AG148">
        <f>BN148*AU148*(BI148-BH148*(1000-AU148*BK148)/(1000-AU148*BJ148))/(100*BB148)</f>
        <v>0</v>
      </c>
      <c r="AH148">
        <f>1000*BN148*AU148*(BJ148-BK148)/(100*BB148*(1000-AU148*BJ148))</f>
        <v>0</v>
      </c>
      <c r="AI148">
        <f>(AJ148 - AK148 - BO148*1E3/(8.314*(BQ148+273.15)) * AM148/BN148 * AL148) * BN148/(100*BB148) * (1000 - BK148)/1000</f>
        <v>0</v>
      </c>
      <c r="AJ148">
        <v>226.406319625222</v>
      </c>
      <c r="AK148">
        <v>232.819303030303</v>
      </c>
      <c r="AL148">
        <v>-3.13880998251823</v>
      </c>
      <c r="AM148">
        <v>66.2237107534502</v>
      </c>
      <c r="AN148">
        <f>(AP148 - AO148 + BO148*1E3/(8.314*(BQ148+273.15)) * AR148/BN148 * AQ148) * BN148/(100*BB148) * 1000/(1000 - AP148)</f>
        <v>0</v>
      </c>
      <c r="AO148">
        <v>19.5628564528846</v>
      </c>
      <c r="AP148">
        <v>21.747427972028</v>
      </c>
      <c r="AQ148">
        <v>-6.68268997259463e-05</v>
      </c>
      <c r="AR148">
        <v>78.8586477778016</v>
      </c>
      <c r="AS148">
        <v>21</v>
      </c>
      <c r="AT148">
        <v>4</v>
      </c>
      <c r="AU148">
        <f>IF(AS148*$H$13&gt;=AW148,1.0,(AW148/(AW148-AS148*$H$13)))</f>
        <v>0</v>
      </c>
      <c r="AV148">
        <f>(AU148-1)*100</f>
        <v>0</v>
      </c>
      <c r="AW148">
        <f>MAX(0,($B$13+$C$13*BV148)/(1+$D$13*BV148)*BO148/(BQ148+273)*$E$13)</f>
        <v>0</v>
      </c>
      <c r="AX148">
        <f>$B$11*BW148+$C$11*BX148+$F$11*CI148*(1-CL148)</f>
        <v>0</v>
      </c>
      <c r="AY148">
        <f>AX148*AZ148</f>
        <v>0</v>
      </c>
      <c r="AZ148">
        <f>($B$11*$D$9+$C$11*$D$9+$F$11*((CV148+CN148)/MAX(CV148+CN148+CW148, 0.1)*$I$9+CW148/MAX(CV148+CN148+CW148, 0.1)*$J$9))/($B$11+$C$11+$F$11)</f>
        <v>0</v>
      </c>
      <c r="BA148">
        <f>($B$11*$K$9+$C$11*$K$9+$F$11*((CV148+CN148)/MAX(CV148+CN148+CW148, 0.1)*$P$9+CW148/MAX(CV148+CN148+CW148, 0.1)*$Q$9))/($B$11+$C$11+$F$11)</f>
        <v>0</v>
      </c>
      <c r="BB148">
        <v>2.7</v>
      </c>
      <c r="BC148">
        <v>0.5</v>
      </c>
      <c r="BD148" t="s">
        <v>355</v>
      </c>
      <c r="BE148">
        <v>2</v>
      </c>
      <c r="BF148" t="b">
        <v>1</v>
      </c>
      <c r="BG148">
        <v>1657480738.8</v>
      </c>
      <c r="BH148">
        <v>234.8391</v>
      </c>
      <c r="BI148">
        <v>220.957</v>
      </c>
      <c r="BJ148">
        <v>21.75986</v>
      </c>
      <c r="BK148">
        <v>19.56413</v>
      </c>
      <c r="BL148">
        <v>232.2521</v>
      </c>
      <c r="BM148">
        <v>21.45665</v>
      </c>
      <c r="BN148">
        <v>499.9491</v>
      </c>
      <c r="BO148">
        <v>73.35295</v>
      </c>
      <c r="BP148">
        <v>0.02575496</v>
      </c>
      <c r="BQ148">
        <v>25.13559</v>
      </c>
      <c r="BR148">
        <v>25.06739</v>
      </c>
      <c r="BS148">
        <v>999.9</v>
      </c>
      <c r="BT148">
        <v>0</v>
      </c>
      <c r="BU148">
        <v>0</v>
      </c>
      <c r="BV148">
        <v>9974.375</v>
      </c>
      <c r="BW148">
        <v>0</v>
      </c>
      <c r="BX148">
        <v>2095.816</v>
      </c>
      <c r="BY148">
        <v>13.88221</v>
      </c>
      <c r="BZ148">
        <v>240.0629</v>
      </c>
      <c r="CA148">
        <v>225.366</v>
      </c>
      <c r="CB148">
        <v>2.195745</v>
      </c>
      <c r="CC148">
        <v>220.957</v>
      </c>
      <c r="CD148">
        <v>19.56413</v>
      </c>
      <c r="CE148">
        <v>1.596151</v>
      </c>
      <c r="CF148">
        <v>1.435086</v>
      </c>
      <c r="CG148">
        <v>13.92167</v>
      </c>
      <c r="CH148">
        <v>12.29353</v>
      </c>
      <c r="CI148">
        <v>2000.011</v>
      </c>
      <c r="CJ148">
        <v>0.9800004</v>
      </c>
      <c r="CK148">
        <v>0.02000002</v>
      </c>
      <c r="CL148">
        <v>0</v>
      </c>
      <c r="CM148">
        <v>2.4292</v>
      </c>
      <c r="CN148">
        <v>0</v>
      </c>
      <c r="CO148">
        <v>3690.612</v>
      </c>
      <c r="CP148">
        <v>16705.49</v>
      </c>
      <c r="CQ148">
        <v>46.75</v>
      </c>
      <c r="CR148">
        <v>49.625</v>
      </c>
      <c r="CS148">
        <v>48.0372</v>
      </c>
      <c r="CT148">
        <v>47.187</v>
      </c>
      <c r="CU148">
        <v>45.937</v>
      </c>
      <c r="CV148">
        <v>1960.011</v>
      </c>
      <c r="CW148">
        <v>40</v>
      </c>
      <c r="CX148">
        <v>0</v>
      </c>
      <c r="CY148">
        <v>1651547526</v>
      </c>
      <c r="CZ148">
        <v>0</v>
      </c>
      <c r="DA148">
        <v>0</v>
      </c>
      <c r="DB148" t="s">
        <v>356</v>
      </c>
      <c r="DC148">
        <v>1657298120.5</v>
      </c>
      <c r="DD148">
        <v>1657298120.5</v>
      </c>
      <c r="DE148">
        <v>0</v>
      </c>
      <c r="DF148">
        <v>1.391</v>
      </c>
      <c r="DG148">
        <v>0.035</v>
      </c>
      <c r="DH148">
        <v>2.39</v>
      </c>
      <c r="DI148">
        <v>0.104</v>
      </c>
      <c r="DJ148">
        <v>419</v>
      </c>
      <c r="DK148">
        <v>18</v>
      </c>
      <c r="DL148">
        <v>0.11</v>
      </c>
      <c r="DM148">
        <v>0.02</v>
      </c>
      <c r="DN148">
        <v>13.2545075</v>
      </c>
      <c r="DO148">
        <v>3.37837711069413</v>
      </c>
      <c r="DP148">
        <v>0.399136440573584</v>
      </c>
      <c r="DQ148">
        <v>0</v>
      </c>
      <c r="DR148">
        <v>2.21596275</v>
      </c>
      <c r="DS148">
        <v>-0.113604090056287</v>
      </c>
      <c r="DT148">
        <v>0.0112799423729689</v>
      </c>
      <c r="DU148">
        <v>0</v>
      </c>
      <c r="DV148">
        <v>0</v>
      </c>
      <c r="DW148">
        <v>2</v>
      </c>
      <c r="DX148" t="s">
        <v>357</v>
      </c>
      <c r="DY148">
        <v>2.81569</v>
      </c>
      <c r="DZ148">
        <v>2.64244</v>
      </c>
      <c r="EA148">
        <v>0.043826</v>
      </c>
      <c r="EB148">
        <v>0.0418007</v>
      </c>
      <c r="EC148">
        <v>0.0770936</v>
      </c>
      <c r="ED148">
        <v>0.0716889</v>
      </c>
      <c r="EE148">
        <v>26528.1</v>
      </c>
      <c r="EF148">
        <v>23248.3</v>
      </c>
      <c r="EG148">
        <v>24864.3</v>
      </c>
      <c r="EH148">
        <v>23654.2</v>
      </c>
      <c r="EI148">
        <v>39227.1</v>
      </c>
      <c r="EJ148">
        <v>36387.7</v>
      </c>
      <c r="EK148">
        <v>45014.3</v>
      </c>
      <c r="EL148">
        <v>42252.6</v>
      </c>
      <c r="EM148">
        <v>1.71685</v>
      </c>
      <c r="EN148">
        <v>2.05148</v>
      </c>
      <c r="EO148">
        <v>-0.034567</v>
      </c>
      <c r="EP148">
        <v>0</v>
      </c>
      <c r="EQ148">
        <v>25.6292</v>
      </c>
      <c r="ER148">
        <v>999.9</v>
      </c>
      <c r="ES148">
        <v>34.159</v>
      </c>
      <c r="ET148">
        <v>38.189</v>
      </c>
      <c r="EU148">
        <v>31.323</v>
      </c>
      <c r="EV148">
        <v>52.7408</v>
      </c>
      <c r="EW148">
        <v>28.6819</v>
      </c>
      <c r="EX148">
        <v>2</v>
      </c>
      <c r="EY148">
        <v>0.428549</v>
      </c>
      <c r="EZ148">
        <v>6.78232</v>
      </c>
      <c r="FA148">
        <v>20.1094</v>
      </c>
      <c r="FB148">
        <v>5.23256</v>
      </c>
      <c r="FC148">
        <v>11.992</v>
      </c>
      <c r="FD148">
        <v>4.95575</v>
      </c>
      <c r="FE148">
        <v>3.30395</v>
      </c>
      <c r="FF148">
        <v>348.2</v>
      </c>
      <c r="FG148">
        <v>9999</v>
      </c>
      <c r="FH148">
        <v>9999</v>
      </c>
      <c r="FI148">
        <v>6248.7</v>
      </c>
      <c r="FJ148">
        <v>1.86813</v>
      </c>
      <c r="FK148">
        <v>1.8639</v>
      </c>
      <c r="FL148">
        <v>1.87134</v>
      </c>
      <c r="FM148">
        <v>1.86245</v>
      </c>
      <c r="FN148">
        <v>1.86183</v>
      </c>
      <c r="FO148">
        <v>1.86813</v>
      </c>
      <c r="FP148">
        <v>1.85835</v>
      </c>
      <c r="FQ148">
        <v>1.86462</v>
      </c>
      <c r="FR148">
        <v>5</v>
      </c>
      <c r="FS148">
        <v>0</v>
      </c>
      <c r="FT148">
        <v>0</v>
      </c>
      <c r="FU148">
        <v>0</v>
      </c>
      <c r="FV148" t="s">
        <v>358</v>
      </c>
      <c r="FW148" t="s">
        <v>359</v>
      </c>
      <c r="FX148" t="s">
        <v>360</v>
      </c>
      <c r="FY148" t="s">
        <v>360</v>
      </c>
      <c r="FZ148" t="s">
        <v>360</v>
      </c>
      <c r="GA148" t="s">
        <v>360</v>
      </c>
      <c r="GB148">
        <v>0</v>
      </c>
      <c r="GC148">
        <v>100</v>
      </c>
      <c r="GD148">
        <v>100</v>
      </c>
      <c r="GE148">
        <v>2.554</v>
      </c>
      <c r="GF148">
        <v>0.3027</v>
      </c>
      <c r="GG148">
        <v>1.58883679202709</v>
      </c>
      <c r="GH148">
        <v>0.00476717027532216</v>
      </c>
      <c r="GI148">
        <v>-2.21254457965117e-06</v>
      </c>
      <c r="GJ148">
        <v>8.4011376092462e-10</v>
      </c>
      <c r="GK148">
        <v>-0.0609447565822332</v>
      </c>
      <c r="GL148">
        <v>-0.00872906473258777</v>
      </c>
      <c r="GM148">
        <v>0.00143137740804298</v>
      </c>
      <c r="GN148">
        <v>-1.08861914993027e-05</v>
      </c>
      <c r="GO148">
        <v>12</v>
      </c>
      <c r="GP148">
        <v>2219</v>
      </c>
      <c r="GQ148">
        <v>4</v>
      </c>
      <c r="GR148">
        <v>38</v>
      </c>
      <c r="GS148">
        <v>3043.7</v>
      </c>
      <c r="GT148">
        <v>3043.7</v>
      </c>
      <c r="GU148">
        <v>0.731201</v>
      </c>
      <c r="GV148">
        <v>2.44141</v>
      </c>
      <c r="GW148">
        <v>1.99829</v>
      </c>
      <c r="GX148">
        <v>2.70142</v>
      </c>
      <c r="GY148">
        <v>2.09351</v>
      </c>
      <c r="GZ148">
        <v>2.35107</v>
      </c>
      <c r="HA148">
        <v>43.7269</v>
      </c>
      <c r="HB148">
        <v>13.4228</v>
      </c>
      <c r="HC148">
        <v>18</v>
      </c>
      <c r="HD148">
        <v>421.953</v>
      </c>
      <c r="HE148">
        <v>645.711</v>
      </c>
      <c r="HF148">
        <v>20.1532</v>
      </c>
      <c r="HG148">
        <v>32.7872</v>
      </c>
      <c r="HH148">
        <v>30.0033</v>
      </c>
      <c r="HI148">
        <v>32.7464</v>
      </c>
      <c r="HJ148">
        <v>32.7248</v>
      </c>
      <c r="HK148">
        <v>14.5998</v>
      </c>
      <c r="HL148">
        <v>44.3891</v>
      </c>
      <c r="HM148">
        <v>0</v>
      </c>
      <c r="HN148">
        <v>20.0869</v>
      </c>
      <c r="HO148">
        <v>184.495</v>
      </c>
      <c r="HP148">
        <v>19.561</v>
      </c>
      <c r="HQ148">
        <v>95.2224</v>
      </c>
      <c r="HR148">
        <v>99.2905</v>
      </c>
    </row>
    <row r="149" spans="1:226">
      <c r="A149">
        <v>133</v>
      </c>
      <c r="B149">
        <v>1657480746.6</v>
      </c>
      <c r="C149">
        <v>1477.59999990463</v>
      </c>
      <c r="D149" t="s">
        <v>625</v>
      </c>
      <c r="E149" t="s">
        <v>626</v>
      </c>
      <c r="F149">
        <v>5</v>
      </c>
      <c r="G149" t="s">
        <v>596</v>
      </c>
      <c r="H149" t="s">
        <v>354</v>
      </c>
      <c r="I149">
        <v>1657480744.1</v>
      </c>
      <c r="J149">
        <f>(K149)/1000</f>
        <v>0</v>
      </c>
      <c r="K149">
        <f>IF(BF149, AN149, AH149)</f>
        <v>0</v>
      </c>
      <c r="L149">
        <f>IF(BF149, AI149, AG149)</f>
        <v>0</v>
      </c>
      <c r="M149">
        <f>BH149 - IF(AU149&gt;1, L149*BB149*100.0/(AW149*BV149), 0)</f>
        <v>0</v>
      </c>
      <c r="N149">
        <f>((T149-J149/2)*M149-L149)/(T149+J149/2)</f>
        <v>0</v>
      </c>
      <c r="O149">
        <f>N149*(BO149+BP149)/1000.0</f>
        <v>0</v>
      </c>
      <c r="P149">
        <f>(BH149 - IF(AU149&gt;1, L149*BB149*100.0/(AW149*BV149), 0))*(BO149+BP149)/1000.0</f>
        <v>0</v>
      </c>
      <c r="Q149">
        <f>2.0/((1/S149-1/R149)+SIGN(S149)*SQRT((1/S149-1/R149)*(1/S149-1/R149) + 4*BC149/((BC149+1)*(BC149+1))*(2*1/S149*1/R149-1/R149*1/R149)))</f>
        <v>0</v>
      </c>
      <c r="R149">
        <f>IF(LEFT(BD149,1)&lt;&gt;"0",IF(LEFT(BD149,1)="1",3.0,BE149),$D$5+$E$5*(BV149*BO149/($K$5*1000))+$F$5*(BV149*BO149/($K$5*1000))*MAX(MIN(BB149,$J$5),$I$5)*MAX(MIN(BB149,$J$5),$I$5)+$G$5*MAX(MIN(BB149,$J$5),$I$5)*(BV149*BO149/($K$5*1000))+$H$5*(BV149*BO149/($K$5*1000))*(BV149*BO149/($K$5*1000)))</f>
        <v>0</v>
      </c>
      <c r="S149">
        <f>J149*(1000-(1000*0.61365*exp(17.502*W149/(240.97+W149))/(BO149+BP149)+BJ149)/2)/(1000*0.61365*exp(17.502*W149/(240.97+W149))/(BO149+BP149)-BJ149)</f>
        <v>0</v>
      </c>
      <c r="T149">
        <f>1/((BC149+1)/(Q149/1.6)+1/(R149/1.37)) + BC149/((BC149+1)/(Q149/1.6) + BC149/(R149/1.37))</f>
        <v>0</v>
      </c>
      <c r="U149">
        <f>(AX149*BA149)</f>
        <v>0</v>
      </c>
      <c r="V149">
        <f>(BQ149+(U149+2*0.95*5.67E-8*(((BQ149+$B$7)+273)^4-(BQ149+273)^4)-44100*J149)/(1.84*29.3*R149+8*0.95*5.67E-8*(BQ149+273)^3))</f>
        <v>0</v>
      </c>
      <c r="W149">
        <f>($C$7*BR149+$D$7*BS149+$E$7*V149)</f>
        <v>0</v>
      </c>
      <c r="X149">
        <f>0.61365*exp(17.502*W149/(240.97+W149))</f>
        <v>0</v>
      </c>
      <c r="Y149">
        <f>(Z149/AA149*100)</f>
        <v>0</v>
      </c>
      <c r="Z149">
        <f>BJ149*(BO149+BP149)/1000</f>
        <v>0</v>
      </c>
      <c r="AA149">
        <f>0.61365*exp(17.502*BQ149/(240.97+BQ149))</f>
        <v>0</v>
      </c>
      <c r="AB149">
        <f>(X149-BJ149*(BO149+BP149)/1000)</f>
        <v>0</v>
      </c>
      <c r="AC149">
        <f>(-J149*44100)</f>
        <v>0</v>
      </c>
      <c r="AD149">
        <f>2*29.3*R149*0.92*(BQ149-W149)</f>
        <v>0</v>
      </c>
      <c r="AE149">
        <f>2*0.95*5.67E-8*(((BQ149+$B$7)+273)^4-(W149+273)^4)</f>
        <v>0</v>
      </c>
      <c r="AF149">
        <f>U149+AE149+AC149+AD149</f>
        <v>0</v>
      </c>
      <c r="AG149">
        <f>BN149*AU149*(BI149-BH149*(1000-AU149*BK149)/(1000-AU149*BJ149))/(100*BB149)</f>
        <v>0</v>
      </c>
      <c r="AH149">
        <f>1000*BN149*AU149*(BJ149-BK149)/(100*BB149*(1000-AU149*BJ149))</f>
        <v>0</v>
      </c>
      <c r="AI149">
        <f>(AJ149 - AK149 - BO149*1E3/(8.314*(BQ149+273.15)) * AM149/BN149 * AL149) * BN149/(100*BB149) * (1000 - BK149)/1000</f>
        <v>0</v>
      </c>
      <c r="AJ149">
        <v>209.581684232669</v>
      </c>
      <c r="AK149">
        <v>216.813745454545</v>
      </c>
      <c r="AL149">
        <v>-3.20958682006024</v>
      </c>
      <c r="AM149">
        <v>66.2237107534502</v>
      </c>
      <c r="AN149">
        <f>(AP149 - AO149 + BO149*1E3/(8.314*(BQ149+273.15)) * AR149/BN149 * AQ149) * BN149/(100*BB149) * 1000/(1000 - AP149)</f>
        <v>0</v>
      </c>
      <c r="AO149">
        <v>19.5717257686375</v>
      </c>
      <c r="AP149">
        <v>21.7325664335664</v>
      </c>
      <c r="AQ149">
        <v>-0.00291982743466059</v>
      </c>
      <c r="AR149">
        <v>78.8586477778016</v>
      </c>
      <c r="AS149">
        <v>21</v>
      </c>
      <c r="AT149">
        <v>4</v>
      </c>
      <c r="AU149">
        <f>IF(AS149*$H$13&gt;=AW149,1.0,(AW149/(AW149-AS149*$H$13)))</f>
        <v>0</v>
      </c>
      <c r="AV149">
        <f>(AU149-1)*100</f>
        <v>0</v>
      </c>
      <c r="AW149">
        <f>MAX(0,($B$13+$C$13*BV149)/(1+$D$13*BV149)*BO149/(BQ149+273)*$E$13)</f>
        <v>0</v>
      </c>
      <c r="AX149">
        <f>$B$11*BW149+$C$11*BX149+$F$11*CI149*(1-CL149)</f>
        <v>0</v>
      </c>
      <c r="AY149">
        <f>AX149*AZ149</f>
        <v>0</v>
      </c>
      <c r="AZ149">
        <f>($B$11*$D$9+$C$11*$D$9+$F$11*((CV149+CN149)/MAX(CV149+CN149+CW149, 0.1)*$I$9+CW149/MAX(CV149+CN149+CW149, 0.1)*$J$9))/($B$11+$C$11+$F$11)</f>
        <v>0</v>
      </c>
      <c r="BA149">
        <f>($B$11*$K$9+$C$11*$K$9+$F$11*((CV149+CN149)/MAX(CV149+CN149+CW149, 0.1)*$P$9+CW149/MAX(CV149+CN149+CW149, 0.1)*$Q$9))/($B$11+$C$11+$F$11)</f>
        <v>0</v>
      </c>
      <c r="BB149">
        <v>2.7</v>
      </c>
      <c r="BC149">
        <v>0.5</v>
      </c>
      <c r="BD149" t="s">
        <v>355</v>
      </c>
      <c r="BE149">
        <v>2</v>
      </c>
      <c r="BF149" t="b">
        <v>1</v>
      </c>
      <c r="BG149">
        <v>1657480744.1</v>
      </c>
      <c r="BH149">
        <v>218.369888888889</v>
      </c>
      <c r="BI149">
        <v>203.566111111111</v>
      </c>
      <c r="BJ149">
        <v>21.7373444444444</v>
      </c>
      <c r="BK149">
        <v>19.5755666666667</v>
      </c>
      <c r="BL149">
        <v>215.846888888889</v>
      </c>
      <c r="BM149">
        <v>21.4349444444444</v>
      </c>
      <c r="BN149">
        <v>499.975888888889</v>
      </c>
      <c r="BO149">
        <v>73.3537</v>
      </c>
      <c r="BP149">
        <v>0.0252857222222222</v>
      </c>
      <c r="BQ149">
        <v>25.1293222222222</v>
      </c>
      <c r="BR149">
        <v>25.0605444444444</v>
      </c>
      <c r="BS149">
        <v>999.9</v>
      </c>
      <c r="BT149">
        <v>0</v>
      </c>
      <c r="BU149">
        <v>0</v>
      </c>
      <c r="BV149">
        <v>9996.04333333333</v>
      </c>
      <c r="BW149">
        <v>0</v>
      </c>
      <c r="BX149">
        <v>2099.22333333333</v>
      </c>
      <c r="BY149">
        <v>14.8041555555556</v>
      </c>
      <c r="BZ149">
        <v>223.222444444444</v>
      </c>
      <c r="CA149">
        <v>207.630333333333</v>
      </c>
      <c r="CB149">
        <v>2.16177888888889</v>
      </c>
      <c r="CC149">
        <v>203.566111111111</v>
      </c>
      <c r="CD149">
        <v>19.5755666666667</v>
      </c>
      <c r="CE149">
        <v>1.59451555555556</v>
      </c>
      <c r="CF149">
        <v>1.43593888888889</v>
      </c>
      <c r="CG149">
        <v>13.9058888888889</v>
      </c>
      <c r="CH149">
        <v>12.3025777777778</v>
      </c>
      <c r="CI149">
        <v>1999.99222222222</v>
      </c>
      <c r="CJ149">
        <v>0.979999666666667</v>
      </c>
      <c r="CK149">
        <v>0.0200007777777778</v>
      </c>
      <c r="CL149">
        <v>0</v>
      </c>
      <c r="CM149">
        <v>2.44714444444444</v>
      </c>
      <c r="CN149">
        <v>0</v>
      </c>
      <c r="CO149">
        <v>3686.57666666667</v>
      </c>
      <c r="CP149">
        <v>16705.3333333333</v>
      </c>
      <c r="CQ149">
        <v>46.694</v>
      </c>
      <c r="CR149">
        <v>49.569</v>
      </c>
      <c r="CS149">
        <v>48</v>
      </c>
      <c r="CT149">
        <v>47.187</v>
      </c>
      <c r="CU149">
        <v>45.937</v>
      </c>
      <c r="CV149">
        <v>1959.99111111111</v>
      </c>
      <c r="CW149">
        <v>40.0011111111111</v>
      </c>
      <c r="CX149">
        <v>0</v>
      </c>
      <c r="CY149">
        <v>1651547530.8</v>
      </c>
      <c r="CZ149">
        <v>0</v>
      </c>
      <c r="DA149">
        <v>0</v>
      </c>
      <c r="DB149" t="s">
        <v>356</v>
      </c>
      <c r="DC149">
        <v>1657298120.5</v>
      </c>
      <c r="DD149">
        <v>1657298120.5</v>
      </c>
      <c r="DE149">
        <v>0</v>
      </c>
      <c r="DF149">
        <v>1.391</v>
      </c>
      <c r="DG149">
        <v>0.035</v>
      </c>
      <c r="DH149">
        <v>2.39</v>
      </c>
      <c r="DI149">
        <v>0.104</v>
      </c>
      <c r="DJ149">
        <v>419</v>
      </c>
      <c r="DK149">
        <v>18</v>
      </c>
      <c r="DL149">
        <v>0.11</v>
      </c>
      <c r="DM149">
        <v>0.02</v>
      </c>
      <c r="DN149">
        <v>13.7358075</v>
      </c>
      <c r="DO149">
        <v>5.36685816135081</v>
      </c>
      <c r="DP149">
        <v>0.61141702478239</v>
      </c>
      <c r="DQ149">
        <v>0</v>
      </c>
      <c r="DR149">
        <v>2.20093875</v>
      </c>
      <c r="DS149">
        <v>-0.200950131332081</v>
      </c>
      <c r="DT149">
        <v>0.020489408140244</v>
      </c>
      <c r="DU149">
        <v>0</v>
      </c>
      <c r="DV149">
        <v>0</v>
      </c>
      <c r="DW149">
        <v>2</v>
      </c>
      <c r="DX149" t="s">
        <v>357</v>
      </c>
      <c r="DY149">
        <v>2.81587</v>
      </c>
      <c r="DZ149">
        <v>2.64157</v>
      </c>
      <c r="EA149">
        <v>0.0411176</v>
      </c>
      <c r="EB149">
        <v>0.0389705</v>
      </c>
      <c r="EC149">
        <v>0.0770604</v>
      </c>
      <c r="ED149">
        <v>0.0717238</v>
      </c>
      <c r="EE149">
        <v>26603.2</v>
      </c>
      <c r="EF149">
        <v>23317.1</v>
      </c>
      <c r="EG149">
        <v>24864.3</v>
      </c>
      <c r="EH149">
        <v>23654.4</v>
      </c>
      <c r="EI149">
        <v>39228.4</v>
      </c>
      <c r="EJ149">
        <v>36386.6</v>
      </c>
      <c r="EK149">
        <v>45014.1</v>
      </c>
      <c r="EL149">
        <v>42253.1</v>
      </c>
      <c r="EM149">
        <v>1.71685</v>
      </c>
      <c r="EN149">
        <v>2.05133</v>
      </c>
      <c r="EO149">
        <v>-0.0347458</v>
      </c>
      <c r="EP149">
        <v>0</v>
      </c>
      <c r="EQ149">
        <v>25.6329</v>
      </c>
      <c r="ER149">
        <v>999.9</v>
      </c>
      <c r="ES149">
        <v>34.159</v>
      </c>
      <c r="ET149">
        <v>38.199</v>
      </c>
      <c r="EU149">
        <v>31.3329</v>
      </c>
      <c r="EV149">
        <v>52.7208</v>
      </c>
      <c r="EW149">
        <v>28.6819</v>
      </c>
      <c r="EX149">
        <v>2</v>
      </c>
      <c r="EY149">
        <v>0.427157</v>
      </c>
      <c r="EZ149">
        <v>6.54245</v>
      </c>
      <c r="FA149">
        <v>20.1194</v>
      </c>
      <c r="FB149">
        <v>5.23286</v>
      </c>
      <c r="FC149">
        <v>11.992</v>
      </c>
      <c r="FD149">
        <v>4.9558</v>
      </c>
      <c r="FE149">
        <v>3.304</v>
      </c>
      <c r="FF149">
        <v>348.2</v>
      </c>
      <c r="FG149">
        <v>9999</v>
      </c>
      <c r="FH149">
        <v>9999</v>
      </c>
      <c r="FI149">
        <v>6248.7</v>
      </c>
      <c r="FJ149">
        <v>1.86813</v>
      </c>
      <c r="FK149">
        <v>1.86392</v>
      </c>
      <c r="FL149">
        <v>1.87134</v>
      </c>
      <c r="FM149">
        <v>1.86249</v>
      </c>
      <c r="FN149">
        <v>1.86185</v>
      </c>
      <c r="FO149">
        <v>1.86813</v>
      </c>
      <c r="FP149">
        <v>1.85837</v>
      </c>
      <c r="FQ149">
        <v>1.86462</v>
      </c>
      <c r="FR149">
        <v>5</v>
      </c>
      <c r="FS149">
        <v>0</v>
      </c>
      <c r="FT149">
        <v>0</v>
      </c>
      <c r="FU149">
        <v>0</v>
      </c>
      <c r="FV149" t="s">
        <v>358</v>
      </c>
      <c r="FW149" t="s">
        <v>359</v>
      </c>
      <c r="FX149" t="s">
        <v>360</v>
      </c>
      <c r="FY149" t="s">
        <v>360</v>
      </c>
      <c r="FZ149" t="s">
        <v>360</v>
      </c>
      <c r="GA149" t="s">
        <v>360</v>
      </c>
      <c r="GB149">
        <v>0</v>
      </c>
      <c r="GC149">
        <v>100</v>
      </c>
      <c r="GD149">
        <v>100</v>
      </c>
      <c r="GE149">
        <v>2.492</v>
      </c>
      <c r="GF149">
        <v>0.3022</v>
      </c>
      <c r="GG149">
        <v>1.58883679202709</v>
      </c>
      <c r="GH149">
        <v>0.00476717027532216</v>
      </c>
      <c r="GI149">
        <v>-2.21254457965117e-06</v>
      </c>
      <c r="GJ149">
        <v>8.4011376092462e-10</v>
      </c>
      <c r="GK149">
        <v>-0.0609447565822332</v>
      </c>
      <c r="GL149">
        <v>-0.00872906473258777</v>
      </c>
      <c r="GM149">
        <v>0.00143137740804298</v>
      </c>
      <c r="GN149">
        <v>-1.08861914993027e-05</v>
      </c>
      <c r="GO149">
        <v>12</v>
      </c>
      <c r="GP149">
        <v>2219</v>
      </c>
      <c r="GQ149">
        <v>4</v>
      </c>
      <c r="GR149">
        <v>38</v>
      </c>
      <c r="GS149">
        <v>3043.8</v>
      </c>
      <c r="GT149">
        <v>3043.8</v>
      </c>
      <c r="GU149">
        <v>0.686035</v>
      </c>
      <c r="GV149">
        <v>2.43652</v>
      </c>
      <c r="GW149">
        <v>1.99829</v>
      </c>
      <c r="GX149">
        <v>2.70142</v>
      </c>
      <c r="GY149">
        <v>2.09351</v>
      </c>
      <c r="GZ149">
        <v>2.40234</v>
      </c>
      <c r="HA149">
        <v>43.7543</v>
      </c>
      <c r="HB149">
        <v>13.4403</v>
      </c>
      <c r="HC149">
        <v>18</v>
      </c>
      <c r="HD149">
        <v>421.907</v>
      </c>
      <c r="HE149">
        <v>645.523</v>
      </c>
      <c r="HF149">
        <v>20.0251</v>
      </c>
      <c r="HG149">
        <v>32.7785</v>
      </c>
      <c r="HH149">
        <v>30.0003</v>
      </c>
      <c r="HI149">
        <v>32.7393</v>
      </c>
      <c r="HJ149">
        <v>32.719</v>
      </c>
      <c r="HK149">
        <v>13.6357</v>
      </c>
      <c r="HL149">
        <v>44.3891</v>
      </c>
      <c r="HM149">
        <v>0</v>
      </c>
      <c r="HN149">
        <v>20.0218</v>
      </c>
      <c r="HO149">
        <v>164.32</v>
      </c>
      <c r="HP149">
        <v>19.5884</v>
      </c>
      <c r="HQ149">
        <v>95.2222</v>
      </c>
      <c r="HR149">
        <v>99.2914</v>
      </c>
    </row>
    <row r="150" spans="1:226">
      <c r="A150">
        <v>134</v>
      </c>
      <c r="B150">
        <v>1657480751.6</v>
      </c>
      <c r="C150">
        <v>1482.59999990463</v>
      </c>
      <c r="D150" t="s">
        <v>627</v>
      </c>
      <c r="E150" t="s">
        <v>628</v>
      </c>
      <c r="F150">
        <v>5</v>
      </c>
      <c r="G150" t="s">
        <v>596</v>
      </c>
      <c r="H150" t="s">
        <v>354</v>
      </c>
      <c r="I150">
        <v>1657480748.8</v>
      </c>
      <c r="J150">
        <f>(K150)/1000</f>
        <v>0</v>
      </c>
      <c r="K150">
        <f>IF(BF150, AN150, AH150)</f>
        <v>0</v>
      </c>
      <c r="L150">
        <f>IF(BF150, AI150, AG150)</f>
        <v>0</v>
      </c>
      <c r="M150">
        <f>BH150 - IF(AU150&gt;1, L150*BB150*100.0/(AW150*BV150), 0)</f>
        <v>0</v>
      </c>
      <c r="N150">
        <f>((T150-J150/2)*M150-L150)/(T150+J150/2)</f>
        <v>0</v>
      </c>
      <c r="O150">
        <f>N150*(BO150+BP150)/1000.0</f>
        <v>0</v>
      </c>
      <c r="P150">
        <f>(BH150 - IF(AU150&gt;1, L150*BB150*100.0/(AW150*BV150), 0))*(BO150+BP150)/1000.0</f>
        <v>0</v>
      </c>
      <c r="Q150">
        <f>2.0/((1/S150-1/R150)+SIGN(S150)*SQRT((1/S150-1/R150)*(1/S150-1/R150) + 4*BC150/((BC150+1)*(BC150+1))*(2*1/S150*1/R150-1/R150*1/R150)))</f>
        <v>0</v>
      </c>
      <c r="R150">
        <f>IF(LEFT(BD150,1)&lt;&gt;"0",IF(LEFT(BD150,1)="1",3.0,BE150),$D$5+$E$5*(BV150*BO150/($K$5*1000))+$F$5*(BV150*BO150/($K$5*1000))*MAX(MIN(BB150,$J$5),$I$5)*MAX(MIN(BB150,$J$5),$I$5)+$G$5*MAX(MIN(BB150,$J$5),$I$5)*(BV150*BO150/($K$5*1000))+$H$5*(BV150*BO150/($K$5*1000))*(BV150*BO150/($K$5*1000)))</f>
        <v>0</v>
      </c>
      <c r="S150">
        <f>J150*(1000-(1000*0.61365*exp(17.502*W150/(240.97+W150))/(BO150+BP150)+BJ150)/2)/(1000*0.61365*exp(17.502*W150/(240.97+W150))/(BO150+BP150)-BJ150)</f>
        <v>0</v>
      </c>
      <c r="T150">
        <f>1/((BC150+1)/(Q150/1.6)+1/(R150/1.37)) + BC150/((BC150+1)/(Q150/1.6) + BC150/(R150/1.37))</f>
        <v>0</v>
      </c>
      <c r="U150">
        <f>(AX150*BA150)</f>
        <v>0</v>
      </c>
      <c r="V150">
        <f>(BQ150+(U150+2*0.95*5.67E-8*(((BQ150+$B$7)+273)^4-(BQ150+273)^4)-44100*J150)/(1.84*29.3*R150+8*0.95*5.67E-8*(BQ150+273)^3))</f>
        <v>0</v>
      </c>
      <c r="W150">
        <f>($C$7*BR150+$D$7*BS150+$E$7*V150)</f>
        <v>0</v>
      </c>
      <c r="X150">
        <f>0.61365*exp(17.502*W150/(240.97+W150))</f>
        <v>0</v>
      </c>
      <c r="Y150">
        <f>(Z150/AA150*100)</f>
        <v>0</v>
      </c>
      <c r="Z150">
        <f>BJ150*(BO150+BP150)/1000</f>
        <v>0</v>
      </c>
      <c r="AA150">
        <f>0.61365*exp(17.502*BQ150/(240.97+BQ150))</f>
        <v>0</v>
      </c>
      <c r="AB150">
        <f>(X150-BJ150*(BO150+BP150)/1000)</f>
        <v>0</v>
      </c>
      <c r="AC150">
        <f>(-J150*44100)</f>
        <v>0</v>
      </c>
      <c r="AD150">
        <f>2*29.3*R150*0.92*(BQ150-W150)</f>
        <v>0</v>
      </c>
      <c r="AE150">
        <f>2*0.95*5.67E-8*(((BQ150+$B$7)+273)^4-(W150+273)^4)</f>
        <v>0</v>
      </c>
      <c r="AF150">
        <f>U150+AE150+AC150+AD150</f>
        <v>0</v>
      </c>
      <c r="AG150">
        <f>BN150*AU150*(BI150-BH150*(1000-AU150*BK150)/(1000-AU150*BJ150))/(100*BB150)</f>
        <v>0</v>
      </c>
      <c r="AH150">
        <f>1000*BN150*AU150*(BJ150-BK150)/(100*BB150*(1000-AU150*BJ150))</f>
        <v>0</v>
      </c>
      <c r="AI150">
        <f>(AJ150 - AK150 - BO150*1E3/(8.314*(BQ150+273.15)) * AM150/BN150 * AL150) * BN150/(100*BB150) * (1000 - BK150)/1000</f>
        <v>0</v>
      </c>
      <c r="AJ150">
        <v>192.934985272549</v>
      </c>
      <c r="AK150">
        <v>200.697757575758</v>
      </c>
      <c r="AL150">
        <v>-3.2277497322863</v>
      </c>
      <c r="AM150">
        <v>66.2237107534502</v>
      </c>
      <c r="AN150">
        <f>(AP150 - AO150 + BO150*1E3/(8.314*(BQ150+273.15)) * AR150/BN150 * AQ150) * BN150/(100*BB150) * 1000/(1000 - AP150)</f>
        <v>0</v>
      </c>
      <c r="AO150">
        <v>19.582392435621</v>
      </c>
      <c r="AP150">
        <v>21.7298440559441</v>
      </c>
      <c r="AQ150">
        <v>-0.00036223569769242</v>
      </c>
      <c r="AR150">
        <v>78.8586477778016</v>
      </c>
      <c r="AS150">
        <v>21</v>
      </c>
      <c r="AT150">
        <v>4</v>
      </c>
      <c r="AU150">
        <f>IF(AS150*$H$13&gt;=AW150,1.0,(AW150/(AW150-AS150*$H$13)))</f>
        <v>0</v>
      </c>
      <c r="AV150">
        <f>(AU150-1)*100</f>
        <v>0</v>
      </c>
      <c r="AW150">
        <f>MAX(0,($B$13+$C$13*BV150)/(1+$D$13*BV150)*BO150/(BQ150+273)*$E$13)</f>
        <v>0</v>
      </c>
      <c r="AX150">
        <f>$B$11*BW150+$C$11*BX150+$F$11*CI150*(1-CL150)</f>
        <v>0</v>
      </c>
      <c r="AY150">
        <f>AX150*AZ150</f>
        <v>0</v>
      </c>
      <c r="AZ150">
        <f>($B$11*$D$9+$C$11*$D$9+$F$11*((CV150+CN150)/MAX(CV150+CN150+CW150, 0.1)*$I$9+CW150/MAX(CV150+CN150+CW150, 0.1)*$J$9))/($B$11+$C$11+$F$11)</f>
        <v>0</v>
      </c>
      <c r="BA150">
        <f>($B$11*$K$9+$C$11*$K$9+$F$11*((CV150+CN150)/MAX(CV150+CN150+CW150, 0.1)*$P$9+CW150/MAX(CV150+CN150+CW150, 0.1)*$Q$9))/($B$11+$C$11+$F$11)</f>
        <v>0</v>
      </c>
      <c r="BB150">
        <v>2.7</v>
      </c>
      <c r="BC150">
        <v>0.5</v>
      </c>
      <c r="BD150" t="s">
        <v>355</v>
      </c>
      <c r="BE150">
        <v>2</v>
      </c>
      <c r="BF150" t="b">
        <v>1</v>
      </c>
      <c r="BG150">
        <v>1657480748.8</v>
      </c>
      <c r="BH150">
        <v>203.6125</v>
      </c>
      <c r="BI150">
        <v>188.1125</v>
      </c>
      <c r="BJ150">
        <v>21.73024</v>
      </c>
      <c r="BK150">
        <v>19.58517</v>
      </c>
      <c r="BL150">
        <v>201.1476</v>
      </c>
      <c r="BM150">
        <v>21.42809</v>
      </c>
      <c r="BN150">
        <v>500.0349</v>
      </c>
      <c r="BO150">
        <v>73.35365</v>
      </c>
      <c r="BP150">
        <v>0.02538801</v>
      </c>
      <c r="BQ150">
        <v>25.1246</v>
      </c>
      <c r="BR150">
        <v>25.05539</v>
      </c>
      <c r="BS150">
        <v>999.9</v>
      </c>
      <c r="BT150">
        <v>0</v>
      </c>
      <c r="BU150">
        <v>0</v>
      </c>
      <c r="BV150">
        <v>9989</v>
      </c>
      <c r="BW150">
        <v>0</v>
      </c>
      <c r="BX150">
        <v>2101.84</v>
      </c>
      <c r="BY150">
        <v>15.50005</v>
      </c>
      <c r="BZ150">
        <v>208.1356</v>
      </c>
      <c r="CA150">
        <v>191.8703</v>
      </c>
      <c r="CB150">
        <v>2.145068</v>
      </c>
      <c r="CC150">
        <v>188.1125</v>
      </c>
      <c r="CD150">
        <v>19.58517</v>
      </c>
      <c r="CE150">
        <v>1.593992</v>
      </c>
      <c r="CF150">
        <v>1.436644</v>
      </c>
      <c r="CG150">
        <v>13.90086</v>
      </c>
      <c r="CH150">
        <v>12.31004</v>
      </c>
      <c r="CI150">
        <v>2000.024</v>
      </c>
      <c r="CJ150">
        <v>0.9799992</v>
      </c>
      <c r="CK150">
        <v>0.02000126</v>
      </c>
      <c r="CL150">
        <v>0</v>
      </c>
      <c r="CM150">
        <v>2.52541</v>
      </c>
      <c r="CN150">
        <v>0</v>
      </c>
      <c r="CO150">
        <v>3681.184</v>
      </c>
      <c r="CP150">
        <v>16705.59</v>
      </c>
      <c r="CQ150">
        <v>46.687</v>
      </c>
      <c r="CR150">
        <v>49.562</v>
      </c>
      <c r="CS150">
        <v>48</v>
      </c>
      <c r="CT150">
        <v>47.1374</v>
      </c>
      <c r="CU150">
        <v>45.8998</v>
      </c>
      <c r="CV150">
        <v>1960.021</v>
      </c>
      <c r="CW150">
        <v>40.003</v>
      </c>
      <c r="CX150">
        <v>0</v>
      </c>
      <c r="CY150">
        <v>1651547536.2</v>
      </c>
      <c r="CZ150">
        <v>0</v>
      </c>
      <c r="DA150">
        <v>0</v>
      </c>
      <c r="DB150" t="s">
        <v>356</v>
      </c>
      <c r="DC150">
        <v>1657298120.5</v>
      </c>
      <c r="DD150">
        <v>1657298120.5</v>
      </c>
      <c r="DE150">
        <v>0</v>
      </c>
      <c r="DF150">
        <v>1.391</v>
      </c>
      <c r="DG150">
        <v>0.035</v>
      </c>
      <c r="DH150">
        <v>2.39</v>
      </c>
      <c r="DI150">
        <v>0.104</v>
      </c>
      <c r="DJ150">
        <v>419</v>
      </c>
      <c r="DK150">
        <v>18</v>
      </c>
      <c r="DL150">
        <v>0.11</v>
      </c>
      <c r="DM150">
        <v>0.02</v>
      </c>
      <c r="DN150">
        <v>14.2280675</v>
      </c>
      <c r="DO150">
        <v>8.36747054409007</v>
      </c>
      <c r="DP150">
        <v>0.84495671675758</v>
      </c>
      <c r="DQ150">
        <v>0</v>
      </c>
      <c r="DR150">
        <v>2.1825345</v>
      </c>
      <c r="DS150">
        <v>-0.269674896810511</v>
      </c>
      <c r="DT150">
        <v>0.0264301550269763</v>
      </c>
      <c r="DU150">
        <v>0</v>
      </c>
      <c r="DV150">
        <v>0</v>
      </c>
      <c r="DW150">
        <v>2</v>
      </c>
      <c r="DX150" t="s">
        <v>357</v>
      </c>
      <c r="DY150">
        <v>2.8161</v>
      </c>
      <c r="DZ150">
        <v>2.64186</v>
      </c>
      <c r="EA150">
        <v>0.0383342</v>
      </c>
      <c r="EB150">
        <v>0.0359282</v>
      </c>
      <c r="EC150">
        <v>0.077059</v>
      </c>
      <c r="ED150">
        <v>0.071749</v>
      </c>
      <c r="EE150">
        <v>26680.7</v>
      </c>
      <c r="EF150">
        <v>23391.5</v>
      </c>
      <c r="EG150">
        <v>24864.6</v>
      </c>
      <c r="EH150">
        <v>23654.9</v>
      </c>
      <c r="EI150">
        <v>39228.7</v>
      </c>
      <c r="EJ150">
        <v>36385.9</v>
      </c>
      <c r="EK150">
        <v>45014.5</v>
      </c>
      <c r="EL150">
        <v>42253.5</v>
      </c>
      <c r="EM150">
        <v>1.7174</v>
      </c>
      <c r="EN150">
        <v>2.0511</v>
      </c>
      <c r="EO150">
        <v>-0.0360496</v>
      </c>
      <c r="EP150">
        <v>0</v>
      </c>
      <c r="EQ150">
        <v>25.6367</v>
      </c>
      <c r="ER150">
        <v>999.9</v>
      </c>
      <c r="ES150">
        <v>34.159</v>
      </c>
      <c r="ET150">
        <v>38.229</v>
      </c>
      <c r="EU150">
        <v>31.3866</v>
      </c>
      <c r="EV150">
        <v>52.9408</v>
      </c>
      <c r="EW150">
        <v>28.6538</v>
      </c>
      <c r="EX150">
        <v>2</v>
      </c>
      <c r="EY150">
        <v>0.425351</v>
      </c>
      <c r="EZ150">
        <v>6.39557</v>
      </c>
      <c r="FA150">
        <v>20.1256</v>
      </c>
      <c r="FB150">
        <v>5.23286</v>
      </c>
      <c r="FC150">
        <v>11.992</v>
      </c>
      <c r="FD150">
        <v>4.95575</v>
      </c>
      <c r="FE150">
        <v>3.304</v>
      </c>
      <c r="FF150">
        <v>348.2</v>
      </c>
      <c r="FG150">
        <v>9999</v>
      </c>
      <c r="FH150">
        <v>9999</v>
      </c>
      <c r="FI150">
        <v>6249</v>
      </c>
      <c r="FJ150">
        <v>1.86813</v>
      </c>
      <c r="FK150">
        <v>1.86397</v>
      </c>
      <c r="FL150">
        <v>1.87134</v>
      </c>
      <c r="FM150">
        <v>1.86249</v>
      </c>
      <c r="FN150">
        <v>1.86186</v>
      </c>
      <c r="FO150">
        <v>1.86814</v>
      </c>
      <c r="FP150">
        <v>1.85837</v>
      </c>
      <c r="FQ150">
        <v>1.86462</v>
      </c>
      <c r="FR150">
        <v>5</v>
      </c>
      <c r="FS150">
        <v>0</v>
      </c>
      <c r="FT150">
        <v>0</v>
      </c>
      <c r="FU150">
        <v>0</v>
      </c>
      <c r="FV150" t="s">
        <v>358</v>
      </c>
      <c r="FW150" t="s">
        <v>359</v>
      </c>
      <c r="FX150" t="s">
        <v>360</v>
      </c>
      <c r="FY150" t="s">
        <v>360</v>
      </c>
      <c r="FZ150" t="s">
        <v>360</v>
      </c>
      <c r="GA150" t="s">
        <v>360</v>
      </c>
      <c r="GB150">
        <v>0</v>
      </c>
      <c r="GC150">
        <v>100</v>
      </c>
      <c r="GD150">
        <v>100</v>
      </c>
      <c r="GE150">
        <v>2.43</v>
      </c>
      <c r="GF150">
        <v>0.3022</v>
      </c>
      <c r="GG150">
        <v>1.58883679202709</v>
      </c>
      <c r="GH150">
        <v>0.00476717027532216</v>
      </c>
      <c r="GI150">
        <v>-2.21254457965117e-06</v>
      </c>
      <c r="GJ150">
        <v>8.4011376092462e-10</v>
      </c>
      <c r="GK150">
        <v>-0.0609447565822332</v>
      </c>
      <c r="GL150">
        <v>-0.00872906473258777</v>
      </c>
      <c r="GM150">
        <v>0.00143137740804298</v>
      </c>
      <c r="GN150">
        <v>-1.08861914993027e-05</v>
      </c>
      <c r="GO150">
        <v>12</v>
      </c>
      <c r="GP150">
        <v>2219</v>
      </c>
      <c r="GQ150">
        <v>4</v>
      </c>
      <c r="GR150">
        <v>38</v>
      </c>
      <c r="GS150">
        <v>3043.9</v>
      </c>
      <c r="GT150">
        <v>3043.9</v>
      </c>
      <c r="GU150">
        <v>0.635986</v>
      </c>
      <c r="GV150">
        <v>2.44751</v>
      </c>
      <c r="GW150">
        <v>1.99829</v>
      </c>
      <c r="GX150">
        <v>2.70142</v>
      </c>
      <c r="GY150">
        <v>2.09351</v>
      </c>
      <c r="GZ150">
        <v>2.41089</v>
      </c>
      <c r="HA150">
        <v>43.7817</v>
      </c>
      <c r="HB150">
        <v>13.4491</v>
      </c>
      <c r="HC150">
        <v>18</v>
      </c>
      <c r="HD150">
        <v>422.189</v>
      </c>
      <c r="HE150">
        <v>645.257</v>
      </c>
      <c r="HF150">
        <v>19.9526</v>
      </c>
      <c r="HG150">
        <v>32.7688</v>
      </c>
      <c r="HH150">
        <v>29.9992</v>
      </c>
      <c r="HI150">
        <v>32.7334</v>
      </c>
      <c r="HJ150">
        <v>32.7117</v>
      </c>
      <c r="HK150">
        <v>12.6971</v>
      </c>
      <c r="HL150">
        <v>44.3891</v>
      </c>
      <c r="HM150">
        <v>0</v>
      </c>
      <c r="HN150">
        <v>19.9615</v>
      </c>
      <c r="HO150">
        <v>150.875</v>
      </c>
      <c r="HP150">
        <v>19.6189</v>
      </c>
      <c r="HQ150">
        <v>95.2232</v>
      </c>
      <c r="HR150">
        <v>99.2928</v>
      </c>
    </row>
    <row r="151" spans="1:226">
      <c r="A151">
        <v>135</v>
      </c>
      <c r="B151">
        <v>1657480756.6</v>
      </c>
      <c r="C151">
        <v>1487.59999990463</v>
      </c>
      <c r="D151" t="s">
        <v>629</v>
      </c>
      <c r="E151" t="s">
        <v>630</v>
      </c>
      <c r="F151">
        <v>5</v>
      </c>
      <c r="G151" t="s">
        <v>596</v>
      </c>
      <c r="H151" t="s">
        <v>354</v>
      </c>
      <c r="I151">
        <v>1657480754.1</v>
      </c>
      <c r="J151">
        <f>(K151)/1000</f>
        <v>0</v>
      </c>
      <c r="K151">
        <f>IF(BF151, AN151, AH151)</f>
        <v>0</v>
      </c>
      <c r="L151">
        <f>IF(BF151, AI151, AG151)</f>
        <v>0</v>
      </c>
      <c r="M151">
        <f>BH151 - IF(AU151&gt;1, L151*BB151*100.0/(AW151*BV151), 0)</f>
        <v>0</v>
      </c>
      <c r="N151">
        <f>((T151-J151/2)*M151-L151)/(T151+J151/2)</f>
        <v>0</v>
      </c>
      <c r="O151">
        <f>N151*(BO151+BP151)/1000.0</f>
        <v>0</v>
      </c>
      <c r="P151">
        <f>(BH151 - IF(AU151&gt;1, L151*BB151*100.0/(AW151*BV151), 0))*(BO151+BP151)/1000.0</f>
        <v>0</v>
      </c>
      <c r="Q151">
        <f>2.0/((1/S151-1/R151)+SIGN(S151)*SQRT((1/S151-1/R151)*(1/S151-1/R151) + 4*BC151/((BC151+1)*(BC151+1))*(2*1/S151*1/R151-1/R151*1/R151)))</f>
        <v>0</v>
      </c>
      <c r="R151">
        <f>IF(LEFT(BD151,1)&lt;&gt;"0",IF(LEFT(BD151,1)="1",3.0,BE151),$D$5+$E$5*(BV151*BO151/($K$5*1000))+$F$5*(BV151*BO151/($K$5*1000))*MAX(MIN(BB151,$J$5),$I$5)*MAX(MIN(BB151,$J$5),$I$5)+$G$5*MAX(MIN(BB151,$J$5),$I$5)*(BV151*BO151/($K$5*1000))+$H$5*(BV151*BO151/($K$5*1000))*(BV151*BO151/($K$5*1000)))</f>
        <v>0</v>
      </c>
      <c r="S151">
        <f>J151*(1000-(1000*0.61365*exp(17.502*W151/(240.97+W151))/(BO151+BP151)+BJ151)/2)/(1000*0.61365*exp(17.502*W151/(240.97+W151))/(BO151+BP151)-BJ151)</f>
        <v>0</v>
      </c>
      <c r="T151">
        <f>1/((BC151+1)/(Q151/1.6)+1/(R151/1.37)) + BC151/((BC151+1)/(Q151/1.6) + BC151/(R151/1.37))</f>
        <v>0</v>
      </c>
      <c r="U151">
        <f>(AX151*BA151)</f>
        <v>0</v>
      </c>
      <c r="V151">
        <f>(BQ151+(U151+2*0.95*5.67E-8*(((BQ151+$B$7)+273)^4-(BQ151+273)^4)-44100*J151)/(1.84*29.3*R151+8*0.95*5.67E-8*(BQ151+273)^3))</f>
        <v>0</v>
      </c>
      <c r="W151">
        <f>($C$7*BR151+$D$7*BS151+$E$7*V151)</f>
        <v>0</v>
      </c>
      <c r="X151">
        <f>0.61365*exp(17.502*W151/(240.97+W151))</f>
        <v>0</v>
      </c>
      <c r="Y151">
        <f>(Z151/AA151*100)</f>
        <v>0</v>
      </c>
      <c r="Z151">
        <f>BJ151*(BO151+BP151)/1000</f>
        <v>0</v>
      </c>
      <c r="AA151">
        <f>0.61365*exp(17.502*BQ151/(240.97+BQ151))</f>
        <v>0</v>
      </c>
      <c r="AB151">
        <f>(X151-BJ151*(BO151+BP151)/1000)</f>
        <v>0</v>
      </c>
      <c r="AC151">
        <f>(-J151*44100)</f>
        <v>0</v>
      </c>
      <c r="AD151">
        <f>2*29.3*R151*0.92*(BQ151-W151)</f>
        <v>0</v>
      </c>
      <c r="AE151">
        <f>2*0.95*5.67E-8*(((BQ151+$B$7)+273)^4-(W151+273)^4)</f>
        <v>0</v>
      </c>
      <c r="AF151">
        <f>U151+AE151+AC151+AD151</f>
        <v>0</v>
      </c>
      <c r="AG151">
        <f>BN151*AU151*(BI151-BH151*(1000-AU151*BK151)/(1000-AU151*BJ151))/(100*BB151)</f>
        <v>0</v>
      </c>
      <c r="AH151">
        <f>1000*BN151*AU151*(BJ151-BK151)/(100*BB151*(1000-AU151*BJ151))</f>
        <v>0</v>
      </c>
      <c r="AI151">
        <f>(AJ151 - AK151 - BO151*1E3/(8.314*(BQ151+273.15)) * AM151/BN151 * AL151) * BN151/(100*BB151) * (1000 - BK151)/1000</f>
        <v>0</v>
      </c>
      <c r="AJ151">
        <v>175.923289895732</v>
      </c>
      <c r="AK151">
        <v>184.273</v>
      </c>
      <c r="AL151">
        <v>-3.29116400467253</v>
      </c>
      <c r="AM151">
        <v>66.2237107534502</v>
      </c>
      <c r="AN151">
        <f>(AP151 - AO151 + BO151*1E3/(8.314*(BQ151+273.15)) * AR151/BN151 * AQ151) * BN151/(100*BB151) * 1000/(1000 - AP151)</f>
        <v>0</v>
      </c>
      <c r="AO151">
        <v>19.5923660910374</v>
      </c>
      <c r="AP151">
        <v>21.7411741258741</v>
      </c>
      <c r="AQ151">
        <v>0.0003921843514633</v>
      </c>
      <c r="AR151">
        <v>78.8586477778016</v>
      </c>
      <c r="AS151">
        <v>21</v>
      </c>
      <c r="AT151">
        <v>4</v>
      </c>
      <c r="AU151">
        <f>IF(AS151*$H$13&gt;=AW151,1.0,(AW151/(AW151-AS151*$H$13)))</f>
        <v>0</v>
      </c>
      <c r="AV151">
        <f>(AU151-1)*100</f>
        <v>0</v>
      </c>
      <c r="AW151">
        <f>MAX(0,($B$13+$C$13*BV151)/(1+$D$13*BV151)*BO151/(BQ151+273)*$E$13)</f>
        <v>0</v>
      </c>
      <c r="AX151">
        <f>$B$11*BW151+$C$11*BX151+$F$11*CI151*(1-CL151)</f>
        <v>0</v>
      </c>
      <c r="AY151">
        <f>AX151*AZ151</f>
        <v>0</v>
      </c>
      <c r="AZ151">
        <f>($B$11*$D$9+$C$11*$D$9+$F$11*((CV151+CN151)/MAX(CV151+CN151+CW151, 0.1)*$I$9+CW151/MAX(CV151+CN151+CW151, 0.1)*$J$9))/($B$11+$C$11+$F$11)</f>
        <v>0</v>
      </c>
      <c r="BA151">
        <f>($B$11*$K$9+$C$11*$K$9+$F$11*((CV151+CN151)/MAX(CV151+CN151+CW151, 0.1)*$P$9+CW151/MAX(CV151+CN151+CW151, 0.1)*$Q$9))/($B$11+$C$11+$F$11)</f>
        <v>0</v>
      </c>
      <c r="BB151">
        <v>2.7</v>
      </c>
      <c r="BC151">
        <v>0.5</v>
      </c>
      <c r="BD151" t="s">
        <v>355</v>
      </c>
      <c r="BE151">
        <v>2</v>
      </c>
      <c r="BF151" t="b">
        <v>1</v>
      </c>
      <c r="BG151">
        <v>1657480754.1</v>
      </c>
      <c r="BH151">
        <v>186.694555555556</v>
      </c>
      <c r="BI151">
        <v>170.537222222222</v>
      </c>
      <c r="BJ151">
        <v>21.7371777777778</v>
      </c>
      <c r="BK151">
        <v>19.5947111111111</v>
      </c>
      <c r="BL151">
        <v>184.297111111111</v>
      </c>
      <c r="BM151">
        <v>21.4347666666667</v>
      </c>
      <c r="BN151">
        <v>499.954777777778</v>
      </c>
      <c r="BO151">
        <v>73.3536333333333</v>
      </c>
      <c r="BP151">
        <v>0.0253991888888889</v>
      </c>
      <c r="BQ151">
        <v>25.123</v>
      </c>
      <c r="BR151">
        <v>25.0423</v>
      </c>
      <c r="BS151">
        <v>999.9</v>
      </c>
      <c r="BT151">
        <v>0</v>
      </c>
      <c r="BU151">
        <v>0</v>
      </c>
      <c r="BV151">
        <v>9978.61222222222</v>
      </c>
      <c r="BW151">
        <v>0</v>
      </c>
      <c r="BX151">
        <v>2103.78333333333</v>
      </c>
      <c r="BY151">
        <v>16.1574777777778</v>
      </c>
      <c r="BZ151">
        <v>190.843222222222</v>
      </c>
      <c r="CA151">
        <v>173.945666666667</v>
      </c>
      <c r="CB151">
        <v>2.14245555555556</v>
      </c>
      <c r="CC151">
        <v>170.537222222222</v>
      </c>
      <c r="CD151">
        <v>19.5947111111111</v>
      </c>
      <c r="CE151">
        <v>1.5945</v>
      </c>
      <c r="CF151">
        <v>1.43734333333333</v>
      </c>
      <c r="CG151">
        <v>13.9057555555556</v>
      </c>
      <c r="CH151">
        <v>12.3174444444444</v>
      </c>
      <c r="CI151">
        <v>2000.05111111111</v>
      </c>
      <c r="CJ151">
        <v>0.980000333333333</v>
      </c>
      <c r="CK151">
        <v>0.0200000888888889</v>
      </c>
      <c r="CL151">
        <v>0</v>
      </c>
      <c r="CM151">
        <v>2.50845555555555</v>
      </c>
      <c r="CN151">
        <v>0</v>
      </c>
      <c r="CO151">
        <v>3676.52</v>
      </c>
      <c r="CP151">
        <v>16705.8444444444</v>
      </c>
      <c r="CQ151">
        <v>46.687</v>
      </c>
      <c r="CR151">
        <v>49.562</v>
      </c>
      <c r="CS151">
        <v>48</v>
      </c>
      <c r="CT151">
        <v>47.125</v>
      </c>
      <c r="CU151">
        <v>45.875</v>
      </c>
      <c r="CV151">
        <v>1960.05</v>
      </c>
      <c r="CW151">
        <v>40.0011111111111</v>
      </c>
      <c r="CX151">
        <v>0</v>
      </c>
      <c r="CY151">
        <v>1651547541</v>
      </c>
      <c r="CZ151">
        <v>0</v>
      </c>
      <c r="DA151">
        <v>0</v>
      </c>
      <c r="DB151" t="s">
        <v>356</v>
      </c>
      <c r="DC151">
        <v>1657298120.5</v>
      </c>
      <c r="DD151">
        <v>1657298120.5</v>
      </c>
      <c r="DE151">
        <v>0</v>
      </c>
      <c r="DF151">
        <v>1.391</v>
      </c>
      <c r="DG151">
        <v>0.035</v>
      </c>
      <c r="DH151">
        <v>2.39</v>
      </c>
      <c r="DI151">
        <v>0.104</v>
      </c>
      <c r="DJ151">
        <v>419</v>
      </c>
      <c r="DK151">
        <v>18</v>
      </c>
      <c r="DL151">
        <v>0.11</v>
      </c>
      <c r="DM151">
        <v>0.02</v>
      </c>
      <c r="DN151">
        <v>14.931175</v>
      </c>
      <c r="DO151">
        <v>9.65277298311446</v>
      </c>
      <c r="DP151">
        <v>0.945659322840419</v>
      </c>
      <c r="DQ151">
        <v>0</v>
      </c>
      <c r="DR151">
        <v>2.1648275</v>
      </c>
      <c r="DS151">
        <v>-0.235728180112572</v>
      </c>
      <c r="DT151">
        <v>0.0239371720081968</v>
      </c>
      <c r="DU151">
        <v>0</v>
      </c>
      <c r="DV151">
        <v>0</v>
      </c>
      <c r="DW151">
        <v>2</v>
      </c>
      <c r="DX151" t="s">
        <v>357</v>
      </c>
      <c r="DY151">
        <v>2.81598</v>
      </c>
      <c r="DZ151">
        <v>2.64155</v>
      </c>
      <c r="EA151">
        <v>0.0354486</v>
      </c>
      <c r="EB151">
        <v>0.03295</v>
      </c>
      <c r="EC151">
        <v>0.0770856</v>
      </c>
      <c r="ED151">
        <v>0.0717725</v>
      </c>
      <c r="EE151">
        <v>26761.4</v>
      </c>
      <c r="EF151">
        <v>23463.9</v>
      </c>
      <c r="EG151">
        <v>24865.2</v>
      </c>
      <c r="EH151">
        <v>23655.1</v>
      </c>
      <c r="EI151">
        <v>39228.5</v>
      </c>
      <c r="EJ151">
        <v>36385.2</v>
      </c>
      <c r="EK151">
        <v>45015.7</v>
      </c>
      <c r="EL151">
        <v>42253.7</v>
      </c>
      <c r="EM151">
        <v>1.71723</v>
      </c>
      <c r="EN151">
        <v>2.0511</v>
      </c>
      <c r="EO151">
        <v>-0.0365749</v>
      </c>
      <c r="EP151">
        <v>0</v>
      </c>
      <c r="EQ151">
        <v>25.6422</v>
      </c>
      <c r="ER151">
        <v>999.9</v>
      </c>
      <c r="ES151">
        <v>34.111</v>
      </c>
      <c r="ET151">
        <v>38.25</v>
      </c>
      <c r="EU151">
        <v>31.3757</v>
      </c>
      <c r="EV151">
        <v>53.1608</v>
      </c>
      <c r="EW151">
        <v>28.6979</v>
      </c>
      <c r="EX151">
        <v>2</v>
      </c>
      <c r="EY151">
        <v>0.424045</v>
      </c>
      <c r="EZ151">
        <v>6.31723</v>
      </c>
      <c r="FA151">
        <v>20.1289</v>
      </c>
      <c r="FB151">
        <v>5.23226</v>
      </c>
      <c r="FC151">
        <v>11.992</v>
      </c>
      <c r="FD151">
        <v>4.9553</v>
      </c>
      <c r="FE151">
        <v>3.30393</v>
      </c>
      <c r="FF151">
        <v>348.2</v>
      </c>
      <c r="FG151">
        <v>9999</v>
      </c>
      <c r="FH151">
        <v>9999</v>
      </c>
      <c r="FI151">
        <v>6249</v>
      </c>
      <c r="FJ151">
        <v>1.86813</v>
      </c>
      <c r="FK151">
        <v>1.86397</v>
      </c>
      <c r="FL151">
        <v>1.87134</v>
      </c>
      <c r="FM151">
        <v>1.86249</v>
      </c>
      <c r="FN151">
        <v>1.86184</v>
      </c>
      <c r="FO151">
        <v>1.86817</v>
      </c>
      <c r="FP151">
        <v>1.85837</v>
      </c>
      <c r="FQ151">
        <v>1.86462</v>
      </c>
      <c r="FR151">
        <v>5</v>
      </c>
      <c r="FS151">
        <v>0</v>
      </c>
      <c r="FT151">
        <v>0</v>
      </c>
      <c r="FU151">
        <v>0</v>
      </c>
      <c r="FV151" t="s">
        <v>358</v>
      </c>
      <c r="FW151" t="s">
        <v>359</v>
      </c>
      <c r="FX151" t="s">
        <v>360</v>
      </c>
      <c r="FY151" t="s">
        <v>360</v>
      </c>
      <c r="FZ151" t="s">
        <v>360</v>
      </c>
      <c r="GA151" t="s">
        <v>360</v>
      </c>
      <c r="GB151">
        <v>0</v>
      </c>
      <c r="GC151">
        <v>100</v>
      </c>
      <c r="GD151">
        <v>100</v>
      </c>
      <c r="GE151">
        <v>2.365</v>
      </c>
      <c r="GF151">
        <v>0.3026</v>
      </c>
      <c r="GG151">
        <v>1.58883679202709</v>
      </c>
      <c r="GH151">
        <v>0.00476717027532216</v>
      </c>
      <c r="GI151">
        <v>-2.21254457965117e-06</v>
      </c>
      <c r="GJ151">
        <v>8.4011376092462e-10</v>
      </c>
      <c r="GK151">
        <v>-0.0609447565822332</v>
      </c>
      <c r="GL151">
        <v>-0.00872906473258777</v>
      </c>
      <c r="GM151">
        <v>0.00143137740804298</v>
      </c>
      <c r="GN151">
        <v>-1.08861914993027e-05</v>
      </c>
      <c r="GO151">
        <v>12</v>
      </c>
      <c r="GP151">
        <v>2219</v>
      </c>
      <c r="GQ151">
        <v>4</v>
      </c>
      <c r="GR151">
        <v>38</v>
      </c>
      <c r="GS151">
        <v>3043.9</v>
      </c>
      <c r="GT151">
        <v>3043.9</v>
      </c>
      <c r="GU151">
        <v>0.59082</v>
      </c>
      <c r="GV151">
        <v>2.44995</v>
      </c>
      <c r="GW151">
        <v>1.99829</v>
      </c>
      <c r="GX151">
        <v>2.7002</v>
      </c>
      <c r="GY151">
        <v>2.09351</v>
      </c>
      <c r="GZ151">
        <v>2.40723</v>
      </c>
      <c r="HA151">
        <v>43.7817</v>
      </c>
      <c r="HB151">
        <v>13.4491</v>
      </c>
      <c r="HC151">
        <v>18</v>
      </c>
      <c r="HD151">
        <v>422.05</v>
      </c>
      <c r="HE151">
        <v>645.195</v>
      </c>
      <c r="HF151">
        <v>19.9064</v>
      </c>
      <c r="HG151">
        <v>32.76</v>
      </c>
      <c r="HH151">
        <v>29.999</v>
      </c>
      <c r="HI151">
        <v>32.7276</v>
      </c>
      <c r="HJ151">
        <v>32.7059</v>
      </c>
      <c r="HK151">
        <v>11.7142</v>
      </c>
      <c r="HL151">
        <v>44.3891</v>
      </c>
      <c r="HM151">
        <v>0</v>
      </c>
      <c r="HN151">
        <v>19.9132</v>
      </c>
      <c r="HO151">
        <v>130.82</v>
      </c>
      <c r="HP151">
        <v>19.6347</v>
      </c>
      <c r="HQ151">
        <v>95.2255</v>
      </c>
      <c r="HR151">
        <v>99.2935</v>
      </c>
    </row>
    <row r="152" spans="1:226">
      <c r="A152">
        <v>136</v>
      </c>
      <c r="B152">
        <v>1657480761.6</v>
      </c>
      <c r="C152">
        <v>1492.59999990463</v>
      </c>
      <c r="D152" t="s">
        <v>631</v>
      </c>
      <c r="E152" t="s">
        <v>632</v>
      </c>
      <c r="F152">
        <v>5</v>
      </c>
      <c r="G152" t="s">
        <v>596</v>
      </c>
      <c r="H152" t="s">
        <v>354</v>
      </c>
      <c r="I152">
        <v>1657480758.8</v>
      </c>
      <c r="J152">
        <f>(K152)/1000</f>
        <v>0</v>
      </c>
      <c r="K152">
        <f>IF(BF152, AN152, AH152)</f>
        <v>0</v>
      </c>
      <c r="L152">
        <f>IF(BF152, AI152, AG152)</f>
        <v>0</v>
      </c>
      <c r="M152">
        <f>BH152 - IF(AU152&gt;1, L152*BB152*100.0/(AW152*BV152), 0)</f>
        <v>0</v>
      </c>
      <c r="N152">
        <f>((T152-J152/2)*M152-L152)/(T152+J152/2)</f>
        <v>0</v>
      </c>
      <c r="O152">
        <f>N152*(BO152+BP152)/1000.0</f>
        <v>0</v>
      </c>
      <c r="P152">
        <f>(BH152 - IF(AU152&gt;1, L152*BB152*100.0/(AW152*BV152), 0))*(BO152+BP152)/1000.0</f>
        <v>0</v>
      </c>
      <c r="Q152">
        <f>2.0/((1/S152-1/R152)+SIGN(S152)*SQRT((1/S152-1/R152)*(1/S152-1/R152) + 4*BC152/((BC152+1)*(BC152+1))*(2*1/S152*1/R152-1/R152*1/R152)))</f>
        <v>0</v>
      </c>
      <c r="R152">
        <f>IF(LEFT(BD152,1)&lt;&gt;"0",IF(LEFT(BD152,1)="1",3.0,BE152),$D$5+$E$5*(BV152*BO152/($K$5*1000))+$F$5*(BV152*BO152/($K$5*1000))*MAX(MIN(BB152,$J$5),$I$5)*MAX(MIN(BB152,$J$5),$I$5)+$G$5*MAX(MIN(BB152,$J$5),$I$5)*(BV152*BO152/($K$5*1000))+$H$5*(BV152*BO152/($K$5*1000))*(BV152*BO152/($K$5*1000)))</f>
        <v>0</v>
      </c>
      <c r="S152">
        <f>J152*(1000-(1000*0.61365*exp(17.502*W152/(240.97+W152))/(BO152+BP152)+BJ152)/2)/(1000*0.61365*exp(17.502*W152/(240.97+W152))/(BO152+BP152)-BJ152)</f>
        <v>0</v>
      </c>
      <c r="T152">
        <f>1/((BC152+1)/(Q152/1.6)+1/(R152/1.37)) + BC152/((BC152+1)/(Q152/1.6) + BC152/(R152/1.37))</f>
        <v>0</v>
      </c>
      <c r="U152">
        <f>(AX152*BA152)</f>
        <v>0</v>
      </c>
      <c r="V152">
        <f>(BQ152+(U152+2*0.95*5.67E-8*(((BQ152+$B$7)+273)^4-(BQ152+273)^4)-44100*J152)/(1.84*29.3*R152+8*0.95*5.67E-8*(BQ152+273)^3))</f>
        <v>0</v>
      </c>
      <c r="W152">
        <f>($C$7*BR152+$D$7*BS152+$E$7*V152)</f>
        <v>0</v>
      </c>
      <c r="X152">
        <f>0.61365*exp(17.502*W152/(240.97+W152))</f>
        <v>0</v>
      </c>
      <c r="Y152">
        <f>(Z152/AA152*100)</f>
        <v>0</v>
      </c>
      <c r="Z152">
        <f>BJ152*(BO152+BP152)/1000</f>
        <v>0</v>
      </c>
      <c r="AA152">
        <f>0.61365*exp(17.502*BQ152/(240.97+BQ152))</f>
        <v>0</v>
      </c>
      <c r="AB152">
        <f>(X152-BJ152*(BO152+BP152)/1000)</f>
        <v>0</v>
      </c>
      <c r="AC152">
        <f>(-J152*44100)</f>
        <v>0</v>
      </c>
      <c r="AD152">
        <f>2*29.3*R152*0.92*(BQ152-W152)</f>
        <v>0</v>
      </c>
      <c r="AE152">
        <f>2*0.95*5.67E-8*(((BQ152+$B$7)+273)^4-(W152+273)^4)</f>
        <v>0</v>
      </c>
      <c r="AF152">
        <f>U152+AE152+AC152+AD152</f>
        <v>0</v>
      </c>
      <c r="AG152">
        <f>BN152*AU152*(BI152-BH152*(1000-AU152*BK152)/(1000-AU152*BJ152))/(100*BB152)</f>
        <v>0</v>
      </c>
      <c r="AH152">
        <f>1000*BN152*AU152*(BJ152-BK152)/(100*BB152*(1000-AU152*BJ152))</f>
        <v>0</v>
      </c>
      <c r="AI152">
        <f>(AJ152 - AK152 - BO152*1E3/(8.314*(BQ152+273.15)) * AM152/BN152 * AL152) * BN152/(100*BB152) * (1000 - BK152)/1000</f>
        <v>0</v>
      </c>
      <c r="AJ152">
        <v>159.221114635287</v>
      </c>
      <c r="AK152">
        <v>168.098890909091</v>
      </c>
      <c r="AL152">
        <v>-3.24278889603267</v>
      </c>
      <c r="AM152">
        <v>66.2237107534502</v>
      </c>
      <c r="AN152">
        <f>(AP152 - AO152 + BO152*1E3/(8.314*(BQ152+273.15)) * AR152/BN152 * AQ152) * BN152/(100*BB152) * 1000/(1000 - AP152)</f>
        <v>0</v>
      </c>
      <c r="AO152">
        <v>19.5994712050218</v>
      </c>
      <c r="AP152">
        <v>21.7475097902098</v>
      </c>
      <c r="AQ152">
        <v>8.29756568096354e-05</v>
      </c>
      <c r="AR152">
        <v>78.8586477778016</v>
      </c>
      <c r="AS152">
        <v>21</v>
      </c>
      <c r="AT152">
        <v>4</v>
      </c>
      <c r="AU152">
        <f>IF(AS152*$H$13&gt;=AW152,1.0,(AW152/(AW152-AS152*$H$13)))</f>
        <v>0</v>
      </c>
      <c r="AV152">
        <f>(AU152-1)*100</f>
        <v>0</v>
      </c>
      <c r="AW152">
        <f>MAX(0,($B$13+$C$13*BV152)/(1+$D$13*BV152)*BO152/(BQ152+273)*$E$13)</f>
        <v>0</v>
      </c>
      <c r="AX152">
        <f>$B$11*BW152+$C$11*BX152+$F$11*CI152*(1-CL152)</f>
        <v>0</v>
      </c>
      <c r="AY152">
        <f>AX152*AZ152</f>
        <v>0</v>
      </c>
      <c r="AZ152">
        <f>($B$11*$D$9+$C$11*$D$9+$F$11*((CV152+CN152)/MAX(CV152+CN152+CW152, 0.1)*$I$9+CW152/MAX(CV152+CN152+CW152, 0.1)*$J$9))/($B$11+$C$11+$F$11)</f>
        <v>0</v>
      </c>
      <c r="BA152">
        <f>($B$11*$K$9+$C$11*$K$9+$F$11*((CV152+CN152)/MAX(CV152+CN152+CW152, 0.1)*$P$9+CW152/MAX(CV152+CN152+CW152, 0.1)*$Q$9))/($B$11+$C$11+$F$11)</f>
        <v>0</v>
      </c>
      <c r="BB152">
        <v>2.7</v>
      </c>
      <c r="BC152">
        <v>0.5</v>
      </c>
      <c r="BD152" t="s">
        <v>355</v>
      </c>
      <c r="BE152">
        <v>2</v>
      </c>
      <c r="BF152" t="b">
        <v>1</v>
      </c>
      <c r="BG152">
        <v>1657480758.8</v>
      </c>
      <c r="BH152">
        <v>171.7599</v>
      </c>
      <c r="BI152">
        <v>155.0449</v>
      </c>
      <c r="BJ152">
        <v>21.74394</v>
      </c>
      <c r="BK152">
        <v>19.60159</v>
      </c>
      <c r="BL152">
        <v>169.4228</v>
      </c>
      <c r="BM152">
        <v>21.44131</v>
      </c>
      <c r="BN152">
        <v>499.9566</v>
      </c>
      <c r="BO152">
        <v>73.35564</v>
      </c>
      <c r="BP152">
        <v>0.0254218</v>
      </c>
      <c r="BQ152">
        <v>25.11997</v>
      </c>
      <c r="BR152">
        <v>25.0361</v>
      </c>
      <c r="BS152">
        <v>999.9</v>
      </c>
      <c r="BT152">
        <v>0</v>
      </c>
      <c r="BU152">
        <v>0</v>
      </c>
      <c r="BV152">
        <v>9985.243</v>
      </c>
      <c r="BW152">
        <v>0</v>
      </c>
      <c r="BX152">
        <v>2103.204</v>
      </c>
      <c r="BY152">
        <v>16.71491</v>
      </c>
      <c r="BZ152">
        <v>175.5778</v>
      </c>
      <c r="CA152">
        <v>158.1448</v>
      </c>
      <c r="CB152">
        <v>2.142351</v>
      </c>
      <c r="CC152">
        <v>155.0449</v>
      </c>
      <c r="CD152">
        <v>19.60159</v>
      </c>
      <c r="CE152">
        <v>1.59504</v>
      </c>
      <c r="CF152">
        <v>1.437886</v>
      </c>
      <c r="CG152">
        <v>13.91097</v>
      </c>
      <c r="CH152">
        <v>12.32319</v>
      </c>
      <c r="CI152">
        <v>1999.997</v>
      </c>
      <c r="CJ152">
        <v>0.9800001</v>
      </c>
      <c r="CK152">
        <v>0.02000033</v>
      </c>
      <c r="CL152">
        <v>0</v>
      </c>
      <c r="CM152">
        <v>2.56287</v>
      </c>
      <c r="CN152">
        <v>0</v>
      </c>
      <c r="CO152">
        <v>3675.891</v>
      </c>
      <c r="CP152">
        <v>16705.41</v>
      </c>
      <c r="CQ152">
        <v>46.6746</v>
      </c>
      <c r="CR152">
        <v>49.562</v>
      </c>
      <c r="CS152">
        <v>47.9622</v>
      </c>
      <c r="CT152">
        <v>47.125</v>
      </c>
      <c r="CU152">
        <v>45.875</v>
      </c>
      <c r="CV152">
        <v>1959.996</v>
      </c>
      <c r="CW152">
        <v>40.001</v>
      </c>
      <c r="CX152">
        <v>0</v>
      </c>
      <c r="CY152">
        <v>1651547545.8</v>
      </c>
      <c r="CZ152">
        <v>0</v>
      </c>
      <c r="DA152">
        <v>0</v>
      </c>
      <c r="DB152" t="s">
        <v>356</v>
      </c>
      <c r="DC152">
        <v>1657298120.5</v>
      </c>
      <c r="DD152">
        <v>1657298120.5</v>
      </c>
      <c r="DE152">
        <v>0</v>
      </c>
      <c r="DF152">
        <v>1.391</v>
      </c>
      <c r="DG152">
        <v>0.035</v>
      </c>
      <c r="DH152">
        <v>2.39</v>
      </c>
      <c r="DI152">
        <v>0.104</v>
      </c>
      <c r="DJ152">
        <v>419</v>
      </c>
      <c r="DK152">
        <v>18</v>
      </c>
      <c r="DL152">
        <v>0.11</v>
      </c>
      <c r="DM152">
        <v>0.02</v>
      </c>
      <c r="DN152">
        <v>15.7882575</v>
      </c>
      <c r="DO152">
        <v>7.80207692307688</v>
      </c>
      <c r="DP152">
        <v>0.769763336970364</v>
      </c>
      <c r="DQ152">
        <v>0</v>
      </c>
      <c r="DR152">
        <v>2.14820475</v>
      </c>
      <c r="DS152">
        <v>-0.0813747467166961</v>
      </c>
      <c r="DT152">
        <v>0.00989221132697336</v>
      </c>
      <c r="DU152">
        <v>1</v>
      </c>
      <c r="DV152">
        <v>1</v>
      </c>
      <c r="DW152">
        <v>2</v>
      </c>
      <c r="DX152" t="s">
        <v>383</v>
      </c>
      <c r="DY152">
        <v>2.81583</v>
      </c>
      <c r="DZ152">
        <v>2.64202</v>
      </c>
      <c r="EA152">
        <v>0.0325233</v>
      </c>
      <c r="EB152">
        <v>0.0297777</v>
      </c>
      <c r="EC152">
        <v>0.0771068</v>
      </c>
      <c r="ED152">
        <v>0.0717963</v>
      </c>
      <c r="EE152">
        <v>26843.5</v>
      </c>
      <c r="EF152">
        <v>23541.5</v>
      </c>
      <c r="EG152">
        <v>24866.1</v>
      </c>
      <c r="EH152">
        <v>23655.7</v>
      </c>
      <c r="EI152">
        <v>39228.6</v>
      </c>
      <c r="EJ152">
        <v>36385.1</v>
      </c>
      <c r="EK152">
        <v>45016.8</v>
      </c>
      <c r="EL152">
        <v>42254.7</v>
      </c>
      <c r="EM152">
        <v>1.7172</v>
      </c>
      <c r="EN152">
        <v>2.05123</v>
      </c>
      <c r="EO152">
        <v>-0.0378862</v>
      </c>
      <c r="EP152">
        <v>0</v>
      </c>
      <c r="EQ152">
        <v>25.652</v>
      </c>
      <c r="ER152">
        <v>999.9</v>
      </c>
      <c r="ES152">
        <v>34.086</v>
      </c>
      <c r="ET152">
        <v>38.27</v>
      </c>
      <c r="EU152">
        <v>31.3916</v>
      </c>
      <c r="EV152">
        <v>53.2008</v>
      </c>
      <c r="EW152">
        <v>28.8462</v>
      </c>
      <c r="EX152">
        <v>2</v>
      </c>
      <c r="EY152">
        <v>0.42312</v>
      </c>
      <c r="EZ152">
        <v>6.30577</v>
      </c>
      <c r="FA152">
        <v>20.1297</v>
      </c>
      <c r="FB152">
        <v>5.23316</v>
      </c>
      <c r="FC152">
        <v>11.992</v>
      </c>
      <c r="FD152">
        <v>4.95565</v>
      </c>
      <c r="FE152">
        <v>3.304</v>
      </c>
      <c r="FF152">
        <v>348.2</v>
      </c>
      <c r="FG152">
        <v>9999</v>
      </c>
      <c r="FH152">
        <v>9999</v>
      </c>
      <c r="FI152">
        <v>6249.3</v>
      </c>
      <c r="FJ152">
        <v>1.86813</v>
      </c>
      <c r="FK152">
        <v>1.86395</v>
      </c>
      <c r="FL152">
        <v>1.87134</v>
      </c>
      <c r="FM152">
        <v>1.86248</v>
      </c>
      <c r="FN152">
        <v>1.86188</v>
      </c>
      <c r="FO152">
        <v>1.86819</v>
      </c>
      <c r="FP152">
        <v>1.85837</v>
      </c>
      <c r="FQ152">
        <v>1.86461</v>
      </c>
      <c r="FR152">
        <v>5</v>
      </c>
      <c r="FS152">
        <v>0</v>
      </c>
      <c r="FT152">
        <v>0</v>
      </c>
      <c r="FU152">
        <v>0</v>
      </c>
      <c r="FV152" t="s">
        <v>358</v>
      </c>
      <c r="FW152" t="s">
        <v>359</v>
      </c>
      <c r="FX152" t="s">
        <v>360</v>
      </c>
      <c r="FY152" t="s">
        <v>360</v>
      </c>
      <c r="FZ152" t="s">
        <v>360</v>
      </c>
      <c r="GA152" t="s">
        <v>360</v>
      </c>
      <c r="GB152">
        <v>0</v>
      </c>
      <c r="GC152">
        <v>100</v>
      </c>
      <c r="GD152">
        <v>100</v>
      </c>
      <c r="GE152">
        <v>2.3</v>
      </c>
      <c r="GF152">
        <v>0.3028</v>
      </c>
      <c r="GG152">
        <v>1.58883679202709</v>
      </c>
      <c r="GH152">
        <v>0.00476717027532216</v>
      </c>
      <c r="GI152">
        <v>-2.21254457965117e-06</v>
      </c>
      <c r="GJ152">
        <v>8.4011376092462e-10</v>
      </c>
      <c r="GK152">
        <v>-0.0609447565822332</v>
      </c>
      <c r="GL152">
        <v>-0.00872906473258777</v>
      </c>
      <c r="GM152">
        <v>0.00143137740804298</v>
      </c>
      <c r="GN152">
        <v>-1.08861914993027e-05</v>
      </c>
      <c r="GO152">
        <v>12</v>
      </c>
      <c r="GP152">
        <v>2219</v>
      </c>
      <c r="GQ152">
        <v>4</v>
      </c>
      <c r="GR152">
        <v>38</v>
      </c>
      <c r="GS152">
        <v>3044</v>
      </c>
      <c r="GT152">
        <v>3044</v>
      </c>
      <c r="GU152">
        <v>0.539551</v>
      </c>
      <c r="GV152">
        <v>2.45605</v>
      </c>
      <c r="GW152">
        <v>1.99829</v>
      </c>
      <c r="GX152">
        <v>2.7002</v>
      </c>
      <c r="GY152">
        <v>2.09351</v>
      </c>
      <c r="GZ152">
        <v>2.41455</v>
      </c>
      <c r="HA152">
        <v>43.8092</v>
      </c>
      <c r="HB152">
        <v>13.4403</v>
      </c>
      <c r="HC152">
        <v>18</v>
      </c>
      <c r="HD152">
        <v>421.999</v>
      </c>
      <c r="HE152">
        <v>645.23</v>
      </c>
      <c r="HF152">
        <v>19.8742</v>
      </c>
      <c r="HG152">
        <v>32.7516</v>
      </c>
      <c r="HH152">
        <v>29.9991</v>
      </c>
      <c r="HI152">
        <v>32.7219</v>
      </c>
      <c r="HJ152">
        <v>32.6994</v>
      </c>
      <c r="HK152">
        <v>10.7599</v>
      </c>
      <c r="HL152">
        <v>44.3891</v>
      </c>
      <c r="HM152">
        <v>0</v>
      </c>
      <c r="HN152">
        <v>19.8716</v>
      </c>
      <c r="HO152">
        <v>117.449</v>
      </c>
      <c r="HP152">
        <v>19.6492</v>
      </c>
      <c r="HQ152">
        <v>95.2283</v>
      </c>
      <c r="HR152">
        <v>99.2959</v>
      </c>
    </row>
    <row r="153" spans="1:226">
      <c r="A153">
        <v>137</v>
      </c>
      <c r="B153">
        <v>1657480766.6</v>
      </c>
      <c r="C153">
        <v>1497.59999990463</v>
      </c>
      <c r="D153" t="s">
        <v>633</v>
      </c>
      <c r="E153" t="s">
        <v>634</v>
      </c>
      <c r="F153">
        <v>5</v>
      </c>
      <c r="G153" t="s">
        <v>596</v>
      </c>
      <c r="H153" t="s">
        <v>354</v>
      </c>
      <c r="I153">
        <v>1657480764.1</v>
      </c>
      <c r="J153">
        <f>(K153)/1000</f>
        <v>0</v>
      </c>
      <c r="K153">
        <f>IF(BF153, AN153, AH153)</f>
        <v>0</v>
      </c>
      <c r="L153">
        <f>IF(BF153, AI153, AG153)</f>
        <v>0</v>
      </c>
      <c r="M153">
        <f>BH153 - IF(AU153&gt;1, L153*BB153*100.0/(AW153*BV153), 0)</f>
        <v>0</v>
      </c>
      <c r="N153">
        <f>((T153-J153/2)*M153-L153)/(T153+J153/2)</f>
        <v>0</v>
      </c>
      <c r="O153">
        <f>N153*(BO153+BP153)/1000.0</f>
        <v>0</v>
      </c>
      <c r="P153">
        <f>(BH153 - IF(AU153&gt;1, L153*BB153*100.0/(AW153*BV153), 0))*(BO153+BP153)/1000.0</f>
        <v>0</v>
      </c>
      <c r="Q153">
        <f>2.0/((1/S153-1/R153)+SIGN(S153)*SQRT((1/S153-1/R153)*(1/S153-1/R153) + 4*BC153/((BC153+1)*(BC153+1))*(2*1/S153*1/R153-1/R153*1/R153)))</f>
        <v>0</v>
      </c>
      <c r="R153">
        <f>IF(LEFT(BD153,1)&lt;&gt;"0",IF(LEFT(BD153,1)="1",3.0,BE153),$D$5+$E$5*(BV153*BO153/($K$5*1000))+$F$5*(BV153*BO153/($K$5*1000))*MAX(MIN(BB153,$J$5),$I$5)*MAX(MIN(BB153,$J$5),$I$5)+$G$5*MAX(MIN(BB153,$J$5),$I$5)*(BV153*BO153/($K$5*1000))+$H$5*(BV153*BO153/($K$5*1000))*(BV153*BO153/($K$5*1000)))</f>
        <v>0</v>
      </c>
      <c r="S153">
        <f>J153*(1000-(1000*0.61365*exp(17.502*W153/(240.97+W153))/(BO153+BP153)+BJ153)/2)/(1000*0.61365*exp(17.502*W153/(240.97+W153))/(BO153+BP153)-BJ153)</f>
        <v>0</v>
      </c>
      <c r="T153">
        <f>1/((BC153+1)/(Q153/1.6)+1/(R153/1.37)) + BC153/((BC153+1)/(Q153/1.6) + BC153/(R153/1.37))</f>
        <v>0</v>
      </c>
      <c r="U153">
        <f>(AX153*BA153)</f>
        <v>0</v>
      </c>
      <c r="V153">
        <f>(BQ153+(U153+2*0.95*5.67E-8*(((BQ153+$B$7)+273)^4-(BQ153+273)^4)-44100*J153)/(1.84*29.3*R153+8*0.95*5.67E-8*(BQ153+273)^3))</f>
        <v>0</v>
      </c>
      <c r="W153">
        <f>($C$7*BR153+$D$7*BS153+$E$7*V153)</f>
        <v>0</v>
      </c>
      <c r="X153">
        <f>0.61365*exp(17.502*W153/(240.97+W153))</f>
        <v>0</v>
      </c>
      <c r="Y153">
        <f>(Z153/AA153*100)</f>
        <v>0</v>
      </c>
      <c r="Z153">
        <f>BJ153*(BO153+BP153)/1000</f>
        <v>0</v>
      </c>
      <c r="AA153">
        <f>0.61365*exp(17.502*BQ153/(240.97+BQ153))</f>
        <v>0</v>
      </c>
      <c r="AB153">
        <f>(X153-BJ153*(BO153+BP153)/1000)</f>
        <v>0</v>
      </c>
      <c r="AC153">
        <f>(-J153*44100)</f>
        <v>0</v>
      </c>
      <c r="AD153">
        <f>2*29.3*R153*0.92*(BQ153-W153)</f>
        <v>0</v>
      </c>
      <c r="AE153">
        <f>2*0.95*5.67E-8*(((BQ153+$B$7)+273)^4-(W153+273)^4)</f>
        <v>0</v>
      </c>
      <c r="AF153">
        <f>U153+AE153+AC153+AD153</f>
        <v>0</v>
      </c>
      <c r="AG153">
        <f>BN153*AU153*(BI153-BH153*(1000-AU153*BK153)/(1000-AU153*BJ153))/(100*BB153)</f>
        <v>0</v>
      </c>
      <c r="AH153">
        <f>1000*BN153*AU153*(BJ153-BK153)/(100*BB153*(1000-AU153*BJ153))</f>
        <v>0</v>
      </c>
      <c r="AI153">
        <f>(AJ153 - AK153 - BO153*1E3/(8.314*(BQ153+273.15)) * AM153/BN153 * AL153) * BN153/(100*BB153) * (1000 - BK153)/1000</f>
        <v>0</v>
      </c>
      <c r="AJ153">
        <v>142.200817422942</v>
      </c>
      <c r="AK153">
        <v>151.673248484848</v>
      </c>
      <c r="AL153">
        <v>-3.27977218610248</v>
      </c>
      <c r="AM153">
        <v>66.2237107534502</v>
      </c>
      <c r="AN153">
        <f>(AP153 - AO153 + BO153*1E3/(8.314*(BQ153+273.15)) * AR153/BN153 * AQ153) * BN153/(100*BB153) * 1000/(1000 - AP153)</f>
        <v>0</v>
      </c>
      <c r="AO153">
        <v>19.6096579394905</v>
      </c>
      <c r="AP153">
        <v>21.761948951049</v>
      </c>
      <c r="AQ153">
        <v>0.000170217115030227</v>
      </c>
      <c r="AR153">
        <v>78.8586477778016</v>
      </c>
      <c r="AS153">
        <v>21</v>
      </c>
      <c r="AT153">
        <v>4</v>
      </c>
      <c r="AU153">
        <f>IF(AS153*$H$13&gt;=AW153,1.0,(AW153/(AW153-AS153*$H$13)))</f>
        <v>0</v>
      </c>
      <c r="AV153">
        <f>(AU153-1)*100</f>
        <v>0</v>
      </c>
      <c r="AW153">
        <f>MAX(0,($B$13+$C$13*BV153)/(1+$D$13*BV153)*BO153/(BQ153+273)*$E$13)</f>
        <v>0</v>
      </c>
      <c r="AX153">
        <f>$B$11*BW153+$C$11*BX153+$F$11*CI153*(1-CL153)</f>
        <v>0</v>
      </c>
      <c r="AY153">
        <f>AX153*AZ153</f>
        <v>0</v>
      </c>
      <c r="AZ153">
        <f>($B$11*$D$9+$C$11*$D$9+$F$11*((CV153+CN153)/MAX(CV153+CN153+CW153, 0.1)*$I$9+CW153/MAX(CV153+CN153+CW153, 0.1)*$J$9))/($B$11+$C$11+$F$11)</f>
        <v>0</v>
      </c>
      <c r="BA153">
        <f>($B$11*$K$9+$C$11*$K$9+$F$11*((CV153+CN153)/MAX(CV153+CN153+CW153, 0.1)*$P$9+CW153/MAX(CV153+CN153+CW153, 0.1)*$Q$9))/($B$11+$C$11+$F$11)</f>
        <v>0</v>
      </c>
      <c r="BB153">
        <v>2.7</v>
      </c>
      <c r="BC153">
        <v>0.5</v>
      </c>
      <c r="BD153" t="s">
        <v>355</v>
      </c>
      <c r="BE153">
        <v>2</v>
      </c>
      <c r="BF153" t="b">
        <v>1</v>
      </c>
      <c r="BG153">
        <v>1657480764.1</v>
      </c>
      <c r="BH153">
        <v>154.776777777778</v>
      </c>
      <c r="BI153">
        <v>137.465222222222</v>
      </c>
      <c r="BJ153">
        <v>21.7552</v>
      </c>
      <c r="BK153">
        <v>19.6133555555556</v>
      </c>
      <c r="BL153">
        <v>152.509333333333</v>
      </c>
      <c r="BM153">
        <v>21.4521666666667</v>
      </c>
      <c r="BN153">
        <v>499.980444444444</v>
      </c>
      <c r="BO153">
        <v>73.3541555555556</v>
      </c>
      <c r="BP153">
        <v>0.0255386111111111</v>
      </c>
      <c r="BQ153">
        <v>25.1186888888889</v>
      </c>
      <c r="BR153">
        <v>25.0293555555556</v>
      </c>
      <c r="BS153">
        <v>999.9</v>
      </c>
      <c r="BT153">
        <v>0</v>
      </c>
      <c r="BU153">
        <v>0</v>
      </c>
      <c r="BV153">
        <v>10018.6888888889</v>
      </c>
      <c r="BW153">
        <v>0</v>
      </c>
      <c r="BX153">
        <v>2093.41</v>
      </c>
      <c r="BY153">
        <v>17.3115111111111</v>
      </c>
      <c r="BZ153">
        <v>158.218888888889</v>
      </c>
      <c r="CA153">
        <v>140.215333333333</v>
      </c>
      <c r="CB153">
        <v>2.14183666666667</v>
      </c>
      <c r="CC153">
        <v>137.465222222222</v>
      </c>
      <c r="CD153">
        <v>19.6133555555556</v>
      </c>
      <c r="CE153">
        <v>1.59583333333333</v>
      </c>
      <c r="CF153">
        <v>1.43872111111111</v>
      </c>
      <c r="CG153">
        <v>13.9186444444444</v>
      </c>
      <c r="CH153">
        <v>12.3320111111111</v>
      </c>
      <c r="CI153">
        <v>1999.94111111111</v>
      </c>
      <c r="CJ153">
        <v>0.98</v>
      </c>
      <c r="CK153">
        <v>0.0200004333333333</v>
      </c>
      <c r="CL153">
        <v>0</v>
      </c>
      <c r="CM153">
        <v>2.45135555555556</v>
      </c>
      <c r="CN153">
        <v>0</v>
      </c>
      <c r="CO153">
        <v>3666.35111111111</v>
      </c>
      <c r="CP153">
        <v>16704.9</v>
      </c>
      <c r="CQ153">
        <v>46.6732222222222</v>
      </c>
      <c r="CR153">
        <v>49.5344444444444</v>
      </c>
      <c r="CS153">
        <v>47.937</v>
      </c>
      <c r="CT153">
        <v>47.125</v>
      </c>
      <c r="CU153">
        <v>45.875</v>
      </c>
      <c r="CV153">
        <v>1959.94111111111</v>
      </c>
      <c r="CW153">
        <v>40</v>
      </c>
      <c r="CX153">
        <v>0</v>
      </c>
      <c r="CY153">
        <v>1651547551.2</v>
      </c>
      <c r="CZ153">
        <v>0</v>
      </c>
      <c r="DA153">
        <v>0</v>
      </c>
      <c r="DB153" t="s">
        <v>356</v>
      </c>
      <c r="DC153">
        <v>1657298120.5</v>
      </c>
      <c r="DD153">
        <v>1657298120.5</v>
      </c>
      <c r="DE153">
        <v>0</v>
      </c>
      <c r="DF153">
        <v>1.391</v>
      </c>
      <c r="DG153">
        <v>0.035</v>
      </c>
      <c r="DH153">
        <v>2.39</v>
      </c>
      <c r="DI153">
        <v>0.104</v>
      </c>
      <c r="DJ153">
        <v>419</v>
      </c>
      <c r="DK153">
        <v>18</v>
      </c>
      <c r="DL153">
        <v>0.11</v>
      </c>
      <c r="DM153">
        <v>0.02</v>
      </c>
      <c r="DN153">
        <v>16.41954</v>
      </c>
      <c r="DO153">
        <v>7.17013958724201</v>
      </c>
      <c r="DP153">
        <v>0.713129776688648</v>
      </c>
      <c r="DQ153">
        <v>0</v>
      </c>
      <c r="DR153">
        <v>2.14281925</v>
      </c>
      <c r="DS153">
        <v>-0.0119035272045067</v>
      </c>
      <c r="DT153">
        <v>0.00234045549786789</v>
      </c>
      <c r="DU153">
        <v>1</v>
      </c>
      <c r="DV153">
        <v>1</v>
      </c>
      <c r="DW153">
        <v>2</v>
      </c>
      <c r="DX153" t="s">
        <v>383</v>
      </c>
      <c r="DY153">
        <v>2.8163</v>
      </c>
      <c r="DZ153">
        <v>2.64192</v>
      </c>
      <c r="EA153">
        <v>0.0295066</v>
      </c>
      <c r="EB153">
        <v>0.0266591</v>
      </c>
      <c r="EC153">
        <v>0.0771457</v>
      </c>
      <c r="ED153">
        <v>0.071827</v>
      </c>
      <c r="EE153">
        <v>26927.9</v>
      </c>
      <c r="EF153">
        <v>23617.8</v>
      </c>
      <c r="EG153">
        <v>24866.8</v>
      </c>
      <c r="EH153">
        <v>23656.4</v>
      </c>
      <c r="EI153">
        <v>39227.9</v>
      </c>
      <c r="EJ153">
        <v>36385</v>
      </c>
      <c r="EK153">
        <v>45018</v>
      </c>
      <c r="EL153">
        <v>42256.1</v>
      </c>
      <c r="EM153">
        <v>1.71747</v>
      </c>
      <c r="EN153">
        <v>2.05098</v>
      </c>
      <c r="EO153">
        <v>-0.0383593</v>
      </c>
      <c r="EP153">
        <v>0</v>
      </c>
      <c r="EQ153">
        <v>25.6634</v>
      </c>
      <c r="ER153">
        <v>999.9</v>
      </c>
      <c r="ES153">
        <v>34.062</v>
      </c>
      <c r="ET153">
        <v>38.28</v>
      </c>
      <c r="EU153">
        <v>31.3852</v>
      </c>
      <c r="EV153">
        <v>53.0608</v>
      </c>
      <c r="EW153">
        <v>28.8101</v>
      </c>
      <c r="EX153">
        <v>2</v>
      </c>
      <c r="EY153">
        <v>0.422355</v>
      </c>
      <c r="EZ153">
        <v>6.31308</v>
      </c>
      <c r="FA153">
        <v>20.1296</v>
      </c>
      <c r="FB153">
        <v>5.23256</v>
      </c>
      <c r="FC153">
        <v>11.992</v>
      </c>
      <c r="FD153">
        <v>4.95585</v>
      </c>
      <c r="FE153">
        <v>3.30398</v>
      </c>
      <c r="FF153">
        <v>348.2</v>
      </c>
      <c r="FG153">
        <v>9999</v>
      </c>
      <c r="FH153">
        <v>9999</v>
      </c>
      <c r="FI153">
        <v>6249.3</v>
      </c>
      <c r="FJ153">
        <v>1.86813</v>
      </c>
      <c r="FK153">
        <v>1.86395</v>
      </c>
      <c r="FL153">
        <v>1.87134</v>
      </c>
      <c r="FM153">
        <v>1.86249</v>
      </c>
      <c r="FN153">
        <v>1.86188</v>
      </c>
      <c r="FO153">
        <v>1.86817</v>
      </c>
      <c r="FP153">
        <v>1.85837</v>
      </c>
      <c r="FQ153">
        <v>1.86461</v>
      </c>
      <c r="FR153">
        <v>5</v>
      </c>
      <c r="FS153">
        <v>0</v>
      </c>
      <c r="FT153">
        <v>0</v>
      </c>
      <c r="FU153">
        <v>0</v>
      </c>
      <c r="FV153" t="s">
        <v>358</v>
      </c>
      <c r="FW153" t="s">
        <v>359</v>
      </c>
      <c r="FX153" t="s">
        <v>360</v>
      </c>
      <c r="FY153" t="s">
        <v>360</v>
      </c>
      <c r="FZ153" t="s">
        <v>360</v>
      </c>
      <c r="GA153" t="s">
        <v>360</v>
      </c>
      <c r="GB153">
        <v>0</v>
      </c>
      <c r="GC153">
        <v>100</v>
      </c>
      <c r="GD153">
        <v>100</v>
      </c>
      <c r="GE153">
        <v>2.235</v>
      </c>
      <c r="GF153">
        <v>0.3034</v>
      </c>
      <c r="GG153">
        <v>1.58883679202709</v>
      </c>
      <c r="GH153">
        <v>0.00476717027532216</v>
      </c>
      <c r="GI153">
        <v>-2.21254457965117e-06</v>
      </c>
      <c r="GJ153">
        <v>8.4011376092462e-10</v>
      </c>
      <c r="GK153">
        <v>-0.0609447565822332</v>
      </c>
      <c r="GL153">
        <v>-0.00872906473258777</v>
      </c>
      <c r="GM153">
        <v>0.00143137740804298</v>
      </c>
      <c r="GN153">
        <v>-1.08861914993027e-05</v>
      </c>
      <c r="GO153">
        <v>12</v>
      </c>
      <c r="GP153">
        <v>2219</v>
      </c>
      <c r="GQ153">
        <v>4</v>
      </c>
      <c r="GR153">
        <v>38</v>
      </c>
      <c r="GS153">
        <v>3044.1</v>
      </c>
      <c r="GT153">
        <v>3044.1</v>
      </c>
      <c r="GU153">
        <v>0.493164</v>
      </c>
      <c r="GV153">
        <v>2.45728</v>
      </c>
      <c r="GW153">
        <v>1.99829</v>
      </c>
      <c r="GX153">
        <v>2.70142</v>
      </c>
      <c r="GY153">
        <v>2.09351</v>
      </c>
      <c r="GZ153">
        <v>2.40112</v>
      </c>
      <c r="HA153">
        <v>43.8367</v>
      </c>
      <c r="HB153">
        <v>13.4491</v>
      </c>
      <c r="HC153">
        <v>18</v>
      </c>
      <c r="HD153">
        <v>422.122</v>
      </c>
      <c r="HE153">
        <v>644.951</v>
      </c>
      <c r="HF153">
        <v>19.8457</v>
      </c>
      <c r="HG153">
        <v>32.7428</v>
      </c>
      <c r="HH153">
        <v>29.9993</v>
      </c>
      <c r="HI153">
        <v>32.716</v>
      </c>
      <c r="HJ153">
        <v>32.6929</v>
      </c>
      <c r="HK153">
        <v>9.76455</v>
      </c>
      <c r="HL153">
        <v>44.3891</v>
      </c>
      <c r="HM153">
        <v>0</v>
      </c>
      <c r="HN153">
        <v>19.8397</v>
      </c>
      <c r="HO153">
        <v>97.3643</v>
      </c>
      <c r="HP153">
        <v>19.657</v>
      </c>
      <c r="HQ153">
        <v>95.2309</v>
      </c>
      <c r="HR153">
        <v>99.299</v>
      </c>
    </row>
    <row r="154" spans="1:226">
      <c r="A154">
        <v>138</v>
      </c>
      <c r="B154">
        <v>1657480771.6</v>
      </c>
      <c r="C154">
        <v>1502.59999990463</v>
      </c>
      <c r="D154" t="s">
        <v>635</v>
      </c>
      <c r="E154" t="s">
        <v>636</v>
      </c>
      <c r="F154">
        <v>5</v>
      </c>
      <c r="G154" t="s">
        <v>596</v>
      </c>
      <c r="H154" t="s">
        <v>354</v>
      </c>
      <c r="I154">
        <v>1657480768.8</v>
      </c>
      <c r="J154">
        <f>(K154)/1000</f>
        <v>0</v>
      </c>
      <c r="K154">
        <f>IF(BF154, AN154, AH154)</f>
        <v>0</v>
      </c>
      <c r="L154">
        <f>IF(BF154, AI154, AG154)</f>
        <v>0</v>
      </c>
      <c r="M154">
        <f>BH154 - IF(AU154&gt;1, L154*BB154*100.0/(AW154*BV154), 0)</f>
        <v>0</v>
      </c>
      <c r="N154">
        <f>((T154-J154/2)*M154-L154)/(T154+J154/2)</f>
        <v>0</v>
      </c>
      <c r="O154">
        <f>N154*(BO154+BP154)/1000.0</f>
        <v>0</v>
      </c>
      <c r="P154">
        <f>(BH154 - IF(AU154&gt;1, L154*BB154*100.0/(AW154*BV154), 0))*(BO154+BP154)/1000.0</f>
        <v>0</v>
      </c>
      <c r="Q154">
        <f>2.0/((1/S154-1/R154)+SIGN(S154)*SQRT((1/S154-1/R154)*(1/S154-1/R154) + 4*BC154/((BC154+1)*(BC154+1))*(2*1/S154*1/R154-1/R154*1/R154)))</f>
        <v>0</v>
      </c>
      <c r="R154">
        <f>IF(LEFT(BD154,1)&lt;&gt;"0",IF(LEFT(BD154,1)="1",3.0,BE154),$D$5+$E$5*(BV154*BO154/($K$5*1000))+$F$5*(BV154*BO154/($K$5*1000))*MAX(MIN(BB154,$J$5),$I$5)*MAX(MIN(BB154,$J$5),$I$5)+$G$5*MAX(MIN(BB154,$J$5),$I$5)*(BV154*BO154/($K$5*1000))+$H$5*(BV154*BO154/($K$5*1000))*(BV154*BO154/($K$5*1000)))</f>
        <v>0</v>
      </c>
      <c r="S154">
        <f>J154*(1000-(1000*0.61365*exp(17.502*W154/(240.97+W154))/(BO154+BP154)+BJ154)/2)/(1000*0.61365*exp(17.502*W154/(240.97+W154))/(BO154+BP154)-BJ154)</f>
        <v>0</v>
      </c>
      <c r="T154">
        <f>1/((BC154+1)/(Q154/1.6)+1/(R154/1.37)) + BC154/((BC154+1)/(Q154/1.6) + BC154/(R154/1.37))</f>
        <v>0</v>
      </c>
      <c r="U154">
        <f>(AX154*BA154)</f>
        <v>0</v>
      </c>
      <c r="V154">
        <f>(BQ154+(U154+2*0.95*5.67E-8*(((BQ154+$B$7)+273)^4-(BQ154+273)^4)-44100*J154)/(1.84*29.3*R154+8*0.95*5.67E-8*(BQ154+273)^3))</f>
        <v>0</v>
      </c>
      <c r="W154">
        <f>($C$7*BR154+$D$7*BS154+$E$7*V154)</f>
        <v>0</v>
      </c>
      <c r="X154">
        <f>0.61365*exp(17.502*W154/(240.97+W154))</f>
        <v>0</v>
      </c>
      <c r="Y154">
        <f>(Z154/AA154*100)</f>
        <v>0</v>
      </c>
      <c r="Z154">
        <f>BJ154*(BO154+BP154)/1000</f>
        <v>0</v>
      </c>
      <c r="AA154">
        <f>0.61365*exp(17.502*BQ154/(240.97+BQ154))</f>
        <v>0</v>
      </c>
      <c r="AB154">
        <f>(X154-BJ154*(BO154+BP154)/1000)</f>
        <v>0</v>
      </c>
      <c r="AC154">
        <f>(-J154*44100)</f>
        <v>0</v>
      </c>
      <c r="AD154">
        <f>2*29.3*R154*0.92*(BQ154-W154)</f>
        <v>0</v>
      </c>
      <c r="AE154">
        <f>2*0.95*5.67E-8*(((BQ154+$B$7)+273)^4-(W154+273)^4)</f>
        <v>0</v>
      </c>
      <c r="AF154">
        <f>U154+AE154+AC154+AD154</f>
        <v>0</v>
      </c>
      <c r="AG154">
        <f>BN154*AU154*(BI154-BH154*(1000-AU154*BK154)/(1000-AU154*BJ154))/(100*BB154)</f>
        <v>0</v>
      </c>
      <c r="AH154">
        <f>1000*BN154*AU154*(BJ154-BK154)/(100*BB154*(1000-AU154*BJ154))</f>
        <v>0</v>
      </c>
      <c r="AI154">
        <f>(AJ154 - AK154 - BO154*1E3/(8.314*(BQ154+273.15)) * AM154/BN154 * AL154) * BN154/(100*BB154) * (1000 - BK154)/1000</f>
        <v>0</v>
      </c>
      <c r="AJ154">
        <v>125.472453393022</v>
      </c>
      <c r="AK154">
        <v>135.399793939394</v>
      </c>
      <c r="AL154">
        <v>-3.258242512951</v>
      </c>
      <c r="AM154">
        <v>66.2237107534502</v>
      </c>
      <c r="AN154">
        <f>(AP154 - AO154 + BO154*1E3/(8.314*(BQ154+273.15)) * AR154/BN154 * AQ154) * BN154/(100*BB154) * 1000/(1000 - AP154)</f>
        <v>0</v>
      </c>
      <c r="AO154">
        <v>19.6208395055177</v>
      </c>
      <c r="AP154">
        <v>21.7674839160839</v>
      </c>
      <c r="AQ154">
        <v>8.02168382900906e-05</v>
      </c>
      <c r="AR154">
        <v>78.8586477778016</v>
      </c>
      <c r="AS154">
        <v>21</v>
      </c>
      <c r="AT154">
        <v>4</v>
      </c>
      <c r="AU154">
        <f>IF(AS154*$H$13&gt;=AW154,1.0,(AW154/(AW154-AS154*$H$13)))</f>
        <v>0</v>
      </c>
      <c r="AV154">
        <f>(AU154-1)*100</f>
        <v>0</v>
      </c>
      <c r="AW154">
        <f>MAX(0,($B$13+$C$13*BV154)/(1+$D$13*BV154)*BO154/(BQ154+273)*$E$13)</f>
        <v>0</v>
      </c>
      <c r="AX154">
        <f>$B$11*BW154+$C$11*BX154+$F$11*CI154*(1-CL154)</f>
        <v>0</v>
      </c>
      <c r="AY154">
        <f>AX154*AZ154</f>
        <v>0</v>
      </c>
      <c r="AZ154">
        <f>($B$11*$D$9+$C$11*$D$9+$F$11*((CV154+CN154)/MAX(CV154+CN154+CW154, 0.1)*$I$9+CW154/MAX(CV154+CN154+CW154, 0.1)*$J$9))/($B$11+$C$11+$F$11)</f>
        <v>0</v>
      </c>
      <c r="BA154">
        <f>($B$11*$K$9+$C$11*$K$9+$F$11*((CV154+CN154)/MAX(CV154+CN154+CW154, 0.1)*$P$9+CW154/MAX(CV154+CN154+CW154, 0.1)*$Q$9))/($B$11+$C$11+$F$11)</f>
        <v>0</v>
      </c>
      <c r="BB154">
        <v>2.7</v>
      </c>
      <c r="BC154">
        <v>0.5</v>
      </c>
      <c r="BD154" t="s">
        <v>355</v>
      </c>
      <c r="BE154">
        <v>2</v>
      </c>
      <c r="BF154" t="b">
        <v>1</v>
      </c>
      <c r="BG154">
        <v>1657480768.8</v>
      </c>
      <c r="BH154">
        <v>139.8</v>
      </c>
      <c r="BI154">
        <v>121.9634</v>
      </c>
      <c r="BJ154">
        <v>21.76563</v>
      </c>
      <c r="BK154">
        <v>19.62417</v>
      </c>
      <c r="BL154">
        <v>137.5948</v>
      </c>
      <c r="BM154">
        <v>21.46222</v>
      </c>
      <c r="BN154">
        <v>499.9919</v>
      </c>
      <c r="BO154">
        <v>73.35486</v>
      </c>
      <c r="BP154">
        <v>0.02527113</v>
      </c>
      <c r="BQ154">
        <v>25.11942</v>
      </c>
      <c r="BR154">
        <v>25.03965</v>
      </c>
      <c r="BS154">
        <v>999.9</v>
      </c>
      <c r="BT154">
        <v>0</v>
      </c>
      <c r="BU154">
        <v>0</v>
      </c>
      <c r="BV154">
        <v>10023.38</v>
      </c>
      <c r="BW154">
        <v>0</v>
      </c>
      <c r="BX154">
        <v>2096.229</v>
      </c>
      <c r="BY154">
        <v>17.83647</v>
      </c>
      <c r="BZ154">
        <v>142.9103</v>
      </c>
      <c r="CA154">
        <v>124.4048</v>
      </c>
      <c r="CB154">
        <v>2.141435</v>
      </c>
      <c r="CC154">
        <v>121.9634</v>
      </c>
      <c r="CD154">
        <v>19.62417</v>
      </c>
      <c r="CE154">
        <v>1.596613</v>
      </c>
      <c r="CF154">
        <v>1.439529</v>
      </c>
      <c r="CG154">
        <v>13.92617</v>
      </c>
      <c r="CH154">
        <v>12.34055</v>
      </c>
      <c r="CI154">
        <v>1999.988</v>
      </c>
      <c r="CJ154">
        <v>0.9800001</v>
      </c>
      <c r="CK154">
        <v>0.02000033</v>
      </c>
      <c r="CL154">
        <v>0</v>
      </c>
      <c r="CM154">
        <v>2.44558</v>
      </c>
      <c r="CN154">
        <v>0</v>
      </c>
      <c r="CO154">
        <v>3662.631</v>
      </c>
      <c r="CP154">
        <v>16705.29</v>
      </c>
      <c r="CQ154">
        <v>46.6498</v>
      </c>
      <c r="CR154">
        <v>49.5</v>
      </c>
      <c r="CS154">
        <v>47.9122</v>
      </c>
      <c r="CT154">
        <v>47.125</v>
      </c>
      <c r="CU154">
        <v>45.8498</v>
      </c>
      <c r="CV154">
        <v>1959.988</v>
      </c>
      <c r="CW154">
        <v>40.001</v>
      </c>
      <c r="CX154">
        <v>0</v>
      </c>
      <c r="CY154">
        <v>1651547556</v>
      </c>
      <c r="CZ154">
        <v>0</v>
      </c>
      <c r="DA154">
        <v>0</v>
      </c>
      <c r="DB154" t="s">
        <v>356</v>
      </c>
      <c r="DC154">
        <v>1657298120.5</v>
      </c>
      <c r="DD154">
        <v>1657298120.5</v>
      </c>
      <c r="DE154">
        <v>0</v>
      </c>
      <c r="DF154">
        <v>1.391</v>
      </c>
      <c r="DG154">
        <v>0.035</v>
      </c>
      <c r="DH154">
        <v>2.39</v>
      </c>
      <c r="DI154">
        <v>0.104</v>
      </c>
      <c r="DJ154">
        <v>419</v>
      </c>
      <c r="DK154">
        <v>18</v>
      </c>
      <c r="DL154">
        <v>0.11</v>
      </c>
      <c r="DM154">
        <v>0.02</v>
      </c>
      <c r="DN154">
        <v>16.891415</v>
      </c>
      <c r="DO154">
        <v>6.52888030018759</v>
      </c>
      <c r="DP154">
        <v>0.648427476881571</v>
      </c>
      <c r="DQ154">
        <v>0</v>
      </c>
      <c r="DR154">
        <v>2.14209375</v>
      </c>
      <c r="DS154">
        <v>0.00121497185741037</v>
      </c>
      <c r="DT154">
        <v>0.00145868723086893</v>
      </c>
      <c r="DU154">
        <v>1</v>
      </c>
      <c r="DV154">
        <v>1</v>
      </c>
      <c r="DW154">
        <v>2</v>
      </c>
      <c r="DX154" t="s">
        <v>383</v>
      </c>
      <c r="DY154">
        <v>2.81623</v>
      </c>
      <c r="DZ154">
        <v>2.64182</v>
      </c>
      <c r="EA154">
        <v>0.0264458</v>
      </c>
      <c r="EB154">
        <v>0.0233459</v>
      </c>
      <c r="EC154">
        <v>0.0771608</v>
      </c>
      <c r="ED154">
        <v>0.071862</v>
      </c>
      <c r="EE154">
        <v>27013.4</v>
      </c>
      <c r="EF154">
        <v>23698.5</v>
      </c>
      <c r="EG154">
        <v>24867.3</v>
      </c>
      <c r="EH154">
        <v>23656.7</v>
      </c>
      <c r="EI154">
        <v>39227.6</v>
      </c>
      <c r="EJ154">
        <v>36384</v>
      </c>
      <c r="EK154">
        <v>45018.6</v>
      </c>
      <c r="EL154">
        <v>42256.6</v>
      </c>
      <c r="EM154">
        <v>1.71732</v>
      </c>
      <c r="EN154">
        <v>2.051</v>
      </c>
      <c r="EO154">
        <v>-0.0387877</v>
      </c>
      <c r="EP154">
        <v>0</v>
      </c>
      <c r="EQ154">
        <v>25.6742</v>
      </c>
      <c r="ER154">
        <v>999.9</v>
      </c>
      <c r="ES154">
        <v>34.062</v>
      </c>
      <c r="ET154">
        <v>38.31</v>
      </c>
      <c r="EU154">
        <v>31.4362</v>
      </c>
      <c r="EV154">
        <v>52.9508</v>
      </c>
      <c r="EW154">
        <v>28.7981</v>
      </c>
      <c r="EX154">
        <v>2</v>
      </c>
      <c r="EY154">
        <v>0.421933</v>
      </c>
      <c r="EZ154">
        <v>6.34962</v>
      </c>
      <c r="FA154">
        <v>20.1287</v>
      </c>
      <c r="FB154">
        <v>5.23286</v>
      </c>
      <c r="FC154">
        <v>11.992</v>
      </c>
      <c r="FD154">
        <v>4.9557</v>
      </c>
      <c r="FE154">
        <v>3.30398</v>
      </c>
      <c r="FF154">
        <v>348.2</v>
      </c>
      <c r="FG154">
        <v>9999</v>
      </c>
      <c r="FH154">
        <v>9999</v>
      </c>
      <c r="FI154">
        <v>6249.5</v>
      </c>
      <c r="FJ154">
        <v>1.86814</v>
      </c>
      <c r="FK154">
        <v>1.86399</v>
      </c>
      <c r="FL154">
        <v>1.87134</v>
      </c>
      <c r="FM154">
        <v>1.86249</v>
      </c>
      <c r="FN154">
        <v>1.86187</v>
      </c>
      <c r="FO154">
        <v>1.86816</v>
      </c>
      <c r="FP154">
        <v>1.85837</v>
      </c>
      <c r="FQ154">
        <v>1.86462</v>
      </c>
      <c r="FR154">
        <v>5</v>
      </c>
      <c r="FS154">
        <v>0</v>
      </c>
      <c r="FT154">
        <v>0</v>
      </c>
      <c r="FU154">
        <v>0</v>
      </c>
      <c r="FV154" t="s">
        <v>358</v>
      </c>
      <c r="FW154" t="s">
        <v>359</v>
      </c>
      <c r="FX154" t="s">
        <v>360</v>
      </c>
      <c r="FY154" t="s">
        <v>360</v>
      </c>
      <c r="FZ154" t="s">
        <v>360</v>
      </c>
      <c r="GA154" t="s">
        <v>360</v>
      </c>
      <c r="GB154">
        <v>0</v>
      </c>
      <c r="GC154">
        <v>100</v>
      </c>
      <c r="GD154">
        <v>100</v>
      </c>
      <c r="GE154">
        <v>2.167</v>
      </c>
      <c r="GF154">
        <v>0.3036</v>
      </c>
      <c r="GG154">
        <v>1.58883679202709</v>
      </c>
      <c r="GH154">
        <v>0.00476717027532216</v>
      </c>
      <c r="GI154">
        <v>-2.21254457965117e-06</v>
      </c>
      <c r="GJ154">
        <v>8.4011376092462e-10</v>
      </c>
      <c r="GK154">
        <v>-0.0609447565822332</v>
      </c>
      <c r="GL154">
        <v>-0.00872906473258777</v>
      </c>
      <c r="GM154">
        <v>0.00143137740804298</v>
      </c>
      <c r="GN154">
        <v>-1.08861914993027e-05</v>
      </c>
      <c r="GO154">
        <v>12</v>
      </c>
      <c r="GP154">
        <v>2219</v>
      </c>
      <c r="GQ154">
        <v>4</v>
      </c>
      <c r="GR154">
        <v>38</v>
      </c>
      <c r="GS154">
        <v>3044.2</v>
      </c>
      <c r="GT154">
        <v>3044.2</v>
      </c>
      <c r="GU154">
        <v>0.441895</v>
      </c>
      <c r="GV154">
        <v>2.47192</v>
      </c>
      <c r="GW154">
        <v>1.99829</v>
      </c>
      <c r="GX154">
        <v>2.7002</v>
      </c>
      <c r="GY154">
        <v>2.09351</v>
      </c>
      <c r="GZ154">
        <v>2.36816</v>
      </c>
      <c r="HA154">
        <v>43.8367</v>
      </c>
      <c r="HB154">
        <v>13.4316</v>
      </c>
      <c r="HC154">
        <v>18</v>
      </c>
      <c r="HD154">
        <v>421.998</v>
      </c>
      <c r="HE154">
        <v>644.911</v>
      </c>
      <c r="HF154">
        <v>19.82</v>
      </c>
      <c r="HG154">
        <v>32.7355</v>
      </c>
      <c r="HH154">
        <v>29.9995</v>
      </c>
      <c r="HI154">
        <v>32.7103</v>
      </c>
      <c r="HJ154">
        <v>32.6871</v>
      </c>
      <c r="HK154">
        <v>8.79588</v>
      </c>
      <c r="HL154">
        <v>44.3891</v>
      </c>
      <c r="HM154">
        <v>0</v>
      </c>
      <c r="HN154">
        <v>19.8078</v>
      </c>
      <c r="HO154">
        <v>83.9844</v>
      </c>
      <c r="HP154">
        <v>19.6734</v>
      </c>
      <c r="HQ154">
        <v>95.2324</v>
      </c>
      <c r="HR154">
        <v>99.3002</v>
      </c>
    </row>
    <row r="155" spans="1:226">
      <c r="A155">
        <v>139</v>
      </c>
      <c r="B155">
        <v>1657480776.1</v>
      </c>
      <c r="C155">
        <v>1507.09999990463</v>
      </c>
      <c r="D155" t="s">
        <v>637</v>
      </c>
      <c r="E155" t="s">
        <v>638</v>
      </c>
      <c r="F155">
        <v>5</v>
      </c>
      <c r="G155" t="s">
        <v>596</v>
      </c>
      <c r="H155" t="s">
        <v>354</v>
      </c>
      <c r="I155">
        <v>1657480773.25</v>
      </c>
      <c r="J155">
        <f>(K155)/1000</f>
        <v>0</v>
      </c>
      <c r="K155">
        <f>IF(BF155, AN155, AH155)</f>
        <v>0</v>
      </c>
      <c r="L155">
        <f>IF(BF155, AI155, AG155)</f>
        <v>0</v>
      </c>
      <c r="M155">
        <f>BH155 - IF(AU155&gt;1, L155*BB155*100.0/(AW155*BV155), 0)</f>
        <v>0</v>
      </c>
      <c r="N155">
        <f>((T155-J155/2)*M155-L155)/(T155+J155/2)</f>
        <v>0</v>
      </c>
      <c r="O155">
        <f>N155*(BO155+BP155)/1000.0</f>
        <v>0</v>
      </c>
      <c r="P155">
        <f>(BH155 - IF(AU155&gt;1, L155*BB155*100.0/(AW155*BV155), 0))*(BO155+BP155)/1000.0</f>
        <v>0</v>
      </c>
      <c r="Q155">
        <f>2.0/((1/S155-1/R155)+SIGN(S155)*SQRT((1/S155-1/R155)*(1/S155-1/R155) + 4*BC155/((BC155+1)*(BC155+1))*(2*1/S155*1/R155-1/R155*1/R155)))</f>
        <v>0</v>
      </c>
      <c r="R155">
        <f>IF(LEFT(BD155,1)&lt;&gt;"0",IF(LEFT(BD155,1)="1",3.0,BE155),$D$5+$E$5*(BV155*BO155/($K$5*1000))+$F$5*(BV155*BO155/($K$5*1000))*MAX(MIN(BB155,$J$5),$I$5)*MAX(MIN(BB155,$J$5),$I$5)+$G$5*MAX(MIN(BB155,$J$5),$I$5)*(BV155*BO155/($K$5*1000))+$H$5*(BV155*BO155/($K$5*1000))*(BV155*BO155/($K$5*1000)))</f>
        <v>0</v>
      </c>
      <c r="S155">
        <f>J155*(1000-(1000*0.61365*exp(17.502*W155/(240.97+W155))/(BO155+BP155)+BJ155)/2)/(1000*0.61365*exp(17.502*W155/(240.97+W155))/(BO155+BP155)-BJ155)</f>
        <v>0</v>
      </c>
      <c r="T155">
        <f>1/((BC155+1)/(Q155/1.6)+1/(R155/1.37)) + BC155/((BC155+1)/(Q155/1.6) + BC155/(R155/1.37))</f>
        <v>0</v>
      </c>
      <c r="U155">
        <f>(AX155*BA155)</f>
        <v>0</v>
      </c>
      <c r="V155">
        <f>(BQ155+(U155+2*0.95*5.67E-8*(((BQ155+$B$7)+273)^4-(BQ155+273)^4)-44100*J155)/(1.84*29.3*R155+8*0.95*5.67E-8*(BQ155+273)^3))</f>
        <v>0</v>
      </c>
      <c r="W155">
        <f>($C$7*BR155+$D$7*BS155+$E$7*V155)</f>
        <v>0</v>
      </c>
      <c r="X155">
        <f>0.61365*exp(17.502*W155/(240.97+W155))</f>
        <v>0</v>
      </c>
      <c r="Y155">
        <f>(Z155/AA155*100)</f>
        <v>0</v>
      </c>
      <c r="Z155">
        <f>BJ155*(BO155+BP155)/1000</f>
        <v>0</v>
      </c>
      <c r="AA155">
        <f>0.61365*exp(17.502*BQ155/(240.97+BQ155))</f>
        <v>0</v>
      </c>
      <c r="AB155">
        <f>(X155-BJ155*(BO155+BP155)/1000)</f>
        <v>0</v>
      </c>
      <c r="AC155">
        <f>(-J155*44100)</f>
        <v>0</v>
      </c>
      <c r="AD155">
        <f>2*29.3*R155*0.92*(BQ155-W155)</f>
        <v>0</v>
      </c>
      <c r="AE155">
        <f>2*0.95*5.67E-8*(((BQ155+$B$7)+273)^4-(W155+273)^4)</f>
        <v>0</v>
      </c>
      <c r="AF155">
        <f>U155+AE155+AC155+AD155</f>
        <v>0</v>
      </c>
      <c r="AG155">
        <f>BN155*AU155*(BI155-BH155*(1000-AU155*BK155)/(1000-AU155*BJ155))/(100*BB155)</f>
        <v>0</v>
      </c>
      <c r="AH155">
        <f>1000*BN155*AU155*(BJ155-BK155)/(100*BB155*(1000-AU155*BJ155))</f>
        <v>0</v>
      </c>
      <c r="AI155">
        <f>(AJ155 - AK155 - BO155*1E3/(8.314*(BQ155+273.15)) * AM155/BN155 * AL155) * BN155/(100*BB155) * (1000 - BK155)/1000</f>
        <v>0</v>
      </c>
      <c r="AJ155">
        <v>109.986080278233</v>
      </c>
      <c r="AK155">
        <v>120.484587878788</v>
      </c>
      <c r="AL155">
        <v>-3.31639993490432</v>
      </c>
      <c r="AM155">
        <v>66.2237107534502</v>
      </c>
      <c r="AN155">
        <f>(AP155 - AO155 + BO155*1E3/(8.314*(BQ155+273.15)) * AR155/BN155 * AQ155) * BN155/(100*BB155) * 1000/(1000 - AP155)</f>
        <v>0</v>
      </c>
      <c r="AO155">
        <v>19.6323753107838</v>
      </c>
      <c r="AP155">
        <v>21.7784587412587</v>
      </c>
      <c r="AQ155">
        <v>0.000109546485111345</v>
      </c>
      <c r="AR155">
        <v>78.8586477778016</v>
      </c>
      <c r="AS155">
        <v>21</v>
      </c>
      <c r="AT155">
        <v>4</v>
      </c>
      <c r="AU155">
        <f>IF(AS155*$H$13&gt;=AW155,1.0,(AW155/(AW155-AS155*$H$13)))</f>
        <v>0</v>
      </c>
      <c r="AV155">
        <f>(AU155-1)*100</f>
        <v>0</v>
      </c>
      <c r="AW155">
        <f>MAX(0,($B$13+$C$13*BV155)/(1+$D$13*BV155)*BO155/(BQ155+273)*$E$13)</f>
        <v>0</v>
      </c>
      <c r="AX155">
        <f>$B$11*BW155+$C$11*BX155+$F$11*CI155*(1-CL155)</f>
        <v>0</v>
      </c>
      <c r="AY155">
        <f>AX155*AZ155</f>
        <v>0</v>
      </c>
      <c r="AZ155">
        <f>($B$11*$D$9+$C$11*$D$9+$F$11*((CV155+CN155)/MAX(CV155+CN155+CW155, 0.1)*$I$9+CW155/MAX(CV155+CN155+CW155, 0.1)*$J$9))/($B$11+$C$11+$F$11)</f>
        <v>0</v>
      </c>
      <c r="BA155">
        <f>($B$11*$K$9+$C$11*$K$9+$F$11*((CV155+CN155)/MAX(CV155+CN155+CW155, 0.1)*$P$9+CW155/MAX(CV155+CN155+CW155, 0.1)*$Q$9))/($B$11+$C$11+$F$11)</f>
        <v>0</v>
      </c>
      <c r="BB155">
        <v>2.7</v>
      </c>
      <c r="BC155">
        <v>0.5</v>
      </c>
      <c r="BD155" t="s">
        <v>355</v>
      </c>
      <c r="BE155">
        <v>2</v>
      </c>
      <c r="BF155" t="b">
        <v>1</v>
      </c>
      <c r="BG155">
        <v>1657480773.25</v>
      </c>
      <c r="BH155">
        <v>125.481</v>
      </c>
      <c r="BI155">
        <v>107.06274</v>
      </c>
      <c r="BJ155">
        <v>21.77287</v>
      </c>
      <c r="BK155">
        <v>19.63399</v>
      </c>
      <c r="BL155">
        <v>123.3362</v>
      </c>
      <c r="BM155">
        <v>21.46918</v>
      </c>
      <c r="BN155">
        <v>499.991</v>
      </c>
      <c r="BO155">
        <v>73.35466</v>
      </c>
      <c r="BP155">
        <v>0.0253016</v>
      </c>
      <c r="BQ155">
        <v>25.1151</v>
      </c>
      <c r="BR155">
        <v>25.03342</v>
      </c>
      <c r="BS155">
        <v>999.9</v>
      </c>
      <c r="BT155">
        <v>0</v>
      </c>
      <c r="BU155">
        <v>0</v>
      </c>
      <c r="BV155">
        <v>10012.31</v>
      </c>
      <c r="BW155">
        <v>0</v>
      </c>
      <c r="BX155">
        <v>2107.027</v>
      </c>
      <c r="BY155">
        <v>18.41813</v>
      </c>
      <c r="BZ155">
        <v>128.2737</v>
      </c>
      <c r="CA155">
        <v>109.207</v>
      </c>
      <c r="CB155">
        <v>2.138886</v>
      </c>
      <c r="CC155">
        <v>107.06274</v>
      </c>
      <c r="CD155">
        <v>19.63399</v>
      </c>
      <c r="CE155">
        <v>1.597141</v>
      </c>
      <c r="CF155">
        <v>1.440244</v>
      </c>
      <c r="CG155">
        <v>13.93126</v>
      </c>
      <c r="CH155">
        <v>12.34812</v>
      </c>
      <c r="CI155">
        <v>2000.031</v>
      </c>
      <c r="CJ155">
        <v>0.9800004</v>
      </c>
      <c r="CK155">
        <v>0.02000002</v>
      </c>
      <c r="CL155">
        <v>0</v>
      </c>
      <c r="CM155">
        <v>2.56371</v>
      </c>
      <c r="CN155">
        <v>0</v>
      </c>
      <c r="CO155">
        <v>3655.241</v>
      </c>
      <c r="CP155">
        <v>16705.66</v>
      </c>
      <c r="CQ155">
        <v>46.625</v>
      </c>
      <c r="CR155">
        <v>49.5</v>
      </c>
      <c r="CS155">
        <v>47.875</v>
      </c>
      <c r="CT155">
        <v>47.125</v>
      </c>
      <c r="CU155">
        <v>45.8246</v>
      </c>
      <c r="CV155">
        <v>1960.031</v>
      </c>
      <c r="CW155">
        <v>40.001</v>
      </c>
      <c r="CX155">
        <v>0</v>
      </c>
      <c r="CY155">
        <v>1651547560.8</v>
      </c>
      <c r="CZ155">
        <v>0</v>
      </c>
      <c r="DA155">
        <v>0</v>
      </c>
      <c r="DB155" t="s">
        <v>356</v>
      </c>
      <c r="DC155">
        <v>1657298120.5</v>
      </c>
      <c r="DD155">
        <v>1657298120.5</v>
      </c>
      <c r="DE155">
        <v>0</v>
      </c>
      <c r="DF155">
        <v>1.391</v>
      </c>
      <c r="DG155">
        <v>0.035</v>
      </c>
      <c r="DH155">
        <v>2.39</v>
      </c>
      <c r="DI155">
        <v>0.104</v>
      </c>
      <c r="DJ155">
        <v>419</v>
      </c>
      <c r="DK155">
        <v>18</v>
      </c>
      <c r="DL155">
        <v>0.11</v>
      </c>
      <c r="DM155">
        <v>0.02</v>
      </c>
      <c r="DN155">
        <v>17.4646275</v>
      </c>
      <c r="DO155">
        <v>7.30128292682924</v>
      </c>
      <c r="DP155">
        <v>0.719813461942572</v>
      </c>
      <c r="DQ155">
        <v>0</v>
      </c>
      <c r="DR155">
        <v>2.141281</v>
      </c>
      <c r="DS155">
        <v>-0.01300322701689</v>
      </c>
      <c r="DT155">
        <v>0.00210073891761923</v>
      </c>
      <c r="DU155">
        <v>1</v>
      </c>
      <c r="DV155">
        <v>1</v>
      </c>
      <c r="DW155">
        <v>2</v>
      </c>
      <c r="DX155" t="s">
        <v>383</v>
      </c>
      <c r="DY155">
        <v>2.81625</v>
      </c>
      <c r="DZ155">
        <v>2.64193</v>
      </c>
      <c r="EA155">
        <v>0.023604</v>
      </c>
      <c r="EB155">
        <v>0.0204135</v>
      </c>
      <c r="EC155">
        <v>0.0771904</v>
      </c>
      <c r="ED155">
        <v>0.0718804</v>
      </c>
      <c r="EE155">
        <v>27092.4</v>
      </c>
      <c r="EF155">
        <v>23770</v>
      </c>
      <c r="EG155">
        <v>24867.4</v>
      </c>
      <c r="EH155">
        <v>23657.1</v>
      </c>
      <c r="EI155">
        <v>39227</v>
      </c>
      <c r="EJ155">
        <v>36383.6</v>
      </c>
      <c r="EK155">
        <v>45019.4</v>
      </c>
      <c r="EL155">
        <v>42257</v>
      </c>
      <c r="EM155">
        <v>1.71747</v>
      </c>
      <c r="EN155">
        <v>2.05095</v>
      </c>
      <c r="EO155">
        <v>-0.0396743</v>
      </c>
      <c r="EP155">
        <v>0</v>
      </c>
      <c r="EQ155">
        <v>25.6818</v>
      </c>
      <c r="ER155">
        <v>999.9</v>
      </c>
      <c r="ES155">
        <v>34.031</v>
      </c>
      <c r="ET155">
        <v>38.31</v>
      </c>
      <c r="EU155">
        <v>31.4073</v>
      </c>
      <c r="EV155">
        <v>52.9008</v>
      </c>
      <c r="EW155">
        <v>28.7941</v>
      </c>
      <c r="EX155">
        <v>2</v>
      </c>
      <c r="EY155">
        <v>0.421654</v>
      </c>
      <c r="EZ155">
        <v>6.4198</v>
      </c>
      <c r="FA155">
        <v>20.1261</v>
      </c>
      <c r="FB155">
        <v>5.23286</v>
      </c>
      <c r="FC155">
        <v>11.992</v>
      </c>
      <c r="FD155">
        <v>4.9555</v>
      </c>
      <c r="FE155">
        <v>3.3039</v>
      </c>
      <c r="FF155">
        <v>348.2</v>
      </c>
      <c r="FG155">
        <v>9999</v>
      </c>
      <c r="FH155">
        <v>9999</v>
      </c>
      <c r="FI155">
        <v>6249.5</v>
      </c>
      <c r="FJ155">
        <v>1.86813</v>
      </c>
      <c r="FK155">
        <v>1.86397</v>
      </c>
      <c r="FL155">
        <v>1.87134</v>
      </c>
      <c r="FM155">
        <v>1.86249</v>
      </c>
      <c r="FN155">
        <v>1.86184</v>
      </c>
      <c r="FO155">
        <v>1.86814</v>
      </c>
      <c r="FP155">
        <v>1.85837</v>
      </c>
      <c r="FQ155">
        <v>1.86462</v>
      </c>
      <c r="FR155">
        <v>5</v>
      </c>
      <c r="FS155">
        <v>0</v>
      </c>
      <c r="FT155">
        <v>0</v>
      </c>
      <c r="FU155">
        <v>0</v>
      </c>
      <c r="FV155" t="s">
        <v>358</v>
      </c>
      <c r="FW155" t="s">
        <v>359</v>
      </c>
      <c r="FX155" t="s">
        <v>360</v>
      </c>
      <c r="FY155" t="s">
        <v>360</v>
      </c>
      <c r="FZ155" t="s">
        <v>360</v>
      </c>
      <c r="GA155" t="s">
        <v>360</v>
      </c>
      <c r="GB155">
        <v>0</v>
      </c>
      <c r="GC155">
        <v>100</v>
      </c>
      <c r="GD155">
        <v>100</v>
      </c>
      <c r="GE155">
        <v>2.106</v>
      </c>
      <c r="GF155">
        <v>0.304</v>
      </c>
      <c r="GG155">
        <v>1.58883679202709</v>
      </c>
      <c r="GH155">
        <v>0.00476717027532216</v>
      </c>
      <c r="GI155">
        <v>-2.21254457965117e-06</v>
      </c>
      <c r="GJ155">
        <v>8.4011376092462e-10</v>
      </c>
      <c r="GK155">
        <v>-0.0609447565822332</v>
      </c>
      <c r="GL155">
        <v>-0.00872906473258777</v>
      </c>
      <c r="GM155">
        <v>0.00143137740804298</v>
      </c>
      <c r="GN155">
        <v>-1.08861914993027e-05</v>
      </c>
      <c r="GO155">
        <v>12</v>
      </c>
      <c r="GP155">
        <v>2219</v>
      </c>
      <c r="GQ155">
        <v>4</v>
      </c>
      <c r="GR155">
        <v>38</v>
      </c>
      <c r="GS155">
        <v>3044.3</v>
      </c>
      <c r="GT155">
        <v>3044.3</v>
      </c>
      <c r="GU155">
        <v>0.394287</v>
      </c>
      <c r="GV155">
        <v>2.46826</v>
      </c>
      <c r="GW155">
        <v>1.99829</v>
      </c>
      <c r="GX155">
        <v>2.70142</v>
      </c>
      <c r="GY155">
        <v>2.09473</v>
      </c>
      <c r="GZ155">
        <v>2.36572</v>
      </c>
      <c r="HA155">
        <v>43.8641</v>
      </c>
      <c r="HB155">
        <v>13.4316</v>
      </c>
      <c r="HC155">
        <v>18</v>
      </c>
      <c r="HD155">
        <v>422.046</v>
      </c>
      <c r="HE155">
        <v>644.802</v>
      </c>
      <c r="HF155">
        <v>19.7944</v>
      </c>
      <c r="HG155">
        <v>32.7277</v>
      </c>
      <c r="HH155">
        <v>29.9996</v>
      </c>
      <c r="HI155">
        <v>32.7043</v>
      </c>
      <c r="HJ155">
        <v>32.6809</v>
      </c>
      <c r="HK155">
        <v>7.93257</v>
      </c>
      <c r="HL155">
        <v>44.3891</v>
      </c>
      <c r="HM155">
        <v>0</v>
      </c>
      <c r="HN155">
        <v>19.7685</v>
      </c>
      <c r="HO155">
        <v>63.8105</v>
      </c>
      <c r="HP155">
        <v>19.667</v>
      </c>
      <c r="HQ155">
        <v>95.2336</v>
      </c>
      <c r="HR155">
        <v>99.3015</v>
      </c>
    </row>
    <row r="156" spans="1:226">
      <c r="A156">
        <v>140</v>
      </c>
      <c r="B156">
        <v>1657480781.6</v>
      </c>
      <c r="C156">
        <v>1512.59999990463</v>
      </c>
      <c r="D156" t="s">
        <v>639</v>
      </c>
      <c r="E156" t="s">
        <v>640</v>
      </c>
      <c r="F156">
        <v>5</v>
      </c>
      <c r="G156" t="s">
        <v>596</v>
      </c>
      <c r="H156" t="s">
        <v>354</v>
      </c>
      <c r="I156">
        <v>1657480778.85</v>
      </c>
      <c r="J156">
        <f>(K156)/1000</f>
        <v>0</v>
      </c>
      <c r="K156">
        <f>IF(BF156, AN156, AH156)</f>
        <v>0</v>
      </c>
      <c r="L156">
        <f>IF(BF156, AI156, AG156)</f>
        <v>0</v>
      </c>
      <c r="M156">
        <f>BH156 - IF(AU156&gt;1, L156*BB156*100.0/(AW156*BV156), 0)</f>
        <v>0</v>
      </c>
      <c r="N156">
        <f>((T156-J156/2)*M156-L156)/(T156+J156/2)</f>
        <v>0</v>
      </c>
      <c r="O156">
        <f>N156*(BO156+BP156)/1000.0</f>
        <v>0</v>
      </c>
      <c r="P156">
        <f>(BH156 - IF(AU156&gt;1, L156*BB156*100.0/(AW156*BV156), 0))*(BO156+BP156)/1000.0</f>
        <v>0</v>
      </c>
      <c r="Q156">
        <f>2.0/((1/S156-1/R156)+SIGN(S156)*SQRT((1/S156-1/R156)*(1/S156-1/R156) + 4*BC156/((BC156+1)*(BC156+1))*(2*1/S156*1/R156-1/R156*1/R156)))</f>
        <v>0</v>
      </c>
      <c r="R156">
        <f>IF(LEFT(BD156,1)&lt;&gt;"0",IF(LEFT(BD156,1)="1",3.0,BE156),$D$5+$E$5*(BV156*BO156/($K$5*1000))+$F$5*(BV156*BO156/($K$5*1000))*MAX(MIN(BB156,$J$5),$I$5)*MAX(MIN(BB156,$J$5),$I$5)+$G$5*MAX(MIN(BB156,$J$5),$I$5)*(BV156*BO156/($K$5*1000))+$H$5*(BV156*BO156/($K$5*1000))*(BV156*BO156/($K$5*1000)))</f>
        <v>0</v>
      </c>
      <c r="S156">
        <f>J156*(1000-(1000*0.61365*exp(17.502*W156/(240.97+W156))/(BO156+BP156)+BJ156)/2)/(1000*0.61365*exp(17.502*W156/(240.97+W156))/(BO156+BP156)-BJ156)</f>
        <v>0</v>
      </c>
      <c r="T156">
        <f>1/((BC156+1)/(Q156/1.6)+1/(R156/1.37)) + BC156/((BC156+1)/(Q156/1.6) + BC156/(R156/1.37))</f>
        <v>0</v>
      </c>
      <c r="U156">
        <f>(AX156*BA156)</f>
        <v>0</v>
      </c>
      <c r="V156">
        <f>(BQ156+(U156+2*0.95*5.67E-8*(((BQ156+$B$7)+273)^4-(BQ156+273)^4)-44100*J156)/(1.84*29.3*R156+8*0.95*5.67E-8*(BQ156+273)^3))</f>
        <v>0</v>
      </c>
      <c r="W156">
        <f>($C$7*BR156+$D$7*BS156+$E$7*V156)</f>
        <v>0</v>
      </c>
      <c r="X156">
        <f>0.61365*exp(17.502*W156/(240.97+W156))</f>
        <v>0</v>
      </c>
      <c r="Y156">
        <f>(Z156/AA156*100)</f>
        <v>0</v>
      </c>
      <c r="Z156">
        <f>BJ156*(BO156+BP156)/1000</f>
        <v>0</v>
      </c>
      <c r="AA156">
        <f>0.61365*exp(17.502*BQ156/(240.97+BQ156))</f>
        <v>0</v>
      </c>
      <c r="AB156">
        <f>(X156-BJ156*(BO156+BP156)/1000)</f>
        <v>0</v>
      </c>
      <c r="AC156">
        <f>(-J156*44100)</f>
        <v>0</v>
      </c>
      <c r="AD156">
        <f>2*29.3*R156*0.92*(BQ156-W156)</f>
        <v>0</v>
      </c>
      <c r="AE156">
        <f>2*0.95*5.67E-8*(((BQ156+$B$7)+273)^4-(W156+273)^4)</f>
        <v>0</v>
      </c>
      <c r="AF156">
        <f>U156+AE156+AC156+AD156</f>
        <v>0</v>
      </c>
      <c r="AG156">
        <f>BN156*AU156*(BI156-BH156*(1000-AU156*BK156)/(1000-AU156*BJ156))/(100*BB156)</f>
        <v>0</v>
      </c>
      <c r="AH156">
        <f>1000*BN156*AU156*(BJ156-BK156)/(100*BB156*(1000-AU156*BJ156))</f>
        <v>0</v>
      </c>
      <c r="AI156">
        <f>(AJ156 - AK156 - BO156*1E3/(8.314*(BQ156+273.15)) * AM156/BN156 * AL156) * BN156/(100*BB156) * (1000 - BK156)/1000</f>
        <v>0</v>
      </c>
      <c r="AJ156">
        <v>91.4934403784779</v>
      </c>
      <c r="AK156">
        <v>102.449690909091</v>
      </c>
      <c r="AL156">
        <v>-3.28676153780512</v>
      </c>
      <c r="AM156">
        <v>66.2237107534502</v>
      </c>
      <c r="AN156">
        <f>(AP156 - AO156 + BO156*1E3/(8.314*(BQ156+273.15)) * AR156/BN156 * AQ156) * BN156/(100*BB156) * 1000/(1000 - AP156)</f>
        <v>0</v>
      </c>
      <c r="AO156">
        <v>19.6424745446059</v>
      </c>
      <c r="AP156">
        <v>21.7857167832168</v>
      </c>
      <c r="AQ156">
        <v>0.000157013107931687</v>
      </c>
      <c r="AR156">
        <v>78.8586477778016</v>
      </c>
      <c r="AS156">
        <v>21</v>
      </c>
      <c r="AT156">
        <v>4</v>
      </c>
      <c r="AU156">
        <f>IF(AS156*$H$13&gt;=AW156,1.0,(AW156/(AW156-AS156*$H$13)))</f>
        <v>0</v>
      </c>
      <c r="AV156">
        <f>(AU156-1)*100</f>
        <v>0</v>
      </c>
      <c r="AW156">
        <f>MAX(0,($B$13+$C$13*BV156)/(1+$D$13*BV156)*BO156/(BQ156+273)*$E$13)</f>
        <v>0</v>
      </c>
      <c r="AX156">
        <f>$B$11*BW156+$C$11*BX156+$F$11*CI156*(1-CL156)</f>
        <v>0</v>
      </c>
      <c r="AY156">
        <f>AX156*AZ156</f>
        <v>0</v>
      </c>
      <c r="AZ156">
        <f>($B$11*$D$9+$C$11*$D$9+$F$11*((CV156+CN156)/MAX(CV156+CN156+CW156, 0.1)*$I$9+CW156/MAX(CV156+CN156+CW156, 0.1)*$J$9))/($B$11+$C$11+$F$11)</f>
        <v>0</v>
      </c>
      <c r="BA156">
        <f>($B$11*$K$9+$C$11*$K$9+$F$11*((CV156+CN156)/MAX(CV156+CN156+CW156, 0.1)*$P$9+CW156/MAX(CV156+CN156+CW156, 0.1)*$Q$9))/($B$11+$C$11+$F$11)</f>
        <v>0</v>
      </c>
      <c r="BB156">
        <v>2.7</v>
      </c>
      <c r="BC156">
        <v>0.5</v>
      </c>
      <c r="BD156" t="s">
        <v>355</v>
      </c>
      <c r="BE156">
        <v>2</v>
      </c>
      <c r="BF156" t="b">
        <v>1</v>
      </c>
      <c r="BG156">
        <v>1657480778.85</v>
      </c>
      <c r="BH156">
        <v>107.4738</v>
      </c>
      <c r="BI156">
        <v>88.48548</v>
      </c>
      <c r="BJ156">
        <v>21.786</v>
      </c>
      <c r="BK156">
        <v>19.64636</v>
      </c>
      <c r="BL156">
        <v>105.40586</v>
      </c>
      <c r="BM156">
        <v>21.48185</v>
      </c>
      <c r="BN156">
        <v>499.9956</v>
      </c>
      <c r="BO156">
        <v>73.3551</v>
      </c>
      <c r="BP156">
        <v>0.02488756</v>
      </c>
      <c r="BQ156">
        <v>25.10425</v>
      </c>
      <c r="BR156">
        <v>25.02839</v>
      </c>
      <c r="BS156">
        <v>999.9</v>
      </c>
      <c r="BT156">
        <v>0</v>
      </c>
      <c r="BU156">
        <v>0</v>
      </c>
      <c r="BV156">
        <v>10015.13</v>
      </c>
      <c r="BW156">
        <v>0</v>
      </c>
      <c r="BX156">
        <v>2110.114</v>
      </c>
      <c r="BY156">
        <v>18.98814</v>
      </c>
      <c r="BZ156">
        <v>109.8672</v>
      </c>
      <c r="CA156">
        <v>90.25872</v>
      </c>
      <c r="CB156">
        <v>2.13964</v>
      </c>
      <c r="CC156">
        <v>88.48548</v>
      </c>
      <c r="CD156">
        <v>19.64636</v>
      </c>
      <c r="CE156">
        <v>1.598116</v>
      </c>
      <c r="CF156">
        <v>1.441161</v>
      </c>
      <c r="CG156">
        <v>13.94062</v>
      </c>
      <c r="CH156">
        <v>12.35779</v>
      </c>
      <c r="CI156">
        <v>2000.002</v>
      </c>
      <c r="CJ156">
        <v>0.9799998</v>
      </c>
      <c r="CK156">
        <v>0.02000064</v>
      </c>
      <c r="CL156">
        <v>0</v>
      </c>
      <c r="CM156">
        <v>2.6895</v>
      </c>
      <c r="CN156">
        <v>0</v>
      </c>
      <c r="CO156">
        <v>3654.243</v>
      </c>
      <c r="CP156">
        <v>16705.42</v>
      </c>
      <c r="CQ156">
        <v>46.625</v>
      </c>
      <c r="CR156">
        <v>49.4748</v>
      </c>
      <c r="CS156">
        <v>47.875</v>
      </c>
      <c r="CT156">
        <v>47.1124</v>
      </c>
      <c r="CU156">
        <v>45.812</v>
      </c>
      <c r="CV156">
        <v>1960.001</v>
      </c>
      <c r="CW156">
        <v>40.001</v>
      </c>
      <c r="CX156">
        <v>0</v>
      </c>
      <c r="CY156">
        <v>1651547566.2</v>
      </c>
      <c r="CZ156">
        <v>0</v>
      </c>
      <c r="DA156">
        <v>0</v>
      </c>
      <c r="DB156" t="s">
        <v>356</v>
      </c>
      <c r="DC156">
        <v>1657298120.5</v>
      </c>
      <c r="DD156">
        <v>1657298120.5</v>
      </c>
      <c r="DE156">
        <v>0</v>
      </c>
      <c r="DF156">
        <v>1.391</v>
      </c>
      <c r="DG156">
        <v>0.035</v>
      </c>
      <c r="DH156">
        <v>2.39</v>
      </c>
      <c r="DI156">
        <v>0.104</v>
      </c>
      <c r="DJ156">
        <v>419</v>
      </c>
      <c r="DK156">
        <v>18</v>
      </c>
      <c r="DL156">
        <v>0.11</v>
      </c>
      <c r="DM156">
        <v>0.02</v>
      </c>
      <c r="DN156">
        <v>18.1461275</v>
      </c>
      <c r="DO156">
        <v>6.78828180112573</v>
      </c>
      <c r="DP156">
        <v>0.672279371239182</v>
      </c>
      <c r="DQ156">
        <v>0</v>
      </c>
      <c r="DR156">
        <v>2.14059725</v>
      </c>
      <c r="DS156">
        <v>-0.0123553846153939</v>
      </c>
      <c r="DT156">
        <v>0.00273633878339287</v>
      </c>
      <c r="DU156">
        <v>1</v>
      </c>
      <c r="DV156">
        <v>1</v>
      </c>
      <c r="DW156">
        <v>2</v>
      </c>
      <c r="DX156" t="s">
        <v>383</v>
      </c>
      <c r="DY156">
        <v>2.81643</v>
      </c>
      <c r="DZ156">
        <v>2.64141</v>
      </c>
      <c r="EA156">
        <v>0.0200857</v>
      </c>
      <c r="EB156">
        <v>0.0166238</v>
      </c>
      <c r="EC156">
        <v>0.0772037</v>
      </c>
      <c r="ED156">
        <v>0.0719251</v>
      </c>
      <c r="EE156">
        <v>27190.1</v>
      </c>
      <c r="EF156">
        <v>23862.6</v>
      </c>
      <c r="EG156">
        <v>24867.6</v>
      </c>
      <c r="EH156">
        <v>23657.8</v>
      </c>
      <c r="EI156">
        <v>39226.6</v>
      </c>
      <c r="EJ156">
        <v>36382.5</v>
      </c>
      <c r="EK156">
        <v>45019.7</v>
      </c>
      <c r="EL156">
        <v>42257.9</v>
      </c>
      <c r="EM156">
        <v>1.7178</v>
      </c>
      <c r="EN156">
        <v>2.05078</v>
      </c>
      <c r="EO156">
        <v>-0.0408143</v>
      </c>
      <c r="EP156">
        <v>0</v>
      </c>
      <c r="EQ156">
        <v>25.6904</v>
      </c>
      <c r="ER156">
        <v>999.9</v>
      </c>
      <c r="ES156">
        <v>34.031</v>
      </c>
      <c r="ET156">
        <v>38.35</v>
      </c>
      <c r="EU156">
        <v>31.476</v>
      </c>
      <c r="EV156">
        <v>52.6108</v>
      </c>
      <c r="EW156">
        <v>28.8181</v>
      </c>
      <c r="EX156">
        <v>2</v>
      </c>
      <c r="EY156">
        <v>0.42124</v>
      </c>
      <c r="EZ156">
        <v>6.46763</v>
      </c>
      <c r="FA156">
        <v>20.1244</v>
      </c>
      <c r="FB156">
        <v>5.23286</v>
      </c>
      <c r="FC156">
        <v>11.992</v>
      </c>
      <c r="FD156">
        <v>4.9557</v>
      </c>
      <c r="FE156">
        <v>3.304</v>
      </c>
      <c r="FF156">
        <v>348.2</v>
      </c>
      <c r="FG156">
        <v>9999</v>
      </c>
      <c r="FH156">
        <v>9999</v>
      </c>
      <c r="FI156">
        <v>6249.8</v>
      </c>
      <c r="FJ156">
        <v>1.86813</v>
      </c>
      <c r="FK156">
        <v>1.86395</v>
      </c>
      <c r="FL156">
        <v>1.87134</v>
      </c>
      <c r="FM156">
        <v>1.86248</v>
      </c>
      <c r="FN156">
        <v>1.86186</v>
      </c>
      <c r="FO156">
        <v>1.86814</v>
      </c>
      <c r="FP156">
        <v>1.85837</v>
      </c>
      <c r="FQ156">
        <v>1.86462</v>
      </c>
      <c r="FR156">
        <v>5</v>
      </c>
      <c r="FS156">
        <v>0</v>
      </c>
      <c r="FT156">
        <v>0</v>
      </c>
      <c r="FU156">
        <v>0</v>
      </c>
      <c r="FV156" t="s">
        <v>358</v>
      </c>
      <c r="FW156" t="s">
        <v>359</v>
      </c>
      <c r="FX156" t="s">
        <v>360</v>
      </c>
      <c r="FY156" t="s">
        <v>360</v>
      </c>
      <c r="FZ156" t="s">
        <v>360</v>
      </c>
      <c r="GA156" t="s">
        <v>360</v>
      </c>
      <c r="GB156">
        <v>0</v>
      </c>
      <c r="GC156">
        <v>100</v>
      </c>
      <c r="GD156">
        <v>100</v>
      </c>
      <c r="GE156">
        <v>2.029</v>
      </c>
      <c r="GF156">
        <v>0.3042</v>
      </c>
      <c r="GG156">
        <v>1.58883679202709</v>
      </c>
      <c r="GH156">
        <v>0.00476717027532216</v>
      </c>
      <c r="GI156">
        <v>-2.21254457965117e-06</v>
      </c>
      <c r="GJ156">
        <v>8.4011376092462e-10</v>
      </c>
      <c r="GK156">
        <v>-0.0609447565822332</v>
      </c>
      <c r="GL156">
        <v>-0.00872906473258777</v>
      </c>
      <c r="GM156">
        <v>0.00143137740804298</v>
      </c>
      <c r="GN156">
        <v>-1.08861914993027e-05</v>
      </c>
      <c r="GO156">
        <v>12</v>
      </c>
      <c r="GP156">
        <v>2219</v>
      </c>
      <c r="GQ156">
        <v>4</v>
      </c>
      <c r="GR156">
        <v>38</v>
      </c>
      <c r="GS156">
        <v>3044.4</v>
      </c>
      <c r="GT156">
        <v>3044.4</v>
      </c>
      <c r="GU156">
        <v>0.343018</v>
      </c>
      <c r="GV156">
        <v>2.47803</v>
      </c>
      <c r="GW156">
        <v>1.99829</v>
      </c>
      <c r="GX156">
        <v>2.70142</v>
      </c>
      <c r="GY156">
        <v>2.09351</v>
      </c>
      <c r="GZ156">
        <v>2.39502</v>
      </c>
      <c r="HA156">
        <v>43.8917</v>
      </c>
      <c r="HB156">
        <v>13.4316</v>
      </c>
      <c r="HC156">
        <v>18</v>
      </c>
      <c r="HD156">
        <v>422.191</v>
      </c>
      <c r="HE156">
        <v>644.583</v>
      </c>
      <c r="HF156">
        <v>19.7549</v>
      </c>
      <c r="HG156">
        <v>32.7196</v>
      </c>
      <c r="HH156">
        <v>29.9998</v>
      </c>
      <c r="HI156">
        <v>32.6973</v>
      </c>
      <c r="HJ156">
        <v>32.674</v>
      </c>
      <c r="HK156">
        <v>6.80936</v>
      </c>
      <c r="HL156">
        <v>44.3891</v>
      </c>
      <c r="HM156">
        <v>0</v>
      </c>
      <c r="HN156">
        <v>19.7381</v>
      </c>
      <c r="HO156">
        <v>50.3827</v>
      </c>
      <c r="HP156">
        <v>19.6815</v>
      </c>
      <c r="HQ156">
        <v>95.2343</v>
      </c>
      <c r="HR156">
        <v>99.3039</v>
      </c>
    </row>
    <row r="157" spans="1:226">
      <c r="A157">
        <v>141</v>
      </c>
      <c r="B157">
        <v>1657480878.6</v>
      </c>
      <c r="C157">
        <v>1609.59999990463</v>
      </c>
      <c r="D157" t="s">
        <v>641</v>
      </c>
      <c r="E157" t="s">
        <v>642</v>
      </c>
      <c r="F157">
        <v>5</v>
      </c>
      <c r="G157" t="s">
        <v>596</v>
      </c>
      <c r="H157" t="s">
        <v>354</v>
      </c>
      <c r="I157">
        <v>1657480875.6</v>
      </c>
      <c r="J157">
        <f>(K157)/1000</f>
        <v>0</v>
      </c>
      <c r="K157">
        <f>IF(BF157, AN157, AH157)</f>
        <v>0</v>
      </c>
      <c r="L157">
        <f>IF(BF157, AI157, AG157)</f>
        <v>0</v>
      </c>
      <c r="M157">
        <f>BH157 - IF(AU157&gt;1, L157*BB157*100.0/(AW157*BV157), 0)</f>
        <v>0</v>
      </c>
      <c r="N157">
        <f>((T157-J157/2)*M157-L157)/(T157+J157/2)</f>
        <v>0</v>
      </c>
      <c r="O157">
        <f>N157*(BO157+BP157)/1000.0</f>
        <v>0</v>
      </c>
      <c r="P157">
        <f>(BH157 - IF(AU157&gt;1, L157*BB157*100.0/(AW157*BV157), 0))*(BO157+BP157)/1000.0</f>
        <v>0</v>
      </c>
      <c r="Q157">
        <f>2.0/((1/S157-1/R157)+SIGN(S157)*SQRT((1/S157-1/R157)*(1/S157-1/R157) + 4*BC157/((BC157+1)*(BC157+1))*(2*1/S157*1/R157-1/R157*1/R157)))</f>
        <v>0</v>
      </c>
      <c r="R157">
        <f>IF(LEFT(BD157,1)&lt;&gt;"0",IF(LEFT(BD157,1)="1",3.0,BE157),$D$5+$E$5*(BV157*BO157/($K$5*1000))+$F$5*(BV157*BO157/($K$5*1000))*MAX(MIN(BB157,$J$5),$I$5)*MAX(MIN(BB157,$J$5),$I$5)+$G$5*MAX(MIN(BB157,$J$5),$I$5)*(BV157*BO157/($K$5*1000))+$H$5*(BV157*BO157/($K$5*1000))*(BV157*BO157/($K$5*1000)))</f>
        <v>0</v>
      </c>
      <c r="S157">
        <f>J157*(1000-(1000*0.61365*exp(17.502*W157/(240.97+W157))/(BO157+BP157)+BJ157)/2)/(1000*0.61365*exp(17.502*W157/(240.97+W157))/(BO157+BP157)-BJ157)</f>
        <v>0</v>
      </c>
      <c r="T157">
        <f>1/((BC157+1)/(Q157/1.6)+1/(R157/1.37)) + BC157/((BC157+1)/(Q157/1.6) + BC157/(R157/1.37))</f>
        <v>0</v>
      </c>
      <c r="U157">
        <f>(AX157*BA157)</f>
        <v>0</v>
      </c>
      <c r="V157">
        <f>(BQ157+(U157+2*0.95*5.67E-8*(((BQ157+$B$7)+273)^4-(BQ157+273)^4)-44100*J157)/(1.84*29.3*R157+8*0.95*5.67E-8*(BQ157+273)^3))</f>
        <v>0</v>
      </c>
      <c r="W157">
        <f>($C$7*BR157+$D$7*BS157+$E$7*V157)</f>
        <v>0</v>
      </c>
      <c r="X157">
        <f>0.61365*exp(17.502*W157/(240.97+W157))</f>
        <v>0</v>
      </c>
      <c r="Y157">
        <f>(Z157/AA157*100)</f>
        <v>0</v>
      </c>
      <c r="Z157">
        <f>BJ157*(BO157+BP157)/1000</f>
        <v>0</v>
      </c>
      <c r="AA157">
        <f>0.61365*exp(17.502*BQ157/(240.97+BQ157))</f>
        <v>0</v>
      </c>
      <c r="AB157">
        <f>(X157-BJ157*(BO157+BP157)/1000)</f>
        <v>0</v>
      </c>
      <c r="AC157">
        <f>(-J157*44100)</f>
        <v>0</v>
      </c>
      <c r="AD157">
        <f>2*29.3*R157*0.92*(BQ157-W157)</f>
        <v>0</v>
      </c>
      <c r="AE157">
        <f>2*0.95*5.67E-8*(((BQ157+$B$7)+273)^4-(W157+273)^4)</f>
        <v>0</v>
      </c>
      <c r="AF157">
        <f>U157+AE157+AC157+AD157</f>
        <v>0</v>
      </c>
      <c r="AG157">
        <f>BN157*AU157*(BI157-BH157*(1000-AU157*BK157)/(1000-AU157*BJ157))/(100*BB157)</f>
        <v>0</v>
      </c>
      <c r="AH157">
        <f>1000*BN157*AU157*(BJ157-BK157)/(100*BB157*(1000-AU157*BJ157))</f>
        <v>0</v>
      </c>
      <c r="AI157">
        <f>(AJ157 - AK157 - BO157*1E3/(8.314*(BQ157+273.15)) * AM157/BN157 * AL157) * BN157/(100*BB157) * (1000 - BK157)/1000</f>
        <v>0</v>
      </c>
      <c r="AJ157">
        <v>428.156233154846</v>
      </c>
      <c r="AK157">
        <v>416.060866666667</v>
      </c>
      <c r="AL157">
        <v>0.00715156250547396</v>
      </c>
      <c r="AM157">
        <v>66.2237107534502</v>
      </c>
      <c r="AN157">
        <f>(AP157 - AO157 + BO157*1E3/(8.314*(BQ157+273.15)) * AR157/BN157 * AQ157) * BN157/(100*BB157) * 1000/(1000 - AP157)</f>
        <v>0</v>
      </c>
      <c r="AO157">
        <v>19.6210490882408</v>
      </c>
      <c r="AP157">
        <v>21.7740706293707</v>
      </c>
      <c r="AQ157">
        <v>-0.000936775975278378</v>
      </c>
      <c r="AR157">
        <v>78.8586477778016</v>
      </c>
      <c r="AS157">
        <v>21</v>
      </c>
      <c r="AT157">
        <v>4</v>
      </c>
      <c r="AU157">
        <f>IF(AS157*$H$13&gt;=AW157,1.0,(AW157/(AW157-AS157*$H$13)))</f>
        <v>0</v>
      </c>
      <c r="AV157">
        <f>(AU157-1)*100</f>
        <v>0</v>
      </c>
      <c r="AW157">
        <f>MAX(0,($B$13+$C$13*BV157)/(1+$D$13*BV157)*BO157/(BQ157+273)*$E$13)</f>
        <v>0</v>
      </c>
      <c r="AX157">
        <f>$B$11*BW157+$C$11*BX157+$F$11*CI157*(1-CL157)</f>
        <v>0</v>
      </c>
      <c r="AY157">
        <f>AX157*AZ157</f>
        <v>0</v>
      </c>
      <c r="AZ157">
        <f>($B$11*$D$9+$C$11*$D$9+$F$11*((CV157+CN157)/MAX(CV157+CN157+CW157, 0.1)*$I$9+CW157/MAX(CV157+CN157+CW157, 0.1)*$J$9))/($B$11+$C$11+$F$11)</f>
        <v>0</v>
      </c>
      <c r="BA157">
        <f>($B$11*$K$9+$C$11*$K$9+$F$11*((CV157+CN157)/MAX(CV157+CN157+CW157, 0.1)*$P$9+CW157/MAX(CV157+CN157+CW157, 0.1)*$Q$9))/($B$11+$C$11+$F$11)</f>
        <v>0</v>
      </c>
      <c r="BB157">
        <v>2.7</v>
      </c>
      <c r="BC157">
        <v>0.5</v>
      </c>
      <c r="BD157" t="s">
        <v>355</v>
      </c>
      <c r="BE157">
        <v>2</v>
      </c>
      <c r="BF157" t="b">
        <v>1</v>
      </c>
      <c r="BG157">
        <v>1657480875.6</v>
      </c>
      <c r="BH157">
        <v>406.967818181818</v>
      </c>
      <c r="BI157">
        <v>419.731363636364</v>
      </c>
      <c r="BJ157">
        <v>21.7777909090909</v>
      </c>
      <c r="BK157">
        <v>19.6233909090909</v>
      </c>
      <c r="BL157">
        <v>403.759545454546</v>
      </c>
      <c r="BM157">
        <v>21.4739454545455</v>
      </c>
      <c r="BN157">
        <v>499.981</v>
      </c>
      <c r="BO157">
        <v>73.3597727272727</v>
      </c>
      <c r="BP157">
        <v>0.0255305272727273</v>
      </c>
      <c r="BQ157">
        <v>24.9905090909091</v>
      </c>
      <c r="BR157">
        <v>24.8824545454545</v>
      </c>
      <c r="BS157">
        <v>999.9</v>
      </c>
      <c r="BT157">
        <v>0</v>
      </c>
      <c r="BU157">
        <v>0</v>
      </c>
      <c r="BV157">
        <v>9997.83545454545</v>
      </c>
      <c r="BW157">
        <v>0</v>
      </c>
      <c r="BX157">
        <v>748.714181818182</v>
      </c>
      <c r="BY157">
        <v>-12.7634636363636</v>
      </c>
      <c r="BZ157">
        <v>416.028</v>
      </c>
      <c r="CA157">
        <v>428.132727272727</v>
      </c>
      <c r="CB157">
        <v>2.15439181818182</v>
      </c>
      <c r="CC157">
        <v>419.731363636364</v>
      </c>
      <c r="CD157">
        <v>19.6233909090909</v>
      </c>
      <c r="CE157">
        <v>1.59761636363636</v>
      </c>
      <c r="CF157">
        <v>1.43956909090909</v>
      </c>
      <c r="CG157">
        <v>13.9358181818182</v>
      </c>
      <c r="CH157">
        <v>12.3409727272727</v>
      </c>
      <c r="CI157">
        <v>2000.04181818182</v>
      </c>
      <c r="CJ157">
        <v>0.979997272727273</v>
      </c>
      <c r="CK157">
        <v>0.0200030636363636</v>
      </c>
      <c r="CL157">
        <v>0</v>
      </c>
      <c r="CM157">
        <v>2.63036363636364</v>
      </c>
      <c r="CN157">
        <v>0</v>
      </c>
      <c r="CO157">
        <v>3095.71363636364</v>
      </c>
      <c r="CP157">
        <v>16705.7363636364</v>
      </c>
      <c r="CQ157">
        <v>46.312</v>
      </c>
      <c r="CR157">
        <v>48.9656363636364</v>
      </c>
      <c r="CS157">
        <v>47.4770909090909</v>
      </c>
      <c r="CT157">
        <v>46.8520909090909</v>
      </c>
      <c r="CU157">
        <v>45.5791818181818</v>
      </c>
      <c r="CV157">
        <v>1960.03181818182</v>
      </c>
      <c r="CW157">
        <v>40.01</v>
      </c>
      <c r="CX157">
        <v>0</v>
      </c>
      <c r="CY157">
        <v>1651547662.8</v>
      </c>
      <c r="CZ157">
        <v>0</v>
      </c>
      <c r="DA157">
        <v>0</v>
      </c>
      <c r="DB157" t="s">
        <v>356</v>
      </c>
      <c r="DC157">
        <v>1657298120.5</v>
      </c>
      <c r="DD157">
        <v>1657298120.5</v>
      </c>
      <c r="DE157">
        <v>0</v>
      </c>
      <c r="DF157">
        <v>1.391</v>
      </c>
      <c r="DG157">
        <v>0.035</v>
      </c>
      <c r="DH157">
        <v>2.39</v>
      </c>
      <c r="DI157">
        <v>0.104</v>
      </c>
      <c r="DJ157">
        <v>419</v>
      </c>
      <c r="DK157">
        <v>18</v>
      </c>
      <c r="DL157">
        <v>0.11</v>
      </c>
      <c r="DM157">
        <v>0.02</v>
      </c>
      <c r="DN157">
        <v>-12.7429609756098</v>
      </c>
      <c r="DO157">
        <v>-0.113494076655079</v>
      </c>
      <c r="DP157">
        <v>0.0433648608901701</v>
      </c>
      <c r="DQ157">
        <v>0</v>
      </c>
      <c r="DR157">
        <v>2.17302926829268</v>
      </c>
      <c r="DS157">
        <v>-0.0913308710801324</v>
      </c>
      <c r="DT157">
        <v>0.0125259076668814</v>
      </c>
      <c r="DU157">
        <v>1</v>
      </c>
      <c r="DV157">
        <v>1</v>
      </c>
      <c r="DW157">
        <v>2</v>
      </c>
      <c r="DX157" t="s">
        <v>383</v>
      </c>
      <c r="DY157">
        <v>2.81752</v>
      </c>
      <c r="DZ157">
        <v>2.6422</v>
      </c>
      <c r="EA157">
        <v>0.0713953</v>
      </c>
      <c r="EB157">
        <v>0.0734939</v>
      </c>
      <c r="EC157">
        <v>0.077205</v>
      </c>
      <c r="ED157">
        <v>0.0718932</v>
      </c>
      <c r="EE157">
        <v>25776.8</v>
      </c>
      <c r="EF157">
        <v>22490.8</v>
      </c>
      <c r="EG157">
        <v>24876.2</v>
      </c>
      <c r="EH157">
        <v>23665</v>
      </c>
      <c r="EI157">
        <v>39239.1</v>
      </c>
      <c r="EJ157">
        <v>36395.9</v>
      </c>
      <c r="EK157">
        <v>45032.5</v>
      </c>
      <c r="EL157">
        <v>42270.3</v>
      </c>
      <c r="EM157">
        <v>1.71965</v>
      </c>
      <c r="EN157">
        <v>2.05133</v>
      </c>
      <c r="EO157">
        <v>-0.0447035</v>
      </c>
      <c r="EP157">
        <v>0</v>
      </c>
      <c r="EQ157">
        <v>25.6141</v>
      </c>
      <c r="ER157">
        <v>999.9</v>
      </c>
      <c r="ES157">
        <v>33.812</v>
      </c>
      <c r="ET157">
        <v>38.713</v>
      </c>
      <c r="EU157">
        <v>31.8897</v>
      </c>
      <c r="EV157">
        <v>52.7508</v>
      </c>
      <c r="EW157">
        <v>28.9183</v>
      </c>
      <c r="EX157">
        <v>2</v>
      </c>
      <c r="EY157">
        <v>0.401026</v>
      </c>
      <c r="EZ157">
        <v>5.02267</v>
      </c>
      <c r="FA157">
        <v>20.1737</v>
      </c>
      <c r="FB157">
        <v>5.23346</v>
      </c>
      <c r="FC157">
        <v>11.992</v>
      </c>
      <c r="FD157">
        <v>4.95565</v>
      </c>
      <c r="FE157">
        <v>3.30395</v>
      </c>
      <c r="FF157">
        <v>348.2</v>
      </c>
      <c r="FG157">
        <v>9999</v>
      </c>
      <c r="FH157">
        <v>9999</v>
      </c>
      <c r="FI157">
        <v>6252.2</v>
      </c>
      <c r="FJ157">
        <v>1.86821</v>
      </c>
      <c r="FK157">
        <v>1.86401</v>
      </c>
      <c r="FL157">
        <v>1.87136</v>
      </c>
      <c r="FM157">
        <v>1.8625</v>
      </c>
      <c r="FN157">
        <v>1.86188</v>
      </c>
      <c r="FO157">
        <v>1.86821</v>
      </c>
      <c r="FP157">
        <v>1.85838</v>
      </c>
      <c r="FQ157">
        <v>1.86462</v>
      </c>
      <c r="FR157">
        <v>5</v>
      </c>
      <c r="FS157">
        <v>0</v>
      </c>
      <c r="FT157">
        <v>0</v>
      </c>
      <c r="FU157">
        <v>0</v>
      </c>
      <c r="FV157" t="s">
        <v>358</v>
      </c>
      <c r="FW157" t="s">
        <v>359</v>
      </c>
      <c r="FX157" t="s">
        <v>360</v>
      </c>
      <c r="FY157" t="s">
        <v>360</v>
      </c>
      <c r="FZ157" t="s">
        <v>360</v>
      </c>
      <c r="GA157" t="s">
        <v>360</v>
      </c>
      <c r="GB157">
        <v>0</v>
      </c>
      <c r="GC157">
        <v>100</v>
      </c>
      <c r="GD157">
        <v>100</v>
      </c>
      <c r="GE157">
        <v>3.208</v>
      </c>
      <c r="GF157">
        <v>0.3037</v>
      </c>
      <c r="GG157">
        <v>1.58883679202709</v>
      </c>
      <c r="GH157">
        <v>0.00476717027532216</v>
      </c>
      <c r="GI157">
        <v>-2.21254457965117e-06</v>
      </c>
      <c r="GJ157">
        <v>8.4011376092462e-10</v>
      </c>
      <c r="GK157">
        <v>-0.0609447565822332</v>
      </c>
      <c r="GL157">
        <v>-0.00872906473258777</v>
      </c>
      <c r="GM157">
        <v>0.00143137740804298</v>
      </c>
      <c r="GN157">
        <v>-1.08861914993027e-05</v>
      </c>
      <c r="GO157">
        <v>12</v>
      </c>
      <c r="GP157">
        <v>2219</v>
      </c>
      <c r="GQ157">
        <v>4</v>
      </c>
      <c r="GR157">
        <v>38</v>
      </c>
      <c r="GS157">
        <v>3046</v>
      </c>
      <c r="GT157">
        <v>3046</v>
      </c>
      <c r="GU157">
        <v>1.31348</v>
      </c>
      <c r="GV157">
        <v>2.43408</v>
      </c>
      <c r="GW157">
        <v>1.99829</v>
      </c>
      <c r="GX157">
        <v>2.70142</v>
      </c>
      <c r="GY157">
        <v>2.09351</v>
      </c>
      <c r="GZ157">
        <v>2.42798</v>
      </c>
      <c r="HA157">
        <v>44.2232</v>
      </c>
      <c r="HB157">
        <v>13.4578</v>
      </c>
      <c r="HC157">
        <v>18</v>
      </c>
      <c r="HD157">
        <v>422.369</v>
      </c>
      <c r="HE157">
        <v>643.578</v>
      </c>
      <c r="HF157">
        <v>20.3782</v>
      </c>
      <c r="HG157">
        <v>32.559</v>
      </c>
      <c r="HH157">
        <v>29.9984</v>
      </c>
      <c r="HI157">
        <v>32.5574</v>
      </c>
      <c r="HJ157">
        <v>32.5367</v>
      </c>
      <c r="HK157">
        <v>26.3387</v>
      </c>
      <c r="HL157">
        <v>46.0679</v>
      </c>
      <c r="HM157">
        <v>0</v>
      </c>
      <c r="HN157">
        <v>20.4778</v>
      </c>
      <c r="HO157">
        <v>426.435</v>
      </c>
      <c r="HP157">
        <v>19.5461</v>
      </c>
      <c r="HQ157">
        <v>95.2634</v>
      </c>
      <c r="HR157">
        <v>99.3333</v>
      </c>
    </row>
    <row r="158" spans="1:226">
      <c r="A158">
        <v>142</v>
      </c>
      <c r="B158">
        <v>1657480883.6</v>
      </c>
      <c r="C158">
        <v>1614.59999990463</v>
      </c>
      <c r="D158" t="s">
        <v>643</v>
      </c>
      <c r="E158" t="s">
        <v>644</v>
      </c>
      <c r="F158">
        <v>5</v>
      </c>
      <c r="G158" t="s">
        <v>596</v>
      </c>
      <c r="H158" t="s">
        <v>354</v>
      </c>
      <c r="I158">
        <v>1657480881.1</v>
      </c>
      <c r="J158">
        <f>(K158)/1000</f>
        <v>0</v>
      </c>
      <c r="K158">
        <f>IF(BF158, AN158, AH158)</f>
        <v>0</v>
      </c>
      <c r="L158">
        <f>IF(BF158, AI158, AG158)</f>
        <v>0</v>
      </c>
      <c r="M158">
        <f>BH158 - IF(AU158&gt;1, L158*BB158*100.0/(AW158*BV158), 0)</f>
        <v>0</v>
      </c>
      <c r="N158">
        <f>((T158-J158/2)*M158-L158)/(T158+J158/2)</f>
        <v>0</v>
      </c>
      <c r="O158">
        <f>N158*(BO158+BP158)/1000.0</f>
        <v>0</v>
      </c>
      <c r="P158">
        <f>(BH158 - IF(AU158&gt;1, L158*BB158*100.0/(AW158*BV158), 0))*(BO158+BP158)/1000.0</f>
        <v>0</v>
      </c>
      <c r="Q158">
        <f>2.0/((1/S158-1/R158)+SIGN(S158)*SQRT((1/S158-1/R158)*(1/S158-1/R158) + 4*BC158/((BC158+1)*(BC158+1))*(2*1/S158*1/R158-1/R158*1/R158)))</f>
        <v>0</v>
      </c>
      <c r="R158">
        <f>IF(LEFT(BD158,1)&lt;&gt;"0",IF(LEFT(BD158,1)="1",3.0,BE158),$D$5+$E$5*(BV158*BO158/($K$5*1000))+$F$5*(BV158*BO158/($K$5*1000))*MAX(MIN(BB158,$J$5),$I$5)*MAX(MIN(BB158,$J$5),$I$5)+$G$5*MAX(MIN(BB158,$J$5),$I$5)*(BV158*BO158/($K$5*1000))+$H$5*(BV158*BO158/($K$5*1000))*(BV158*BO158/($K$5*1000)))</f>
        <v>0</v>
      </c>
      <c r="S158">
        <f>J158*(1000-(1000*0.61365*exp(17.502*W158/(240.97+W158))/(BO158+BP158)+BJ158)/2)/(1000*0.61365*exp(17.502*W158/(240.97+W158))/(BO158+BP158)-BJ158)</f>
        <v>0</v>
      </c>
      <c r="T158">
        <f>1/((BC158+1)/(Q158/1.6)+1/(R158/1.37)) + BC158/((BC158+1)/(Q158/1.6) + BC158/(R158/1.37))</f>
        <v>0</v>
      </c>
      <c r="U158">
        <f>(AX158*BA158)</f>
        <v>0</v>
      </c>
      <c r="V158">
        <f>(BQ158+(U158+2*0.95*5.67E-8*(((BQ158+$B$7)+273)^4-(BQ158+273)^4)-44100*J158)/(1.84*29.3*R158+8*0.95*5.67E-8*(BQ158+273)^3))</f>
        <v>0</v>
      </c>
      <c r="W158">
        <f>($C$7*BR158+$D$7*BS158+$E$7*V158)</f>
        <v>0</v>
      </c>
      <c r="X158">
        <f>0.61365*exp(17.502*W158/(240.97+W158))</f>
        <v>0</v>
      </c>
      <c r="Y158">
        <f>(Z158/AA158*100)</f>
        <v>0</v>
      </c>
      <c r="Z158">
        <f>BJ158*(BO158+BP158)/1000</f>
        <v>0</v>
      </c>
      <c r="AA158">
        <f>0.61365*exp(17.502*BQ158/(240.97+BQ158))</f>
        <v>0</v>
      </c>
      <c r="AB158">
        <f>(X158-BJ158*(BO158+BP158)/1000)</f>
        <v>0</v>
      </c>
      <c r="AC158">
        <f>(-J158*44100)</f>
        <v>0</v>
      </c>
      <c r="AD158">
        <f>2*29.3*R158*0.92*(BQ158-W158)</f>
        <v>0</v>
      </c>
      <c r="AE158">
        <f>2*0.95*5.67E-8*(((BQ158+$B$7)+273)^4-(W158+273)^4)</f>
        <v>0</v>
      </c>
      <c r="AF158">
        <f>U158+AE158+AC158+AD158</f>
        <v>0</v>
      </c>
      <c r="AG158">
        <f>BN158*AU158*(BI158-BH158*(1000-AU158*BK158)/(1000-AU158*BJ158))/(100*BB158)</f>
        <v>0</v>
      </c>
      <c r="AH158">
        <f>1000*BN158*AU158*(BJ158-BK158)/(100*BB158*(1000-AU158*BJ158))</f>
        <v>0</v>
      </c>
      <c r="AI158">
        <f>(AJ158 - AK158 - BO158*1E3/(8.314*(BQ158+273.15)) * AM158/BN158 * AL158) * BN158/(100*BB158) * (1000 - BK158)/1000</f>
        <v>0</v>
      </c>
      <c r="AJ158">
        <v>428.263119538203</v>
      </c>
      <c r="AK158">
        <v>416.089763636364</v>
      </c>
      <c r="AL158">
        <v>0.000508346328416134</v>
      </c>
      <c r="AM158">
        <v>66.2237107534502</v>
      </c>
      <c r="AN158">
        <f>(AP158 - AO158 + BO158*1E3/(8.314*(BQ158+273.15)) * AR158/BN158 * AQ158) * BN158/(100*BB158) * 1000/(1000 - AP158)</f>
        <v>0</v>
      </c>
      <c r="AO158">
        <v>19.630697565082</v>
      </c>
      <c r="AP158">
        <v>21.7701076923077</v>
      </c>
      <c r="AQ158">
        <v>0.00010236675256516</v>
      </c>
      <c r="AR158">
        <v>78.8586477778016</v>
      </c>
      <c r="AS158">
        <v>21</v>
      </c>
      <c r="AT158">
        <v>4</v>
      </c>
      <c r="AU158">
        <f>IF(AS158*$H$13&gt;=AW158,1.0,(AW158/(AW158-AS158*$H$13)))</f>
        <v>0</v>
      </c>
      <c r="AV158">
        <f>(AU158-1)*100</f>
        <v>0</v>
      </c>
      <c r="AW158">
        <f>MAX(0,($B$13+$C$13*BV158)/(1+$D$13*BV158)*BO158/(BQ158+273)*$E$13)</f>
        <v>0</v>
      </c>
      <c r="AX158">
        <f>$B$11*BW158+$C$11*BX158+$F$11*CI158*(1-CL158)</f>
        <v>0</v>
      </c>
      <c r="AY158">
        <f>AX158*AZ158</f>
        <v>0</v>
      </c>
      <c r="AZ158">
        <f>($B$11*$D$9+$C$11*$D$9+$F$11*((CV158+CN158)/MAX(CV158+CN158+CW158, 0.1)*$I$9+CW158/MAX(CV158+CN158+CW158, 0.1)*$J$9))/($B$11+$C$11+$F$11)</f>
        <v>0</v>
      </c>
      <c r="BA158">
        <f>($B$11*$K$9+$C$11*$K$9+$F$11*((CV158+CN158)/MAX(CV158+CN158+CW158, 0.1)*$P$9+CW158/MAX(CV158+CN158+CW158, 0.1)*$Q$9))/($B$11+$C$11+$F$11)</f>
        <v>0</v>
      </c>
      <c r="BB158">
        <v>2.7</v>
      </c>
      <c r="BC158">
        <v>0.5</v>
      </c>
      <c r="BD158" t="s">
        <v>355</v>
      </c>
      <c r="BE158">
        <v>2</v>
      </c>
      <c r="BF158" t="b">
        <v>1</v>
      </c>
      <c r="BG158">
        <v>1657480881.1</v>
      </c>
      <c r="BH158">
        <v>406.989666666667</v>
      </c>
      <c r="BI158">
        <v>420.479</v>
      </c>
      <c r="BJ158">
        <v>21.7731</v>
      </c>
      <c r="BK158">
        <v>19.6123</v>
      </c>
      <c r="BL158">
        <v>403.781333333333</v>
      </c>
      <c r="BM158">
        <v>21.4694333333333</v>
      </c>
      <c r="BN158">
        <v>500.049888888889</v>
      </c>
      <c r="BO158">
        <v>73.3595888888889</v>
      </c>
      <c r="BP158">
        <v>0.0250728444444444</v>
      </c>
      <c r="BQ158">
        <v>24.9855111111111</v>
      </c>
      <c r="BR158">
        <v>24.8751333333333</v>
      </c>
      <c r="BS158">
        <v>999.9</v>
      </c>
      <c r="BT158">
        <v>0</v>
      </c>
      <c r="BU158">
        <v>0</v>
      </c>
      <c r="BV158">
        <v>10040.6888888889</v>
      </c>
      <c r="BW158">
        <v>0</v>
      </c>
      <c r="BX158">
        <v>762.804111111111</v>
      </c>
      <c r="BY158">
        <v>-13.4893444444444</v>
      </c>
      <c r="BZ158">
        <v>416.048333333333</v>
      </c>
      <c r="CA158">
        <v>428.890444444444</v>
      </c>
      <c r="CB158">
        <v>2.16081333333333</v>
      </c>
      <c r="CC158">
        <v>420.479</v>
      </c>
      <c r="CD158">
        <v>19.6123</v>
      </c>
      <c r="CE158">
        <v>1.59726777777778</v>
      </c>
      <c r="CF158">
        <v>1.43875222222222</v>
      </c>
      <c r="CG158">
        <v>13.9324444444444</v>
      </c>
      <c r="CH158">
        <v>12.3323222222222</v>
      </c>
      <c r="CI158">
        <v>1999.96</v>
      </c>
      <c r="CJ158">
        <v>0.979995333333333</v>
      </c>
      <c r="CK158">
        <v>0.0200045666666667</v>
      </c>
      <c r="CL158">
        <v>0</v>
      </c>
      <c r="CM158">
        <v>2.60972222222222</v>
      </c>
      <c r="CN158">
        <v>0</v>
      </c>
      <c r="CO158">
        <v>3116.77111111111</v>
      </c>
      <c r="CP158">
        <v>16705.0111111111</v>
      </c>
      <c r="CQ158">
        <v>46.2844444444444</v>
      </c>
      <c r="CR158">
        <v>48.8956666666667</v>
      </c>
      <c r="CS158">
        <v>47.437</v>
      </c>
      <c r="CT158">
        <v>46.812</v>
      </c>
      <c r="CU158">
        <v>45.562</v>
      </c>
      <c r="CV158">
        <v>1959.94888888889</v>
      </c>
      <c r="CW158">
        <v>40.01</v>
      </c>
      <c r="CX158">
        <v>0</v>
      </c>
      <c r="CY158">
        <v>1651547668.2</v>
      </c>
      <c r="CZ158">
        <v>0</v>
      </c>
      <c r="DA158">
        <v>0</v>
      </c>
      <c r="DB158" t="s">
        <v>356</v>
      </c>
      <c r="DC158">
        <v>1657298120.5</v>
      </c>
      <c r="DD158">
        <v>1657298120.5</v>
      </c>
      <c r="DE158">
        <v>0</v>
      </c>
      <c r="DF158">
        <v>1.391</v>
      </c>
      <c r="DG158">
        <v>0.035</v>
      </c>
      <c r="DH158">
        <v>2.39</v>
      </c>
      <c r="DI158">
        <v>0.104</v>
      </c>
      <c r="DJ158">
        <v>419</v>
      </c>
      <c r="DK158">
        <v>18</v>
      </c>
      <c r="DL158">
        <v>0.11</v>
      </c>
      <c r="DM158">
        <v>0.02</v>
      </c>
      <c r="DN158">
        <v>-12.81437</v>
      </c>
      <c r="DO158">
        <v>-1.00971106941835</v>
      </c>
      <c r="DP158">
        <v>0.234632415919029</v>
      </c>
      <c r="DQ158">
        <v>0</v>
      </c>
      <c r="DR158">
        <v>2.165735</v>
      </c>
      <c r="DS158">
        <v>-0.106521050656662</v>
      </c>
      <c r="DT158">
        <v>0.0133103972517727</v>
      </c>
      <c r="DU158">
        <v>0</v>
      </c>
      <c r="DV158">
        <v>0</v>
      </c>
      <c r="DW158">
        <v>2</v>
      </c>
      <c r="DX158" t="s">
        <v>357</v>
      </c>
      <c r="DY158">
        <v>2.81795</v>
      </c>
      <c r="DZ158">
        <v>2.64125</v>
      </c>
      <c r="EA158">
        <v>0.0714178</v>
      </c>
      <c r="EB158">
        <v>0.0739285</v>
      </c>
      <c r="EC158">
        <v>0.0771915</v>
      </c>
      <c r="ED158">
        <v>0.0717611</v>
      </c>
      <c r="EE158">
        <v>25776.5</v>
      </c>
      <c r="EF158">
        <v>22481</v>
      </c>
      <c r="EG158">
        <v>24876.4</v>
      </c>
      <c r="EH158">
        <v>23665.8</v>
      </c>
      <c r="EI158">
        <v>39240.4</v>
      </c>
      <c r="EJ158">
        <v>36402.2</v>
      </c>
      <c r="EK158">
        <v>45033.3</v>
      </c>
      <c r="EL158">
        <v>42271.6</v>
      </c>
      <c r="EM158">
        <v>1.72038</v>
      </c>
      <c r="EN158">
        <v>2.0511</v>
      </c>
      <c r="EO158">
        <v>-0.0431538</v>
      </c>
      <c r="EP158">
        <v>0</v>
      </c>
      <c r="EQ158">
        <v>25.5804</v>
      </c>
      <c r="ER158">
        <v>999.9</v>
      </c>
      <c r="ES158">
        <v>33.812</v>
      </c>
      <c r="ET158">
        <v>38.733</v>
      </c>
      <c r="EU158">
        <v>31.9283</v>
      </c>
      <c r="EV158">
        <v>52.4908</v>
      </c>
      <c r="EW158">
        <v>28.8622</v>
      </c>
      <c r="EX158">
        <v>2</v>
      </c>
      <c r="EY158">
        <v>0.399146</v>
      </c>
      <c r="EZ158">
        <v>4.85972</v>
      </c>
      <c r="FA158">
        <v>20.1785</v>
      </c>
      <c r="FB158">
        <v>5.23301</v>
      </c>
      <c r="FC158">
        <v>11.992</v>
      </c>
      <c r="FD158">
        <v>4.95565</v>
      </c>
      <c r="FE158">
        <v>3.30398</v>
      </c>
      <c r="FF158">
        <v>348.2</v>
      </c>
      <c r="FG158">
        <v>9999</v>
      </c>
      <c r="FH158">
        <v>9999</v>
      </c>
      <c r="FI158">
        <v>6252.2</v>
      </c>
      <c r="FJ158">
        <v>1.86819</v>
      </c>
      <c r="FK158">
        <v>1.86401</v>
      </c>
      <c r="FL158">
        <v>1.87138</v>
      </c>
      <c r="FM158">
        <v>1.86249</v>
      </c>
      <c r="FN158">
        <v>1.86188</v>
      </c>
      <c r="FO158">
        <v>1.86822</v>
      </c>
      <c r="FP158">
        <v>1.85837</v>
      </c>
      <c r="FQ158">
        <v>1.86462</v>
      </c>
      <c r="FR158">
        <v>5</v>
      </c>
      <c r="FS158">
        <v>0</v>
      </c>
      <c r="FT158">
        <v>0</v>
      </c>
      <c r="FU158">
        <v>0</v>
      </c>
      <c r="FV158" t="s">
        <v>358</v>
      </c>
      <c r="FW158" t="s">
        <v>359</v>
      </c>
      <c r="FX158" t="s">
        <v>360</v>
      </c>
      <c r="FY158" t="s">
        <v>360</v>
      </c>
      <c r="FZ158" t="s">
        <v>360</v>
      </c>
      <c r="GA158" t="s">
        <v>360</v>
      </c>
      <c r="GB158">
        <v>0</v>
      </c>
      <c r="GC158">
        <v>100</v>
      </c>
      <c r="GD158">
        <v>100</v>
      </c>
      <c r="GE158">
        <v>3.209</v>
      </c>
      <c r="GF158">
        <v>0.3035</v>
      </c>
      <c r="GG158">
        <v>1.58883679202709</v>
      </c>
      <c r="GH158">
        <v>0.00476717027532216</v>
      </c>
      <c r="GI158">
        <v>-2.21254457965117e-06</v>
      </c>
      <c r="GJ158">
        <v>8.4011376092462e-10</v>
      </c>
      <c r="GK158">
        <v>-0.0609447565822332</v>
      </c>
      <c r="GL158">
        <v>-0.00872906473258777</v>
      </c>
      <c r="GM158">
        <v>0.00143137740804298</v>
      </c>
      <c r="GN158">
        <v>-1.08861914993027e-05</v>
      </c>
      <c r="GO158">
        <v>12</v>
      </c>
      <c r="GP158">
        <v>2219</v>
      </c>
      <c r="GQ158">
        <v>4</v>
      </c>
      <c r="GR158">
        <v>38</v>
      </c>
      <c r="GS158">
        <v>3046.1</v>
      </c>
      <c r="GT158">
        <v>3046.1</v>
      </c>
      <c r="GU158">
        <v>1.33911</v>
      </c>
      <c r="GV158">
        <v>2.42798</v>
      </c>
      <c r="GW158">
        <v>1.99829</v>
      </c>
      <c r="GX158">
        <v>2.70142</v>
      </c>
      <c r="GY158">
        <v>2.09351</v>
      </c>
      <c r="GZ158">
        <v>2.40723</v>
      </c>
      <c r="HA158">
        <v>44.2232</v>
      </c>
      <c r="HB158">
        <v>13.4666</v>
      </c>
      <c r="HC158">
        <v>18</v>
      </c>
      <c r="HD158">
        <v>422.717</v>
      </c>
      <c r="HE158">
        <v>643.27</v>
      </c>
      <c r="HF158">
        <v>20.4645</v>
      </c>
      <c r="HG158">
        <v>32.5449</v>
      </c>
      <c r="HH158">
        <v>29.9984</v>
      </c>
      <c r="HI158">
        <v>32.5462</v>
      </c>
      <c r="HJ158">
        <v>32.5255</v>
      </c>
      <c r="HK158">
        <v>26.855</v>
      </c>
      <c r="HL158">
        <v>46.0679</v>
      </c>
      <c r="HM158">
        <v>0</v>
      </c>
      <c r="HN158">
        <v>20.5648</v>
      </c>
      <c r="HO158">
        <v>439.877</v>
      </c>
      <c r="HP158">
        <v>19.542</v>
      </c>
      <c r="HQ158">
        <v>95.2647</v>
      </c>
      <c r="HR158">
        <v>99.3364</v>
      </c>
    </row>
    <row r="159" spans="1:226">
      <c r="A159">
        <v>143</v>
      </c>
      <c r="B159">
        <v>1657480888.6</v>
      </c>
      <c r="C159">
        <v>1619.59999990463</v>
      </c>
      <c r="D159" t="s">
        <v>645</v>
      </c>
      <c r="E159" t="s">
        <v>646</v>
      </c>
      <c r="F159">
        <v>5</v>
      </c>
      <c r="G159" t="s">
        <v>596</v>
      </c>
      <c r="H159" t="s">
        <v>354</v>
      </c>
      <c r="I159">
        <v>1657480885.8</v>
      </c>
      <c r="J159">
        <f>(K159)/1000</f>
        <v>0</v>
      </c>
      <c r="K159">
        <f>IF(BF159, AN159, AH159)</f>
        <v>0</v>
      </c>
      <c r="L159">
        <f>IF(BF159, AI159, AG159)</f>
        <v>0</v>
      </c>
      <c r="M159">
        <f>BH159 - IF(AU159&gt;1, L159*BB159*100.0/(AW159*BV159), 0)</f>
        <v>0</v>
      </c>
      <c r="N159">
        <f>((T159-J159/2)*M159-L159)/(T159+J159/2)</f>
        <v>0</v>
      </c>
      <c r="O159">
        <f>N159*(BO159+BP159)/1000.0</f>
        <v>0</v>
      </c>
      <c r="P159">
        <f>(BH159 - IF(AU159&gt;1, L159*BB159*100.0/(AW159*BV159), 0))*(BO159+BP159)/1000.0</f>
        <v>0</v>
      </c>
      <c r="Q159">
        <f>2.0/((1/S159-1/R159)+SIGN(S159)*SQRT((1/S159-1/R159)*(1/S159-1/R159) + 4*BC159/((BC159+1)*(BC159+1))*(2*1/S159*1/R159-1/R159*1/R159)))</f>
        <v>0</v>
      </c>
      <c r="R159">
        <f>IF(LEFT(BD159,1)&lt;&gt;"0",IF(LEFT(BD159,1)="1",3.0,BE159),$D$5+$E$5*(BV159*BO159/($K$5*1000))+$F$5*(BV159*BO159/($K$5*1000))*MAX(MIN(BB159,$J$5),$I$5)*MAX(MIN(BB159,$J$5),$I$5)+$G$5*MAX(MIN(BB159,$J$5),$I$5)*(BV159*BO159/($K$5*1000))+$H$5*(BV159*BO159/($K$5*1000))*(BV159*BO159/($K$5*1000)))</f>
        <v>0</v>
      </c>
      <c r="S159">
        <f>J159*(1000-(1000*0.61365*exp(17.502*W159/(240.97+W159))/(BO159+BP159)+BJ159)/2)/(1000*0.61365*exp(17.502*W159/(240.97+W159))/(BO159+BP159)-BJ159)</f>
        <v>0</v>
      </c>
      <c r="T159">
        <f>1/((BC159+1)/(Q159/1.6)+1/(R159/1.37)) + BC159/((BC159+1)/(Q159/1.6) + BC159/(R159/1.37))</f>
        <v>0</v>
      </c>
      <c r="U159">
        <f>(AX159*BA159)</f>
        <v>0</v>
      </c>
      <c r="V159">
        <f>(BQ159+(U159+2*0.95*5.67E-8*(((BQ159+$B$7)+273)^4-(BQ159+273)^4)-44100*J159)/(1.84*29.3*R159+8*0.95*5.67E-8*(BQ159+273)^3))</f>
        <v>0</v>
      </c>
      <c r="W159">
        <f>($C$7*BR159+$D$7*BS159+$E$7*V159)</f>
        <v>0</v>
      </c>
      <c r="X159">
        <f>0.61365*exp(17.502*W159/(240.97+W159))</f>
        <v>0</v>
      </c>
      <c r="Y159">
        <f>(Z159/AA159*100)</f>
        <v>0</v>
      </c>
      <c r="Z159">
        <f>BJ159*(BO159+BP159)/1000</f>
        <v>0</v>
      </c>
      <c r="AA159">
        <f>0.61365*exp(17.502*BQ159/(240.97+BQ159))</f>
        <v>0</v>
      </c>
      <c r="AB159">
        <f>(X159-BJ159*(BO159+BP159)/1000)</f>
        <v>0</v>
      </c>
      <c r="AC159">
        <f>(-J159*44100)</f>
        <v>0</v>
      </c>
      <c r="AD159">
        <f>2*29.3*R159*0.92*(BQ159-W159)</f>
        <v>0</v>
      </c>
      <c r="AE159">
        <f>2*0.95*5.67E-8*(((BQ159+$B$7)+273)^4-(W159+273)^4)</f>
        <v>0</v>
      </c>
      <c r="AF159">
        <f>U159+AE159+AC159+AD159</f>
        <v>0</v>
      </c>
      <c r="AG159">
        <f>BN159*AU159*(BI159-BH159*(1000-AU159*BK159)/(1000-AU159*BJ159))/(100*BB159)</f>
        <v>0</v>
      </c>
      <c r="AH159">
        <f>1000*BN159*AU159*(BJ159-BK159)/(100*BB159*(1000-AU159*BJ159))</f>
        <v>0</v>
      </c>
      <c r="AI159">
        <f>(AJ159 - AK159 - BO159*1E3/(8.314*(BQ159+273.15)) * AM159/BN159 * AL159) * BN159/(100*BB159) * (1000 - BK159)/1000</f>
        <v>0</v>
      </c>
      <c r="AJ159">
        <v>435.025527450683</v>
      </c>
      <c r="AK159">
        <v>419.596175757576</v>
      </c>
      <c r="AL159">
        <v>0.813923783931268</v>
      </c>
      <c r="AM159">
        <v>66.2237107534502</v>
      </c>
      <c r="AN159">
        <f>(AP159 - AO159 + BO159*1E3/(8.314*(BQ159+273.15)) * AR159/BN159 * AQ159) * BN159/(100*BB159) * 1000/(1000 - AP159)</f>
        <v>0</v>
      </c>
      <c r="AO159">
        <v>19.5780027724857</v>
      </c>
      <c r="AP159">
        <v>21.7487811188811</v>
      </c>
      <c r="AQ159">
        <v>-0.000518949004873295</v>
      </c>
      <c r="AR159">
        <v>78.8586477778016</v>
      </c>
      <c r="AS159">
        <v>21</v>
      </c>
      <c r="AT159">
        <v>4</v>
      </c>
      <c r="AU159">
        <f>IF(AS159*$H$13&gt;=AW159,1.0,(AW159/(AW159-AS159*$H$13)))</f>
        <v>0</v>
      </c>
      <c r="AV159">
        <f>(AU159-1)*100</f>
        <v>0</v>
      </c>
      <c r="AW159">
        <f>MAX(0,($B$13+$C$13*BV159)/(1+$D$13*BV159)*BO159/(BQ159+273)*$E$13)</f>
        <v>0</v>
      </c>
      <c r="AX159">
        <f>$B$11*BW159+$C$11*BX159+$F$11*CI159*(1-CL159)</f>
        <v>0</v>
      </c>
      <c r="AY159">
        <f>AX159*AZ159</f>
        <v>0</v>
      </c>
      <c r="AZ159">
        <f>($B$11*$D$9+$C$11*$D$9+$F$11*((CV159+CN159)/MAX(CV159+CN159+CW159, 0.1)*$I$9+CW159/MAX(CV159+CN159+CW159, 0.1)*$J$9))/($B$11+$C$11+$F$11)</f>
        <v>0</v>
      </c>
      <c r="BA159">
        <f>($B$11*$K$9+$C$11*$K$9+$F$11*((CV159+CN159)/MAX(CV159+CN159+CW159, 0.1)*$P$9+CW159/MAX(CV159+CN159+CW159, 0.1)*$Q$9))/($B$11+$C$11+$F$11)</f>
        <v>0</v>
      </c>
      <c r="BB159">
        <v>2.7</v>
      </c>
      <c r="BC159">
        <v>0.5</v>
      </c>
      <c r="BD159" t="s">
        <v>355</v>
      </c>
      <c r="BE159">
        <v>2</v>
      </c>
      <c r="BF159" t="b">
        <v>1</v>
      </c>
      <c r="BG159">
        <v>1657480885.8</v>
      </c>
      <c r="BH159">
        <v>408.4969</v>
      </c>
      <c r="BI159">
        <v>427.4</v>
      </c>
      <c r="BJ159">
        <v>21.75885</v>
      </c>
      <c r="BK159">
        <v>19.58018</v>
      </c>
      <c r="BL159">
        <v>405.2836</v>
      </c>
      <c r="BM159">
        <v>21.4557</v>
      </c>
      <c r="BN159">
        <v>500.0352</v>
      </c>
      <c r="BO159">
        <v>73.35932</v>
      </c>
      <c r="BP159">
        <v>0.02428263</v>
      </c>
      <c r="BQ159">
        <v>24.98221</v>
      </c>
      <c r="BR159">
        <v>24.87176</v>
      </c>
      <c r="BS159">
        <v>999.9</v>
      </c>
      <c r="BT159">
        <v>0</v>
      </c>
      <c r="BU159">
        <v>0</v>
      </c>
      <c r="BV159">
        <v>10012.183</v>
      </c>
      <c r="BW159">
        <v>0</v>
      </c>
      <c r="BX159">
        <v>823.9137</v>
      </c>
      <c r="BY159">
        <v>-18.90289</v>
      </c>
      <c r="BZ159">
        <v>417.5831</v>
      </c>
      <c r="CA159">
        <v>435.9355</v>
      </c>
      <c r="CB159">
        <v>2.178687</v>
      </c>
      <c r="CC159">
        <v>427.4</v>
      </c>
      <c r="CD159">
        <v>19.58018</v>
      </c>
      <c r="CE159">
        <v>1.596217</v>
      </c>
      <c r="CF159">
        <v>1.436387</v>
      </c>
      <c r="CG159">
        <v>13.92232</v>
      </c>
      <c r="CH159">
        <v>12.30733</v>
      </c>
      <c r="CI159">
        <v>2000.07</v>
      </c>
      <c r="CJ159">
        <v>0.979996</v>
      </c>
      <c r="CK159">
        <v>0.02000405</v>
      </c>
      <c r="CL159">
        <v>0</v>
      </c>
      <c r="CM159">
        <v>2.52547</v>
      </c>
      <c r="CN159">
        <v>0</v>
      </c>
      <c r="CO159">
        <v>3148.091</v>
      </c>
      <c r="CP159">
        <v>16705.96</v>
      </c>
      <c r="CQ159">
        <v>46.25</v>
      </c>
      <c r="CR159">
        <v>48.8498</v>
      </c>
      <c r="CS159">
        <v>47.4246</v>
      </c>
      <c r="CT159">
        <v>46.7562</v>
      </c>
      <c r="CU159">
        <v>45.5186</v>
      </c>
      <c r="CV159">
        <v>1960.059</v>
      </c>
      <c r="CW159">
        <v>40.01</v>
      </c>
      <c r="CX159">
        <v>0</v>
      </c>
      <c r="CY159">
        <v>1651547673</v>
      </c>
      <c r="CZ159">
        <v>0</v>
      </c>
      <c r="DA159">
        <v>0</v>
      </c>
      <c r="DB159" t="s">
        <v>356</v>
      </c>
      <c r="DC159">
        <v>1657298120.5</v>
      </c>
      <c r="DD159">
        <v>1657298120.5</v>
      </c>
      <c r="DE159">
        <v>0</v>
      </c>
      <c r="DF159">
        <v>1.391</v>
      </c>
      <c r="DG159">
        <v>0.035</v>
      </c>
      <c r="DH159">
        <v>2.39</v>
      </c>
      <c r="DI159">
        <v>0.104</v>
      </c>
      <c r="DJ159">
        <v>419</v>
      </c>
      <c r="DK159">
        <v>18</v>
      </c>
      <c r="DL159">
        <v>0.11</v>
      </c>
      <c r="DM159">
        <v>0.02</v>
      </c>
      <c r="DN159">
        <v>-14.4655775</v>
      </c>
      <c r="DO159">
        <v>-23.6217872420263</v>
      </c>
      <c r="DP159">
        <v>2.83267554808943</v>
      </c>
      <c r="DQ159">
        <v>0</v>
      </c>
      <c r="DR159">
        <v>2.166836</v>
      </c>
      <c r="DS159">
        <v>0.0136309193245738</v>
      </c>
      <c r="DT159">
        <v>0.0144298757444407</v>
      </c>
      <c r="DU159">
        <v>1</v>
      </c>
      <c r="DV159">
        <v>1</v>
      </c>
      <c r="DW159">
        <v>2</v>
      </c>
      <c r="DX159" t="s">
        <v>383</v>
      </c>
      <c r="DY159">
        <v>2.81807</v>
      </c>
      <c r="DZ159">
        <v>2.64089</v>
      </c>
      <c r="EA159">
        <v>0.0719514</v>
      </c>
      <c r="EB159">
        <v>0.0753894</v>
      </c>
      <c r="EC159">
        <v>0.0771419</v>
      </c>
      <c r="ED159">
        <v>0.0717681</v>
      </c>
      <c r="EE159">
        <v>25762.8</v>
      </c>
      <c r="EF159">
        <v>22446.7</v>
      </c>
      <c r="EG159">
        <v>24877.4</v>
      </c>
      <c r="EH159">
        <v>23666.9</v>
      </c>
      <c r="EI159">
        <v>39243.6</v>
      </c>
      <c r="EJ159">
        <v>36403.8</v>
      </c>
      <c r="EK159">
        <v>45034.5</v>
      </c>
      <c r="EL159">
        <v>42273.7</v>
      </c>
      <c r="EM159">
        <v>1.72053</v>
      </c>
      <c r="EN159">
        <v>2.05123</v>
      </c>
      <c r="EO159">
        <v>-0.0414476</v>
      </c>
      <c r="EP159">
        <v>0</v>
      </c>
      <c r="EQ159">
        <v>25.5514</v>
      </c>
      <c r="ER159">
        <v>999.9</v>
      </c>
      <c r="ES159">
        <v>33.787</v>
      </c>
      <c r="ET159">
        <v>38.743</v>
      </c>
      <c r="EU159">
        <v>31.9191</v>
      </c>
      <c r="EV159">
        <v>52.2608</v>
      </c>
      <c r="EW159">
        <v>28.758</v>
      </c>
      <c r="EX159">
        <v>2</v>
      </c>
      <c r="EY159">
        <v>0.397193</v>
      </c>
      <c r="EZ159">
        <v>4.71196</v>
      </c>
      <c r="FA159">
        <v>20.1826</v>
      </c>
      <c r="FB159">
        <v>5.23301</v>
      </c>
      <c r="FC159">
        <v>11.992</v>
      </c>
      <c r="FD159">
        <v>4.95565</v>
      </c>
      <c r="FE159">
        <v>3.30395</v>
      </c>
      <c r="FF159">
        <v>348.2</v>
      </c>
      <c r="FG159">
        <v>9999</v>
      </c>
      <c r="FH159">
        <v>9999</v>
      </c>
      <c r="FI159">
        <v>6252.4</v>
      </c>
      <c r="FJ159">
        <v>1.86817</v>
      </c>
      <c r="FK159">
        <v>1.86401</v>
      </c>
      <c r="FL159">
        <v>1.87139</v>
      </c>
      <c r="FM159">
        <v>1.8625</v>
      </c>
      <c r="FN159">
        <v>1.86188</v>
      </c>
      <c r="FO159">
        <v>1.86821</v>
      </c>
      <c r="FP159">
        <v>1.85837</v>
      </c>
      <c r="FQ159">
        <v>1.86462</v>
      </c>
      <c r="FR159">
        <v>5</v>
      </c>
      <c r="FS159">
        <v>0</v>
      </c>
      <c r="FT159">
        <v>0</v>
      </c>
      <c r="FU159">
        <v>0</v>
      </c>
      <c r="FV159" t="s">
        <v>358</v>
      </c>
      <c r="FW159" t="s">
        <v>359</v>
      </c>
      <c r="FX159" t="s">
        <v>360</v>
      </c>
      <c r="FY159" t="s">
        <v>360</v>
      </c>
      <c r="FZ159" t="s">
        <v>360</v>
      </c>
      <c r="GA159" t="s">
        <v>360</v>
      </c>
      <c r="GB159">
        <v>0</v>
      </c>
      <c r="GC159">
        <v>100</v>
      </c>
      <c r="GD159">
        <v>100</v>
      </c>
      <c r="GE159">
        <v>3.222</v>
      </c>
      <c r="GF159">
        <v>0.3027</v>
      </c>
      <c r="GG159">
        <v>1.58883679202709</v>
      </c>
      <c r="GH159">
        <v>0.00476717027532216</v>
      </c>
      <c r="GI159">
        <v>-2.21254457965117e-06</v>
      </c>
      <c r="GJ159">
        <v>8.4011376092462e-10</v>
      </c>
      <c r="GK159">
        <v>-0.0609447565822332</v>
      </c>
      <c r="GL159">
        <v>-0.00872906473258777</v>
      </c>
      <c r="GM159">
        <v>0.00143137740804298</v>
      </c>
      <c r="GN159">
        <v>-1.08861914993027e-05</v>
      </c>
      <c r="GO159">
        <v>12</v>
      </c>
      <c r="GP159">
        <v>2219</v>
      </c>
      <c r="GQ159">
        <v>4</v>
      </c>
      <c r="GR159">
        <v>38</v>
      </c>
      <c r="GS159">
        <v>3046.1</v>
      </c>
      <c r="GT159">
        <v>3046.1</v>
      </c>
      <c r="GU159">
        <v>1.37207</v>
      </c>
      <c r="GV159">
        <v>2.43042</v>
      </c>
      <c r="GW159">
        <v>1.99829</v>
      </c>
      <c r="GX159">
        <v>2.70142</v>
      </c>
      <c r="GY159">
        <v>2.09351</v>
      </c>
      <c r="GZ159">
        <v>2.42065</v>
      </c>
      <c r="HA159">
        <v>44.2232</v>
      </c>
      <c r="HB159">
        <v>13.4666</v>
      </c>
      <c r="HC159">
        <v>18</v>
      </c>
      <c r="HD159">
        <v>422.735</v>
      </c>
      <c r="HE159">
        <v>643.264</v>
      </c>
      <c r="HF159">
        <v>20.5482</v>
      </c>
      <c r="HG159">
        <v>32.533</v>
      </c>
      <c r="HH159">
        <v>29.9982</v>
      </c>
      <c r="HI159">
        <v>32.5352</v>
      </c>
      <c r="HJ159">
        <v>32.5151</v>
      </c>
      <c r="HK159">
        <v>27.5137</v>
      </c>
      <c r="HL159">
        <v>46.0679</v>
      </c>
      <c r="HM159">
        <v>0</v>
      </c>
      <c r="HN159">
        <v>20.6545</v>
      </c>
      <c r="HO159">
        <v>459.987</v>
      </c>
      <c r="HP159">
        <v>19.5478</v>
      </c>
      <c r="HQ159">
        <v>95.2678</v>
      </c>
      <c r="HR159">
        <v>99.3414</v>
      </c>
    </row>
    <row r="160" spans="1:226">
      <c r="A160">
        <v>144</v>
      </c>
      <c r="B160">
        <v>1657480893.6</v>
      </c>
      <c r="C160">
        <v>1624.59999990463</v>
      </c>
      <c r="D160" t="s">
        <v>647</v>
      </c>
      <c r="E160" t="s">
        <v>648</v>
      </c>
      <c r="F160">
        <v>5</v>
      </c>
      <c r="G160" t="s">
        <v>596</v>
      </c>
      <c r="H160" t="s">
        <v>354</v>
      </c>
      <c r="I160">
        <v>1657480891.1</v>
      </c>
      <c r="J160">
        <f>(K160)/1000</f>
        <v>0</v>
      </c>
      <c r="K160">
        <f>IF(BF160, AN160, AH160)</f>
        <v>0</v>
      </c>
      <c r="L160">
        <f>IF(BF160, AI160, AG160)</f>
        <v>0</v>
      </c>
      <c r="M160">
        <f>BH160 - IF(AU160&gt;1, L160*BB160*100.0/(AW160*BV160), 0)</f>
        <v>0</v>
      </c>
      <c r="N160">
        <f>((T160-J160/2)*M160-L160)/(T160+J160/2)</f>
        <v>0</v>
      </c>
      <c r="O160">
        <f>N160*(BO160+BP160)/1000.0</f>
        <v>0</v>
      </c>
      <c r="P160">
        <f>(BH160 - IF(AU160&gt;1, L160*BB160*100.0/(AW160*BV160), 0))*(BO160+BP160)/1000.0</f>
        <v>0</v>
      </c>
      <c r="Q160">
        <f>2.0/((1/S160-1/R160)+SIGN(S160)*SQRT((1/S160-1/R160)*(1/S160-1/R160) + 4*BC160/((BC160+1)*(BC160+1))*(2*1/S160*1/R160-1/R160*1/R160)))</f>
        <v>0</v>
      </c>
      <c r="R160">
        <f>IF(LEFT(BD160,1)&lt;&gt;"0",IF(LEFT(BD160,1)="1",3.0,BE160),$D$5+$E$5*(BV160*BO160/($K$5*1000))+$F$5*(BV160*BO160/($K$5*1000))*MAX(MIN(BB160,$J$5),$I$5)*MAX(MIN(BB160,$J$5),$I$5)+$G$5*MAX(MIN(BB160,$J$5),$I$5)*(BV160*BO160/($K$5*1000))+$H$5*(BV160*BO160/($K$5*1000))*(BV160*BO160/($K$5*1000)))</f>
        <v>0</v>
      </c>
      <c r="S160">
        <f>J160*(1000-(1000*0.61365*exp(17.502*W160/(240.97+W160))/(BO160+BP160)+BJ160)/2)/(1000*0.61365*exp(17.502*W160/(240.97+W160))/(BO160+BP160)-BJ160)</f>
        <v>0</v>
      </c>
      <c r="T160">
        <f>1/((BC160+1)/(Q160/1.6)+1/(R160/1.37)) + BC160/((BC160+1)/(Q160/1.6) + BC160/(R160/1.37))</f>
        <v>0</v>
      </c>
      <c r="U160">
        <f>(AX160*BA160)</f>
        <v>0</v>
      </c>
      <c r="V160">
        <f>(BQ160+(U160+2*0.95*5.67E-8*(((BQ160+$B$7)+273)^4-(BQ160+273)^4)-44100*J160)/(1.84*29.3*R160+8*0.95*5.67E-8*(BQ160+273)^3))</f>
        <v>0</v>
      </c>
      <c r="W160">
        <f>($C$7*BR160+$D$7*BS160+$E$7*V160)</f>
        <v>0</v>
      </c>
      <c r="X160">
        <f>0.61365*exp(17.502*W160/(240.97+W160))</f>
        <v>0</v>
      </c>
      <c r="Y160">
        <f>(Z160/AA160*100)</f>
        <v>0</v>
      </c>
      <c r="Z160">
        <f>BJ160*(BO160+BP160)/1000</f>
        <v>0</v>
      </c>
      <c r="AA160">
        <f>0.61365*exp(17.502*BQ160/(240.97+BQ160))</f>
        <v>0</v>
      </c>
      <c r="AB160">
        <f>(X160-BJ160*(BO160+BP160)/1000)</f>
        <v>0</v>
      </c>
      <c r="AC160">
        <f>(-J160*44100)</f>
        <v>0</v>
      </c>
      <c r="AD160">
        <f>2*29.3*R160*0.92*(BQ160-W160)</f>
        <v>0</v>
      </c>
      <c r="AE160">
        <f>2*0.95*5.67E-8*(((BQ160+$B$7)+273)^4-(W160+273)^4)</f>
        <v>0</v>
      </c>
      <c r="AF160">
        <f>U160+AE160+AC160+AD160</f>
        <v>0</v>
      </c>
      <c r="AG160">
        <f>BN160*AU160*(BI160-BH160*(1000-AU160*BK160)/(1000-AU160*BJ160))/(100*BB160)</f>
        <v>0</v>
      </c>
      <c r="AH160">
        <f>1000*BN160*AU160*(BJ160-BK160)/(100*BB160*(1000-AU160*BJ160))</f>
        <v>0</v>
      </c>
      <c r="AI160">
        <f>(AJ160 - AK160 - BO160*1E3/(8.314*(BQ160+273.15)) * AM160/BN160 * AL160) * BN160/(100*BB160) * (1000 - BK160)/1000</f>
        <v>0</v>
      </c>
      <c r="AJ160">
        <v>448.069514593524</v>
      </c>
      <c r="AK160">
        <v>428.183139393939</v>
      </c>
      <c r="AL160">
        <v>1.83311951597561</v>
      </c>
      <c r="AM160">
        <v>66.2237107534502</v>
      </c>
      <c r="AN160">
        <f>(AP160 - AO160 + BO160*1E3/(8.314*(BQ160+273.15)) * AR160/BN160 * AQ160) * BN160/(100*BB160) * 1000/(1000 - AP160)</f>
        <v>0</v>
      </c>
      <c r="AO160">
        <v>19.5837623147653</v>
      </c>
      <c r="AP160">
        <v>21.7440034965035</v>
      </c>
      <c r="AQ160">
        <v>-0.000185521079652041</v>
      </c>
      <c r="AR160">
        <v>78.8586477778016</v>
      </c>
      <c r="AS160">
        <v>20</v>
      </c>
      <c r="AT160">
        <v>4</v>
      </c>
      <c r="AU160">
        <f>IF(AS160*$H$13&gt;=AW160,1.0,(AW160/(AW160-AS160*$H$13)))</f>
        <v>0</v>
      </c>
      <c r="AV160">
        <f>(AU160-1)*100</f>
        <v>0</v>
      </c>
      <c r="AW160">
        <f>MAX(0,($B$13+$C$13*BV160)/(1+$D$13*BV160)*BO160/(BQ160+273)*$E$13)</f>
        <v>0</v>
      </c>
      <c r="AX160">
        <f>$B$11*BW160+$C$11*BX160+$F$11*CI160*(1-CL160)</f>
        <v>0</v>
      </c>
      <c r="AY160">
        <f>AX160*AZ160</f>
        <v>0</v>
      </c>
      <c r="AZ160">
        <f>($B$11*$D$9+$C$11*$D$9+$F$11*((CV160+CN160)/MAX(CV160+CN160+CW160, 0.1)*$I$9+CW160/MAX(CV160+CN160+CW160, 0.1)*$J$9))/($B$11+$C$11+$F$11)</f>
        <v>0</v>
      </c>
      <c r="BA160">
        <f>($B$11*$K$9+$C$11*$K$9+$F$11*((CV160+CN160)/MAX(CV160+CN160+CW160, 0.1)*$P$9+CW160/MAX(CV160+CN160+CW160, 0.1)*$Q$9))/($B$11+$C$11+$F$11)</f>
        <v>0</v>
      </c>
      <c r="BB160">
        <v>2.7</v>
      </c>
      <c r="BC160">
        <v>0.5</v>
      </c>
      <c r="BD160" t="s">
        <v>355</v>
      </c>
      <c r="BE160">
        <v>2</v>
      </c>
      <c r="BF160" t="b">
        <v>1</v>
      </c>
      <c r="BG160">
        <v>1657480891.1</v>
      </c>
      <c r="BH160">
        <v>415.063222222222</v>
      </c>
      <c r="BI160">
        <v>441.135555555556</v>
      </c>
      <c r="BJ160">
        <v>21.7447</v>
      </c>
      <c r="BK160">
        <v>19.5857888888889</v>
      </c>
      <c r="BL160">
        <v>411.828</v>
      </c>
      <c r="BM160">
        <v>21.4420555555556</v>
      </c>
      <c r="BN160">
        <v>500.053777777778</v>
      </c>
      <c r="BO160">
        <v>73.3598888888889</v>
      </c>
      <c r="BP160">
        <v>0.0242386444444444</v>
      </c>
      <c r="BQ160">
        <v>24.9755333333333</v>
      </c>
      <c r="BR160">
        <v>24.8665888888889</v>
      </c>
      <c r="BS160">
        <v>999.9</v>
      </c>
      <c r="BT160">
        <v>0</v>
      </c>
      <c r="BU160">
        <v>0</v>
      </c>
      <c r="BV160">
        <v>10018.3444444444</v>
      </c>
      <c r="BW160">
        <v>0</v>
      </c>
      <c r="BX160">
        <v>918.745555555555</v>
      </c>
      <c r="BY160">
        <v>-26.0723444444444</v>
      </c>
      <c r="BZ160">
        <v>424.289111111111</v>
      </c>
      <c r="CA160">
        <v>449.948</v>
      </c>
      <c r="CB160">
        <v>2.1589</v>
      </c>
      <c r="CC160">
        <v>441.135555555556</v>
      </c>
      <c r="CD160">
        <v>19.5857888888889</v>
      </c>
      <c r="CE160">
        <v>1.59518777777778</v>
      </c>
      <c r="CF160">
        <v>1.43681333333333</v>
      </c>
      <c r="CG160">
        <v>13.9124</v>
      </c>
      <c r="CH160">
        <v>12.3118</v>
      </c>
      <c r="CI160">
        <v>2000.04333333333</v>
      </c>
      <c r="CJ160">
        <v>0.979994444444445</v>
      </c>
      <c r="CK160">
        <v>0.0200052555555556</v>
      </c>
      <c r="CL160">
        <v>0</v>
      </c>
      <c r="CM160">
        <v>2.53892222222222</v>
      </c>
      <c r="CN160">
        <v>0</v>
      </c>
      <c r="CO160">
        <v>3210.08555555556</v>
      </c>
      <c r="CP160">
        <v>16705.7555555556</v>
      </c>
      <c r="CQ160">
        <v>46.222</v>
      </c>
      <c r="CR160">
        <v>48.812</v>
      </c>
      <c r="CS160">
        <v>47.375</v>
      </c>
      <c r="CT160">
        <v>46.708</v>
      </c>
      <c r="CU160">
        <v>45.5</v>
      </c>
      <c r="CV160">
        <v>1960.03111111111</v>
      </c>
      <c r="CW160">
        <v>40.0122222222222</v>
      </c>
      <c r="CX160">
        <v>0</v>
      </c>
      <c r="CY160">
        <v>1651547677.8</v>
      </c>
      <c r="CZ160">
        <v>0</v>
      </c>
      <c r="DA160">
        <v>0</v>
      </c>
      <c r="DB160" t="s">
        <v>356</v>
      </c>
      <c r="DC160">
        <v>1657298120.5</v>
      </c>
      <c r="DD160">
        <v>1657298120.5</v>
      </c>
      <c r="DE160">
        <v>0</v>
      </c>
      <c r="DF160">
        <v>1.391</v>
      </c>
      <c r="DG160">
        <v>0.035</v>
      </c>
      <c r="DH160">
        <v>2.39</v>
      </c>
      <c r="DI160">
        <v>0.104</v>
      </c>
      <c r="DJ160">
        <v>419</v>
      </c>
      <c r="DK160">
        <v>18</v>
      </c>
      <c r="DL160">
        <v>0.11</v>
      </c>
      <c r="DM160">
        <v>0.02</v>
      </c>
      <c r="DN160">
        <v>-16.9604725</v>
      </c>
      <c r="DO160">
        <v>-47.5589707317073</v>
      </c>
      <c r="DP160">
        <v>4.96026657811793</v>
      </c>
      <c r="DQ160">
        <v>0</v>
      </c>
      <c r="DR160">
        <v>2.1632455</v>
      </c>
      <c r="DS160">
        <v>0.0467112945590926</v>
      </c>
      <c r="DT160">
        <v>0.0131637957956662</v>
      </c>
      <c r="DU160">
        <v>1</v>
      </c>
      <c r="DV160">
        <v>1</v>
      </c>
      <c r="DW160">
        <v>2</v>
      </c>
      <c r="DX160" t="s">
        <v>383</v>
      </c>
      <c r="DY160">
        <v>2.81813</v>
      </c>
      <c r="DZ160">
        <v>2.64049</v>
      </c>
      <c r="EA160">
        <v>0.0731529</v>
      </c>
      <c r="EB160">
        <v>0.077316</v>
      </c>
      <c r="EC160">
        <v>0.0771363</v>
      </c>
      <c r="ED160">
        <v>0.0717904</v>
      </c>
      <c r="EE160">
        <v>25730.2</v>
      </c>
      <c r="EF160">
        <v>22400.6</v>
      </c>
      <c r="EG160">
        <v>24878.1</v>
      </c>
      <c r="EH160">
        <v>23667.5</v>
      </c>
      <c r="EI160">
        <v>39244.9</v>
      </c>
      <c r="EJ160">
        <v>36404</v>
      </c>
      <c r="EK160">
        <v>45035.6</v>
      </c>
      <c r="EL160">
        <v>42274.9</v>
      </c>
      <c r="EM160">
        <v>1.72067</v>
      </c>
      <c r="EN160">
        <v>2.05123</v>
      </c>
      <c r="EO160">
        <v>-0.0397451</v>
      </c>
      <c r="EP160">
        <v>0</v>
      </c>
      <c r="EQ160">
        <v>25.5157</v>
      </c>
      <c r="ER160">
        <v>999.9</v>
      </c>
      <c r="ES160">
        <v>33.763</v>
      </c>
      <c r="ET160">
        <v>38.773</v>
      </c>
      <c r="EU160">
        <v>31.9512</v>
      </c>
      <c r="EV160">
        <v>52.0608</v>
      </c>
      <c r="EW160">
        <v>28.734</v>
      </c>
      <c r="EX160">
        <v>2</v>
      </c>
      <c r="EY160">
        <v>0.395127</v>
      </c>
      <c r="EZ160">
        <v>4.55707</v>
      </c>
      <c r="FA160">
        <v>20.1864</v>
      </c>
      <c r="FB160">
        <v>5.23346</v>
      </c>
      <c r="FC160">
        <v>11.992</v>
      </c>
      <c r="FD160">
        <v>4.9558</v>
      </c>
      <c r="FE160">
        <v>3.304</v>
      </c>
      <c r="FF160">
        <v>348.2</v>
      </c>
      <c r="FG160">
        <v>9999</v>
      </c>
      <c r="FH160">
        <v>9999</v>
      </c>
      <c r="FI160">
        <v>6252.4</v>
      </c>
      <c r="FJ160">
        <v>1.86817</v>
      </c>
      <c r="FK160">
        <v>1.86401</v>
      </c>
      <c r="FL160">
        <v>1.87136</v>
      </c>
      <c r="FM160">
        <v>1.86249</v>
      </c>
      <c r="FN160">
        <v>1.86188</v>
      </c>
      <c r="FO160">
        <v>1.86825</v>
      </c>
      <c r="FP160">
        <v>1.85838</v>
      </c>
      <c r="FQ160">
        <v>1.86462</v>
      </c>
      <c r="FR160">
        <v>5</v>
      </c>
      <c r="FS160">
        <v>0</v>
      </c>
      <c r="FT160">
        <v>0</v>
      </c>
      <c r="FU160">
        <v>0</v>
      </c>
      <c r="FV160" t="s">
        <v>358</v>
      </c>
      <c r="FW160" t="s">
        <v>359</v>
      </c>
      <c r="FX160" t="s">
        <v>360</v>
      </c>
      <c r="FY160" t="s">
        <v>360</v>
      </c>
      <c r="FZ160" t="s">
        <v>360</v>
      </c>
      <c r="GA160" t="s">
        <v>360</v>
      </c>
      <c r="GB160">
        <v>0</v>
      </c>
      <c r="GC160">
        <v>100</v>
      </c>
      <c r="GD160">
        <v>100</v>
      </c>
      <c r="GE160">
        <v>3.252</v>
      </c>
      <c r="GF160">
        <v>0.3026</v>
      </c>
      <c r="GG160">
        <v>1.58883679202709</v>
      </c>
      <c r="GH160">
        <v>0.00476717027532216</v>
      </c>
      <c r="GI160">
        <v>-2.21254457965117e-06</v>
      </c>
      <c r="GJ160">
        <v>8.4011376092462e-10</v>
      </c>
      <c r="GK160">
        <v>-0.0609447565822332</v>
      </c>
      <c r="GL160">
        <v>-0.00872906473258777</v>
      </c>
      <c r="GM160">
        <v>0.00143137740804298</v>
      </c>
      <c r="GN160">
        <v>-1.08861914993027e-05</v>
      </c>
      <c r="GO160">
        <v>12</v>
      </c>
      <c r="GP160">
        <v>2219</v>
      </c>
      <c r="GQ160">
        <v>4</v>
      </c>
      <c r="GR160">
        <v>38</v>
      </c>
      <c r="GS160">
        <v>3046.2</v>
      </c>
      <c r="GT160">
        <v>3046.2</v>
      </c>
      <c r="GU160">
        <v>1.41357</v>
      </c>
      <c r="GV160">
        <v>2.4292</v>
      </c>
      <c r="GW160">
        <v>1.99829</v>
      </c>
      <c r="GX160">
        <v>2.70142</v>
      </c>
      <c r="GY160">
        <v>2.09351</v>
      </c>
      <c r="GZ160">
        <v>2.37793</v>
      </c>
      <c r="HA160">
        <v>44.2509</v>
      </c>
      <c r="HB160">
        <v>13.4578</v>
      </c>
      <c r="HC160">
        <v>18</v>
      </c>
      <c r="HD160">
        <v>422.744</v>
      </c>
      <c r="HE160">
        <v>643.136</v>
      </c>
      <c r="HF160">
        <v>20.6434</v>
      </c>
      <c r="HG160">
        <v>32.518</v>
      </c>
      <c r="HH160">
        <v>29.9982</v>
      </c>
      <c r="HI160">
        <v>32.5232</v>
      </c>
      <c r="HJ160">
        <v>32.5032</v>
      </c>
      <c r="HK160">
        <v>28.3287</v>
      </c>
      <c r="HL160">
        <v>46.0679</v>
      </c>
      <c r="HM160">
        <v>0</v>
      </c>
      <c r="HN160">
        <v>20.7476</v>
      </c>
      <c r="HO160">
        <v>473.411</v>
      </c>
      <c r="HP160">
        <v>19.5478</v>
      </c>
      <c r="HQ160">
        <v>95.2703</v>
      </c>
      <c r="HR160">
        <v>99.344</v>
      </c>
    </row>
    <row r="161" spans="1:226">
      <c r="A161">
        <v>145</v>
      </c>
      <c r="B161">
        <v>1657480898.6</v>
      </c>
      <c r="C161">
        <v>1629.59999990463</v>
      </c>
      <c r="D161" t="s">
        <v>649</v>
      </c>
      <c r="E161" t="s">
        <v>650</v>
      </c>
      <c r="F161">
        <v>5</v>
      </c>
      <c r="G161" t="s">
        <v>596</v>
      </c>
      <c r="H161" t="s">
        <v>354</v>
      </c>
      <c r="I161">
        <v>1657480895.8</v>
      </c>
      <c r="J161">
        <f>(K161)/1000</f>
        <v>0</v>
      </c>
      <c r="K161">
        <f>IF(BF161, AN161, AH161)</f>
        <v>0</v>
      </c>
      <c r="L161">
        <f>IF(BF161, AI161, AG161)</f>
        <v>0</v>
      </c>
      <c r="M161">
        <f>BH161 - IF(AU161&gt;1, L161*BB161*100.0/(AW161*BV161), 0)</f>
        <v>0</v>
      </c>
      <c r="N161">
        <f>((T161-J161/2)*M161-L161)/(T161+J161/2)</f>
        <v>0</v>
      </c>
      <c r="O161">
        <f>N161*(BO161+BP161)/1000.0</f>
        <v>0</v>
      </c>
      <c r="P161">
        <f>(BH161 - IF(AU161&gt;1, L161*BB161*100.0/(AW161*BV161), 0))*(BO161+BP161)/1000.0</f>
        <v>0</v>
      </c>
      <c r="Q161">
        <f>2.0/((1/S161-1/R161)+SIGN(S161)*SQRT((1/S161-1/R161)*(1/S161-1/R161) + 4*BC161/((BC161+1)*(BC161+1))*(2*1/S161*1/R161-1/R161*1/R161)))</f>
        <v>0</v>
      </c>
      <c r="R161">
        <f>IF(LEFT(BD161,1)&lt;&gt;"0",IF(LEFT(BD161,1)="1",3.0,BE161),$D$5+$E$5*(BV161*BO161/($K$5*1000))+$F$5*(BV161*BO161/($K$5*1000))*MAX(MIN(BB161,$J$5),$I$5)*MAX(MIN(BB161,$J$5),$I$5)+$G$5*MAX(MIN(BB161,$J$5),$I$5)*(BV161*BO161/($K$5*1000))+$H$5*(BV161*BO161/($K$5*1000))*(BV161*BO161/($K$5*1000)))</f>
        <v>0</v>
      </c>
      <c r="S161">
        <f>J161*(1000-(1000*0.61365*exp(17.502*W161/(240.97+W161))/(BO161+BP161)+BJ161)/2)/(1000*0.61365*exp(17.502*W161/(240.97+W161))/(BO161+BP161)-BJ161)</f>
        <v>0</v>
      </c>
      <c r="T161">
        <f>1/((BC161+1)/(Q161/1.6)+1/(R161/1.37)) + BC161/((BC161+1)/(Q161/1.6) + BC161/(R161/1.37))</f>
        <v>0</v>
      </c>
      <c r="U161">
        <f>(AX161*BA161)</f>
        <v>0</v>
      </c>
      <c r="V161">
        <f>(BQ161+(U161+2*0.95*5.67E-8*(((BQ161+$B$7)+273)^4-(BQ161+273)^4)-44100*J161)/(1.84*29.3*R161+8*0.95*5.67E-8*(BQ161+273)^3))</f>
        <v>0</v>
      </c>
      <c r="W161">
        <f>($C$7*BR161+$D$7*BS161+$E$7*V161)</f>
        <v>0</v>
      </c>
      <c r="X161">
        <f>0.61365*exp(17.502*W161/(240.97+W161))</f>
        <v>0</v>
      </c>
      <c r="Y161">
        <f>(Z161/AA161*100)</f>
        <v>0</v>
      </c>
      <c r="Z161">
        <f>BJ161*(BO161+BP161)/1000</f>
        <v>0</v>
      </c>
      <c r="AA161">
        <f>0.61365*exp(17.502*BQ161/(240.97+BQ161))</f>
        <v>0</v>
      </c>
      <c r="AB161">
        <f>(X161-BJ161*(BO161+BP161)/1000)</f>
        <v>0</v>
      </c>
      <c r="AC161">
        <f>(-J161*44100)</f>
        <v>0</v>
      </c>
      <c r="AD161">
        <f>2*29.3*R161*0.92*(BQ161-W161)</f>
        <v>0</v>
      </c>
      <c r="AE161">
        <f>2*0.95*5.67E-8*(((BQ161+$B$7)+273)^4-(W161+273)^4)</f>
        <v>0</v>
      </c>
      <c r="AF161">
        <f>U161+AE161+AC161+AD161</f>
        <v>0</v>
      </c>
      <c r="AG161">
        <f>BN161*AU161*(BI161-BH161*(1000-AU161*BK161)/(1000-AU161*BJ161))/(100*BB161)</f>
        <v>0</v>
      </c>
      <c r="AH161">
        <f>1000*BN161*AU161*(BJ161-BK161)/(100*BB161*(1000-AU161*BJ161))</f>
        <v>0</v>
      </c>
      <c r="AI161">
        <f>(AJ161 - AK161 - BO161*1E3/(8.314*(BQ161+273.15)) * AM161/BN161 * AL161) * BN161/(100*BB161) * (1000 - BK161)/1000</f>
        <v>0</v>
      </c>
      <c r="AJ161">
        <v>463.693022698029</v>
      </c>
      <c r="AK161">
        <v>440.587527272727</v>
      </c>
      <c r="AL161">
        <v>2.5402664636478</v>
      </c>
      <c r="AM161">
        <v>66.2237107534502</v>
      </c>
      <c r="AN161">
        <f>(AP161 - AO161 + BO161*1E3/(8.314*(BQ161+273.15)) * AR161/BN161 * AQ161) * BN161/(100*BB161) * 1000/(1000 - AP161)</f>
        <v>0</v>
      </c>
      <c r="AO161">
        <v>19.5919976568951</v>
      </c>
      <c r="AP161">
        <v>21.7449321678322</v>
      </c>
      <c r="AQ161">
        <v>-7.9086163935864e-06</v>
      </c>
      <c r="AR161">
        <v>78.8586477778016</v>
      </c>
      <c r="AS161">
        <v>20</v>
      </c>
      <c r="AT161">
        <v>4</v>
      </c>
      <c r="AU161">
        <f>IF(AS161*$H$13&gt;=AW161,1.0,(AW161/(AW161-AS161*$H$13)))</f>
        <v>0</v>
      </c>
      <c r="AV161">
        <f>(AU161-1)*100</f>
        <v>0</v>
      </c>
      <c r="AW161">
        <f>MAX(0,($B$13+$C$13*BV161)/(1+$D$13*BV161)*BO161/(BQ161+273)*$E$13)</f>
        <v>0</v>
      </c>
      <c r="AX161">
        <f>$B$11*BW161+$C$11*BX161+$F$11*CI161*(1-CL161)</f>
        <v>0</v>
      </c>
      <c r="AY161">
        <f>AX161*AZ161</f>
        <v>0</v>
      </c>
      <c r="AZ161">
        <f>($B$11*$D$9+$C$11*$D$9+$F$11*((CV161+CN161)/MAX(CV161+CN161+CW161, 0.1)*$I$9+CW161/MAX(CV161+CN161+CW161, 0.1)*$J$9))/($B$11+$C$11+$F$11)</f>
        <v>0</v>
      </c>
      <c r="BA161">
        <f>($B$11*$K$9+$C$11*$K$9+$F$11*((CV161+CN161)/MAX(CV161+CN161+CW161, 0.1)*$P$9+CW161/MAX(CV161+CN161+CW161, 0.1)*$Q$9))/($B$11+$C$11+$F$11)</f>
        <v>0</v>
      </c>
      <c r="BB161">
        <v>2.7</v>
      </c>
      <c r="BC161">
        <v>0.5</v>
      </c>
      <c r="BD161" t="s">
        <v>355</v>
      </c>
      <c r="BE161">
        <v>2</v>
      </c>
      <c r="BF161" t="b">
        <v>1</v>
      </c>
      <c r="BG161">
        <v>1657480895.8</v>
      </c>
      <c r="BH161">
        <v>425.2031</v>
      </c>
      <c r="BI161">
        <v>455.6282</v>
      </c>
      <c r="BJ161">
        <v>21.74399</v>
      </c>
      <c r="BK161">
        <v>19.59328</v>
      </c>
      <c r="BL161">
        <v>421.9338</v>
      </c>
      <c r="BM161">
        <v>21.44137</v>
      </c>
      <c r="BN161">
        <v>500.0531</v>
      </c>
      <c r="BO161">
        <v>73.36028</v>
      </c>
      <c r="BP161">
        <v>0.02343672</v>
      </c>
      <c r="BQ161">
        <v>24.97375</v>
      </c>
      <c r="BR161">
        <v>24.86211</v>
      </c>
      <c r="BS161">
        <v>999.9</v>
      </c>
      <c r="BT161">
        <v>0</v>
      </c>
      <c r="BU161">
        <v>0</v>
      </c>
      <c r="BV161">
        <v>10028.69</v>
      </c>
      <c r="BW161">
        <v>0</v>
      </c>
      <c r="BX161">
        <v>1086.7896</v>
      </c>
      <c r="BY161">
        <v>-30.4251</v>
      </c>
      <c r="BZ161">
        <v>434.6542</v>
      </c>
      <c r="CA161">
        <v>464.7337</v>
      </c>
      <c r="CB161">
        <v>2.150699</v>
      </c>
      <c r="CC161">
        <v>455.6282</v>
      </c>
      <c r="CD161">
        <v>19.59328</v>
      </c>
      <c r="CE161">
        <v>1.595146</v>
      </c>
      <c r="CF161">
        <v>1.437369</v>
      </c>
      <c r="CG161">
        <v>13.91198</v>
      </c>
      <c r="CH161">
        <v>12.31771</v>
      </c>
      <c r="CI161">
        <v>2000.045</v>
      </c>
      <c r="CJ161">
        <v>0.9799944</v>
      </c>
      <c r="CK161">
        <v>0.02000529</v>
      </c>
      <c r="CL161">
        <v>0</v>
      </c>
      <c r="CM161">
        <v>2.57949</v>
      </c>
      <c r="CN161">
        <v>0</v>
      </c>
      <c r="CO161">
        <v>3299.679</v>
      </c>
      <c r="CP161">
        <v>16705.76</v>
      </c>
      <c r="CQ161">
        <v>46.187</v>
      </c>
      <c r="CR161">
        <v>48.7624</v>
      </c>
      <c r="CS161">
        <v>47.375</v>
      </c>
      <c r="CT161">
        <v>46.687</v>
      </c>
      <c r="CU161">
        <v>45.4748</v>
      </c>
      <c r="CV161">
        <v>1960.033</v>
      </c>
      <c r="CW161">
        <v>40.012</v>
      </c>
      <c r="CX161">
        <v>0</v>
      </c>
      <c r="CY161">
        <v>1651547683.2</v>
      </c>
      <c r="CZ161">
        <v>0</v>
      </c>
      <c r="DA161">
        <v>0</v>
      </c>
      <c r="DB161" t="s">
        <v>356</v>
      </c>
      <c r="DC161">
        <v>1657298120.5</v>
      </c>
      <c r="DD161">
        <v>1657298120.5</v>
      </c>
      <c r="DE161">
        <v>0</v>
      </c>
      <c r="DF161">
        <v>1.391</v>
      </c>
      <c r="DG161">
        <v>0.035</v>
      </c>
      <c r="DH161">
        <v>2.39</v>
      </c>
      <c r="DI161">
        <v>0.104</v>
      </c>
      <c r="DJ161">
        <v>419</v>
      </c>
      <c r="DK161">
        <v>18</v>
      </c>
      <c r="DL161">
        <v>0.11</v>
      </c>
      <c r="DM161">
        <v>0.02</v>
      </c>
      <c r="DN161">
        <v>-22.1509925</v>
      </c>
      <c r="DO161">
        <v>-68.8304859287054</v>
      </c>
      <c r="DP161">
        <v>6.66183263964907</v>
      </c>
      <c r="DQ161">
        <v>0</v>
      </c>
      <c r="DR161">
        <v>2.16199825</v>
      </c>
      <c r="DS161">
        <v>-0.0478114446529146</v>
      </c>
      <c r="DT161">
        <v>0.0135182422835774</v>
      </c>
      <c r="DU161">
        <v>1</v>
      </c>
      <c r="DV161">
        <v>1</v>
      </c>
      <c r="DW161">
        <v>2</v>
      </c>
      <c r="DX161" t="s">
        <v>383</v>
      </c>
      <c r="DY161">
        <v>2.81811</v>
      </c>
      <c r="DZ161">
        <v>2.63996</v>
      </c>
      <c r="EA161">
        <v>0.0748053</v>
      </c>
      <c r="EB161">
        <v>0.0793712</v>
      </c>
      <c r="EC161">
        <v>0.0771448</v>
      </c>
      <c r="ED161">
        <v>0.0718138</v>
      </c>
      <c r="EE161">
        <v>25685.5</v>
      </c>
      <c r="EF161">
        <v>22351.9</v>
      </c>
      <c r="EG161">
        <v>24879.2</v>
      </c>
      <c r="EH161">
        <v>23668.8</v>
      </c>
      <c r="EI161">
        <v>39245.8</v>
      </c>
      <c r="EJ161">
        <v>36404.8</v>
      </c>
      <c r="EK161">
        <v>45037.1</v>
      </c>
      <c r="EL161">
        <v>42276.8</v>
      </c>
      <c r="EM161">
        <v>1.72088</v>
      </c>
      <c r="EN161">
        <v>2.0513</v>
      </c>
      <c r="EO161">
        <v>-0.0376925</v>
      </c>
      <c r="EP161">
        <v>0</v>
      </c>
      <c r="EQ161">
        <v>25.482</v>
      </c>
      <c r="ER161">
        <v>999.9</v>
      </c>
      <c r="ES161">
        <v>33.763</v>
      </c>
      <c r="ET161">
        <v>38.783</v>
      </c>
      <c r="EU161">
        <v>31.9638</v>
      </c>
      <c r="EV161">
        <v>52.1008</v>
      </c>
      <c r="EW161">
        <v>28.7901</v>
      </c>
      <c r="EX161">
        <v>2</v>
      </c>
      <c r="EY161">
        <v>0.393148</v>
      </c>
      <c r="EZ161">
        <v>4.4196</v>
      </c>
      <c r="FA161">
        <v>20.1899</v>
      </c>
      <c r="FB161">
        <v>5.23331</v>
      </c>
      <c r="FC161">
        <v>11.992</v>
      </c>
      <c r="FD161">
        <v>4.95565</v>
      </c>
      <c r="FE161">
        <v>3.30395</v>
      </c>
      <c r="FF161">
        <v>348.2</v>
      </c>
      <c r="FG161">
        <v>9999</v>
      </c>
      <c r="FH161">
        <v>9999</v>
      </c>
      <c r="FI161">
        <v>6252.7</v>
      </c>
      <c r="FJ161">
        <v>1.86819</v>
      </c>
      <c r="FK161">
        <v>1.86401</v>
      </c>
      <c r="FL161">
        <v>1.87138</v>
      </c>
      <c r="FM161">
        <v>1.86249</v>
      </c>
      <c r="FN161">
        <v>1.86188</v>
      </c>
      <c r="FO161">
        <v>1.86822</v>
      </c>
      <c r="FP161">
        <v>1.85839</v>
      </c>
      <c r="FQ161">
        <v>1.86462</v>
      </c>
      <c r="FR161">
        <v>5</v>
      </c>
      <c r="FS161">
        <v>0</v>
      </c>
      <c r="FT161">
        <v>0</v>
      </c>
      <c r="FU161">
        <v>0</v>
      </c>
      <c r="FV161" t="s">
        <v>358</v>
      </c>
      <c r="FW161" t="s">
        <v>359</v>
      </c>
      <c r="FX161" t="s">
        <v>360</v>
      </c>
      <c r="FY161" t="s">
        <v>360</v>
      </c>
      <c r="FZ161" t="s">
        <v>360</v>
      </c>
      <c r="GA161" t="s">
        <v>360</v>
      </c>
      <c r="GB161">
        <v>0</v>
      </c>
      <c r="GC161">
        <v>100</v>
      </c>
      <c r="GD161">
        <v>100</v>
      </c>
      <c r="GE161">
        <v>3.294</v>
      </c>
      <c r="GF161">
        <v>0.3027</v>
      </c>
      <c r="GG161">
        <v>1.58883679202709</v>
      </c>
      <c r="GH161">
        <v>0.00476717027532216</v>
      </c>
      <c r="GI161">
        <v>-2.21254457965117e-06</v>
      </c>
      <c r="GJ161">
        <v>8.4011376092462e-10</v>
      </c>
      <c r="GK161">
        <v>-0.0609447565822332</v>
      </c>
      <c r="GL161">
        <v>-0.00872906473258777</v>
      </c>
      <c r="GM161">
        <v>0.00143137740804298</v>
      </c>
      <c r="GN161">
        <v>-1.08861914993027e-05</v>
      </c>
      <c r="GO161">
        <v>12</v>
      </c>
      <c r="GP161">
        <v>2219</v>
      </c>
      <c r="GQ161">
        <v>4</v>
      </c>
      <c r="GR161">
        <v>38</v>
      </c>
      <c r="GS161">
        <v>3046.3</v>
      </c>
      <c r="GT161">
        <v>3046.3</v>
      </c>
      <c r="GU161">
        <v>1.45264</v>
      </c>
      <c r="GV161">
        <v>2.41699</v>
      </c>
      <c r="GW161">
        <v>1.99829</v>
      </c>
      <c r="GX161">
        <v>2.70142</v>
      </c>
      <c r="GY161">
        <v>2.09351</v>
      </c>
      <c r="GZ161">
        <v>2.40356</v>
      </c>
      <c r="HA161">
        <v>44.2232</v>
      </c>
      <c r="HB161">
        <v>13.4753</v>
      </c>
      <c r="HC161">
        <v>18</v>
      </c>
      <c r="HD161">
        <v>422.779</v>
      </c>
      <c r="HE161">
        <v>643.073</v>
      </c>
      <c r="HF161">
        <v>20.7359</v>
      </c>
      <c r="HG161">
        <v>32.5039</v>
      </c>
      <c r="HH161">
        <v>29.9981</v>
      </c>
      <c r="HI161">
        <v>32.5106</v>
      </c>
      <c r="HJ161">
        <v>32.4913</v>
      </c>
      <c r="HK161">
        <v>29.1033</v>
      </c>
      <c r="HL161">
        <v>46.0679</v>
      </c>
      <c r="HM161">
        <v>0</v>
      </c>
      <c r="HN161">
        <v>20.8441</v>
      </c>
      <c r="HO161">
        <v>493.6</v>
      </c>
      <c r="HP161">
        <v>19.5478</v>
      </c>
      <c r="HQ161">
        <v>95.2738</v>
      </c>
      <c r="HR161">
        <v>99.3488</v>
      </c>
    </row>
    <row r="162" spans="1:226">
      <c r="A162">
        <v>146</v>
      </c>
      <c r="B162">
        <v>1657480903.6</v>
      </c>
      <c r="C162">
        <v>1634.59999990463</v>
      </c>
      <c r="D162" t="s">
        <v>651</v>
      </c>
      <c r="E162" t="s">
        <v>652</v>
      </c>
      <c r="F162">
        <v>5</v>
      </c>
      <c r="G162" t="s">
        <v>596</v>
      </c>
      <c r="H162" t="s">
        <v>354</v>
      </c>
      <c r="I162">
        <v>1657480901.1</v>
      </c>
      <c r="J162">
        <f>(K162)/1000</f>
        <v>0</v>
      </c>
      <c r="K162">
        <f>IF(BF162, AN162, AH162)</f>
        <v>0</v>
      </c>
      <c r="L162">
        <f>IF(BF162, AI162, AG162)</f>
        <v>0</v>
      </c>
      <c r="M162">
        <f>BH162 - IF(AU162&gt;1, L162*BB162*100.0/(AW162*BV162), 0)</f>
        <v>0</v>
      </c>
      <c r="N162">
        <f>((T162-J162/2)*M162-L162)/(T162+J162/2)</f>
        <v>0</v>
      </c>
      <c r="O162">
        <f>N162*(BO162+BP162)/1000.0</f>
        <v>0</v>
      </c>
      <c r="P162">
        <f>(BH162 - IF(AU162&gt;1, L162*BB162*100.0/(AW162*BV162), 0))*(BO162+BP162)/1000.0</f>
        <v>0</v>
      </c>
      <c r="Q162">
        <f>2.0/((1/S162-1/R162)+SIGN(S162)*SQRT((1/S162-1/R162)*(1/S162-1/R162) + 4*BC162/((BC162+1)*(BC162+1))*(2*1/S162*1/R162-1/R162*1/R162)))</f>
        <v>0</v>
      </c>
      <c r="R162">
        <f>IF(LEFT(BD162,1)&lt;&gt;"0",IF(LEFT(BD162,1)="1",3.0,BE162),$D$5+$E$5*(BV162*BO162/($K$5*1000))+$F$5*(BV162*BO162/($K$5*1000))*MAX(MIN(BB162,$J$5),$I$5)*MAX(MIN(BB162,$J$5),$I$5)+$G$5*MAX(MIN(BB162,$J$5),$I$5)*(BV162*BO162/($K$5*1000))+$H$5*(BV162*BO162/($K$5*1000))*(BV162*BO162/($K$5*1000)))</f>
        <v>0</v>
      </c>
      <c r="S162">
        <f>J162*(1000-(1000*0.61365*exp(17.502*W162/(240.97+W162))/(BO162+BP162)+BJ162)/2)/(1000*0.61365*exp(17.502*W162/(240.97+W162))/(BO162+BP162)-BJ162)</f>
        <v>0</v>
      </c>
      <c r="T162">
        <f>1/((BC162+1)/(Q162/1.6)+1/(R162/1.37)) + BC162/((BC162+1)/(Q162/1.6) + BC162/(R162/1.37))</f>
        <v>0</v>
      </c>
      <c r="U162">
        <f>(AX162*BA162)</f>
        <v>0</v>
      </c>
      <c r="V162">
        <f>(BQ162+(U162+2*0.95*5.67E-8*(((BQ162+$B$7)+273)^4-(BQ162+273)^4)-44100*J162)/(1.84*29.3*R162+8*0.95*5.67E-8*(BQ162+273)^3))</f>
        <v>0</v>
      </c>
      <c r="W162">
        <f>($C$7*BR162+$D$7*BS162+$E$7*V162)</f>
        <v>0</v>
      </c>
      <c r="X162">
        <f>0.61365*exp(17.502*W162/(240.97+W162))</f>
        <v>0</v>
      </c>
      <c r="Y162">
        <f>(Z162/AA162*100)</f>
        <v>0</v>
      </c>
      <c r="Z162">
        <f>BJ162*(BO162+BP162)/1000</f>
        <v>0</v>
      </c>
      <c r="AA162">
        <f>0.61365*exp(17.502*BQ162/(240.97+BQ162))</f>
        <v>0</v>
      </c>
      <c r="AB162">
        <f>(X162-BJ162*(BO162+BP162)/1000)</f>
        <v>0</v>
      </c>
      <c r="AC162">
        <f>(-J162*44100)</f>
        <v>0</v>
      </c>
      <c r="AD162">
        <f>2*29.3*R162*0.92*(BQ162-W162)</f>
        <v>0</v>
      </c>
      <c r="AE162">
        <f>2*0.95*5.67E-8*(((BQ162+$B$7)+273)^4-(W162+273)^4)</f>
        <v>0</v>
      </c>
      <c r="AF162">
        <f>U162+AE162+AC162+AD162</f>
        <v>0</v>
      </c>
      <c r="AG162">
        <f>BN162*AU162*(BI162-BH162*(1000-AU162*BK162)/(1000-AU162*BJ162))/(100*BB162)</f>
        <v>0</v>
      </c>
      <c r="AH162">
        <f>1000*BN162*AU162*(BJ162-BK162)/(100*BB162*(1000-AU162*BJ162))</f>
        <v>0</v>
      </c>
      <c r="AI162">
        <f>(AJ162 - AK162 - BO162*1E3/(8.314*(BQ162+273.15)) * AM162/BN162 * AL162) * BN162/(100*BB162) * (1000 - BK162)/1000</f>
        <v>0</v>
      </c>
      <c r="AJ162">
        <v>480.321913129709</v>
      </c>
      <c r="AK162">
        <v>455.209236363636</v>
      </c>
      <c r="AL162">
        <v>2.95644557986032</v>
      </c>
      <c r="AM162">
        <v>66.2237107534502</v>
      </c>
      <c r="AN162">
        <f>(AP162 - AO162 + BO162*1E3/(8.314*(BQ162+273.15)) * AR162/BN162 * AQ162) * BN162/(100*BB162) * 1000/(1000 - AP162)</f>
        <v>0</v>
      </c>
      <c r="AO162">
        <v>19.6016188939869</v>
      </c>
      <c r="AP162">
        <v>21.7513447552448</v>
      </c>
      <c r="AQ162">
        <v>8.56255782235099e-05</v>
      </c>
      <c r="AR162">
        <v>78.8586477778016</v>
      </c>
      <c r="AS162">
        <v>20</v>
      </c>
      <c r="AT162">
        <v>4</v>
      </c>
      <c r="AU162">
        <f>IF(AS162*$H$13&gt;=AW162,1.0,(AW162/(AW162-AS162*$H$13)))</f>
        <v>0</v>
      </c>
      <c r="AV162">
        <f>(AU162-1)*100</f>
        <v>0</v>
      </c>
      <c r="AW162">
        <f>MAX(0,($B$13+$C$13*BV162)/(1+$D$13*BV162)*BO162/(BQ162+273)*$E$13)</f>
        <v>0</v>
      </c>
      <c r="AX162">
        <f>$B$11*BW162+$C$11*BX162+$F$11*CI162*(1-CL162)</f>
        <v>0</v>
      </c>
      <c r="AY162">
        <f>AX162*AZ162</f>
        <v>0</v>
      </c>
      <c r="AZ162">
        <f>($B$11*$D$9+$C$11*$D$9+$F$11*((CV162+CN162)/MAX(CV162+CN162+CW162, 0.1)*$I$9+CW162/MAX(CV162+CN162+CW162, 0.1)*$J$9))/($B$11+$C$11+$F$11)</f>
        <v>0</v>
      </c>
      <c r="BA162">
        <f>($B$11*$K$9+$C$11*$K$9+$F$11*((CV162+CN162)/MAX(CV162+CN162+CW162, 0.1)*$P$9+CW162/MAX(CV162+CN162+CW162, 0.1)*$Q$9))/($B$11+$C$11+$F$11)</f>
        <v>0</v>
      </c>
      <c r="BB162">
        <v>2.7</v>
      </c>
      <c r="BC162">
        <v>0.5</v>
      </c>
      <c r="BD162" t="s">
        <v>355</v>
      </c>
      <c r="BE162">
        <v>2</v>
      </c>
      <c r="BF162" t="b">
        <v>1</v>
      </c>
      <c r="BG162">
        <v>1657480901.1</v>
      </c>
      <c r="BH162">
        <v>439.444888888889</v>
      </c>
      <c r="BI162">
        <v>472.938888888889</v>
      </c>
      <c r="BJ162">
        <v>21.7488888888889</v>
      </c>
      <c r="BK162">
        <v>19.6051888888889</v>
      </c>
      <c r="BL162">
        <v>436.127666666667</v>
      </c>
      <c r="BM162">
        <v>21.4461111111111</v>
      </c>
      <c r="BN162">
        <v>499.919333333333</v>
      </c>
      <c r="BO162">
        <v>73.3621555555555</v>
      </c>
      <c r="BP162">
        <v>0.0236399555555556</v>
      </c>
      <c r="BQ162">
        <v>24.9783333333333</v>
      </c>
      <c r="BR162">
        <v>24.8589666666667</v>
      </c>
      <c r="BS162">
        <v>999.9</v>
      </c>
      <c r="BT162">
        <v>0</v>
      </c>
      <c r="BU162">
        <v>0</v>
      </c>
      <c r="BV162">
        <v>9994.17777777778</v>
      </c>
      <c r="BW162">
        <v>0</v>
      </c>
      <c r="BX162">
        <v>1273.39444444444</v>
      </c>
      <c r="BY162">
        <v>-33.4941555555556</v>
      </c>
      <c r="BZ162">
        <v>449.214444444444</v>
      </c>
      <c r="CA162">
        <v>482.396333333333</v>
      </c>
      <c r="CB162">
        <v>2.14373222222222</v>
      </c>
      <c r="CC162">
        <v>472.938888888889</v>
      </c>
      <c r="CD162">
        <v>19.6051888888889</v>
      </c>
      <c r="CE162">
        <v>1.59554444444444</v>
      </c>
      <c r="CF162">
        <v>1.43827777777778</v>
      </c>
      <c r="CG162">
        <v>13.9158555555556</v>
      </c>
      <c r="CH162">
        <v>12.3273222222222</v>
      </c>
      <c r="CI162">
        <v>2000.01888888889</v>
      </c>
      <c r="CJ162">
        <v>0.979994</v>
      </c>
      <c r="CK162">
        <v>0.0200056</v>
      </c>
      <c r="CL162">
        <v>0</v>
      </c>
      <c r="CM162">
        <v>2.4506</v>
      </c>
      <c r="CN162">
        <v>0</v>
      </c>
      <c r="CO162">
        <v>3379.30444444444</v>
      </c>
      <c r="CP162">
        <v>16705.5111111111</v>
      </c>
      <c r="CQ162">
        <v>46.1456666666667</v>
      </c>
      <c r="CR162">
        <v>48.687</v>
      </c>
      <c r="CS162">
        <v>47.319</v>
      </c>
      <c r="CT162">
        <v>46.625</v>
      </c>
      <c r="CU162">
        <v>45.437</v>
      </c>
      <c r="CV162">
        <v>1960.00888888889</v>
      </c>
      <c r="CW162">
        <v>40.01</v>
      </c>
      <c r="CX162">
        <v>0</v>
      </c>
      <c r="CY162">
        <v>1651547688</v>
      </c>
      <c r="CZ162">
        <v>0</v>
      </c>
      <c r="DA162">
        <v>0</v>
      </c>
      <c r="DB162" t="s">
        <v>356</v>
      </c>
      <c r="DC162">
        <v>1657298120.5</v>
      </c>
      <c r="DD162">
        <v>1657298120.5</v>
      </c>
      <c r="DE162">
        <v>0</v>
      </c>
      <c r="DF162">
        <v>1.391</v>
      </c>
      <c r="DG162">
        <v>0.035</v>
      </c>
      <c r="DH162">
        <v>2.39</v>
      </c>
      <c r="DI162">
        <v>0.104</v>
      </c>
      <c r="DJ162">
        <v>419</v>
      </c>
      <c r="DK162">
        <v>18</v>
      </c>
      <c r="DL162">
        <v>0.11</v>
      </c>
      <c r="DM162">
        <v>0.02</v>
      </c>
      <c r="DN162">
        <v>-26.171655</v>
      </c>
      <c r="DO162">
        <v>-61.3285688555347</v>
      </c>
      <c r="DP162">
        <v>5.99635532240002</v>
      </c>
      <c r="DQ162">
        <v>0</v>
      </c>
      <c r="DR162">
        <v>2.160308</v>
      </c>
      <c r="DS162">
        <v>-0.140847129455913</v>
      </c>
      <c r="DT162">
        <v>0.01412996588814</v>
      </c>
      <c r="DU162">
        <v>0</v>
      </c>
      <c r="DV162">
        <v>0</v>
      </c>
      <c r="DW162">
        <v>2</v>
      </c>
      <c r="DX162" t="s">
        <v>357</v>
      </c>
      <c r="DY162">
        <v>2.81825</v>
      </c>
      <c r="DZ162">
        <v>2.64018</v>
      </c>
      <c r="EA162">
        <v>0.0767091</v>
      </c>
      <c r="EB162">
        <v>0.0814877</v>
      </c>
      <c r="EC162">
        <v>0.0771655</v>
      </c>
      <c r="ED162">
        <v>0.0718498</v>
      </c>
      <c r="EE162">
        <v>25633.7</v>
      </c>
      <c r="EF162">
        <v>22301.6</v>
      </c>
      <c r="EG162">
        <v>24880.1</v>
      </c>
      <c r="EH162">
        <v>23669.8</v>
      </c>
      <c r="EI162">
        <v>39246.3</v>
      </c>
      <c r="EJ162">
        <v>36404.8</v>
      </c>
      <c r="EK162">
        <v>45038.6</v>
      </c>
      <c r="EL162">
        <v>42278.3</v>
      </c>
      <c r="EM162">
        <v>1.721</v>
      </c>
      <c r="EN162">
        <v>2.0516</v>
      </c>
      <c r="EO162">
        <v>-0.0360645</v>
      </c>
      <c r="EP162">
        <v>0</v>
      </c>
      <c r="EQ162">
        <v>25.4475</v>
      </c>
      <c r="ER162">
        <v>999.9</v>
      </c>
      <c r="ES162">
        <v>33.738</v>
      </c>
      <c r="ET162">
        <v>38.804</v>
      </c>
      <c r="EU162">
        <v>31.9759</v>
      </c>
      <c r="EV162">
        <v>52.0208</v>
      </c>
      <c r="EW162">
        <v>28.7861</v>
      </c>
      <c r="EX162">
        <v>2</v>
      </c>
      <c r="EY162">
        <v>0.391059</v>
      </c>
      <c r="EZ162">
        <v>4.27632</v>
      </c>
      <c r="FA162">
        <v>20.1932</v>
      </c>
      <c r="FB162">
        <v>5.23346</v>
      </c>
      <c r="FC162">
        <v>11.992</v>
      </c>
      <c r="FD162">
        <v>4.95575</v>
      </c>
      <c r="FE162">
        <v>3.304</v>
      </c>
      <c r="FF162">
        <v>348.2</v>
      </c>
      <c r="FG162">
        <v>9999</v>
      </c>
      <c r="FH162">
        <v>9999</v>
      </c>
      <c r="FI162">
        <v>6252.7</v>
      </c>
      <c r="FJ162">
        <v>1.86819</v>
      </c>
      <c r="FK162">
        <v>1.86401</v>
      </c>
      <c r="FL162">
        <v>1.87138</v>
      </c>
      <c r="FM162">
        <v>1.86251</v>
      </c>
      <c r="FN162">
        <v>1.86188</v>
      </c>
      <c r="FO162">
        <v>1.86825</v>
      </c>
      <c r="FP162">
        <v>1.85837</v>
      </c>
      <c r="FQ162">
        <v>1.86462</v>
      </c>
      <c r="FR162">
        <v>5</v>
      </c>
      <c r="FS162">
        <v>0</v>
      </c>
      <c r="FT162">
        <v>0</v>
      </c>
      <c r="FU162">
        <v>0</v>
      </c>
      <c r="FV162" t="s">
        <v>358</v>
      </c>
      <c r="FW162" t="s">
        <v>359</v>
      </c>
      <c r="FX162" t="s">
        <v>360</v>
      </c>
      <c r="FY162" t="s">
        <v>360</v>
      </c>
      <c r="FZ162" t="s">
        <v>360</v>
      </c>
      <c r="GA162" t="s">
        <v>360</v>
      </c>
      <c r="GB162">
        <v>0</v>
      </c>
      <c r="GC162">
        <v>100</v>
      </c>
      <c r="GD162">
        <v>100</v>
      </c>
      <c r="GE162">
        <v>3.341</v>
      </c>
      <c r="GF162">
        <v>0.303</v>
      </c>
      <c r="GG162">
        <v>1.58883679202709</v>
      </c>
      <c r="GH162">
        <v>0.00476717027532216</v>
      </c>
      <c r="GI162">
        <v>-2.21254457965117e-06</v>
      </c>
      <c r="GJ162">
        <v>8.4011376092462e-10</v>
      </c>
      <c r="GK162">
        <v>-0.0609447565822332</v>
      </c>
      <c r="GL162">
        <v>-0.00872906473258777</v>
      </c>
      <c r="GM162">
        <v>0.00143137740804298</v>
      </c>
      <c r="GN162">
        <v>-1.08861914993027e-05</v>
      </c>
      <c r="GO162">
        <v>12</v>
      </c>
      <c r="GP162">
        <v>2219</v>
      </c>
      <c r="GQ162">
        <v>4</v>
      </c>
      <c r="GR162">
        <v>38</v>
      </c>
      <c r="GS162">
        <v>3046.4</v>
      </c>
      <c r="GT162">
        <v>3046.4</v>
      </c>
      <c r="GU162">
        <v>1.49414</v>
      </c>
      <c r="GV162">
        <v>2.4231</v>
      </c>
      <c r="GW162">
        <v>1.99829</v>
      </c>
      <c r="GX162">
        <v>2.70142</v>
      </c>
      <c r="GY162">
        <v>2.09351</v>
      </c>
      <c r="GZ162">
        <v>2.40234</v>
      </c>
      <c r="HA162">
        <v>44.2509</v>
      </c>
      <c r="HB162">
        <v>13.4753</v>
      </c>
      <c r="HC162">
        <v>18</v>
      </c>
      <c r="HD162">
        <v>422.767</v>
      </c>
      <c r="HE162">
        <v>643.198</v>
      </c>
      <c r="HF162">
        <v>20.8359</v>
      </c>
      <c r="HG162">
        <v>32.4863</v>
      </c>
      <c r="HH162">
        <v>29.9981</v>
      </c>
      <c r="HI162">
        <v>32.4974</v>
      </c>
      <c r="HJ162">
        <v>32.4795</v>
      </c>
      <c r="HK162">
        <v>29.9542</v>
      </c>
      <c r="HL162">
        <v>46.0679</v>
      </c>
      <c r="HM162">
        <v>0</v>
      </c>
      <c r="HN162">
        <v>20.9425</v>
      </c>
      <c r="HO162">
        <v>507.049</v>
      </c>
      <c r="HP162">
        <v>19.5478</v>
      </c>
      <c r="HQ162">
        <v>95.2771</v>
      </c>
      <c r="HR162">
        <v>99.3527</v>
      </c>
    </row>
    <row r="163" spans="1:226">
      <c r="A163">
        <v>147</v>
      </c>
      <c r="B163">
        <v>1657480908.6</v>
      </c>
      <c r="C163">
        <v>1639.59999990463</v>
      </c>
      <c r="D163" t="s">
        <v>653</v>
      </c>
      <c r="E163" t="s">
        <v>654</v>
      </c>
      <c r="F163">
        <v>5</v>
      </c>
      <c r="G163" t="s">
        <v>596</v>
      </c>
      <c r="H163" t="s">
        <v>354</v>
      </c>
      <c r="I163">
        <v>1657480905.8</v>
      </c>
      <c r="J163">
        <f>(K163)/1000</f>
        <v>0</v>
      </c>
      <c r="K163">
        <f>IF(BF163, AN163, AH163)</f>
        <v>0</v>
      </c>
      <c r="L163">
        <f>IF(BF163, AI163, AG163)</f>
        <v>0</v>
      </c>
      <c r="M163">
        <f>BH163 - IF(AU163&gt;1, L163*BB163*100.0/(AW163*BV163), 0)</f>
        <v>0</v>
      </c>
      <c r="N163">
        <f>((T163-J163/2)*M163-L163)/(T163+J163/2)</f>
        <v>0</v>
      </c>
      <c r="O163">
        <f>N163*(BO163+BP163)/1000.0</f>
        <v>0</v>
      </c>
      <c r="P163">
        <f>(BH163 - IF(AU163&gt;1, L163*BB163*100.0/(AW163*BV163), 0))*(BO163+BP163)/1000.0</f>
        <v>0</v>
      </c>
      <c r="Q163">
        <f>2.0/((1/S163-1/R163)+SIGN(S163)*SQRT((1/S163-1/R163)*(1/S163-1/R163) + 4*BC163/((BC163+1)*(BC163+1))*(2*1/S163*1/R163-1/R163*1/R163)))</f>
        <v>0</v>
      </c>
      <c r="R163">
        <f>IF(LEFT(BD163,1)&lt;&gt;"0",IF(LEFT(BD163,1)="1",3.0,BE163),$D$5+$E$5*(BV163*BO163/($K$5*1000))+$F$5*(BV163*BO163/($K$5*1000))*MAX(MIN(BB163,$J$5),$I$5)*MAX(MIN(BB163,$J$5),$I$5)+$G$5*MAX(MIN(BB163,$J$5),$I$5)*(BV163*BO163/($K$5*1000))+$H$5*(BV163*BO163/($K$5*1000))*(BV163*BO163/($K$5*1000)))</f>
        <v>0</v>
      </c>
      <c r="S163">
        <f>J163*(1000-(1000*0.61365*exp(17.502*W163/(240.97+W163))/(BO163+BP163)+BJ163)/2)/(1000*0.61365*exp(17.502*W163/(240.97+W163))/(BO163+BP163)-BJ163)</f>
        <v>0</v>
      </c>
      <c r="T163">
        <f>1/((BC163+1)/(Q163/1.6)+1/(R163/1.37)) + BC163/((BC163+1)/(Q163/1.6) + BC163/(R163/1.37))</f>
        <v>0</v>
      </c>
      <c r="U163">
        <f>(AX163*BA163)</f>
        <v>0</v>
      </c>
      <c r="V163">
        <f>(BQ163+(U163+2*0.95*5.67E-8*(((BQ163+$B$7)+273)^4-(BQ163+273)^4)-44100*J163)/(1.84*29.3*R163+8*0.95*5.67E-8*(BQ163+273)^3))</f>
        <v>0</v>
      </c>
      <c r="W163">
        <f>($C$7*BR163+$D$7*BS163+$E$7*V163)</f>
        <v>0</v>
      </c>
      <c r="X163">
        <f>0.61365*exp(17.502*W163/(240.97+W163))</f>
        <v>0</v>
      </c>
      <c r="Y163">
        <f>(Z163/AA163*100)</f>
        <v>0</v>
      </c>
      <c r="Z163">
        <f>BJ163*(BO163+BP163)/1000</f>
        <v>0</v>
      </c>
      <c r="AA163">
        <f>0.61365*exp(17.502*BQ163/(240.97+BQ163))</f>
        <v>0</v>
      </c>
      <c r="AB163">
        <f>(X163-BJ163*(BO163+BP163)/1000)</f>
        <v>0</v>
      </c>
      <c r="AC163">
        <f>(-J163*44100)</f>
        <v>0</v>
      </c>
      <c r="AD163">
        <f>2*29.3*R163*0.92*(BQ163-W163)</f>
        <v>0</v>
      </c>
      <c r="AE163">
        <f>2*0.95*5.67E-8*(((BQ163+$B$7)+273)^4-(W163+273)^4)</f>
        <v>0</v>
      </c>
      <c r="AF163">
        <f>U163+AE163+AC163+AD163</f>
        <v>0</v>
      </c>
      <c r="AG163">
        <f>BN163*AU163*(BI163-BH163*(1000-AU163*BK163)/(1000-AU163*BJ163))/(100*BB163)</f>
        <v>0</v>
      </c>
      <c r="AH163">
        <f>1000*BN163*AU163*(BJ163-BK163)/(100*BB163*(1000-AU163*BJ163))</f>
        <v>0</v>
      </c>
      <c r="AI163">
        <f>(AJ163 - AK163 - BO163*1E3/(8.314*(BQ163+273.15)) * AM163/BN163 * AL163) * BN163/(100*BB163) * (1000 - BK163)/1000</f>
        <v>0</v>
      </c>
      <c r="AJ163">
        <v>497.30685568121</v>
      </c>
      <c r="AK163">
        <v>470.87043030303</v>
      </c>
      <c r="AL163">
        <v>3.16404209337396</v>
      </c>
      <c r="AM163">
        <v>66.2237107534502</v>
      </c>
      <c r="AN163">
        <f>(AP163 - AO163 + BO163*1E3/(8.314*(BQ163+273.15)) * AR163/BN163 * AQ163) * BN163/(100*BB163) * 1000/(1000 - AP163)</f>
        <v>0</v>
      </c>
      <c r="AO163">
        <v>19.6116844769999</v>
      </c>
      <c r="AP163">
        <v>21.762348951049</v>
      </c>
      <c r="AQ163">
        <v>0.000186555740167664</v>
      </c>
      <c r="AR163">
        <v>78.8586477778016</v>
      </c>
      <c r="AS163">
        <v>20</v>
      </c>
      <c r="AT163">
        <v>4</v>
      </c>
      <c r="AU163">
        <f>IF(AS163*$H$13&gt;=AW163,1.0,(AW163/(AW163-AS163*$H$13)))</f>
        <v>0</v>
      </c>
      <c r="AV163">
        <f>(AU163-1)*100</f>
        <v>0</v>
      </c>
      <c r="AW163">
        <f>MAX(0,($B$13+$C$13*BV163)/(1+$D$13*BV163)*BO163/(BQ163+273)*$E$13)</f>
        <v>0</v>
      </c>
      <c r="AX163">
        <f>$B$11*BW163+$C$11*BX163+$F$11*CI163*(1-CL163)</f>
        <v>0</v>
      </c>
      <c r="AY163">
        <f>AX163*AZ163</f>
        <v>0</v>
      </c>
      <c r="AZ163">
        <f>($B$11*$D$9+$C$11*$D$9+$F$11*((CV163+CN163)/MAX(CV163+CN163+CW163, 0.1)*$I$9+CW163/MAX(CV163+CN163+CW163, 0.1)*$J$9))/($B$11+$C$11+$F$11)</f>
        <v>0</v>
      </c>
      <c r="BA163">
        <f>($B$11*$K$9+$C$11*$K$9+$F$11*((CV163+CN163)/MAX(CV163+CN163+CW163, 0.1)*$P$9+CW163/MAX(CV163+CN163+CW163, 0.1)*$Q$9))/($B$11+$C$11+$F$11)</f>
        <v>0</v>
      </c>
      <c r="BB163">
        <v>2.7</v>
      </c>
      <c r="BC163">
        <v>0.5</v>
      </c>
      <c r="BD163" t="s">
        <v>355</v>
      </c>
      <c r="BE163">
        <v>2</v>
      </c>
      <c r="BF163" t="b">
        <v>1</v>
      </c>
      <c r="BG163">
        <v>1657480905.8</v>
      </c>
      <c r="BH163">
        <v>453.4996</v>
      </c>
      <c r="BI163">
        <v>488.5896</v>
      </c>
      <c r="BJ163">
        <v>21.75845</v>
      </c>
      <c r="BK163">
        <v>19.61385</v>
      </c>
      <c r="BL163">
        <v>450.1366</v>
      </c>
      <c r="BM163">
        <v>21.45531</v>
      </c>
      <c r="BN163">
        <v>499.9995</v>
      </c>
      <c r="BO163">
        <v>73.36434</v>
      </c>
      <c r="BP163">
        <v>0.02320829</v>
      </c>
      <c r="BQ163">
        <v>24.98127</v>
      </c>
      <c r="BR163">
        <v>24.85355</v>
      </c>
      <c r="BS163">
        <v>999.9</v>
      </c>
      <c r="BT163">
        <v>0</v>
      </c>
      <c r="BU163">
        <v>0</v>
      </c>
      <c r="BV163">
        <v>9997.557</v>
      </c>
      <c r="BW163">
        <v>0</v>
      </c>
      <c r="BX163">
        <v>1414.574</v>
      </c>
      <c r="BY163">
        <v>-35.09011</v>
      </c>
      <c r="BZ163">
        <v>463.5865</v>
      </c>
      <c r="CA163">
        <v>498.3647</v>
      </c>
      <c r="CB163">
        <v>2.144621</v>
      </c>
      <c r="CC163">
        <v>488.5896</v>
      </c>
      <c r="CD163">
        <v>19.61385</v>
      </c>
      <c r="CE163">
        <v>1.596293</v>
      </c>
      <c r="CF163">
        <v>1.438955</v>
      </c>
      <c r="CG163">
        <v>13.92308</v>
      </c>
      <c r="CH163">
        <v>12.3345</v>
      </c>
      <c r="CI163">
        <v>2000.035</v>
      </c>
      <c r="CJ163">
        <v>0.979994</v>
      </c>
      <c r="CK163">
        <v>0.0200056</v>
      </c>
      <c r="CL163">
        <v>0</v>
      </c>
      <c r="CM163">
        <v>2.53592</v>
      </c>
      <c r="CN163">
        <v>0</v>
      </c>
      <c r="CO163">
        <v>3456.141</v>
      </c>
      <c r="CP163">
        <v>16705.67</v>
      </c>
      <c r="CQ163">
        <v>46.125</v>
      </c>
      <c r="CR163">
        <v>48.687</v>
      </c>
      <c r="CS163">
        <v>47.312</v>
      </c>
      <c r="CT163">
        <v>46.5998</v>
      </c>
      <c r="CU163">
        <v>45.4122</v>
      </c>
      <c r="CV163">
        <v>1960.025</v>
      </c>
      <c r="CW163">
        <v>40.01</v>
      </c>
      <c r="CX163">
        <v>0</v>
      </c>
      <c r="CY163">
        <v>1651547693.4</v>
      </c>
      <c r="CZ163">
        <v>0</v>
      </c>
      <c r="DA163">
        <v>0</v>
      </c>
      <c r="DB163" t="s">
        <v>356</v>
      </c>
      <c r="DC163">
        <v>1657298120.5</v>
      </c>
      <c r="DD163">
        <v>1657298120.5</v>
      </c>
      <c r="DE163">
        <v>0</v>
      </c>
      <c r="DF163">
        <v>1.391</v>
      </c>
      <c r="DG163">
        <v>0.035</v>
      </c>
      <c r="DH163">
        <v>2.39</v>
      </c>
      <c r="DI163">
        <v>0.104</v>
      </c>
      <c r="DJ163">
        <v>419</v>
      </c>
      <c r="DK163">
        <v>18</v>
      </c>
      <c r="DL163">
        <v>0.11</v>
      </c>
      <c r="DM163">
        <v>0.02</v>
      </c>
      <c r="DN163">
        <v>-31.1771375</v>
      </c>
      <c r="DO163">
        <v>-37.3003711069418</v>
      </c>
      <c r="DP163">
        <v>3.70221927671009</v>
      </c>
      <c r="DQ163">
        <v>0</v>
      </c>
      <c r="DR163">
        <v>2.14972825</v>
      </c>
      <c r="DS163">
        <v>-0.0607795497185815</v>
      </c>
      <c r="DT163">
        <v>0.00649351864842941</v>
      </c>
      <c r="DU163">
        <v>1</v>
      </c>
      <c r="DV163">
        <v>1</v>
      </c>
      <c r="DW163">
        <v>2</v>
      </c>
      <c r="DX163" t="s">
        <v>383</v>
      </c>
      <c r="DY163">
        <v>2.8183</v>
      </c>
      <c r="DZ163">
        <v>2.63987</v>
      </c>
      <c r="EA163">
        <v>0.0787142</v>
      </c>
      <c r="EB163">
        <v>0.0835638</v>
      </c>
      <c r="EC163">
        <v>0.0771978</v>
      </c>
      <c r="ED163">
        <v>0.0718755</v>
      </c>
      <c r="EE163">
        <v>25579.4</v>
      </c>
      <c r="EF163">
        <v>22252.1</v>
      </c>
      <c r="EG163">
        <v>24881.3</v>
      </c>
      <c r="EH163">
        <v>23670.7</v>
      </c>
      <c r="EI163">
        <v>39246.8</v>
      </c>
      <c r="EJ163">
        <v>36405.1</v>
      </c>
      <c r="EK163">
        <v>45040.7</v>
      </c>
      <c r="EL163">
        <v>42279.7</v>
      </c>
      <c r="EM163">
        <v>1.72127</v>
      </c>
      <c r="EN163">
        <v>2.05185</v>
      </c>
      <c r="EO163">
        <v>-0.0340864</v>
      </c>
      <c r="EP163">
        <v>0</v>
      </c>
      <c r="EQ163">
        <v>25.4149</v>
      </c>
      <c r="ER163">
        <v>999.9</v>
      </c>
      <c r="ES163">
        <v>33.763</v>
      </c>
      <c r="ET163">
        <v>38.824</v>
      </c>
      <c r="EU163">
        <v>32.0315</v>
      </c>
      <c r="EV163">
        <v>51.6108</v>
      </c>
      <c r="EW163">
        <v>28.8021</v>
      </c>
      <c r="EX163">
        <v>2</v>
      </c>
      <c r="EY163">
        <v>0.389113</v>
      </c>
      <c r="EZ163">
        <v>4.12611</v>
      </c>
      <c r="FA163">
        <v>20.1965</v>
      </c>
      <c r="FB163">
        <v>5.23346</v>
      </c>
      <c r="FC163">
        <v>11.992</v>
      </c>
      <c r="FD163">
        <v>4.95575</v>
      </c>
      <c r="FE163">
        <v>3.30393</v>
      </c>
      <c r="FF163">
        <v>348.2</v>
      </c>
      <c r="FG163">
        <v>9999</v>
      </c>
      <c r="FH163">
        <v>9999</v>
      </c>
      <c r="FI163">
        <v>6253</v>
      </c>
      <c r="FJ163">
        <v>1.86817</v>
      </c>
      <c r="FK163">
        <v>1.86401</v>
      </c>
      <c r="FL163">
        <v>1.87135</v>
      </c>
      <c r="FM163">
        <v>1.86252</v>
      </c>
      <c r="FN163">
        <v>1.86188</v>
      </c>
      <c r="FO163">
        <v>1.86827</v>
      </c>
      <c r="FP163">
        <v>1.85838</v>
      </c>
      <c r="FQ163">
        <v>1.86462</v>
      </c>
      <c r="FR163">
        <v>5</v>
      </c>
      <c r="FS163">
        <v>0</v>
      </c>
      <c r="FT163">
        <v>0</v>
      </c>
      <c r="FU163">
        <v>0</v>
      </c>
      <c r="FV163" t="s">
        <v>358</v>
      </c>
      <c r="FW163" t="s">
        <v>359</v>
      </c>
      <c r="FX163" t="s">
        <v>360</v>
      </c>
      <c r="FY163" t="s">
        <v>360</v>
      </c>
      <c r="FZ163" t="s">
        <v>360</v>
      </c>
      <c r="GA163" t="s">
        <v>360</v>
      </c>
      <c r="GB163">
        <v>0</v>
      </c>
      <c r="GC163">
        <v>100</v>
      </c>
      <c r="GD163">
        <v>100</v>
      </c>
      <c r="GE163">
        <v>3.392</v>
      </c>
      <c r="GF163">
        <v>0.3033</v>
      </c>
      <c r="GG163">
        <v>1.58883679202709</v>
      </c>
      <c r="GH163">
        <v>0.00476717027532216</v>
      </c>
      <c r="GI163">
        <v>-2.21254457965117e-06</v>
      </c>
      <c r="GJ163">
        <v>8.4011376092462e-10</v>
      </c>
      <c r="GK163">
        <v>-0.0609447565822332</v>
      </c>
      <c r="GL163">
        <v>-0.00872906473258777</v>
      </c>
      <c r="GM163">
        <v>0.00143137740804298</v>
      </c>
      <c r="GN163">
        <v>-1.08861914993027e-05</v>
      </c>
      <c r="GO163">
        <v>12</v>
      </c>
      <c r="GP163">
        <v>2219</v>
      </c>
      <c r="GQ163">
        <v>4</v>
      </c>
      <c r="GR163">
        <v>38</v>
      </c>
      <c r="GS163">
        <v>3046.5</v>
      </c>
      <c r="GT163">
        <v>3046.5</v>
      </c>
      <c r="GU163">
        <v>1.53442</v>
      </c>
      <c r="GV163">
        <v>2.42432</v>
      </c>
      <c r="GW163">
        <v>1.99829</v>
      </c>
      <c r="GX163">
        <v>2.70142</v>
      </c>
      <c r="GY163">
        <v>2.09351</v>
      </c>
      <c r="GZ163">
        <v>2.36328</v>
      </c>
      <c r="HA163">
        <v>44.2509</v>
      </c>
      <c r="HB163">
        <v>13.4666</v>
      </c>
      <c r="HC163">
        <v>18</v>
      </c>
      <c r="HD163">
        <v>422.835</v>
      </c>
      <c r="HE163">
        <v>643.254</v>
      </c>
      <c r="HF163">
        <v>20.9397</v>
      </c>
      <c r="HG163">
        <v>32.472</v>
      </c>
      <c r="HH163">
        <v>29.9982</v>
      </c>
      <c r="HI163">
        <v>32.4831</v>
      </c>
      <c r="HJ163">
        <v>32.4652</v>
      </c>
      <c r="HK163">
        <v>30.7455</v>
      </c>
      <c r="HL163">
        <v>46.0679</v>
      </c>
      <c r="HM163">
        <v>0</v>
      </c>
      <c r="HN163">
        <v>21.045</v>
      </c>
      <c r="HO163">
        <v>527.331</v>
      </c>
      <c r="HP163">
        <v>19.5399</v>
      </c>
      <c r="HQ163">
        <v>95.2816</v>
      </c>
      <c r="HR163">
        <v>99.3562</v>
      </c>
    </row>
    <row r="164" spans="1:226">
      <c r="A164">
        <v>148</v>
      </c>
      <c r="B164">
        <v>1657480913.6</v>
      </c>
      <c r="C164">
        <v>1644.59999990463</v>
      </c>
      <c r="D164" t="s">
        <v>655</v>
      </c>
      <c r="E164" t="s">
        <v>656</v>
      </c>
      <c r="F164">
        <v>5</v>
      </c>
      <c r="G164" t="s">
        <v>596</v>
      </c>
      <c r="H164" t="s">
        <v>354</v>
      </c>
      <c r="I164">
        <v>1657480911.1</v>
      </c>
      <c r="J164">
        <f>(K164)/1000</f>
        <v>0</v>
      </c>
      <c r="K164">
        <f>IF(BF164, AN164, AH164)</f>
        <v>0</v>
      </c>
      <c r="L164">
        <f>IF(BF164, AI164, AG164)</f>
        <v>0</v>
      </c>
      <c r="M164">
        <f>BH164 - IF(AU164&gt;1, L164*BB164*100.0/(AW164*BV164), 0)</f>
        <v>0</v>
      </c>
      <c r="N164">
        <f>((T164-J164/2)*M164-L164)/(T164+J164/2)</f>
        <v>0</v>
      </c>
      <c r="O164">
        <f>N164*(BO164+BP164)/1000.0</f>
        <v>0</v>
      </c>
      <c r="P164">
        <f>(BH164 - IF(AU164&gt;1, L164*BB164*100.0/(AW164*BV164), 0))*(BO164+BP164)/1000.0</f>
        <v>0</v>
      </c>
      <c r="Q164">
        <f>2.0/((1/S164-1/R164)+SIGN(S164)*SQRT((1/S164-1/R164)*(1/S164-1/R164) + 4*BC164/((BC164+1)*(BC164+1))*(2*1/S164*1/R164-1/R164*1/R164)))</f>
        <v>0</v>
      </c>
      <c r="R164">
        <f>IF(LEFT(BD164,1)&lt;&gt;"0",IF(LEFT(BD164,1)="1",3.0,BE164),$D$5+$E$5*(BV164*BO164/($K$5*1000))+$F$5*(BV164*BO164/($K$5*1000))*MAX(MIN(BB164,$J$5),$I$5)*MAX(MIN(BB164,$J$5),$I$5)+$G$5*MAX(MIN(BB164,$J$5),$I$5)*(BV164*BO164/($K$5*1000))+$H$5*(BV164*BO164/($K$5*1000))*(BV164*BO164/($K$5*1000)))</f>
        <v>0</v>
      </c>
      <c r="S164">
        <f>J164*(1000-(1000*0.61365*exp(17.502*W164/(240.97+W164))/(BO164+BP164)+BJ164)/2)/(1000*0.61365*exp(17.502*W164/(240.97+W164))/(BO164+BP164)-BJ164)</f>
        <v>0</v>
      </c>
      <c r="T164">
        <f>1/((BC164+1)/(Q164/1.6)+1/(R164/1.37)) + BC164/((BC164+1)/(Q164/1.6) + BC164/(R164/1.37))</f>
        <v>0</v>
      </c>
      <c r="U164">
        <f>(AX164*BA164)</f>
        <v>0</v>
      </c>
      <c r="V164">
        <f>(BQ164+(U164+2*0.95*5.67E-8*(((BQ164+$B$7)+273)^4-(BQ164+273)^4)-44100*J164)/(1.84*29.3*R164+8*0.95*5.67E-8*(BQ164+273)^3))</f>
        <v>0</v>
      </c>
      <c r="W164">
        <f>($C$7*BR164+$D$7*BS164+$E$7*V164)</f>
        <v>0</v>
      </c>
      <c r="X164">
        <f>0.61365*exp(17.502*W164/(240.97+W164))</f>
        <v>0</v>
      </c>
      <c r="Y164">
        <f>(Z164/AA164*100)</f>
        <v>0</v>
      </c>
      <c r="Z164">
        <f>BJ164*(BO164+BP164)/1000</f>
        <v>0</v>
      </c>
      <c r="AA164">
        <f>0.61365*exp(17.502*BQ164/(240.97+BQ164))</f>
        <v>0</v>
      </c>
      <c r="AB164">
        <f>(X164-BJ164*(BO164+BP164)/1000)</f>
        <v>0</v>
      </c>
      <c r="AC164">
        <f>(-J164*44100)</f>
        <v>0</v>
      </c>
      <c r="AD164">
        <f>2*29.3*R164*0.92*(BQ164-W164)</f>
        <v>0</v>
      </c>
      <c r="AE164">
        <f>2*0.95*5.67E-8*(((BQ164+$B$7)+273)^4-(W164+273)^4)</f>
        <v>0</v>
      </c>
      <c r="AF164">
        <f>U164+AE164+AC164+AD164</f>
        <v>0</v>
      </c>
      <c r="AG164">
        <f>BN164*AU164*(BI164-BH164*(1000-AU164*BK164)/(1000-AU164*BJ164))/(100*BB164)</f>
        <v>0</v>
      </c>
      <c r="AH164">
        <f>1000*BN164*AU164*(BJ164-BK164)/(100*BB164*(1000-AU164*BJ164))</f>
        <v>0</v>
      </c>
      <c r="AI164">
        <f>(AJ164 - AK164 - BO164*1E3/(8.314*(BQ164+273.15)) * AM164/BN164 * AL164) * BN164/(100*BB164) * (1000 - BK164)/1000</f>
        <v>0</v>
      </c>
      <c r="AJ164">
        <v>514.411737273407</v>
      </c>
      <c r="AK164">
        <v>487.180115151515</v>
      </c>
      <c r="AL164">
        <v>3.27507503597275</v>
      </c>
      <c r="AM164">
        <v>66.2237107534502</v>
      </c>
      <c r="AN164">
        <f>(AP164 - AO164 + BO164*1E3/(8.314*(BQ164+273.15)) * AR164/BN164 * AQ164) * BN164/(100*BB164) * 1000/(1000 - AP164)</f>
        <v>0</v>
      </c>
      <c r="AO164">
        <v>19.6200517328032</v>
      </c>
      <c r="AP164">
        <v>21.7782447552448</v>
      </c>
      <c r="AQ164">
        <v>0.000144093138047096</v>
      </c>
      <c r="AR164">
        <v>78.8586477778016</v>
      </c>
      <c r="AS164">
        <v>20</v>
      </c>
      <c r="AT164">
        <v>4</v>
      </c>
      <c r="AU164">
        <f>IF(AS164*$H$13&gt;=AW164,1.0,(AW164/(AW164-AS164*$H$13)))</f>
        <v>0</v>
      </c>
      <c r="AV164">
        <f>(AU164-1)*100</f>
        <v>0</v>
      </c>
      <c r="AW164">
        <f>MAX(0,($B$13+$C$13*BV164)/(1+$D$13*BV164)*BO164/(BQ164+273)*$E$13)</f>
        <v>0</v>
      </c>
      <c r="AX164">
        <f>$B$11*BW164+$C$11*BX164+$F$11*CI164*(1-CL164)</f>
        <v>0</v>
      </c>
      <c r="AY164">
        <f>AX164*AZ164</f>
        <v>0</v>
      </c>
      <c r="AZ164">
        <f>($B$11*$D$9+$C$11*$D$9+$F$11*((CV164+CN164)/MAX(CV164+CN164+CW164, 0.1)*$I$9+CW164/MAX(CV164+CN164+CW164, 0.1)*$J$9))/($B$11+$C$11+$F$11)</f>
        <v>0</v>
      </c>
      <c r="BA164">
        <f>($B$11*$K$9+$C$11*$K$9+$F$11*((CV164+CN164)/MAX(CV164+CN164+CW164, 0.1)*$P$9+CW164/MAX(CV164+CN164+CW164, 0.1)*$Q$9))/($B$11+$C$11+$F$11)</f>
        <v>0</v>
      </c>
      <c r="BB164">
        <v>2.7</v>
      </c>
      <c r="BC164">
        <v>0.5</v>
      </c>
      <c r="BD164" t="s">
        <v>355</v>
      </c>
      <c r="BE164">
        <v>2</v>
      </c>
      <c r="BF164" t="b">
        <v>1</v>
      </c>
      <c r="BG164">
        <v>1657480911.1</v>
      </c>
      <c r="BH164">
        <v>470.111777777778</v>
      </c>
      <c r="BI164">
        <v>506.404777777778</v>
      </c>
      <c r="BJ164">
        <v>21.7712777777778</v>
      </c>
      <c r="BK164">
        <v>19.6235111111111</v>
      </c>
      <c r="BL164">
        <v>466.694555555556</v>
      </c>
      <c r="BM164">
        <v>21.4676777777778</v>
      </c>
      <c r="BN164">
        <v>499.960666666667</v>
      </c>
      <c r="BO164">
        <v>73.3636777777778</v>
      </c>
      <c r="BP164">
        <v>0.0235684111111111</v>
      </c>
      <c r="BQ164">
        <v>24.9942</v>
      </c>
      <c r="BR164">
        <v>24.8611555555556</v>
      </c>
      <c r="BS164">
        <v>999.9</v>
      </c>
      <c r="BT164">
        <v>0</v>
      </c>
      <c r="BU164">
        <v>0</v>
      </c>
      <c r="BV164">
        <v>10045.8222222222</v>
      </c>
      <c r="BW164">
        <v>0</v>
      </c>
      <c r="BX164">
        <v>1550.40555555556</v>
      </c>
      <c r="BY164">
        <v>-36.293</v>
      </c>
      <c r="BZ164">
        <v>480.574555555556</v>
      </c>
      <c r="CA164">
        <v>516.541111111111</v>
      </c>
      <c r="CB164">
        <v>2.14777222222222</v>
      </c>
      <c r="CC164">
        <v>506.404777777778</v>
      </c>
      <c r="CD164">
        <v>19.6235111111111</v>
      </c>
      <c r="CE164">
        <v>1.59722</v>
      </c>
      <c r="CF164">
        <v>1.43965222222222</v>
      </c>
      <c r="CG164">
        <v>13.9320111111111</v>
      </c>
      <c r="CH164">
        <v>12.3418555555556</v>
      </c>
      <c r="CI164">
        <v>1999.97888888889</v>
      </c>
      <c r="CJ164">
        <v>0.979992666666667</v>
      </c>
      <c r="CK164">
        <v>0.0200069777777778</v>
      </c>
      <c r="CL164">
        <v>0</v>
      </c>
      <c r="CM164">
        <v>2.46422222222222</v>
      </c>
      <c r="CN164">
        <v>0</v>
      </c>
      <c r="CO164">
        <v>3513.56888888889</v>
      </c>
      <c r="CP164">
        <v>16705.2111111111</v>
      </c>
      <c r="CQ164">
        <v>46.097</v>
      </c>
      <c r="CR164">
        <v>48.625</v>
      </c>
      <c r="CS164">
        <v>47.2706666666667</v>
      </c>
      <c r="CT164">
        <v>46.5344444444444</v>
      </c>
      <c r="CU164">
        <v>45.375</v>
      </c>
      <c r="CV164">
        <v>1959.96777777778</v>
      </c>
      <c r="CW164">
        <v>40.0111111111111</v>
      </c>
      <c r="CX164">
        <v>0</v>
      </c>
      <c r="CY164">
        <v>1651547698.2</v>
      </c>
      <c r="CZ164">
        <v>0</v>
      </c>
      <c r="DA164">
        <v>0</v>
      </c>
      <c r="DB164" t="s">
        <v>356</v>
      </c>
      <c r="DC164">
        <v>1657298120.5</v>
      </c>
      <c r="DD164">
        <v>1657298120.5</v>
      </c>
      <c r="DE164">
        <v>0</v>
      </c>
      <c r="DF164">
        <v>1.391</v>
      </c>
      <c r="DG164">
        <v>0.035</v>
      </c>
      <c r="DH164">
        <v>2.39</v>
      </c>
      <c r="DI164">
        <v>0.104</v>
      </c>
      <c r="DJ164">
        <v>419</v>
      </c>
      <c r="DK164">
        <v>18</v>
      </c>
      <c r="DL164">
        <v>0.11</v>
      </c>
      <c r="DM164">
        <v>0.02</v>
      </c>
      <c r="DN164">
        <v>-33.367075</v>
      </c>
      <c r="DO164">
        <v>-25.2264270168855</v>
      </c>
      <c r="DP164">
        <v>2.50149867606901</v>
      </c>
      <c r="DQ164">
        <v>0</v>
      </c>
      <c r="DR164">
        <v>2.1470335</v>
      </c>
      <c r="DS164">
        <v>-0.0199882176360249</v>
      </c>
      <c r="DT164">
        <v>0.00349410614463844</v>
      </c>
      <c r="DU164">
        <v>1</v>
      </c>
      <c r="DV164">
        <v>1</v>
      </c>
      <c r="DW164">
        <v>2</v>
      </c>
      <c r="DX164" t="s">
        <v>383</v>
      </c>
      <c r="DY164">
        <v>2.81847</v>
      </c>
      <c r="DZ164">
        <v>2.64061</v>
      </c>
      <c r="EA164">
        <v>0.0807493</v>
      </c>
      <c r="EB164">
        <v>0.0856483</v>
      </c>
      <c r="EC164">
        <v>0.0772378</v>
      </c>
      <c r="ED164">
        <v>0.0719047</v>
      </c>
      <c r="EE164">
        <v>25523.6</v>
      </c>
      <c r="EF164">
        <v>22202.4</v>
      </c>
      <c r="EG164">
        <v>24882</v>
      </c>
      <c r="EH164">
        <v>23671.7</v>
      </c>
      <c r="EI164">
        <v>39246.4</v>
      </c>
      <c r="EJ164">
        <v>36405.4</v>
      </c>
      <c r="EK164">
        <v>45042.1</v>
      </c>
      <c r="EL164">
        <v>42281.3</v>
      </c>
      <c r="EM164">
        <v>1.72167</v>
      </c>
      <c r="EN164">
        <v>2.0518</v>
      </c>
      <c r="EO164">
        <v>-0.0319034</v>
      </c>
      <c r="EP164">
        <v>0</v>
      </c>
      <c r="EQ164">
        <v>25.3845</v>
      </c>
      <c r="ER164">
        <v>999.9</v>
      </c>
      <c r="ES164">
        <v>33.738</v>
      </c>
      <c r="ET164">
        <v>38.844</v>
      </c>
      <c r="EU164">
        <v>32.0437</v>
      </c>
      <c r="EV164">
        <v>51.5908</v>
      </c>
      <c r="EW164">
        <v>28.8822</v>
      </c>
      <c r="EX164">
        <v>2</v>
      </c>
      <c r="EY164">
        <v>0.387195</v>
      </c>
      <c r="EZ164">
        <v>4.0035</v>
      </c>
      <c r="FA164">
        <v>20.1996</v>
      </c>
      <c r="FB164">
        <v>5.23346</v>
      </c>
      <c r="FC164">
        <v>11.992</v>
      </c>
      <c r="FD164">
        <v>4.95565</v>
      </c>
      <c r="FE164">
        <v>3.304</v>
      </c>
      <c r="FF164">
        <v>348.2</v>
      </c>
      <c r="FG164">
        <v>9999</v>
      </c>
      <c r="FH164">
        <v>9999</v>
      </c>
      <c r="FI164">
        <v>6253</v>
      </c>
      <c r="FJ164">
        <v>1.8682</v>
      </c>
      <c r="FK164">
        <v>1.86401</v>
      </c>
      <c r="FL164">
        <v>1.87137</v>
      </c>
      <c r="FM164">
        <v>1.8625</v>
      </c>
      <c r="FN164">
        <v>1.86188</v>
      </c>
      <c r="FO164">
        <v>1.86829</v>
      </c>
      <c r="FP164">
        <v>1.85841</v>
      </c>
      <c r="FQ164">
        <v>1.86462</v>
      </c>
      <c r="FR164">
        <v>5</v>
      </c>
      <c r="FS164">
        <v>0</v>
      </c>
      <c r="FT164">
        <v>0</v>
      </c>
      <c r="FU164">
        <v>0</v>
      </c>
      <c r="FV164" t="s">
        <v>358</v>
      </c>
      <c r="FW164" t="s">
        <v>359</v>
      </c>
      <c r="FX164" t="s">
        <v>360</v>
      </c>
      <c r="FY164" t="s">
        <v>360</v>
      </c>
      <c r="FZ164" t="s">
        <v>360</v>
      </c>
      <c r="GA164" t="s">
        <v>360</v>
      </c>
      <c r="GB164">
        <v>0</v>
      </c>
      <c r="GC164">
        <v>100</v>
      </c>
      <c r="GD164">
        <v>100</v>
      </c>
      <c r="GE164">
        <v>3.443</v>
      </c>
      <c r="GF164">
        <v>0.3039</v>
      </c>
      <c r="GG164">
        <v>1.58883679202709</v>
      </c>
      <c r="GH164">
        <v>0.00476717027532216</v>
      </c>
      <c r="GI164">
        <v>-2.21254457965117e-06</v>
      </c>
      <c r="GJ164">
        <v>8.4011376092462e-10</v>
      </c>
      <c r="GK164">
        <v>-0.0609447565822332</v>
      </c>
      <c r="GL164">
        <v>-0.00872906473258777</v>
      </c>
      <c r="GM164">
        <v>0.00143137740804298</v>
      </c>
      <c r="GN164">
        <v>-1.08861914993027e-05</v>
      </c>
      <c r="GO164">
        <v>12</v>
      </c>
      <c r="GP164">
        <v>2219</v>
      </c>
      <c r="GQ164">
        <v>4</v>
      </c>
      <c r="GR164">
        <v>38</v>
      </c>
      <c r="GS164">
        <v>3046.6</v>
      </c>
      <c r="GT164">
        <v>3046.6</v>
      </c>
      <c r="GU164">
        <v>1.57715</v>
      </c>
      <c r="GV164">
        <v>2.42188</v>
      </c>
      <c r="GW164">
        <v>1.99829</v>
      </c>
      <c r="GX164">
        <v>2.7002</v>
      </c>
      <c r="GY164">
        <v>2.09351</v>
      </c>
      <c r="GZ164">
        <v>2.41821</v>
      </c>
      <c r="HA164">
        <v>44.2509</v>
      </c>
      <c r="HB164">
        <v>13.4841</v>
      </c>
      <c r="HC164">
        <v>18</v>
      </c>
      <c r="HD164">
        <v>422.994</v>
      </c>
      <c r="HE164">
        <v>643.08</v>
      </c>
      <c r="HF164">
        <v>21.0385</v>
      </c>
      <c r="HG164">
        <v>32.4547</v>
      </c>
      <c r="HH164">
        <v>29.9982</v>
      </c>
      <c r="HI164">
        <v>32.4716</v>
      </c>
      <c r="HJ164">
        <v>32.4529</v>
      </c>
      <c r="HK164">
        <v>31.5962</v>
      </c>
      <c r="HL164">
        <v>46.3397</v>
      </c>
      <c r="HM164">
        <v>0</v>
      </c>
      <c r="HN164">
        <v>21.1426</v>
      </c>
      <c r="HO164">
        <v>540.726</v>
      </c>
      <c r="HP164">
        <v>19.5209</v>
      </c>
      <c r="HQ164">
        <v>95.2844</v>
      </c>
      <c r="HR164">
        <v>99.36</v>
      </c>
    </row>
    <row r="165" spans="1:226">
      <c r="A165">
        <v>149</v>
      </c>
      <c r="B165">
        <v>1657480918.6</v>
      </c>
      <c r="C165">
        <v>1649.59999990463</v>
      </c>
      <c r="D165" t="s">
        <v>657</v>
      </c>
      <c r="E165" t="s">
        <v>658</v>
      </c>
      <c r="F165">
        <v>5</v>
      </c>
      <c r="G165" t="s">
        <v>596</v>
      </c>
      <c r="H165" t="s">
        <v>354</v>
      </c>
      <c r="I165">
        <v>1657480915.8</v>
      </c>
      <c r="J165">
        <f>(K165)/1000</f>
        <v>0</v>
      </c>
      <c r="K165">
        <f>IF(BF165, AN165, AH165)</f>
        <v>0</v>
      </c>
      <c r="L165">
        <f>IF(BF165, AI165, AG165)</f>
        <v>0</v>
      </c>
      <c r="M165">
        <f>BH165 - IF(AU165&gt;1, L165*BB165*100.0/(AW165*BV165), 0)</f>
        <v>0</v>
      </c>
      <c r="N165">
        <f>((T165-J165/2)*M165-L165)/(T165+J165/2)</f>
        <v>0</v>
      </c>
      <c r="O165">
        <f>N165*(BO165+BP165)/1000.0</f>
        <v>0</v>
      </c>
      <c r="P165">
        <f>(BH165 - IF(AU165&gt;1, L165*BB165*100.0/(AW165*BV165), 0))*(BO165+BP165)/1000.0</f>
        <v>0</v>
      </c>
      <c r="Q165">
        <f>2.0/((1/S165-1/R165)+SIGN(S165)*SQRT((1/S165-1/R165)*(1/S165-1/R165) + 4*BC165/((BC165+1)*(BC165+1))*(2*1/S165*1/R165-1/R165*1/R165)))</f>
        <v>0</v>
      </c>
      <c r="R165">
        <f>IF(LEFT(BD165,1)&lt;&gt;"0",IF(LEFT(BD165,1)="1",3.0,BE165),$D$5+$E$5*(BV165*BO165/($K$5*1000))+$F$5*(BV165*BO165/($K$5*1000))*MAX(MIN(BB165,$J$5),$I$5)*MAX(MIN(BB165,$J$5),$I$5)+$G$5*MAX(MIN(BB165,$J$5),$I$5)*(BV165*BO165/($K$5*1000))+$H$5*(BV165*BO165/($K$5*1000))*(BV165*BO165/($K$5*1000)))</f>
        <v>0</v>
      </c>
      <c r="S165">
        <f>J165*(1000-(1000*0.61365*exp(17.502*W165/(240.97+W165))/(BO165+BP165)+BJ165)/2)/(1000*0.61365*exp(17.502*W165/(240.97+W165))/(BO165+BP165)-BJ165)</f>
        <v>0</v>
      </c>
      <c r="T165">
        <f>1/((BC165+1)/(Q165/1.6)+1/(R165/1.37)) + BC165/((BC165+1)/(Q165/1.6) + BC165/(R165/1.37))</f>
        <v>0</v>
      </c>
      <c r="U165">
        <f>(AX165*BA165)</f>
        <v>0</v>
      </c>
      <c r="V165">
        <f>(BQ165+(U165+2*0.95*5.67E-8*(((BQ165+$B$7)+273)^4-(BQ165+273)^4)-44100*J165)/(1.84*29.3*R165+8*0.95*5.67E-8*(BQ165+273)^3))</f>
        <v>0</v>
      </c>
      <c r="W165">
        <f>($C$7*BR165+$D$7*BS165+$E$7*V165)</f>
        <v>0</v>
      </c>
      <c r="X165">
        <f>0.61365*exp(17.502*W165/(240.97+W165))</f>
        <v>0</v>
      </c>
      <c r="Y165">
        <f>(Z165/AA165*100)</f>
        <v>0</v>
      </c>
      <c r="Z165">
        <f>BJ165*(BO165+BP165)/1000</f>
        <v>0</v>
      </c>
      <c r="AA165">
        <f>0.61365*exp(17.502*BQ165/(240.97+BQ165))</f>
        <v>0</v>
      </c>
      <c r="AB165">
        <f>(X165-BJ165*(BO165+BP165)/1000)</f>
        <v>0</v>
      </c>
      <c r="AC165">
        <f>(-J165*44100)</f>
        <v>0</v>
      </c>
      <c r="AD165">
        <f>2*29.3*R165*0.92*(BQ165-W165)</f>
        <v>0</v>
      </c>
      <c r="AE165">
        <f>2*0.95*5.67E-8*(((BQ165+$B$7)+273)^4-(W165+273)^4)</f>
        <v>0</v>
      </c>
      <c r="AF165">
        <f>U165+AE165+AC165+AD165</f>
        <v>0</v>
      </c>
      <c r="AG165">
        <f>BN165*AU165*(BI165-BH165*(1000-AU165*BK165)/(1000-AU165*BJ165))/(100*BB165)</f>
        <v>0</v>
      </c>
      <c r="AH165">
        <f>1000*BN165*AU165*(BJ165-BK165)/(100*BB165*(1000-AU165*BJ165))</f>
        <v>0</v>
      </c>
      <c r="AI165">
        <f>(AJ165 - AK165 - BO165*1E3/(8.314*(BQ165+273.15)) * AM165/BN165 * AL165) * BN165/(100*BB165) * (1000 - BK165)/1000</f>
        <v>0</v>
      </c>
      <c r="AJ165">
        <v>531.732495249722</v>
      </c>
      <c r="AK165">
        <v>503.875872727273</v>
      </c>
      <c r="AL165">
        <v>3.34415972221549</v>
      </c>
      <c r="AM165">
        <v>66.2237107534502</v>
      </c>
      <c r="AN165">
        <f>(AP165 - AO165 + BO165*1E3/(8.314*(BQ165+273.15)) * AR165/BN165 * AQ165) * BN165/(100*BB165) * 1000/(1000 - AP165)</f>
        <v>0</v>
      </c>
      <c r="AO165">
        <v>19.6253447596001</v>
      </c>
      <c r="AP165">
        <v>21.7833552447553</v>
      </c>
      <c r="AQ165">
        <v>0.000123403100467749</v>
      </c>
      <c r="AR165">
        <v>78.8586477778016</v>
      </c>
      <c r="AS165">
        <v>20</v>
      </c>
      <c r="AT165">
        <v>4</v>
      </c>
      <c r="AU165">
        <f>IF(AS165*$H$13&gt;=AW165,1.0,(AW165/(AW165-AS165*$H$13)))</f>
        <v>0</v>
      </c>
      <c r="AV165">
        <f>(AU165-1)*100</f>
        <v>0</v>
      </c>
      <c r="AW165">
        <f>MAX(0,($B$13+$C$13*BV165)/(1+$D$13*BV165)*BO165/(BQ165+273)*$E$13)</f>
        <v>0</v>
      </c>
      <c r="AX165">
        <f>$B$11*BW165+$C$11*BX165+$F$11*CI165*(1-CL165)</f>
        <v>0</v>
      </c>
      <c r="AY165">
        <f>AX165*AZ165</f>
        <v>0</v>
      </c>
      <c r="AZ165">
        <f>($B$11*$D$9+$C$11*$D$9+$F$11*((CV165+CN165)/MAX(CV165+CN165+CW165, 0.1)*$I$9+CW165/MAX(CV165+CN165+CW165, 0.1)*$J$9))/($B$11+$C$11+$F$11)</f>
        <v>0</v>
      </c>
      <c r="BA165">
        <f>($B$11*$K$9+$C$11*$K$9+$F$11*((CV165+CN165)/MAX(CV165+CN165+CW165, 0.1)*$P$9+CW165/MAX(CV165+CN165+CW165, 0.1)*$Q$9))/($B$11+$C$11+$F$11)</f>
        <v>0</v>
      </c>
      <c r="BB165">
        <v>2.7</v>
      </c>
      <c r="BC165">
        <v>0.5</v>
      </c>
      <c r="BD165" t="s">
        <v>355</v>
      </c>
      <c r="BE165">
        <v>2</v>
      </c>
      <c r="BF165" t="b">
        <v>1</v>
      </c>
      <c r="BG165">
        <v>1657480915.8</v>
      </c>
      <c r="BH165">
        <v>485.3762</v>
      </c>
      <c r="BI165">
        <v>522.3666</v>
      </c>
      <c r="BJ165">
        <v>21.78273</v>
      </c>
      <c r="BK165">
        <v>19.61587</v>
      </c>
      <c r="BL165">
        <v>481.9097</v>
      </c>
      <c r="BM165">
        <v>21.47871</v>
      </c>
      <c r="BN165">
        <v>500.0156</v>
      </c>
      <c r="BO165">
        <v>73.36385</v>
      </c>
      <c r="BP165">
        <v>0.02393745</v>
      </c>
      <c r="BQ165">
        <v>25.00351</v>
      </c>
      <c r="BR165">
        <v>24.86392</v>
      </c>
      <c r="BS165">
        <v>999.9</v>
      </c>
      <c r="BT165">
        <v>0</v>
      </c>
      <c r="BU165">
        <v>0</v>
      </c>
      <c r="BV165">
        <v>10005.375</v>
      </c>
      <c r="BW165">
        <v>0</v>
      </c>
      <c r="BX165">
        <v>1610.734</v>
      </c>
      <c r="BY165">
        <v>-36.99064</v>
      </c>
      <c r="BZ165">
        <v>496.1844</v>
      </c>
      <c r="CA165">
        <v>532.8182</v>
      </c>
      <c r="CB165">
        <v>2.166867</v>
      </c>
      <c r="CC165">
        <v>522.3666</v>
      </c>
      <c r="CD165">
        <v>19.61587</v>
      </c>
      <c r="CE165">
        <v>1.598066</v>
      </c>
      <c r="CF165">
        <v>1.439097</v>
      </c>
      <c r="CG165">
        <v>13.94016</v>
      </c>
      <c r="CH165">
        <v>12.33597</v>
      </c>
      <c r="CI165">
        <v>2000</v>
      </c>
      <c r="CJ165">
        <v>0.9799928</v>
      </c>
      <c r="CK165">
        <v>0.02000684</v>
      </c>
      <c r="CL165">
        <v>0</v>
      </c>
      <c r="CM165">
        <v>2.68234</v>
      </c>
      <c r="CN165">
        <v>0</v>
      </c>
      <c r="CO165">
        <v>3546.013</v>
      </c>
      <c r="CP165">
        <v>16705.35</v>
      </c>
      <c r="CQ165">
        <v>46.062</v>
      </c>
      <c r="CR165">
        <v>48.5998</v>
      </c>
      <c r="CS165">
        <v>47.25</v>
      </c>
      <c r="CT165">
        <v>46.5062</v>
      </c>
      <c r="CU165">
        <v>45.375</v>
      </c>
      <c r="CV165">
        <v>1959.99</v>
      </c>
      <c r="CW165">
        <v>40.01</v>
      </c>
      <c r="CX165">
        <v>0</v>
      </c>
      <c r="CY165">
        <v>1651547703</v>
      </c>
      <c r="CZ165">
        <v>0</v>
      </c>
      <c r="DA165">
        <v>0</v>
      </c>
      <c r="DB165" t="s">
        <v>356</v>
      </c>
      <c r="DC165">
        <v>1657298120.5</v>
      </c>
      <c r="DD165">
        <v>1657298120.5</v>
      </c>
      <c r="DE165">
        <v>0</v>
      </c>
      <c r="DF165">
        <v>1.391</v>
      </c>
      <c r="DG165">
        <v>0.035</v>
      </c>
      <c r="DH165">
        <v>2.39</v>
      </c>
      <c r="DI165">
        <v>0.104</v>
      </c>
      <c r="DJ165">
        <v>419</v>
      </c>
      <c r="DK165">
        <v>18</v>
      </c>
      <c r="DL165">
        <v>0.11</v>
      </c>
      <c r="DM165">
        <v>0.02</v>
      </c>
      <c r="DN165">
        <v>-35.429155</v>
      </c>
      <c r="DO165">
        <v>-14.4622176360224</v>
      </c>
      <c r="DP165">
        <v>1.42496385970838</v>
      </c>
      <c r="DQ165">
        <v>0</v>
      </c>
      <c r="DR165">
        <v>2.15081775</v>
      </c>
      <c r="DS165">
        <v>0.0877860787992465</v>
      </c>
      <c r="DT165">
        <v>0.0110248372975523</v>
      </c>
      <c r="DU165">
        <v>1</v>
      </c>
      <c r="DV165">
        <v>1</v>
      </c>
      <c r="DW165">
        <v>2</v>
      </c>
      <c r="DX165" t="s">
        <v>383</v>
      </c>
      <c r="DY165">
        <v>2.81874</v>
      </c>
      <c r="DZ165">
        <v>2.64031</v>
      </c>
      <c r="EA165">
        <v>0.0828053</v>
      </c>
      <c r="EB165">
        <v>0.0877002</v>
      </c>
      <c r="EC165">
        <v>0.0772526</v>
      </c>
      <c r="ED165">
        <v>0.0718335</v>
      </c>
      <c r="EE165">
        <v>25467.6</v>
      </c>
      <c r="EF165">
        <v>22153</v>
      </c>
      <c r="EG165">
        <v>24882.9</v>
      </c>
      <c r="EH165">
        <v>23672.1</v>
      </c>
      <c r="EI165">
        <v>39246.9</v>
      </c>
      <c r="EJ165">
        <v>36408.8</v>
      </c>
      <c r="EK165">
        <v>45043.4</v>
      </c>
      <c r="EL165">
        <v>42282</v>
      </c>
      <c r="EM165">
        <v>1.72185</v>
      </c>
      <c r="EN165">
        <v>2.05225</v>
      </c>
      <c r="EO165">
        <v>-0.0299215</v>
      </c>
      <c r="EP165">
        <v>0</v>
      </c>
      <c r="EQ165">
        <v>25.3589</v>
      </c>
      <c r="ER165">
        <v>999.9</v>
      </c>
      <c r="ES165">
        <v>33.738</v>
      </c>
      <c r="ET165">
        <v>38.854</v>
      </c>
      <c r="EU165">
        <v>32.0604</v>
      </c>
      <c r="EV165">
        <v>51.5408</v>
      </c>
      <c r="EW165">
        <v>28.7941</v>
      </c>
      <c r="EX165">
        <v>2</v>
      </c>
      <c r="EY165">
        <v>0.38518</v>
      </c>
      <c r="EZ165">
        <v>3.90414</v>
      </c>
      <c r="FA165">
        <v>20.2013</v>
      </c>
      <c r="FB165">
        <v>5.23361</v>
      </c>
      <c r="FC165">
        <v>11.992</v>
      </c>
      <c r="FD165">
        <v>4.95565</v>
      </c>
      <c r="FE165">
        <v>3.30395</v>
      </c>
      <c r="FF165">
        <v>348.2</v>
      </c>
      <c r="FG165">
        <v>9999</v>
      </c>
      <c r="FH165">
        <v>9999</v>
      </c>
      <c r="FI165">
        <v>6253.2</v>
      </c>
      <c r="FJ165">
        <v>1.86819</v>
      </c>
      <c r="FK165">
        <v>1.86401</v>
      </c>
      <c r="FL165">
        <v>1.87139</v>
      </c>
      <c r="FM165">
        <v>1.8625</v>
      </c>
      <c r="FN165">
        <v>1.86188</v>
      </c>
      <c r="FO165">
        <v>1.86828</v>
      </c>
      <c r="FP165">
        <v>1.85839</v>
      </c>
      <c r="FQ165">
        <v>1.86462</v>
      </c>
      <c r="FR165">
        <v>5</v>
      </c>
      <c r="FS165">
        <v>0</v>
      </c>
      <c r="FT165">
        <v>0</v>
      </c>
      <c r="FU165">
        <v>0</v>
      </c>
      <c r="FV165" t="s">
        <v>358</v>
      </c>
      <c r="FW165" t="s">
        <v>359</v>
      </c>
      <c r="FX165" t="s">
        <v>360</v>
      </c>
      <c r="FY165" t="s">
        <v>360</v>
      </c>
      <c r="FZ165" t="s">
        <v>360</v>
      </c>
      <c r="GA165" t="s">
        <v>360</v>
      </c>
      <c r="GB165">
        <v>0</v>
      </c>
      <c r="GC165">
        <v>100</v>
      </c>
      <c r="GD165">
        <v>100</v>
      </c>
      <c r="GE165">
        <v>3.496</v>
      </c>
      <c r="GF165">
        <v>0.304</v>
      </c>
      <c r="GG165">
        <v>1.58883679202709</v>
      </c>
      <c r="GH165">
        <v>0.00476717027532216</v>
      </c>
      <c r="GI165">
        <v>-2.21254457965117e-06</v>
      </c>
      <c r="GJ165">
        <v>8.4011376092462e-10</v>
      </c>
      <c r="GK165">
        <v>-0.0609447565822332</v>
      </c>
      <c r="GL165">
        <v>-0.00872906473258777</v>
      </c>
      <c r="GM165">
        <v>0.00143137740804298</v>
      </c>
      <c r="GN165">
        <v>-1.08861914993027e-05</v>
      </c>
      <c r="GO165">
        <v>12</v>
      </c>
      <c r="GP165">
        <v>2219</v>
      </c>
      <c r="GQ165">
        <v>4</v>
      </c>
      <c r="GR165">
        <v>38</v>
      </c>
      <c r="GS165">
        <v>3046.6</v>
      </c>
      <c r="GT165">
        <v>3046.6</v>
      </c>
      <c r="GU165">
        <v>1.61621</v>
      </c>
      <c r="GV165">
        <v>2.42554</v>
      </c>
      <c r="GW165">
        <v>1.99829</v>
      </c>
      <c r="GX165">
        <v>2.70142</v>
      </c>
      <c r="GY165">
        <v>2.09351</v>
      </c>
      <c r="GZ165">
        <v>2.34375</v>
      </c>
      <c r="HA165">
        <v>44.2509</v>
      </c>
      <c r="HB165">
        <v>13.4666</v>
      </c>
      <c r="HC165">
        <v>18</v>
      </c>
      <c r="HD165">
        <v>422.999</v>
      </c>
      <c r="HE165">
        <v>643.311</v>
      </c>
      <c r="HF165">
        <v>21.1404</v>
      </c>
      <c r="HG165">
        <v>32.4375</v>
      </c>
      <c r="HH165">
        <v>29.9981</v>
      </c>
      <c r="HI165">
        <v>32.4566</v>
      </c>
      <c r="HJ165">
        <v>32.4393</v>
      </c>
      <c r="HK165">
        <v>32.3715</v>
      </c>
      <c r="HL165">
        <v>46.3397</v>
      </c>
      <c r="HM165">
        <v>0</v>
      </c>
      <c r="HN165">
        <v>21.2378</v>
      </c>
      <c r="HO165">
        <v>554.117</v>
      </c>
      <c r="HP165">
        <v>19.5175</v>
      </c>
      <c r="HQ165">
        <v>95.2874</v>
      </c>
      <c r="HR165">
        <v>99.3616</v>
      </c>
    </row>
    <row r="166" spans="1:226">
      <c r="A166">
        <v>150</v>
      </c>
      <c r="B166">
        <v>1657480923.6</v>
      </c>
      <c r="C166">
        <v>1654.59999990463</v>
      </c>
      <c r="D166" t="s">
        <v>659</v>
      </c>
      <c r="E166" t="s">
        <v>660</v>
      </c>
      <c r="F166">
        <v>5</v>
      </c>
      <c r="G166" t="s">
        <v>596</v>
      </c>
      <c r="H166" t="s">
        <v>354</v>
      </c>
      <c r="I166">
        <v>1657480921.1</v>
      </c>
      <c r="J166">
        <f>(K166)/1000</f>
        <v>0</v>
      </c>
      <c r="K166">
        <f>IF(BF166, AN166, AH166)</f>
        <v>0</v>
      </c>
      <c r="L166">
        <f>IF(BF166, AI166, AG166)</f>
        <v>0</v>
      </c>
      <c r="M166">
        <f>BH166 - IF(AU166&gt;1, L166*BB166*100.0/(AW166*BV166), 0)</f>
        <v>0</v>
      </c>
      <c r="N166">
        <f>((T166-J166/2)*M166-L166)/(T166+J166/2)</f>
        <v>0</v>
      </c>
      <c r="O166">
        <f>N166*(BO166+BP166)/1000.0</f>
        <v>0</v>
      </c>
      <c r="P166">
        <f>(BH166 - IF(AU166&gt;1, L166*BB166*100.0/(AW166*BV166), 0))*(BO166+BP166)/1000.0</f>
        <v>0</v>
      </c>
      <c r="Q166">
        <f>2.0/((1/S166-1/R166)+SIGN(S166)*SQRT((1/S166-1/R166)*(1/S166-1/R166) + 4*BC166/((BC166+1)*(BC166+1))*(2*1/S166*1/R166-1/R166*1/R166)))</f>
        <v>0</v>
      </c>
      <c r="R166">
        <f>IF(LEFT(BD166,1)&lt;&gt;"0",IF(LEFT(BD166,1)="1",3.0,BE166),$D$5+$E$5*(BV166*BO166/($K$5*1000))+$F$5*(BV166*BO166/($K$5*1000))*MAX(MIN(BB166,$J$5),$I$5)*MAX(MIN(BB166,$J$5),$I$5)+$G$5*MAX(MIN(BB166,$J$5),$I$5)*(BV166*BO166/($K$5*1000))+$H$5*(BV166*BO166/($K$5*1000))*(BV166*BO166/($K$5*1000)))</f>
        <v>0</v>
      </c>
      <c r="S166">
        <f>J166*(1000-(1000*0.61365*exp(17.502*W166/(240.97+W166))/(BO166+BP166)+BJ166)/2)/(1000*0.61365*exp(17.502*W166/(240.97+W166))/(BO166+BP166)-BJ166)</f>
        <v>0</v>
      </c>
      <c r="T166">
        <f>1/((BC166+1)/(Q166/1.6)+1/(R166/1.37)) + BC166/((BC166+1)/(Q166/1.6) + BC166/(R166/1.37))</f>
        <v>0</v>
      </c>
      <c r="U166">
        <f>(AX166*BA166)</f>
        <v>0</v>
      </c>
      <c r="V166">
        <f>(BQ166+(U166+2*0.95*5.67E-8*(((BQ166+$B$7)+273)^4-(BQ166+273)^4)-44100*J166)/(1.84*29.3*R166+8*0.95*5.67E-8*(BQ166+273)^3))</f>
        <v>0</v>
      </c>
      <c r="W166">
        <f>($C$7*BR166+$D$7*BS166+$E$7*V166)</f>
        <v>0</v>
      </c>
      <c r="X166">
        <f>0.61365*exp(17.502*W166/(240.97+W166))</f>
        <v>0</v>
      </c>
      <c r="Y166">
        <f>(Z166/AA166*100)</f>
        <v>0</v>
      </c>
      <c r="Z166">
        <f>BJ166*(BO166+BP166)/1000</f>
        <v>0</v>
      </c>
      <c r="AA166">
        <f>0.61365*exp(17.502*BQ166/(240.97+BQ166))</f>
        <v>0</v>
      </c>
      <c r="AB166">
        <f>(X166-BJ166*(BO166+BP166)/1000)</f>
        <v>0</v>
      </c>
      <c r="AC166">
        <f>(-J166*44100)</f>
        <v>0</v>
      </c>
      <c r="AD166">
        <f>2*29.3*R166*0.92*(BQ166-W166)</f>
        <v>0</v>
      </c>
      <c r="AE166">
        <f>2*0.95*5.67E-8*(((BQ166+$B$7)+273)^4-(W166+273)^4)</f>
        <v>0</v>
      </c>
      <c r="AF166">
        <f>U166+AE166+AC166+AD166</f>
        <v>0</v>
      </c>
      <c r="AG166">
        <f>BN166*AU166*(BI166-BH166*(1000-AU166*BK166)/(1000-AU166*BJ166))/(100*BB166)</f>
        <v>0</v>
      </c>
      <c r="AH166">
        <f>1000*BN166*AU166*(BJ166-BK166)/(100*BB166*(1000-AU166*BJ166))</f>
        <v>0</v>
      </c>
      <c r="AI166">
        <f>(AJ166 - AK166 - BO166*1E3/(8.314*(BQ166+273.15)) * AM166/BN166 * AL166) * BN166/(100*BB166) * (1000 - BK166)/1000</f>
        <v>0</v>
      </c>
      <c r="AJ166">
        <v>549.137758655358</v>
      </c>
      <c r="AK166">
        <v>520.651018181818</v>
      </c>
      <c r="AL166">
        <v>3.35077290215523</v>
      </c>
      <c r="AM166">
        <v>66.2237107534502</v>
      </c>
      <c r="AN166">
        <f>(AP166 - AO166 + BO166*1E3/(8.314*(BQ166+273.15)) * AR166/BN166 * AQ166) * BN166/(100*BB166) * 1000/(1000 - AP166)</f>
        <v>0</v>
      </c>
      <c r="AO166">
        <v>19.6024944180148</v>
      </c>
      <c r="AP166">
        <v>21.7854496503497</v>
      </c>
      <c r="AQ166">
        <v>-2.45648108415125e-05</v>
      </c>
      <c r="AR166">
        <v>78.8586477778016</v>
      </c>
      <c r="AS166">
        <v>20</v>
      </c>
      <c r="AT166">
        <v>4</v>
      </c>
      <c r="AU166">
        <f>IF(AS166*$H$13&gt;=AW166,1.0,(AW166/(AW166-AS166*$H$13)))</f>
        <v>0</v>
      </c>
      <c r="AV166">
        <f>(AU166-1)*100</f>
        <v>0</v>
      </c>
      <c r="AW166">
        <f>MAX(0,($B$13+$C$13*BV166)/(1+$D$13*BV166)*BO166/(BQ166+273)*$E$13)</f>
        <v>0</v>
      </c>
      <c r="AX166">
        <f>$B$11*BW166+$C$11*BX166+$F$11*CI166*(1-CL166)</f>
        <v>0</v>
      </c>
      <c r="AY166">
        <f>AX166*AZ166</f>
        <v>0</v>
      </c>
      <c r="AZ166">
        <f>($B$11*$D$9+$C$11*$D$9+$F$11*((CV166+CN166)/MAX(CV166+CN166+CW166, 0.1)*$I$9+CW166/MAX(CV166+CN166+CW166, 0.1)*$J$9))/($B$11+$C$11+$F$11)</f>
        <v>0</v>
      </c>
      <c r="BA166">
        <f>($B$11*$K$9+$C$11*$K$9+$F$11*((CV166+CN166)/MAX(CV166+CN166+CW166, 0.1)*$P$9+CW166/MAX(CV166+CN166+CW166, 0.1)*$Q$9))/($B$11+$C$11+$F$11)</f>
        <v>0</v>
      </c>
      <c r="BB166">
        <v>2.7</v>
      </c>
      <c r="BC166">
        <v>0.5</v>
      </c>
      <c r="BD166" t="s">
        <v>355</v>
      </c>
      <c r="BE166">
        <v>2</v>
      </c>
      <c r="BF166" t="b">
        <v>1</v>
      </c>
      <c r="BG166">
        <v>1657480921.1</v>
      </c>
      <c r="BH166">
        <v>502.741777777778</v>
      </c>
      <c r="BI166">
        <v>540.421777777778</v>
      </c>
      <c r="BJ166">
        <v>21.7834333333333</v>
      </c>
      <c r="BK166">
        <v>19.6048777777778</v>
      </c>
      <c r="BL166">
        <v>499.220111111111</v>
      </c>
      <c r="BM166">
        <v>21.4793777777778</v>
      </c>
      <c r="BN166">
        <v>500.032444444444</v>
      </c>
      <c r="BO166">
        <v>73.3637</v>
      </c>
      <c r="BP166">
        <v>0.0237333444444444</v>
      </c>
      <c r="BQ166">
        <v>25.0198555555556</v>
      </c>
      <c r="BR166">
        <v>24.8851666666667</v>
      </c>
      <c r="BS166">
        <v>999.9</v>
      </c>
      <c r="BT166">
        <v>0</v>
      </c>
      <c r="BU166">
        <v>0</v>
      </c>
      <c r="BV166">
        <v>9984.58555555556</v>
      </c>
      <c r="BW166">
        <v>0</v>
      </c>
      <c r="BX166">
        <v>1670.95777777778</v>
      </c>
      <c r="BY166">
        <v>-37.6801222222222</v>
      </c>
      <c r="BZ166">
        <v>513.937111111111</v>
      </c>
      <c r="CA166">
        <v>551.228666666667</v>
      </c>
      <c r="CB166">
        <v>2.17855444444444</v>
      </c>
      <c r="CC166">
        <v>540.421777777778</v>
      </c>
      <c r="CD166">
        <v>19.6048777777778</v>
      </c>
      <c r="CE166">
        <v>1.59811333333333</v>
      </c>
      <c r="CF166">
        <v>1.43828666666667</v>
      </c>
      <c r="CG166">
        <v>13.9406111111111</v>
      </c>
      <c r="CH166">
        <v>12.3274</v>
      </c>
      <c r="CI166">
        <v>2000.03333333333</v>
      </c>
      <c r="CJ166">
        <v>0.979992333333333</v>
      </c>
      <c r="CK166">
        <v>0.0200073222222222</v>
      </c>
      <c r="CL166">
        <v>0</v>
      </c>
      <c r="CM166">
        <v>2.47928888888889</v>
      </c>
      <c r="CN166">
        <v>0</v>
      </c>
      <c r="CO166">
        <v>3603.32222222222</v>
      </c>
      <c r="CP166">
        <v>16705.6222222222</v>
      </c>
      <c r="CQ166">
        <v>46.0482222222222</v>
      </c>
      <c r="CR166">
        <v>48.562</v>
      </c>
      <c r="CS166">
        <v>47.208</v>
      </c>
      <c r="CT166">
        <v>46.472</v>
      </c>
      <c r="CU166">
        <v>45.312</v>
      </c>
      <c r="CV166">
        <v>1960.02111111111</v>
      </c>
      <c r="CW166">
        <v>40.0122222222222</v>
      </c>
      <c r="CX166">
        <v>0</v>
      </c>
      <c r="CY166">
        <v>1651547707.8</v>
      </c>
      <c r="CZ166">
        <v>0</v>
      </c>
      <c r="DA166">
        <v>0</v>
      </c>
      <c r="DB166" t="s">
        <v>356</v>
      </c>
      <c r="DC166">
        <v>1657298120.5</v>
      </c>
      <c r="DD166">
        <v>1657298120.5</v>
      </c>
      <c r="DE166">
        <v>0</v>
      </c>
      <c r="DF166">
        <v>1.391</v>
      </c>
      <c r="DG166">
        <v>0.035</v>
      </c>
      <c r="DH166">
        <v>2.39</v>
      </c>
      <c r="DI166">
        <v>0.104</v>
      </c>
      <c r="DJ166">
        <v>419</v>
      </c>
      <c r="DK166">
        <v>18</v>
      </c>
      <c r="DL166">
        <v>0.11</v>
      </c>
      <c r="DM166">
        <v>0.02</v>
      </c>
      <c r="DN166">
        <v>-36.4979625</v>
      </c>
      <c r="DO166">
        <v>-10.0555733583488</v>
      </c>
      <c r="DP166">
        <v>0.978668866033732</v>
      </c>
      <c r="DQ166">
        <v>0</v>
      </c>
      <c r="DR166">
        <v>2.15952175</v>
      </c>
      <c r="DS166">
        <v>0.145276210131328</v>
      </c>
      <c r="DT166">
        <v>0.0152570424538146</v>
      </c>
      <c r="DU166">
        <v>0</v>
      </c>
      <c r="DV166">
        <v>0</v>
      </c>
      <c r="DW166">
        <v>2</v>
      </c>
      <c r="DX166" t="s">
        <v>357</v>
      </c>
      <c r="DY166">
        <v>2.81887</v>
      </c>
      <c r="DZ166">
        <v>2.64017</v>
      </c>
      <c r="EA166">
        <v>0.0848286</v>
      </c>
      <c r="EB166">
        <v>0.0897067</v>
      </c>
      <c r="EC166">
        <v>0.0772586</v>
      </c>
      <c r="ED166">
        <v>0.0718584</v>
      </c>
      <c r="EE166">
        <v>25412.6</v>
      </c>
      <c r="EF166">
        <v>22105.3</v>
      </c>
      <c r="EG166">
        <v>24884</v>
      </c>
      <c r="EH166">
        <v>23673.1</v>
      </c>
      <c r="EI166">
        <v>39248.3</v>
      </c>
      <c r="EJ166">
        <v>36409.1</v>
      </c>
      <c r="EK166">
        <v>45045.2</v>
      </c>
      <c r="EL166">
        <v>42283.4</v>
      </c>
      <c r="EM166">
        <v>1.72205</v>
      </c>
      <c r="EN166">
        <v>2.05218</v>
      </c>
      <c r="EO166">
        <v>-0.0264831</v>
      </c>
      <c r="EP166">
        <v>0</v>
      </c>
      <c r="EQ166">
        <v>25.3349</v>
      </c>
      <c r="ER166">
        <v>999.9</v>
      </c>
      <c r="ES166">
        <v>33.683</v>
      </c>
      <c r="ET166">
        <v>38.874</v>
      </c>
      <c r="EU166">
        <v>32.0467</v>
      </c>
      <c r="EV166">
        <v>51.6108</v>
      </c>
      <c r="EW166">
        <v>28.8301</v>
      </c>
      <c r="EX166">
        <v>2</v>
      </c>
      <c r="EY166">
        <v>0.383285</v>
      </c>
      <c r="EZ166">
        <v>3.8107</v>
      </c>
      <c r="FA166">
        <v>20.2036</v>
      </c>
      <c r="FB166">
        <v>5.23346</v>
      </c>
      <c r="FC166">
        <v>11.992</v>
      </c>
      <c r="FD166">
        <v>4.95575</v>
      </c>
      <c r="FE166">
        <v>3.304</v>
      </c>
      <c r="FF166">
        <v>348.2</v>
      </c>
      <c r="FG166">
        <v>9999</v>
      </c>
      <c r="FH166">
        <v>9999</v>
      </c>
      <c r="FI166">
        <v>6253.2</v>
      </c>
      <c r="FJ166">
        <v>1.8682</v>
      </c>
      <c r="FK166">
        <v>1.86401</v>
      </c>
      <c r="FL166">
        <v>1.87144</v>
      </c>
      <c r="FM166">
        <v>1.86251</v>
      </c>
      <c r="FN166">
        <v>1.86188</v>
      </c>
      <c r="FO166">
        <v>1.86827</v>
      </c>
      <c r="FP166">
        <v>1.85838</v>
      </c>
      <c r="FQ166">
        <v>1.86462</v>
      </c>
      <c r="FR166">
        <v>5</v>
      </c>
      <c r="FS166">
        <v>0</v>
      </c>
      <c r="FT166">
        <v>0</v>
      </c>
      <c r="FU166">
        <v>0</v>
      </c>
      <c r="FV166" t="s">
        <v>358</v>
      </c>
      <c r="FW166" t="s">
        <v>359</v>
      </c>
      <c r="FX166" t="s">
        <v>360</v>
      </c>
      <c r="FY166" t="s">
        <v>360</v>
      </c>
      <c r="FZ166" t="s">
        <v>360</v>
      </c>
      <c r="GA166" t="s">
        <v>360</v>
      </c>
      <c r="GB166">
        <v>0</v>
      </c>
      <c r="GC166">
        <v>100</v>
      </c>
      <c r="GD166">
        <v>100</v>
      </c>
      <c r="GE166">
        <v>3.548</v>
      </c>
      <c r="GF166">
        <v>0.3042</v>
      </c>
      <c r="GG166">
        <v>1.58883679202709</v>
      </c>
      <c r="GH166">
        <v>0.00476717027532216</v>
      </c>
      <c r="GI166">
        <v>-2.21254457965117e-06</v>
      </c>
      <c r="GJ166">
        <v>8.4011376092462e-10</v>
      </c>
      <c r="GK166">
        <v>-0.0609447565822332</v>
      </c>
      <c r="GL166">
        <v>-0.00872906473258777</v>
      </c>
      <c r="GM166">
        <v>0.00143137740804298</v>
      </c>
      <c r="GN166">
        <v>-1.08861914993027e-05</v>
      </c>
      <c r="GO166">
        <v>12</v>
      </c>
      <c r="GP166">
        <v>2219</v>
      </c>
      <c r="GQ166">
        <v>4</v>
      </c>
      <c r="GR166">
        <v>38</v>
      </c>
      <c r="GS166">
        <v>3046.7</v>
      </c>
      <c r="GT166">
        <v>3046.7</v>
      </c>
      <c r="GU166">
        <v>1.65527</v>
      </c>
      <c r="GV166">
        <v>2.41211</v>
      </c>
      <c r="GW166">
        <v>1.99829</v>
      </c>
      <c r="GX166">
        <v>2.70264</v>
      </c>
      <c r="GY166">
        <v>2.09351</v>
      </c>
      <c r="GZ166">
        <v>2.40601</v>
      </c>
      <c r="HA166">
        <v>44.2509</v>
      </c>
      <c r="HB166">
        <v>13.4753</v>
      </c>
      <c r="HC166">
        <v>18</v>
      </c>
      <c r="HD166">
        <v>423.009</v>
      </c>
      <c r="HE166">
        <v>643.096</v>
      </c>
      <c r="HF166">
        <v>21.2367</v>
      </c>
      <c r="HG166">
        <v>32.4202</v>
      </c>
      <c r="HH166">
        <v>29.9982</v>
      </c>
      <c r="HI166">
        <v>32.4402</v>
      </c>
      <c r="HJ166">
        <v>32.425</v>
      </c>
      <c r="HK166">
        <v>33.1586</v>
      </c>
      <c r="HL166">
        <v>46.6197</v>
      </c>
      <c r="HM166">
        <v>0</v>
      </c>
      <c r="HN166">
        <v>21.3194</v>
      </c>
      <c r="HO166">
        <v>574.352</v>
      </c>
      <c r="HP166">
        <v>19.5046</v>
      </c>
      <c r="HQ166">
        <v>95.2915</v>
      </c>
      <c r="HR166">
        <v>99.3652</v>
      </c>
    </row>
    <row r="167" spans="1:226">
      <c r="A167">
        <v>151</v>
      </c>
      <c r="B167">
        <v>1657480928.6</v>
      </c>
      <c r="C167">
        <v>1659.59999990463</v>
      </c>
      <c r="D167" t="s">
        <v>661</v>
      </c>
      <c r="E167" t="s">
        <v>662</v>
      </c>
      <c r="F167">
        <v>5</v>
      </c>
      <c r="G167" t="s">
        <v>596</v>
      </c>
      <c r="H167" t="s">
        <v>354</v>
      </c>
      <c r="I167">
        <v>1657480925.8</v>
      </c>
      <c r="J167">
        <f>(K167)/1000</f>
        <v>0</v>
      </c>
      <c r="K167">
        <f>IF(BF167, AN167, AH167)</f>
        <v>0</v>
      </c>
      <c r="L167">
        <f>IF(BF167, AI167, AG167)</f>
        <v>0</v>
      </c>
      <c r="M167">
        <f>BH167 - IF(AU167&gt;1, L167*BB167*100.0/(AW167*BV167), 0)</f>
        <v>0</v>
      </c>
      <c r="N167">
        <f>((T167-J167/2)*M167-L167)/(T167+J167/2)</f>
        <v>0</v>
      </c>
      <c r="O167">
        <f>N167*(BO167+BP167)/1000.0</f>
        <v>0</v>
      </c>
      <c r="P167">
        <f>(BH167 - IF(AU167&gt;1, L167*BB167*100.0/(AW167*BV167), 0))*(BO167+BP167)/1000.0</f>
        <v>0</v>
      </c>
      <c r="Q167">
        <f>2.0/((1/S167-1/R167)+SIGN(S167)*SQRT((1/S167-1/R167)*(1/S167-1/R167) + 4*BC167/((BC167+1)*(BC167+1))*(2*1/S167*1/R167-1/R167*1/R167)))</f>
        <v>0</v>
      </c>
      <c r="R167">
        <f>IF(LEFT(BD167,1)&lt;&gt;"0",IF(LEFT(BD167,1)="1",3.0,BE167),$D$5+$E$5*(BV167*BO167/($K$5*1000))+$F$5*(BV167*BO167/($K$5*1000))*MAX(MIN(BB167,$J$5),$I$5)*MAX(MIN(BB167,$J$5),$I$5)+$G$5*MAX(MIN(BB167,$J$5),$I$5)*(BV167*BO167/($K$5*1000))+$H$5*(BV167*BO167/($K$5*1000))*(BV167*BO167/($K$5*1000)))</f>
        <v>0</v>
      </c>
      <c r="S167">
        <f>J167*(1000-(1000*0.61365*exp(17.502*W167/(240.97+W167))/(BO167+BP167)+BJ167)/2)/(1000*0.61365*exp(17.502*W167/(240.97+W167))/(BO167+BP167)-BJ167)</f>
        <v>0</v>
      </c>
      <c r="T167">
        <f>1/((BC167+1)/(Q167/1.6)+1/(R167/1.37)) + BC167/((BC167+1)/(Q167/1.6) + BC167/(R167/1.37))</f>
        <v>0</v>
      </c>
      <c r="U167">
        <f>(AX167*BA167)</f>
        <v>0</v>
      </c>
      <c r="V167">
        <f>(BQ167+(U167+2*0.95*5.67E-8*(((BQ167+$B$7)+273)^4-(BQ167+273)^4)-44100*J167)/(1.84*29.3*R167+8*0.95*5.67E-8*(BQ167+273)^3))</f>
        <v>0</v>
      </c>
      <c r="W167">
        <f>($C$7*BR167+$D$7*BS167+$E$7*V167)</f>
        <v>0</v>
      </c>
      <c r="X167">
        <f>0.61365*exp(17.502*W167/(240.97+W167))</f>
        <v>0</v>
      </c>
      <c r="Y167">
        <f>(Z167/AA167*100)</f>
        <v>0</v>
      </c>
      <c r="Z167">
        <f>BJ167*(BO167+BP167)/1000</f>
        <v>0</v>
      </c>
      <c r="AA167">
        <f>0.61365*exp(17.502*BQ167/(240.97+BQ167))</f>
        <v>0</v>
      </c>
      <c r="AB167">
        <f>(X167-BJ167*(BO167+BP167)/1000)</f>
        <v>0</v>
      </c>
      <c r="AC167">
        <f>(-J167*44100)</f>
        <v>0</v>
      </c>
      <c r="AD167">
        <f>2*29.3*R167*0.92*(BQ167-W167)</f>
        <v>0</v>
      </c>
      <c r="AE167">
        <f>2*0.95*5.67E-8*(((BQ167+$B$7)+273)^4-(W167+273)^4)</f>
        <v>0</v>
      </c>
      <c r="AF167">
        <f>U167+AE167+AC167+AD167</f>
        <v>0</v>
      </c>
      <c r="AG167">
        <f>BN167*AU167*(BI167-BH167*(1000-AU167*BK167)/(1000-AU167*BJ167))/(100*BB167)</f>
        <v>0</v>
      </c>
      <c r="AH167">
        <f>1000*BN167*AU167*(BJ167-BK167)/(100*BB167*(1000-AU167*BJ167))</f>
        <v>0</v>
      </c>
      <c r="AI167">
        <f>(AJ167 - AK167 - BO167*1E3/(8.314*(BQ167+273.15)) * AM167/BN167 * AL167) * BN167/(100*BB167) * (1000 - BK167)/1000</f>
        <v>0</v>
      </c>
      <c r="AJ167">
        <v>565.948231374461</v>
      </c>
      <c r="AK167">
        <v>537.085472727273</v>
      </c>
      <c r="AL167">
        <v>3.27621213840835</v>
      </c>
      <c r="AM167">
        <v>66.2237107534502</v>
      </c>
      <c r="AN167">
        <f>(AP167 - AO167 + BO167*1E3/(8.314*(BQ167+273.15)) * AR167/BN167 * AQ167) * BN167/(100*BB167) * 1000/(1000 - AP167)</f>
        <v>0</v>
      </c>
      <c r="AO167">
        <v>19.6088355577711</v>
      </c>
      <c r="AP167">
        <v>21.7882769230769</v>
      </c>
      <c r="AQ167">
        <v>4.40853333948409e-05</v>
      </c>
      <c r="AR167">
        <v>78.8586477778016</v>
      </c>
      <c r="AS167">
        <v>20</v>
      </c>
      <c r="AT167">
        <v>4</v>
      </c>
      <c r="AU167">
        <f>IF(AS167*$H$13&gt;=AW167,1.0,(AW167/(AW167-AS167*$H$13)))</f>
        <v>0</v>
      </c>
      <c r="AV167">
        <f>(AU167-1)*100</f>
        <v>0</v>
      </c>
      <c r="AW167">
        <f>MAX(0,($B$13+$C$13*BV167)/(1+$D$13*BV167)*BO167/(BQ167+273)*$E$13)</f>
        <v>0</v>
      </c>
      <c r="AX167">
        <f>$B$11*BW167+$C$11*BX167+$F$11*CI167*(1-CL167)</f>
        <v>0</v>
      </c>
      <c r="AY167">
        <f>AX167*AZ167</f>
        <v>0</v>
      </c>
      <c r="AZ167">
        <f>($B$11*$D$9+$C$11*$D$9+$F$11*((CV167+CN167)/MAX(CV167+CN167+CW167, 0.1)*$I$9+CW167/MAX(CV167+CN167+CW167, 0.1)*$J$9))/($B$11+$C$11+$F$11)</f>
        <v>0</v>
      </c>
      <c r="BA167">
        <f>($B$11*$K$9+$C$11*$K$9+$F$11*((CV167+CN167)/MAX(CV167+CN167+CW167, 0.1)*$P$9+CW167/MAX(CV167+CN167+CW167, 0.1)*$Q$9))/($B$11+$C$11+$F$11)</f>
        <v>0</v>
      </c>
      <c r="BB167">
        <v>2.7</v>
      </c>
      <c r="BC167">
        <v>0.5</v>
      </c>
      <c r="BD167" t="s">
        <v>355</v>
      </c>
      <c r="BE167">
        <v>2</v>
      </c>
      <c r="BF167" t="b">
        <v>1</v>
      </c>
      <c r="BG167">
        <v>1657480925.8</v>
      </c>
      <c r="BH167">
        <v>518.032</v>
      </c>
      <c r="BI167">
        <v>555.8403</v>
      </c>
      <c r="BJ167">
        <v>21.78765</v>
      </c>
      <c r="BK167">
        <v>19.60201</v>
      </c>
      <c r="BL167">
        <v>514.4619</v>
      </c>
      <c r="BM167">
        <v>21.48344</v>
      </c>
      <c r="BN167">
        <v>499.9885</v>
      </c>
      <c r="BO167">
        <v>73.36315</v>
      </c>
      <c r="BP167">
        <v>0.02390864</v>
      </c>
      <c r="BQ167">
        <v>25.03694</v>
      </c>
      <c r="BR167">
        <v>24.90992</v>
      </c>
      <c r="BS167">
        <v>999.9</v>
      </c>
      <c r="BT167">
        <v>0</v>
      </c>
      <c r="BU167">
        <v>0</v>
      </c>
      <c r="BV167">
        <v>9986.001</v>
      </c>
      <c r="BW167">
        <v>0</v>
      </c>
      <c r="BX167">
        <v>1800.611</v>
      </c>
      <c r="BY167">
        <v>-37.80824</v>
      </c>
      <c r="BZ167">
        <v>529.5703</v>
      </c>
      <c r="CA167">
        <v>566.9538</v>
      </c>
      <c r="CB167">
        <v>2.185648</v>
      </c>
      <c r="CC167">
        <v>555.8403</v>
      </c>
      <c r="CD167">
        <v>19.60201</v>
      </c>
      <c r="CE167">
        <v>1.59841</v>
      </c>
      <c r="CF167">
        <v>1.438065</v>
      </c>
      <c r="CG167">
        <v>13.9435</v>
      </c>
      <c r="CH167">
        <v>12.32508</v>
      </c>
      <c r="CI167">
        <v>1999.966</v>
      </c>
      <c r="CJ167">
        <v>0.9799919</v>
      </c>
      <c r="CK167">
        <v>0.02000777</v>
      </c>
      <c r="CL167">
        <v>0</v>
      </c>
      <c r="CM167">
        <v>2.45784</v>
      </c>
      <c r="CN167">
        <v>0</v>
      </c>
      <c r="CO167">
        <v>3693.865</v>
      </c>
      <c r="CP167">
        <v>16705.09</v>
      </c>
      <c r="CQ167">
        <v>46</v>
      </c>
      <c r="CR167">
        <v>48.5248</v>
      </c>
      <c r="CS167">
        <v>47.187</v>
      </c>
      <c r="CT167">
        <v>46.437</v>
      </c>
      <c r="CU167">
        <v>45.2872</v>
      </c>
      <c r="CV167">
        <v>1959.953</v>
      </c>
      <c r="CW167">
        <v>40.011</v>
      </c>
      <c r="CX167">
        <v>0</v>
      </c>
      <c r="CY167">
        <v>1651547713.2</v>
      </c>
      <c r="CZ167">
        <v>0</v>
      </c>
      <c r="DA167">
        <v>0</v>
      </c>
      <c r="DB167" t="s">
        <v>356</v>
      </c>
      <c r="DC167">
        <v>1657298120.5</v>
      </c>
      <c r="DD167">
        <v>1657298120.5</v>
      </c>
      <c r="DE167">
        <v>0</v>
      </c>
      <c r="DF167">
        <v>1.391</v>
      </c>
      <c r="DG167">
        <v>0.035</v>
      </c>
      <c r="DH167">
        <v>2.39</v>
      </c>
      <c r="DI167">
        <v>0.104</v>
      </c>
      <c r="DJ167">
        <v>419</v>
      </c>
      <c r="DK167">
        <v>18</v>
      </c>
      <c r="DL167">
        <v>0.11</v>
      </c>
      <c r="DM167">
        <v>0.02</v>
      </c>
      <c r="DN167">
        <v>-37.0618725</v>
      </c>
      <c r="DO167">
        <v>-7.2612303939962</v>
      </c>
      <c r="DP167">
        <v>0.724233400219674</v>
      </c>
      <c r="DQ167">
        <v>0</v>
      </c>
      <c r="DR167">
        <v>2.16716375</v>
      </c>
      <c r="DS167">
        <v>0.15026217636022</v>
      </c>
      <c r="DT167">
        <v>0.0156773870092404</v>
      </c>
      <c r="DU167">
        <v>0</v>
      </c>
      <c r="DV167">
        <v>0</v>
      </c>
      <c r="DW167">
        <v>2</v>
      </c>
      <c r="DX167" t="s">
        <v>357</v>
      </c>
      <c r="DY167">
        <v>2.81881</v>
      </c>
      <c r="DZ167">
        <v>2.63988</v>
      </c>
      <c r="EA167">
        <v>0.0867857</v>
      </c>
      <c r="EB167">
        <v>0.0915836</v>
      </c>
      <c r="EC167">
        <v>0.0772712</v>
      </c>
      <c r="ED167">
        <v>0.0718126</v>
      </c>
      <c r="EE167">
        <v>25359.3</v>
      </c>
      <c r="EF167">
        <v>22060.9</v>
      </c>
      <c r="EG167">
        <v>24885</v>
      </c>
      <c r="EH167">
        <v>23674.3</v>
      </c>
      <c r="EI167">
        <v>39249.5</v>
      </c>
      <c r="EJ167">
        <v>36412.6</v>
      </c>
      <c r="EK167">
        <v>45047.1</v>
      </c>
      <c r="EL167">
        <v>42285.3</v>
      </c>
      <c r="EM167">
        <v>1.72228</v>
      </c>
      <c r="EN167">
        <v>2.0525</v>
      </c>
      <c r="EO167">
        <v>-0.0243373</v>
      </c>
      <c r="EP167">
        <v>0</v>
      </c>
      <c r="EQ167">
        <v>25.3147</v>
      </c>
      <c r="ER167">
        <v>999.9</v>
      </c>
      <c r="ES167">
        <v>33.683</v>
      </c>
      <c r="ET167">
        <v>38.884</v>
      </c>
      <c r="EU167">
        <v>32.0636</v>
      </c>
      <c r="EV167">
        <v>52.0108</v>
      </c>
      <c r="EW167">
        <v>28.8462</v>
      </c>
      <c r="EX167">
        <v>2</v>
      </c>
      <c r="EY167">
        <v>0.381446</v>
      </c>
      <c r="EZ167">
        <v>3.77317</v>
      </c>
      <c r="FA167">
        <v>20.204</v>
      </c>
      <c r="FB167">
        <v>5.23346</v>
      </c>
      <c r="FC167">
        <v>11.992</v>
      </c>
      <c r="FD167">
        <v>4.9556</v>
      </c>
      <c r="FE167">
        <v>3.30398</v>
      </c>
      <c r="FF167">
        <v>348.2</v>
      </c>
      <c r="FG167">
        <v>9999</v>
      </c>
      <c r="FH167">
        <v>9999</v>
      </c>
      <c r="FI167">
        <v>6253.5</v>
      </c>
      <c r="FJ167">
        <v>1.86819</v>
      </c>
      <c r="FK167">
        <v>1.86401</v>
      </c>
      <c r="FL167">
        <v>1.87138</v>
      </c>
      <c r="FM167">
        <v>1.86249</v>
      </c>
      <c r="FN167">
        <v>1.86188</v>
      </c>
      <c r="FO167">
        <v>1.86827</v>
      </c>
      <c r="FP167">
        <v>1.85838</v>
      </c>
      <c r="FQ167">
        <v>1.86462</v>
      </c>
      <c r="FR167">
        <v>5</v>
      </c>
      <c r="FS167">
        <v>0</v>
      </c>
      <c r="FT167">
        <v>0</v>
      </c>
      <c r="FU167">
        <v>0</v>
      </c>
      <c r="FV167" t="s">
        <v>358</v>
      </c>
      <c r="FW167" t="s">
        <v>359</v>
      </c>
      <c r="FX167" t="s">
        <v>360</v>
      </c>
      <c r="FY167" t="s">
        <v>360</v>
      </c>
      <c r="FZ167" t="s">
        <v>360</v>
      </c>
      <c r="GA167" t="s">
        <v>360</v>
      </c>
      <c r="GB167">
        <v>0</v>
      </c>
      <c r="GC167">
        <v>100</v>
      </c>
      <c r="GD167">
        <v>100</v>
      </c>
      <c r="GE167">
        <v>3.598</v>
      </c>
      <c r="GF167">
        <v>0.3043</v>
      </c>
      <c r="GG167">
        <v>1.58883679202709</v>
      </c>
      <c r="GH167">
        <v>0.00476717027532216</v>
      </c>
      <c r="GI167">
        <v>-2.21254457965117e-06</v>
      </c>
      <c r="GJ167">
        <v>8.4011376092462e-10</v>
      </c>
      <c r="GK167">
        <v>-0.0609447565822332</v>
      </c>
      <c r="GL167">
        <v>-0.00872906473258777</v>
      </c>
      <c r="GM167">
        <v>0.00143137740804298</v>
      </c>
      <c r="GN167">
        <v>-1.08861914993027e-05</v>
      </c>
      <c r="GO167">
        <v>12</v>
      </c>
      <c r="GP167">
        <v>2219</v>
      </c>
      <c r="GQ167">
        <v>4</v>
      </c>
      <c r="GR167">
        <v>38</v>
      </c>
      <c r="GS167">
        <v>3046.8</v>
      </c>
      <c r="GT167">
        <v>3046.8</v>
      </c>
      <c r="GU167">
        <v>1.69189</v>
      </c>
      <c r="GV167">
        <v>2.41577</v>
      </c>
      <c r="GW167">
        <v>1.99829</v>
      </c>
      <c r="GX167">
        <v>2.7002</v>
      </c>
      <c r="GY167">
        <v>2.09351</v>
      </c>
      <c r="GZ167">
        <v>2.41089</v>
      </c>
      <c r="HA167">
        <v>44.2509</v>
      </c>
      <c r="HB167">
        <v>13.4753</v>
      </c>
      <c r="HC167">
        <v>18</v>
      </c>
      <c r="HD167">
        <v>423.048</v>
      </c>
      <c r="HE167">
        <v>643.214</v>
      </c>
      <c r="HF167">
        <v>21.3234</v>
      </c>
      <c r="HG167">
        <v>32.4028</v>
      </c>
      <c r="HH167">
        <v>29.9983</v>
      </c>
      <c r="HI167">
        <v>32.4259</v>
      </c>
      <c r="HJ167">
        <v>32.4107</v>
      </c>
      <c r="HK167">
        <v>33.911</v>
      </c>
      <c r="HL167">
        <v>46.6197</v>
      </c>
      <c r="HM167">
        <v>0</v>
      </c>
      <c r="HN167">
        <v>21.3822</v>
      </c>
      <c r="HO167">
        <v>587.954</v>
      </c>
      <c r="HP167">
        <v>19.4953</v>
      </c>
      <c r="HQ167">
        <v>95.2953</v>
      </c>
      <c r="HR167">
        <v>99.37</v>
      </c>
    </row>
    <row r="168" spans="1:226">
      <c r="A168">
        <v>152</v>
      </c>
      <c r="B168">
        <v>1657480933.6</v>
      </c>
      <c r="C168">
        <v>1664.59999990463</v>
      </c>
      <c r="D168" t="s">
        <v>663</v>
      </c>
      <c r="E168" t="s">
        <v>664</v>
      </c>
      <c r="F168">
        <v>5</v>
      </c>
      <c r="G168" t="s">
        <v>596</v>
      </c>
      <c r="H168" t="s">
        <v>354</v>
      </c>
      <c r="I168">
        <v>1657480931.1</v>
      </c>
      <c r="J168">
        <f>(K168)/1000</f>
        <v>0</v>
      </c>
      <c r="K168">
        <f>IF(BF168, AN168, AH168)</f>
        <v>0</v>
      </c>
      <c r="L168">
        <f>IF(BF168, AI168, AG168)</f>
        <v>0</v>
      </c>
      <c r="M168">
        <f>BH168 - IF(AU168&gt;1, L168*BB168*100.0/(AW168*BV168), 0)</f>
        <v>0</v>
      </c>
      <c r="N168">
        <f>((T168-J168/2)*M168-L168)/(T168+J168/2)</f>
        <v>0</v>
      </c>
      <c r="O168">
        <f>N168*(BO168+BP168)/1000.0</f>
        <v>0</v>
      </c>
      <c r="P168">
        <f>(BH168 - IF(AU168&gt;1, L168*BB168*100.0/(AW168*BV168), 0))*(BO168+BP168)/1000.0</f>
        <v>0</v>
      </c>
      <c r="Q168">
        <f>2.0/((1/S168-1/R168)+SIGN(S168)*SQRT((1/S168-1/R168)*(1/S168-1/R168) + 4*BC168/((BC168+1)*(BC168+1))*(2*1/S168*1/R168-1/R168*1/R168)))</f>
        <v>0</v>
      </c>
      <c r="R168">
        <f>IF(LEFT(BD168,1)&lt;&gt;"0",IF(LEFT(BD168,1)="1",3.0,BE168),$D$5+$E$5*(BV168*BO168/($K$5*1000))+$F$5*(BV168*BO168/($K$5*1000))*MAX(MIN(BB168,$J$5),$I$5)*MAX(MIN(BB168,$J$5),$I$5)+$G$5*MAX(MIN(BB168,$J$5),$I$5)*(BV168*BO168/($K$5*1000))+$H$5*(BV168*BO168/($K$5*1000))*(BV168*BO168/($K$5*1000)))</f>
        <v>0</v>
      </c>
      <c r="S168">
        <f>J168*(1000-(1000*0.61365*exp(17.502*W168/(240.97+W168))/(BO168+BP168)+BJ168)/2)/(1000*0.61365*exp(17.502*W168/(240.97+W168))/(BO168+BP168)-BJ168)</f>
        <v>0</v>
      </c>
      <c r="T168">
        <f>1/((BC168+1)/(Q168/1.6)+1/(R168/1.37)) + BC168/((BC168+1)/(Q168/1.6) + BC168/(R168/1.37))</f>
        <v>0</v>
      </c>
      <c r="U168">
        <f>(AX168*BA168)</f>
        <v>0</v>
      </c>
      <c r="V168">
        <f>(BQ168+(U168+2*0.95*5.67E-8*(((BQ168+$B$7)+273)^4-(BQ168+273)^4)-44100*J168)/(1.84*29.3*R168+8*0.95*5.67E-8*(BQ168+273)^3))</f>
        <v>0</v>
      </c>
      <c r="W168">
        <f>($C$7*BR168+$D$7*BS168+$E$7*V168)</f>
        <v>0</v>
      </c>
      <c r="X168">
        <f>0.61365*exp(17.502*W168/(240.97+W168))</f>
        <v>0</v>
      </c>
      <c r="Y168">
        <f>(Z168/AA168*100)</f>
        <v>0</v>
      </c>
      <c r="Z168">
        <f>BJ168*(BO168+BP168)/1000</f>
        <v>0</v>
      </c>
      <c r="AA168">
        <f>0.61365*exp(17.502*BQ168/(240.97+BQ168))</f>
        <v>0</v>
      </c>
      <c r="AB168">
        <f>(X168-BJ168*(BO168+BP168)/1000)</f>
        <v>0</v>
      </c>
      <c r="AC168">
        <f>(-J168*44100)</f>
        <v>0</v>
      </c>
      <c r="AD168">
        <f>2*29.3*R168*0.92*(BQ168-W168)</f>
        <v>0</v>
      </c>
      <c r="AE168">
        <f>2*0.95*5.67E-8*(((BQ168+$B$7)+273)^4-(W168+273)^4)</f>
        <v>0</v>
      </c>
      <c r="AF168">
        <f>U168+AE168+AC168+AD168</f>
        <v>0</v>
      </c>
      <c r="AG168">
        <f>BN168*AU168*(BI168-BH168*(1000-AU168*BK168)/(1000-AU168*BJ168))/(100*BB168)</f>
        <v>0</v>
      </c>
      <c r="AH168">
        <f>1000*BN168*AU168*(BJ168-BK168)/(100*BB168*(1000-AU168*BJ168))</f>
        <v>0</v>
      </c>
      <c r="AI168">
        <f>(AJ168 - AK168 - BO168*1E3/(8.314*(BQ168+273.15)) * AM168/BN168 * AL168) * BN168/(100*BB168) * (1000 - BK168)/1000</f>
        <v>0</v>
      </c>
      <c r="AJ168">
        <v>582.423417778781</v>
      </c>
      <c r="AK168">
        <v>553.436521212121</v>
      </c>
      <c r="AL168">
        <v>3.27391022146964</v>
      </c>
      <c r="AM168">
        <v>66.2237107534502</v>
      </c>
      <c r="AN168">
        <f>(AP168 - AO168 + BO168*1E3/(8.314*(BQ168+273.15)) * AR168/BN168 * AQ168) * BN168/(100*BB168) * 1000/(1000 - AP168)</f>
        <v>0</v>
      </c>
      <c r="AO168">
        <v>19.5940379780898</v>
      </c>
      <c r="AP168">
        <v>21.7906202797203</v>
      </c>
      <c r="AQ168">
        <v>1.21370626853681e-05</v>
      </c>
      <c r="AR168">
        <v>78.8586477778016</v>
      </c>
      <c r="AS168">
        <v>20</v>
      </c>
      <c r="AT168">
        <v>4</v>
      </c>
      <c r="AU168">
        <f>IF(AS168*$H$13&gt;=AW168,1.0,(AW168/(AW168-AS168*$H$13)))</f>
        <v>0</v>
      </c>
      <c r="AV168">
        <f>(AU168-1)*100</f>
        <v>0</v>
      </c>
      <c r="AW168">
        <f>MAX(0,($B$13+$C$13*BV168)/(1+$D$13*BV168)*BO168/(BQ168+273)*$E$13)</f>
        <v>0</v>
      </c>
      <c r="AX168">
        <f>$B$11*BW168+$C$11*BX168+$F$11*CI168*(1-CL168)</f>
        <v>0</v>
      </c>
      <c r="AY168">
        <f>AX168*AZ168</f>
        <v>0</v>
      </c>
      <c r="AZ168">
        <f>($B$11*$D$9+$C$11*$D$9+$F$11*((CV168+CN168)/MAX(CV168+CN168+CW168, 0.1)*$I$9+CW168/MAX(CV168+CN168+CW168, 0.1)*$J$9))/($B$11+$C$11+$F$11)</f>
        <v>0</v>
      </c>
      <c r="BA168">
        <f>($B$11*$K$9+$C$11*$K$9+$F$11*((CV168+CN168)/MAX(CV168+CN168+CW168, 0.1)*$P$9+CW168/MAX(CV168+CN168+CW168, 0.1)*$Q$9))/($B$11+$C$11+$F$11)</f>
        <v>0</v>
      </c>
      <c r="BB168">
        <v>2.7</v>
      </c>
      <c r="BC168">
        <v>0.5</v>
      </c>
      <c r="BD168" t="s">
        <v>355</v>
      </c>
      <c r="BE168">
        <v>2</v>
      </c>
      <c r="BF168" t="b">
        <v>1</v>
      </c>
      <c r="BG168">
        <v>1657480931.1</v>
      </c>
      <c r="BH168">
        <v>535.004222222222</v>
      </c>
      <c r="BI168">
        <v>572.977222222222</v>
      </c>
      <c r="BJ168">
        <v>21.7894333333333</v>
      </c>
      <c r="BK168">
        <v>19.5954333333333</v>
      </c>
      <c r="BL168">
        <v>531.381111111111</v>
      </c>
      <c r="BM168">
        <v>21.4851555555556</v>
      </c>
      <c r="BN168">
        <v>500.007333333333</v>
      </c>
      <c r="BO168">
        <v>73.3614777777778</v>
      </c>
      <c r="BP168">
        <v>0.0235821222222222</v>
      </c>
      <c r="BQ168">
        <v>25.0635888888889</v>
      </c>
      <c r="BR168">
        <v>24.9242</v>
      </c>
      <c r="BS168">
        <v>999.9</v>
      </c>
      <c r="BT168">
        <v>0</v>
      </c>
      <c r="BU168">
        <v>0</v>
      </c>
      <c r="BV168">
        <v>10005.9777777778</v>
      </c>
      <c r="BW168">
        <v>0</v>
      </c>
      <c r="BX168">
        <v>1986.76555555556</v>
      </c>
      <c r="BY168">
        <v>-37.9730666666667</v>
      </c>
      <c r="BZ168">
        <v>546.921333333333</v>
      </c>
      <c r="CA168">
        <v>584.429555555556</v>
      </c>
      <c r="CB168">
        <v>2.19400555555556</v>
      </c>
      <c r="CC168">
        <v>572.977222222222</v>
      </c>
      <c r="CD168">
        <v>19.5954333333333</v>
      </c>
      <c r="CE168">
        <v>1.59850555555556</v>
      </c>
      <c r="CF168">
        <v>1.43755</v>
      </c>
      <c r="CG168">
        <v>13.9444111111111</v>
      </c>
      <c r="CH168">
        <v>12.3196333333333</v>
      </c>
      <c r="CI168">
        <v>2000.07333333333</v>
      </c>
      <c r="CJ168">
        <v>0.979992666666667</v>
      </c>
      <c r="CK168">
        <v>0.0200069777777778</v>
      </c>
      <c r="CL168">
        <v>0</v>
      </c>
      <c r="CM168">
        <v>2.50167777777778</v>
      </c>
      <c r="CN168">
        <v>0</v>
      </c>
      <c r="CO168">
        <v>3785.04555555556</v>
      </c>
      <c r="CP168">
        <v>16705.9777777778</v>
      </c>
      <c r="CQ168">
        <v>46</v>
      </c>
      <c r="CR168">
        <v>48.5</v>
      </c>
      <c r="CS168">
        <v>47.187</v>
      </c>
      <c r="CT168">
        <v>46.3956666666667</v>
      </c>
      <c r="CU168">
        <v>45.2568888888889</v>
      </c>
      <c r="CV168">
        <v>1960.05444444444</v>
      </c>
      <c r="CW168">
        <v>40.0111111111111</v>
      </c>
      <c r="CX168">
        <v>0</v>
      </c>
      <c r="CY168">
        <v>1651547718</v>
      </c>
      <c r="CZ168">
        <v>0</v>
      </c>
      <c r="DA168">
        <v>0</v>
      </c>
      <c r="DB168" t="s">
        <v>356</v>
      </c>
      <c r="DC168">
        <v>1657298120.5</v>
      </c>
      <c r="DD168">
        <v>1657298120.5</v>
      </c>
      <c r="DE168">
        <v>0</v>
      </c>
      <c r="DF168">
        <v>1.391</v>
      </c>
      <c r="DG168">
        <v>0.035</v>
      </c>
      <c r="DH168">
        <v>2.39</v>
      </c>
      <c r="DI168">
        <v>0.104</v>
      </c>
      <c r="DJ168">
        <v>419</v>
      </c>
      <c r="DK168">
        <v>18</v>
      </c>
      <c r="DL168">
        <v>0.11</v>
      </c>
      <c r="DM168">
        <v>0.02</v>
      </c>
      <c r="DN168">
        <v>-37.603875</v>
      </c>
      <c r="DO168">
        <v>-3.64459587242028</v>
      </c>
      <c r="DP168">
        <v>0.387962737095975</v>
      </c>
      <c r="DQ168">
        <v>0</v>
      </c>
      <c r="DR168">
        <v>2.1814615</v>
      </c>
      <c r="DS168">
        <v>0.110790619136958</v>
      </c>
      <c r="DT168">
        <v>0.0121879361562982</v>
      </c>
      <c r="DU168">
        <v>0</v>
      </c>
      <c r="DV168">
        <v>0</v>
      </c>
      <c r="DW168">
        <v>2</v>
      </c>
      <c r="DX168" t="s">
        <v>357</v>
      </c>
      <c r="DY168">
        <v>2.81936</v>
      </c>
      <c r="DZ168">
        <v>2.64025</v>
      </c>
      <c r="EA168">
        <v>0.0886941</v>
      </c>
      <c r="EB168">
        <v>0.0934657</v>
      </c>
      <c r="EC168">
        <v>0.0772765</v>
      </c>
      <c r="ED168">
        <v>0.0717807</v>
      </c>
      <c r="EE168">
        <v>25307.7</v>
      </c>
      <c r="EF168">
        <v>22016.5</v>
      </c>
      <c r="EG168">
        <v>24886.3</v>
      </c>
      <c r="EH168">
        <v>23675.5</v>
      </c>
      <c r="EI168">
        <v>39250.9</v>
      </c>
      <c r="EJ168">
        <v>36415.1</v>
      </c>
      <c r="EK168">
        <v>45049</v>
      </c>
      <c r="EL168">
        <v>42286.7</v>
      </c>
      <c r="EM168">
        <v>1.72275</v>
      </c>
      <c r="EN168">
        <v>2.05245</v>
      </c>
      <c r="EO168">
        <v>-0.0217408</v>
      </c>
      <c r="EP168">
        <v>0</v>
      </c>
      <c r="EQ168">
        <v>25.2972</v>
      </c>
      <c r="ER168">
        <v>999.9</v>
      </c>
      <c r="ES168">
        <v>33.683</v>
      </c>
      <c r="ET168">
        <v>38.894</v>
      </c>
      <c r="EU168">
        <v>32.0763</v>
      </c>
      <c r="EV168">
        <v>52.1108</v>
      </c>
      <c r="EW168">
        <v>28.722</v>
      </c>
      <c r="EX168">
        <v>2</v>
      </c>
      <c r="EY168">
        <v>0.379865</v>
      </c>
      <c r="EZ168">
        <v>3.77903</v>
      </c>
      <c r="FA168">
        <v>20.2039</v>
      </c>
      <c r="FB168">
        <v>5.23256</v>
      </c>
      <c r="FC168">
        <v>11.992</v>
      </c>
      <c r="FD168">
        <v>4.95555</v>
      </c>
      <c r="FE168">
        <v>3.30393</v>
      </c>
      <c r="FF168">
        <v>348.2</v>
      </c>
      <c r="FG168">
        <v>9999</v>
      </c>
      <c r="FH168">
        <v>9999</v>
      </c>
      <c r="FI168">
        <v>6253.5</v>
      </c>
      <c r="FJ168">
        <v>1.86818</v>
      </c>
      <c r="FK168">
        <v>1.86401</v>
      </c>
      <c r="FL168">
        <v>1.87139</v>
      </c>
      <c r="FM168">
        <v>1.8625</v>
      </c>
      <c r="FN168">
        <v>1.86188</v>
      </c>
      <c r="FO168">
        <v>1.86827</v>
      </c>
      <c r="FP168">
        <v>1.85837</v>
      </c>
      <c r="FQ168">
        <v>1.86462</v>
      </c>
      <c r="FR168">
        <v>5</v>
      </c>
      <c r="FS168">
        <v>0</v>
      </c>
      <c r="FT168">
        <v>0</v>
      </c>
      <c r="FU168">
        <v>0</v>
      </c>
      <c r="FV168" t="s">
        <v>358</v>
      </c>
      <c r="FW168" t="s">
        <v>359</v>
      </c>
      <c r="FX168" t="s">
        <v>360</v>
      </c>
      <c r="FY168" t="s">
        <v>360</v>
      </c>
      <c r="FZ168" t="s">
        <v>360</v>
      </c>
      <c r="GA168" t="s">
        <v>360</v>
      </c>
      <c r="GB168">
        <v>0</v>
      </c>
      <c r="GC168">
        <v>100</v>
      </c>
      <c r="GD168">
        <v>100</v>
      </c>
      <c r="GE168">
        <v>3.648</v>
      </c>
      <c r="GF168">
        <v>0.3043</v>
      </c>
      <c r="GG168">
        <v>1.58883679202709</v>
      </c>
      <c r="GH168">
        <v>0.00476717027532216</v>
      </c>
      <c r="GI168">
        <v>-2.21254457965117e-06</v>
      </c>
      <c r="GJ168">
        <v>8.4011376092462e-10</v>
      </c>
      <c r="GK168">
        <v>-0.0609447565822332</v>
      </c>
      <c r="GL168">
        <v>-0.00872906473258777</v>
      </c>
      <c r="GM168">
        <v>0.00143137740804298</v>
      </c>
      <c r="GN168">
        <v>-1.08861914993027e-05</v>
      </c>
      <c r="GO168">
        <v>12</v>
      </c>
      <c r="GP168">
        <v>2219</v>
      </c>
      <c r="GQ168">
        <v>4</v>
      </c>
      <c r="GR168">
        <v>38</v>
      </c>
      <c r="GS168">
        <v>3046.9</v>
      </c>
      <c r="GT168">
        <v>3046.9</v>
      </c>
      <c r="GU168">
        <v>1.73218</v>
      </c>
      <c r="GV168">
        <v>2.41333</v>
      </c>
      <c r="GW168">
        <v>1.99829</v>
      </c>
      <c r="GX168">
        <v>2.70142</v>
      </c>
      <c r="GY168">
        <v>2.09351</v>
      </c>
      <c r="GZ168">
        <v>2.37915</v>
      </c>
      <c r="HA168">
        <v>44.2509</v>
      </c>
      <c r="HB168">
        <v>13.4666</v>
      </c>
      <c r="HC168">
        <v>18</v>
      </c>
      <c r="HD168">
        <v>423.231</v>
      </c>
      <c r="HE168">
        <v>642.988</v>
      </c>
      <c r="HF168">
        <v>21.3919</v>
      </c>
      <c r="HG168">
        <v>32.3842</v>
      </c>
      <c r="HH168">
        <v>29.9984</v>
      </c>
      <c r="HI168">
        <v>32.4117</v>
      </c>
      <c r="HJ168">
        <v>32.3935</v>
      </c>
      <c r="HK168">
        <v>34.6995</v>
      </c>
      <c r="HL168">
        <v>46.9077</v>
      </c>
      <c r="HM168">
        <v>0</v>
      </c>
      <c r="HN168">
        <v>21.4359</v>
      </c>
      <c r="HO168">
        <v>608.084</v>
      </c>
      <c r="HP168">
        <v>19.4765</v>
      </c>
      <c r="HQ168">
        <v>95.2996</v>
      </c>
      <c r="HR168">
        <v>99.3739</v>
      </c>
    </row>
    <row r="169" spans="1:226">
      <c r="A169">
        <v>153</v>
      </c>
      <c r="B169">
        <v>1657480938.6</v>
      </c>
      <c r="C169">
        <v>1669.59999990463</v>
      </c>
      <c r="D169" t="s">
        <v>665</v>
      </c>
      <c r="E169" t="s">
        <v>666</v>
      </c>
      <c r="F169">
        <v>5</v>
      </c>
      <c r="G169" t="s">
        <v>596</v>
      </c>
      <c r="H169" t="s">
        <v>354</v>
      </c>
      <c r="I169">
        <v>1657480935.8</v>
      </c>
      <c r="J169">
        <f>(K169)/1000</f>
        <v>0</v>
      </c>
      <c r="K169">
        <f>IF(BF169, AN169, AH169)</f>
        <v>0</v>
      </c>
      <c r="L169">
        <f>IF(BF169, AI169, AG169)</f>
        <v>0</v>
      </c>
      <c r="M169">
        <f>BH169 - IF(AU169&gt;1, L169*BB169*100.0/(AW169*BV169), 0)</f>
        <v>0</v>
      </c>
      <c r="N169">
        <f>((T169-J169/2)*M169-L169)/(T169+J169/2)</f>
        <v>0</v>
      </c>
      <c r="O169">
        <f>N169*(BO169+BP169)/1000.0</f>
        <v>0</v>
      </c>
      <c r="P169">
        <f>(BH169 - IF(AU169&gt;1, L169*BB169*100.0/(AW169*BV169), 0))*(BO169+BP169)/1000.0</f>
        <v>0</v>
      </c>
      <c r="Q169">
        <f>2.0/((1/S169-1/R169)+SIGN(S169)*SQRT((1/S169-1/R169)*(1/S169-1/R169) + 4*BC169/((BC169+1)*(BC169+1))*(2*1/S169*1/R169-1/R169*1/R169)))</f>
        <v>0</v>
      </c>
      <c r="R169">
        <f>IF(LEFT(BD169,1)&lt;&gt;"0",IF(LEFT(BD169,1)="1",3.0,BE169),$D$5+$E$5*(BV169*BO169/($K$5*1000))+$F$5*(BV169*BO169/($K$5*1000))*MAX(MIN(BB169,$J$5),$I$5)*MAX(MIN(BB169,$J$5),$I$5)+$G$5*MAX(MIN(BB169,$J$5),$I$5)*(BV169*BO169/($K$5*1000))+$H$5*(BV169*BO169/($K$5*1000))*(BV169*BO169/($K$5*1000)))</f>
        <v>0</v>
      </c>
      <c r="S169">
        <f>J169*(1000-(1000*0.61365*exp(17.502*W169/(240.97+W169))/(BO169+BP169)+BJ169)/2)/(1000*0.61365*exp(17.502*W169/(240.97+W169))/(BO169+BP169)-BJ169)</f>
        <v>0</v>
      </c>
      <c r="T169">
        <f>1/((BC169+1)/(Q169/1.6)+1/(R169/1.37)) + BC169/((BC169+1)/(Q169/1.6) + BC169/(R169/1.37))</f>
        <v>0</v>
      </c>
      <c r="U169">
        <f>(AX169*BA169)</f>
        <v>0</v>
      </c>
      <c r="V169">
        <f>(BQ169+(U169+2*0.95*5.67E-8*(((BQ169+$B$7)+273)^4-(BQ169+273)^4)-44100*J169)/(1.84*29.3*R169+8*0.95*5.67E-8*(BQ169+273)^3))</f>
        <v>0</v>
      </c>
      <c r="W169">
        <f>($C$7*BR169+$D$7*BS169+$E$7*V169)</f>
        <v>0</v>
      </c>
      <c r="X169">
        <f>0.61365*exp(17.502*W169/(240.97+W169))</f>
        <v>0</v>
      </c>
      <c r="Y169">
        <f>(Z169/AA169*100)</f>
        <v>0</v>
      </c>
      <c r="Z169">
        <f>BJ169*(BO169+BP169)/1000</f>
        <v>0</v>
      </c>
      <c r="AA169">
        <f>0.61365*exp(17.502*BQ169/(240.97+BQ169))</f>
        <v>0</v>
      </c>
      <c r="AB169">
        <f>(X169-BJ169*(BO169+BP169)/1000)</f>
        <v>0</v>
      </c>
      <c r="AC169">
        <f>(-J169*44100)</f>
        <v>0</v>
      </c>
      <c r="AD169">
        <f>2*29.3*R169*0.92*(BQ169-W169)</f>
        <v>0</v>
      </c>
      <c r="AE169">
        <f>2*0.95*5.67E-8*(((BQ169+$B$7)+273)^4-(W169+273)^4)</f>
        <v>0</v>
      </c>
      <c r="AF169">
        <f>U169+AE169+AC169+AD169</f>
        <v>0</v>
      </c>
      <c r="AG169">
        <f>BN169*AU169*(BI169-BH169*(1000-AU169*BK169)/(1000-AU169*BJ169))/(100*BB169)</f>
        <v>0</v>
      </c>
      <c r="AH169">
        <f>1000*BN169*AU169*(BJ169-BK169)/(100*BB169*(1000-AU169*BJ169))</f>
        <v>0</v>
      </c>
      <c r="AI169">
        <f>(AJ169 - AK169 - BO169*1E3/(8.314*(BQ169+273.15)) * AM169/BN169 * AL169) * BN169/(100*BB169) * (1000 - BK169)/1000</f>
        <v>0</v>
      </c>
      <c r="AJ169">
        <v>599.361312695359</v>
      </c>
      <c r="AK169">
        <v>569.744145454545</v>
      </c>
      <c r="AL169">
        <v>3.27439100100765</v>
      </c>
      <c r="AM169">
        <v>66.2237107534502</v>
      </c>
      <c r="AN169">
        <f>(AP169 - AO169 + BO169*1E3/(8.314*(BQ169+273.15)) * AR169/BN169 * AQ169) * BN169/(100*BB169) * 1000/(1000 - AP169)</f>
        <v>0</v>
      </c>
      <c r="AO169">
        <v>19.5605042318675</v>
      </c>
      <c r="AP169">
        <v>21.7784545454546</v>
      </c>
      <c r="AQ169">
        <v>8.68252353242639e-06</v>
      </c>
      <c r="AR169">
        <v>78.8586477778016</v>
      </c>
      <c r="AS169">
        <v>20</v>
      </c>
      <c r="AT169">
        <v>4</v>
      </c>
      <c r="AU169">
        <f>IF(AS169*$H$13&gt;=AW169,1.0,(AW169/(AW169-AS169*$H$13)))</f>
        <v>0</v>
      </c>
      <c r="AV169">
        <f>(AU169-1)*100</f>
        <v>0</v>
      </c>
      <c r="AW169">
        <f>MAX(0,($B$13+$C$13*BV169)/(1+$D$13*BV169)*BO169/(BQ169+273)*$E$13)</f>
        <v>0</v>
      </c>
      <c r="AX169">
        <f>$B$11*BW169+$C$11*BX169+$F$11*CI169*(1-CL169)</f>
        <v>0</v>
      </c>
      <c r="AY169">
        <f>AX169*AZ169</f>
        <v>0</v>
      </c>
      <c r="AZ169">
        <f>($B$11*$D$9+$C$11*$D$9+$F$11*((CV169+CN169)/MAX(CV169+CN169+CW169, 0.1)*$I$9+CW169/MAX(CV169+CN169+CW169, 0.1)*$J$9))/($B$11+$C$11+$F$11)</f>
        <v>0</v>
      </c>
      <c r="BA169">
        <f>($B$11*$K$9+$C$11*$K$9+$F$11*((CV169+CN169)/MAX(CV169+CN169+CW169, 0.1)*$P$9+CW169/MAX(CV169+CN169+CW169, 0.1)*$Q$9))/($B$11+$C$11+$F$11)</f>
        <v>0</v>
      </c>
      <c r="BB169">
        <v>2.7</v>
      </c>
      <c r="BC169">
        <v>0.5</v>
      </c>
      <c r="BD169" t="s">
        <v>355</v>
      </c>
      <c r="BE169">
        <v>2</v>
      </c>
      <c r="BF169" t="b">
        <v>1</v>
      </c>
      <c r="BG169">
        <v>1657480935.8</v>
      </c>
      <c r="BH169">
        <v>549.9318</v>
      </c>
      <c r="BI169">
        <v>588.6857</v>
      </c>
      <c r="BJ169">
        <v>21.7878</v>
      </c>
      <c r="BK169">
        <v>19.54459</v>
      </c>
      <c r="BL169">
        <v>546.2621</v>
      </c>
      <c r="BM169">
        <v>21.48358</v>
      </c>
      <c r="BN169">
        <v>500.0052</v>
      </c>
      <c r="BO169">
        <v>73.35944</v>
      </c>
      <c r="BP169">
        <v>0.02406524</v>
      </c>
      <c r="BQ169">
        <v>25.08488</v>
      </c>
      <c r="BR169">
        <v>24.94923</v>
      </c>
      <c r="BS169">
        <v>999.9</v>
      </c>
      <c r="BT169">
        <v>0</v>
      </c>
      <c r="BU169">
        <v>0</v>
      </c>
      <c r="BV169">
        <v>9966.813</v>
      </c>
      <c r="BW169">
        <v>0</v>
      </c>
      <c r="BX169">
        <v>2097.65</v>
      </c>
      <c r="BY169">
        <v>-38.75395</v>
      </c>
      <c r="BZ169">
        <v>562.1804</v>
      </c>
      <c r="CA169">
        <v>600.4207</v>
      </c>
      <c r="CB169">
        <v>2.243183</v>
      </c>
      <c r="CC169">
        <v>588.6857</v>
      </c>
      <c r="CD169">
        <v>19.54459</v>
      </c>
      <c r="CE169">
        <v>1.598342</v>
      </c>
      <c r="CF169">
        <v>1.433782</v>
      </c>
      <c r="CG169">
        <v>13.94281</v>
      </c>
      <c r="CH169">
        <v>12.2797</v>
      </c>
      <c r="CI169">
        <v>1999.969</v>
      </c>
      <c r="CJ169">
        <v>0.9799953</v>
      </c>
      <c r="CK169">
        <v>0.02000451</v>
      </c>
      <c r="CL169">
        <v>0</v>
      </c>
      <c r="CM169">
        <v>2.70666</v>
      </c>
      <c r="CN169">
        <v>0</v>
      </c>
      <c r="CO169">
        <v>3825.931</v>
      </c>
      <c r="CP169">
        <v>16705.13</v>
      </c>
      <c r="CQ169">
        <v>45.9874</v>
      </c>
      <c r="CR169">
        <v>48.5</v>
      </c>
      <c r="CS169">
        <v>47.1312</v>
      </c>
      <c r="CT169">
        <v>46.375</v>
      </c>
      <c r="CU169">
        <v>45.2374</v>
      </c>
      <c r="CV169">
        <v>1959.957</v>
      </c>
      <c r="CW169">
        <v>40.01</v>
      </c>
      <c r="CX169">
        <v>0</v>
      </c>
      <c r="CY169">
        <v>1651547722.8</v>
      </c>
      <c r="CZ169">
        <v>0</v>
      </c>
      <c r="DA169">
        <v>0</v>
      </c>
      <c r="DB169" t="s">
        <v>356</v>
      </c>
      <c r="DC169">
        <v>1657298120.5</v>
      </c>
      <c r="DD169">
        <v>1657298120.5</v>
      </c>
      <c r="DE169">
        <v>0</v>
      </c>
      <c r="DF169">
        <v>1.391</v>
      </c>
      <c r="DG169">
        <v>0.035</v>
      </c>
      <c r="DH169">
        <v>2.39</v>
      </c>
      <c r="DI169">
        <v>0.104</v>
      </c>
      <c r="DJ169">
        <v>419</v>
      </c>
      <c r="DK169">
        <v>18</v>
      </c>
      <c r="DL169">
        <v>0.11</v>
      </c>
      <c r="DM169">
        <v>0.02</v>
      </c>
      <c r="DN169">
        <v>-37.9474875</v>
      </c>
      <c r="DO169">
        <v>-3.89016022514066</v>
      </c>
      <c r="DP169">
        <v>0.432200485415912</v>
      </c>
      <c r="DQ169">
        <v>0</v>
      </c>
      <c r="DR169">
        <v>2.1970855</v>
      </c>
      <c r="DS169">
        <v>0.208799099437147</v>
      </c>
      <c r="DT169">
        <v>0.0245234727302232</v>
      </c>
      <c r="DU169">
        <v>0</v>
      </c>
      <c r="DV169">
        <v>0</v>
      </c>
      <c r="DW169">
        <v>2</v>
      </c>
      <c r="DX169" t="s">
        <v>357</v>
      </c>
      <c r="DY169">
        <v>2.81913</v>
      </c>
      <c r="DZ169">
        <v>2.64029</v>
      </c>
      <c r="EA169">
        <v>0.0905897</v>
      </c>
      <c r="EB169">
        <v>0.095417</v>
      </c>
      <c r="EC169">
        <v>0.0772376</v>
      </c>
      <c r="ED169">
        <v>0.0716452</v>
      </c>
      <c r="EE169">
        <v>25256.4</v>
      </c>
      <c r="EF169">
        <v>21970</v>
      </c>
      <c r="EG169">
        <v>24887.4</v>
      </c>
      <c r="EH169">
        <v>23676.4</v>
      </c>
      <c r="EI169">
        <v>39254</v>
      </c>
      <c r="EJ169">
        <v>36422.1</v>
      </c>
      <c r="EK169">
        <v>45050.5</v>
      </c>
      <c r="EL169">
        <v>42288.5</v>
      </c>
      <c r="EM169">
        <v>1.72285</v>
      </c>
      <c r="EN169">
        <v>2.05273</v>
      </c>
      <c r="EO169">
        <v>-0.0195242</v>
      </c>
      <c r="EP169">
        <v>0</v>
      </c>
      <c r="EQ169">
        <v>25.2845</v>
      </c>
      <c r="ER169">
        <v>999.9</v>
      </c>
      <c r="ES169">
        <v>33.659</v>
      </c>
      <c r="ET169">
        <v>38.924</v>
      </c>
      <c r="EU169">
        <v>32.1097</v>
      </c>
      <c r="EV169">
        <v>52.1808</v>
      </c>
      <c r="EW169">
        <v>28.9022</v>
      </c>
      <c r="EX169">
        <v>2</v>
      </c>
      <c r="EY169">
        <v>0.378252</v>
      </c>
      <c r="EZ169">
        <v>3.78729</v>
      </c>
      <c r="FA169">
        <v>20.2037</v>
      </c>
      <c r="FB169">
        <v>5.23391</v>
      </c>
      <c r="FC169">
        <v>11.992</v>
      </c>
      <c r="FD169">
        <v>4.9557</v>
      </c>
      <c r="FE169">
        <v>3.304</v>
      </c>
      <c r="FF169">
        <v>348.2</v>
      </c>
      <c r="FG169">
        <v>9999</v>
      </c>
      <c r="FH169">
        <v>9999</v>
      </c>
      <c r="FI169">
        <v>6253.8</v>
      </c>
      <c r="FJ169">
        <v>1.86817</v>
      </c>
      <c r="FK169">
        <v>1.86401</v>
      </c>
      <c r="FL169">
        <v>1.87137</v>
      </c>
      <c r="FM169">
        <v>1.8625</v>
      </c>
      <c r="FN169">
        <v>1.86188</v>
      </c>
      <c r="FO169">
        <v>1.86827</v>
      </c>
      <c r="FP169">
        <v>1.85838</v>
      </c>
      <c r="FQ169">
        <v>1.86462</v>
      </c>
      <c r="FR169">
        <v>5</v>
      </c>
      <c r="FS169">
        <v>0</v>
      </c>
      <c r="FT169">
        <v>0</v>
      </c>
      <c r="FU169">
        <v>0</v>
      </c>
      <c r="FV169" t="s">
        <v>358</v>
      </c>
      <c r="FW169" t="s">
        <v>359</v>
      </c>
      <c r="FX169" t="s">
        <v>360</v>
      </c>
      <c r="FY169" t="s">
        <v>360</v>
      </c>
      <c r="FZ169" t="s">
        <v>360</v>
      </c>
      <c r="GA169" t="s">
        <v>360</v>
      </c>
      <c r="GB169">
        <v>0</v>
      </c>
      <c r="GC169">
        <v>100</v>
      </c>
      <c r="GD169">
        <v>100</v>
      </c>
      <c r="GE169">
        <v>3.697</v>
      </c>
      <c r="GF169">
        <v>0.3038</v>
      </c>
      <c r="GG169">
        <v>1.58883679202709</v>
      </c>
      <c r="GH169">
        <v>0.00476717027532216</v>
      </c>
      <c r="GI169">
        <v>-2.21254457965117e-06</v>
      </c>
      <c r="GJ169">
        <v>8.4011376092462e-10</v>
      </c>
      <c r="GK169">
        <v>-0.0609447565822332</v>
      </c>
      <c r="GL169">
        <v>-0.00872906473258777</v>
      </c>
      <c r="GM169">
        <v>0.00143137740804298</v>
      </c>
      <c r="GN169">
        <v>-1.08861914993027e-05</v>
      </c>
      <c r="GO169">
        <v>12</v>
      </c>
      <c r="GP169">
        <v>2219</v>
      </c>
      <c r="GQ169">
        <v>4</v>
      </c>
      <c r="GR169">
        <v>38</v>
      </c>
      <c r="GS169">
        <v>3047</v>
      </c>
      <c r="GT169">
        <v>3047</v>
      </c>
      <c r="GU169">
        <v>1.77002</v>
      </c>
      <c r="GV169">
        <v>2.40601</v>
      </c>
      <c r="GW169">
        <v>1.99829</v>
      </c>
      <c r="GX169">
        <v>2.70142</v>
      </c>
      <c r="GY169">
        <v>2.09351</v>
      </c>
      <c r="GZ169">
        <v>2.39258</v>
      </c>
      <c r="HA169">
        <v>44.2787</v>
      </c>
      <c r="HB169">
        <v>13.4666</v>
      </c>
      <c r="HC169">
        <v>18</v>
      </c>
      <c r="HD169">
        <v>423.198</v>
      </c>
      <c r="HE169">
        <v>643.065</v>
      </c>
      <c r="HF169">
        <v>21.4459</v>
      </c>
      <c r="HG169">
        <v>32.3661</v>
      </c>
      <c r="HH169">
        <v>29.9985</v>
      </c>
      <c r="HI169">
        <v>32.3974</v>
      </c>
      <c r="HJ169">
        <v>32.3792</v>
      </c>
      <c r="HK169">
        <v>35.4594</v>
      </c>
      <c r="HL169">
        <v>46.9077</v>
      </c>
      <c r="HM169">
        <v>0</v>
      </c>
      <c r="HN169">
        <v>21.4713</v>
      </c>
      <c r="HO169">
        <v>621.466</v>
      </c>
      <c r="HP169">
        <v>19.4841</v>
      </c>
      <c r="HQ169">
        <v>95.3034</v>
      </c>
      <c r="HR169">
        <v>99.3781</v>
      </c>
    </row>
    <row r="170" spans="1:226">
      <c r="A170">
        <v>154</v>
      </c>
      <c r="B170">
        <v>1657480943.6</v>
      </c>
      <c r="C170">
        <v>1674.59999990463</v>
      </c>
      <c r="D170" t="s">
        <v>667</v>
      </c>
      <c r="E170" t="s">
        <v>668</v>
      </c>
      <c r="F170">
        <v>5</v>
      </c>
      <c r="G170" t="s">
        <v>596</v>
      </c>
      <c r="H170" t="s">
        <v>354</v>
      </c>
      <c r="I170">
        <v>1657480941.1</v>
      </c>
      <c r="J170">
        <f>(K170)/1000</f>
        <v>0</v>
      </c>
      <c r="K170">
        <f>IF(BF170, AN170, AH170)</f>
        <v>0</v>
      </c>
      <c r="L170">
        <f>IF(BF170, AI170, AG170)</f>
        <v>0</v>
      </c>
      <c r="M170">
        <f>BH170 - IF(AU170&gt;1, L170*BB170*100.0/(AW170*BV170), 0)</f>
        <v>0</v>
      </c>
      <c r="N170">
        <f>((T170-J170/2)*M170-L170)/(T170+J170/2)</f>
        <v>0</v>
      </c>
      <c r="O170">
        <f>N170*(BO170+BP170)/1000.0</f>
        <v>0</v>
      </c>
      <c r="P170">
        <f>(BH170 - IF(AU170&gt;1, L170*BB170*100.0/(AW170*BV170), 0))*(BO170+BP170)/1000.0</f>
        <v>0</v>
      </c>
      <c r="Q170">
        <f>2.0/((1/S170-1/R170)+SIGN(S170)*SQRT((1/S170-1/R170)*(1/S170-1/R170) + 4*BC170/((BC170+1)*(BC170+1))*(2*1/S170*1/R170-1/R170*1/R170)))</f>
        <v>0</v>
      </c>
      <c r="R170">
        <f>IF(LEFT(BD170,1)&lt;&gt;"0",IF(LEFT(BD170,1)="1",3.0,BE170),$D$5+$E$5*(BV170*BO170/($K$5*1000))+$F$5*(BV170*BO170/($K$5*1000))*MAX(MIN(BB170,$J$5),$I$5)*MAX(MIN(BB170,$J$5),$I$5)+$G$5*MAX(MIN(BB170,$J$5),$I$5)*(BV170*BO170/($K$5*1000))+$H$5*(BV170*BO170/($K$5*1000))*(BV170*BO170/($K$5*1000)))</f>
        <v>0</v>
      </c>
      <c r="S170">
        <f>J170*(1000-(1000*0.61365*exp(17.502*W170/(240.97+W170))/(BO170+BP170)+BJ170)/2)/(1000*0.61365*exp(17.502*W170/(240.97+W170))/(BO170+BP170)-BJ170)</f>
        <v>0</v>
      </c>
      <c r="T170">
        <f>1/((BC170+1)/(Q170/1.6)+1/(R170/1.37)) + BC170/((BC170+1)/(Q170/1.6) + BC170/(R170/1.37))</f>
        <v>0</v>
      </c>
      <c r="U170">
        <f>(AX170*BA170)</f>
        <v>0</v>
      </c>
      <c r="V170">
        <f>(BQ170+(U170+2*0.95*5.67E-8*(((BQ170+$B$7)+273)^4-(BQ170+273)^4)-44100*J170)/(1.84*29.3*R170+8*0.95*5.67E-8*(BQ170+273)^3))</f>
        <v>0</v>
      </c>
      <c r="W170">
        <f>($C$7*BR170+$D$7*BS170+$E$7*V170)</f>
        <v>0</v>
      </c>
      <c r="X170">
        <f>0.61365*exp(17.502*W170/(240.97+W170))</f>
        <v>0</v>
      </c>
      <c r="Y170">
        <f>(Z170/AA170*100)</f>
        <v>0</v>
      </c>
      <c r="Z170">
        <f>BJ170*(BO170+BP170)/1000</f>
        <v>0</v>
      </c>
      <c r="AA170">
        <f>0.61365*exp(17.502*BQ170/(240.97+BQ170))</f>
        <v>0</v>
      </c>
      <c r="AB170">
        <f>(X170-BJ170*(BO170+BP170)/1000)</f>
        <v>0</v>
      </c>
      <c r="AC170">
        <f>(-J170*44100)</f>
        <v>0</v>
      </c>
      <c r="AD170">
        <f>2*29.3*R170*0.92*(BQ170-W170)</f>
        <v>0</v>
      </c>
      <c r="AE170">
        <f>2*0.95*5.67E-8*(((BQ170+$B$7)+273)^4-(W170+273)^4)</f>
        <v>0</v>
      </c>
      <c r="AF170">
        <f>U170+AE170+AC170+AD170</f>
        <v>0</v>
      </c>
      <c r="AG170">
        <f>BN170*AU170*(BI170-BH170*(1000-AU170*BK170)/(1000-AU170*BJ170))/(100*BB170)</f>
        <v>0</v>
      </c>
      <c r="AH170">
        <f>1000*BN170*AU170*(BJ170-BK170)/(100*BB170*(1000-AU170*BJ170))</f>
        <v>0</v>
      </c>
      <c r="AI170">
        <f>(AJ170 - AK170 - BO170*1E3/(8.314*(BQ170+273.15)) * AM170/BN170 * AL170) * BN170/(100*BB170) * (1000 - BK170)/1000</f>
        <v>0</v>
      </c>
      <c r="AJ170">
        <v>616.599548640434</v>
      </c>
      <c r="AK170">
        <v>586.251096969697</v>
      </c>
      <c r="AL170">
        <v>3.31027334348418</v>
      </c>
      <c r="AM170">
        <v>66.2237107534502</v>
      </c>
      <c r="AN170">
        <f>(AP170 - AO170 + BO170*1E3/(8.314*(BQ170+273.15)) * AR170/BN170 * AQ170) * BN170/(100*BB170) * 1000/(1000 - AP170)</f>
        <v>0</v>
      </c>
      <c r="AO170">
        <v>19.5278599526092</v>
      </c>
      <c r="AP170">
        <v>21.762206993007</v>
      </c>
      <c r="AQ170">
        <v>-0.00300044484004735</v>
      </c>
      <c r="AR170">
        <v>78.8586477778016</v>
      </c>
      <c r="AS170">
        <v>20</v>
      </c>
      <c r="AT170">
        <v>4</v>
      </c>
      <c r="AU170">
        <f>IF(AS170*$H$13&gt;=AW170,1.0,(AW170/(AW170-AS170*$H$13)))</f>
        <v>0</v>
      </c>
      <c r="AV170">
        <f>(AU170-1)*100</f>
        <v>0</v>
      </c>
      <c r="AW170">
        <f>MAX(0,($B$13+$C$13*BV170)/(1+$D$13*BV170)*BO170/(BQ170+273)*$E$13)</f>
        <v>0</v>
      </c>
      <c r="AX170">
        <f>$B$11*BW170+$C$11*BX170+$F$11*CI170*(1-CL170)</f>
        <v>0</v>
      </c>
      <c r="AY170">
        <f>AX170*AZ170</f>
        <v>0</v>
      </c>
      <c r="AZ170">
        <f>($B$11*$D$9+$C$11*$D$9+$F$11*((CV170+CN170)/MAX(CV170+CN170+CW170, 0.1)*$I$9+CW170/MAX(CV170+CN170+CW170, 0.1)*$J$9))/($B$11+$C$11+$F$11)</f>
        <v>0</v>
      </c>
      <c r="BA170">
        <f>($B$11*$K$9+$C$11*$K$9+$F$11*((CV170+CN170)/MAX(CV170+CN170+CW170, 0.1)*$P$9+CW170/MAX(CV170+CN170+CW170, 0.1)*$Q$9))/($B$11+$C$11+$F$11)</f>
        <v>0</v>
      </c>
      <c r="BB170">
        <v>2.7</v>
      </c>
      <c r="BC170">
        <v>0.5</v>
      </c>
      <c r="BD170" t="s">
        <v>355</v>
      </c>
      <c r="BE170">
        <v>2</v>
      </c>
      <c r="BF170" t="b">
        <v>1</v>
      </c>
      <c r="BG170">
        <v>1657480941.1</v>
      </c>
      <c r="BH170">
        <v>567.020333333333</v>
      </c>
      <c r="BI170">
        <v>606.512888888889</v>
      </c>
      <c r="BJ170">
        <v>21.7668222222222</v>
      </c>
      <c r="BK170">
        <v>19.5308333333333</v>
      </c>
      <c r="BL170">
        <v>563.298</v>
      </c>
      <c r="BM170">
        <v>21.4633444444444</v>
      </c>
      <c r="BN170">
        <v>499.947666666667</v>
      </c>
      <c r="BO170">
        <v>73.3625777777778</v>
      </c>
      <c r="BP170">
        <v>0.0240105111111111</v>
      </c>
      <c r="BQ170">
        <v>25.1161888888889</v>
      </c>
      <c r="BR170">
        <v>24.9731333333333</v>
      </c>
      <c r="BS170">
        <v>999.9</v>
      </c>
      <c r="BT170">
        <v>0</v>
      </c>
      <c r="BU170">
        <v>0</v>
      </c>
      <c r="BV170">
        <v>10011.9444444444</v>
      </c>
      <c r="BW170">
        <v>0</v>
      </c>
      <c r="BX170">
        <v>2118.38888888889</v>
      </c>
      <c r="BY170">
        <v>-39.4925444444444</v>
      </c>
      <c r="BZ170">
        <v>579.637222222222</v>
      </c>
      <c r="CA170">
        <v>618.594555555556</v>
      </c>
      <c r="CB170">
        <v>2.23598111111111</v>
      </c>
      <c r="CC170">
        <v>606.512888888889</v>
      </c>
      <c r="CD170">
        <v>19.5308333333333</v>
      </c>
      <c r="CE170">
        <v>1.59686888888889</v>
      </c>
      <c r="CF170">
        <v>1.43283222222222</v>
      </c>
      <c r="CG170">
        <v>13.9286333333333</v>
      </c>
      <c r="CH170">
        <v>12.2696111111111</v>
      </c>
      <c r="CI170">
        <v>1999.97111111111</v>
      </c>
      <c r="CJ170">
        <v>0.979993666666667</v>
      </c>
      <c r="CK170">
        <v>0.0200061666666667</v>
      </c>
      <c r="CL170">
        <v>0</v>
      </c>
      <c r="CM170">
        <v>2.58558888888889</v>
      </c>
      <c r="CN170">
        <v>0</v>
      </c>
      <c r="CO170">
        <v>3821.03666666667</v>
      </c>
      <c r="CP170">
        <v>16705.1555555556</v>
      </c>
      <c r="CQ170">
        <v>45.937</v>
      </c>
      <c r="CR170">
        <v>48.437</v>
      </c>
      <c r="CS170">
        <v>47.111</v>
      </c>
      <c r="CT170">
        <v>46.319</v>
      </c>
      <c r="CU170">
        <v>45.201</v>
      </c>
      <c r="CV170">
        <v>1959.95666666667</v>
      </c>
      <c r="CW170">
        <v>40.0144444444444</v>
      </c>
      <c r="CX170">
        <v>0</v>
      </c>
      <c r="CY170">
        <v>1651547728.2</v>
      </c>
      <c r="CZ170">
        <v>0</v>
      </c>
      <c r="DA170">
        <v>0</v>
      </c>
      <c r="DB170" t="s">
        <v>356</v>
      </c>
      <c r="DC170">
        <v>1657298120.5</v>
      </c>
      <c r="DD170">
        <v>1657298120.5</v>
      </c>
      <c r="DE170">
        <v>0</v>
      </c>
      <c r="DF170">
        <v>1.391</v>
      </c>
      <c r="DG170">
        <v>0.035</v>
      </c>
      <c r="DH170">
        <v>2.39</v>
      </c>
      <c r="DI170">
        <v>0.104</v>
      </c>
      <c r="DJ170">
        <v>419</v>
      </c>
      <c r="DK170">
        <v>18</v>
      </c>
      <c r="DL170">
        <v>0.11</v>
      </c>
      <c r="DM170">
        <v>0.02</v>
      </c>
      <c r="DN170">
        <v>-38.4178025</v>
      </c>
      <c r="DO170">
        <v>-6.42406041275796</v>
      </c>
      <c r="DP170">
        <v>0.672447194762347</v>
      </c>
      <c r="DQ170">
        <v>0</v>
      </c>
      <c r="DR170">
        <v>2.2127555</v>
      </c>
      <c r="DS170">
        <v>0.261491257035639</v>
      </c>
      <c r="DT170">
        <v>0.0285244403056397</v>
      </c>
      <c r="DU170">
        <v>0</v>
      </c>
      <c r="DV170">
        <v>0</v>
      </c>
      <c r="DW170">
        <v>2</v>
      </c>
      <c r="DX170" t="s">
        <v>357</v>
      </c>
      <c r="DY170">
        <v>2.81942</v>
      </c>
      <c r="DZ170">
        <v>2.64097</v>
      </c>
      <c r="EA170">
        <v>0.0924764</v>
      </c>
      <c r="EB170">
        <v>0.0972655</v>
      </c>
      <c r="EC170">
        <v>0.0772094</v>
      </c>
      <c r="ED170">
        <v>0.0716765</v>
      </c>
      <c r="EE170">
        <v>25205</v>
      </c>
      <c r="EF170">
        <v>21925.9</v>
      </c>
      <c r="EG170">
        <v>24888.4</v>
      </c>
      <c r="EH170">
        <v>23677.2</v>
      </c>
      <c r="EI170">
        <v>39256.8</v>
      </c>
      <c r="EJ170">
        <v>36421.8</v>
      </c>
      <c r="EK170">
        <v>45052.3</v>
      </c>
      <c r="EL170">
        <v>42289.5</v>
      </c>
      <c r="EM170">
        <v>1.72325</v>
      </c>
      <c r="EN170">
        <v>2.05282</v>
      </c>
      <c r="EO170">
        <v>-0.0181831</v>
      </c>
      <c r="EP170">
        <v>0</v>
      </c>
      <c r="EQ170">
        <v>25.2788</v>
      </c>
      <c r="ER170">
        <v>999.9</v>
      </c>
      <c r="ES170">
        <v>33.659</v>
      </c>
      <c r="ET170">
        <v>38.935</v>
      </c>
      <c r="EU170">
        <v>32.1232</v>
      </c>
      <c r="EV170">
        <v>51.5608</v>
      </c>
      <c r="EW170">
        <v>28.8301</v>
      </c>
      <c r="EX170">
        <v>2</v>
      </c>
      <c r="EY170">
        <v>0.376839</v>
      </c>
      <c r="EZ170">
        <v>3.83645</v>
      </c>
      <c r="FA170">
        <v>20.2023</v>
      </c>
      <c r="FB170">
        <v>5.23286</v>
      </c>
      <c r="FC170">
        <v>11.992</v>
      </c>
      <c r="FD170">
        <v>4.95555</v>
      </c>
      <c r="FE170">
        <v>3.30387</v>
      </c>
      <c r="FF170">
        <v>348.2</v>
      </c>
      <c r="FG170">
        <v>9999</v>
      </c>
      <c r="FH170">
        <v>9999</v>
      </c>
      <c r="FI170">
        <v>6253.8</v>
      </c>
      <c r="FJ170">
        <v>1.86818</v>
      </c>
      <c r="FK170">
        <v>1.86401</v>
      </c>
      <c r="FL170">
        <v>1.87139</v>
      </c>
      <c r="FM170">
        <v>1.8625</v>
      </c>
      <c r="FN170">
        <v>1.86188</v>
      </c>
      <c r="FO170">
        <v>1.86828</v>
      </c>
      <c r="FP170">
        <v>1.85837</v>
      </c>
      <c r="FQ170">
        <v>1.86462</v>
      </c>
      <c r="FR170">
        <v>5</v>
      </c>
      <c r="FS170">
        <v>0</v>
      </c>
      <c r="FT170">
        <v>0</v>
      </c>
      <c r="FU170">
        <v>0</v>
      </c>
      <c r="FV170" t="s">
        <v>358</v>
      </c>
      <c r="FW170" t="s">
        <v>359</v>
      </c>
      <c r="FX170" t="s">
        <v>360</v>
      </c>
      <c r="FY170" t="s">
        <v>360</v>
      </c>
      <c r="FZ170" t="s">
        <v>360</v>
      </c>
      <c r="GA170" t="s">
        <v>360</v>
      </c>
      <c r="GB170">
        <v>0</v>
      </c>
      <c r="GC170">
        <v>100</v>
      </c>
      <c r="GD170">
        <v>100</v>
      </c>
      <c r="GE170">
        <v>3.748</v>
      </c>
      <c r="GF170">
        <v>0.3033</v>
      </c>
      <c r="GG170">
        <v>1.58883679202709</v>
      </c>
      <c r="GH170">
        <v>0.00476717027532216</v>
      </c>
      <c r="GI170">
        <v>-2.21254457965117e-06</v>
      </c>
      <c r="GJ170">
        <v>8.4011376092462e-10</v>
      </c>
      <c r="GK170">
        <v>-0.0609447565822332</v>
      </c>
      <c r="GL170">
        <v>-0.00872906473258777</v>
      </c>
      <c r="GM170">
        <v>0.00143137740804298</v>
      </c>
      <c r="GN170">
        <v>-1.08861914993027e-05</v>
      </c>
      <c r="GO170">
        <v>12</v>
      </c>
      <c r="GP170">
        <v>2219</v>
      </c>
      <c r="GQ170">
        <v>4</v>
      </c>
      <c r="GR170">
        <v>38</v>
      </c>
      <c r="GS170">
        <v>3047.1</v>
      </c>
      <c r="GT170">
        <v>3047.1</v>
      </c>
      <c r="GU170">
        <v>1.8042</v>
      </c>
      <c r="GV170">
        <v>2.41699</v>
      </c>
      <c r="GW170">
        <v>1.99829</v>
      </c>
      <c r="GX170">
        <v>2.70142</v>
      </c>
      <c r="GY170">
        <v>2.09351</v>
      </c>
      <c r="GZ170">
        <v>2.41455</v>
      </c>
      <c r="HA170">
        <v>44.2509</v>
      </c>
      <c r="HB170">
        <v>13.4666</v>
      </c>
      <c r="HC170">
        <v>18</v>
      </c>
      <c r="HD170">
        <v>423.329</v>
      </c>
      <c r="HE170">
        <v>642.995</v>
      </c>
      <c r="HF170">
        <v>21.4842</v>
      </c>
      <c r="HG170">
        <v>32.3469</v>
      </c>
      <c r="HH170">
        <v>29.9986</v>
      </c>
      <c r="HI170">
        <v>32.3817</v>
      </c>
      <c r="HJ170">
        <v>32.3649</v>
      </c>
      <c r="HK170">
        <v>36.2507</v>
      </c>
      <c r="HL170">
        <v>46.9077</v>
      </c>
      <c r="HM170">
        <v>0</v>
      </c>
      <c r="HN170">
        <v>21.4907</v>
      </c>
      <c r="HO170">
        <v>641.641</v>
      </c>
      <c r="HP170">
        <v>19.4907</v>
      </c>
      <c r="HQ170">
        <v>95.3071</v>
      </c>
      <c r="HR170">
        <v>99.3808</v>
      </c>
    </row>
    <row r="171" spans="1:226">
      <c r="A171">
        <v>155</v>
      </c>
      <c r="B171">
        <v>1657480948.6</v>
      </c>
      <c r="C171">
        <v>1679.59999990463</v>
      </c>
      <c r="D171" t="s">
        <v>669</v>
      </c>
      <c r="E171" t="s">
        <v>670</v>
      </c>
      <c r="F171">
        <v>5</v>
      </c>
      <c r="G171" t="s">
        <v>596</v>
      </c>
      <c r="H171" t="s">
        <v>354</v>
      </c>
      <c r="I171">
        <v>1657480945.8</v>
      </c>
      <c r="J171">
        <f>(K171)/1000</f>
        <v>0</v>
      </c>
      <c r="K171">
        <f>IF(BF171, AN171, AH171)</f>
        <v>0</v>
      </c>
      <c r="L171">
        <f>IF(BF171, AI171, AG171)</f>
        <v>0</v>
      </c>
      <c r="M171">
        <f>BH171 - IF(AU171&gt;1, L171*BB171*100.0/(AW171*BV171), 0)</f>
        <v>0</v>
      </c>
      <c r="N171">
        <f>((T171-J171/2)*M171-L171)/(T171+J171/2)</f>
        <v>0</v>
      </c>
      <c r="O171">
        <f>N171*(BO171+BP171)/1000.0</f>
        <v>0</v>
      </c>
      <c r="P171">
        <f>(BH171 - IF(AU171&gt;1, L171*BB171*100.0/(AW171*BV171), 0))*(BO171+BP171)/1000.0</f>
        <v>0</v>
      </c>
      <c r="Q171">
        <f>2.0/((1/S171-1/R171)+SIGN(S171)*SQRT((1/S171-1/R171)*(1/S171-1/R171) + 4*BC171/((BC171+1)*(BC171+1))*(2*1/S171*1/R171-1/R171*1/R171)))</f>
        <v>0</v>
      </c>
      <c r="R171">
        <f>IF(LEFT(BD171,1)&lt;&gt;"0",IF(LEFT(BD171,1)="1",3.0,BE171),$D$5+$E$5*(BV171*BO171/($K$5*1000))+$F$5*(BV171*BO171/($K$5*1000))*MAX(MIN(BB171,$J$5),$I$5)*MAX(MIN(BB171,$J$5),$I$5)+$G$5*MAX(MIN(BB171,$J$5),$I$5)*(BV171*BO171/($K$5*1000))+$H$5*(BV171*BO171/($K$5*1000))*(BV171*BO171/($K$5*1000)))</f>
        <v>0</v>
      </c>
      <c r="S171">
        <f>J171*(1000-(1000*0.61365*exp(17.502*W171/(240.97+W171))/(BO171+BP171)+BJ171)/2)/(1000*0.61365*exp(17.502*W171/(240.97+W171))/(BO171+BP171)-BJ171)</f>
        <v>0</v>
      </c>
      <c r="T171">
        <f>1/((BC171+1)/(Q171/1.6)+1/(R171/1.37)) + BC171/((BC171+1)/(Q171/1.6) + BC171/(R171/1.37))</f>
        <v>0</v>
      </c>
      <c r="U171">
        <f>(AX171*BA171)</f>
        <v>0</v>
      </c>
      <c r="V171">
        <f>(BQ171+(U171+2*0.95*5.67E-8*(((BQ171+$B$7)+273)^4-(BQ171+273)^4)-44100*J171)/(1.84*29.3*R171+8*0.95*5.67E-8*(BQ171+273)^3))</f>
        <v>0</v>
      </c>
      <c r="W171">
        <f>($C$7*BR171+$D$7*BS171+$E$7*V171)</f>
        <v>0</v>
      </c>
      <c r="X171">
        <f>0.61365*exp(17.502*W171/(240.97+W171))</f>
        <v>0</v>
      </c>
      <c r="Y171">
        <f>(Z171/AA171*100)</f>
        <v>0</v>
      </c>
      <c r="Z171">
        <f>BJ171*(BO171+BP171)/1000</f>
        <v>0</v>
      </c>
      <c r="AA171">
        <f>0.61365*exp(17.502*BQ171/(240.97+BQ171))</f>
        <v>0</v>
      </c>
      <c r="AB171">
        <f>(X171-BJ171*(BO171+BP171)/1000)</f>
        <v>0</v>
      </c>
      <c r="AC171">
        <f>(-J171*44100)</f>
        <v>0</v>
      </c>
      <c r="AD171">
        <f>2*29.3*R171*0.92*(BQ171-W171)</f>
        <v>0</v>
      </c>
      <c r="AE171">
        <f>2*0.95*5.67E-8*(((BQ171+$B$7)+273)^4-(W171+273)^4)</f>
        <v>0</v>
      </c>
      <c r="AF171">
        <f>U171+AE171+AC171+AD171</f>
        <v>0</v>
      </c>
      <c r="AG171">
        <f>BN171*AU171*(BI171-BH171*(1000-AU171*BK171)/(1000-AU171*BJ171))/(100*BB171)</f>
        <v>0</v>
      </c>
      <c r="AH171">
        <f>1000*BN171*AU171*(BJ171-BK171)/(100*BB171*(1000-AU171*BJ171))</f>
        <v>0</v>
      </c>
      <c r="AI171">
        <f>(AJ171 - AK171 - BO171*1E3/(8.314*(BQ171+273.15)) * AM171/BN171 * AL171) * BN171/(100*BB171) * (1000 - BK171)/1000</f>
        <v>0</v>
      </c>
      <c r="AJ171">
        <v>633.635251971516</v>
      </c>
      <c r="AK171">
        <v>602.911278787879</v>
      </c>
      <c r="AL171">
        <v>3.35014435029257</v>
      </c>
      <c r="AM171">
        <v>66.2237107534502</v>
      </c>
      <c r="AN171">
        <f>(AP171 - AO171 + BO171*1E3/(8.314*(BQ171+273.15)) * AR171/BN171 * AQ171) * BN171/(100*BB171) * 1000/(1000 - AP171)</f>
        <v>0</v>
      </c>
      <c r="AO171">
        <v>19.5406510713783</v>
      </c>
      <c r="AP171">
        <v>21.7603888111888</v>
      </c>
      <c r="AQ171">
        <v>-0.000131438295525306</v>
      </c>
      <c r="AR171">
        <v>78.8586477778016</v>
      </c>
      <c r="AS171">
        <v>20</v>
      </c>
      <c r="AT171">
        <v>4</v>
      </c>
      <c r="AU171">
        <f>IF(AS171*$H$13&gt;=AW171,1.0,(AW171/(AW171-AS171*$H$13)))</f>
        <v>0</v>
      </c>
      <c r="AV171">
        <f>(AU171-1)*100</f>
        <v>0</v>
      </c>
      <c r="AW171">
        <f>MAX(0,($B$13+$C$13*BV171)/(1+$D$13*BV171)*BO171/(BQ171+273)*$E$13)</f>
        <v>0</v>
      </c>
      <c r="AX171">
        <f>$B$11*BW171+$C$11*BX171+$F$11*CI171*(1-CL171)</f>
        <v>0</v>
      </c>
      <c r="AY171">
        <f>AX171*AZ171</f>
        <v>0</v>
      </c>
      <c r="AZ171">
        <f>($B$11*$D$9+$C$11*$D$9+$F$11*((CV171+CN171)/MAX(CV171+CN171+CW171, 0.1)*$I$9+CW171/MAX(CV171+CN171+CW171, 0.1)*$J$9))/($B$11+$C$11+$F$11)</f>
        <v>0</v>
      </c>
      <c r="BA171">
        <f>($B$11*$K$9+$C$11*$K$9+$F$11*((CV171+CN171)/MAX(CV171+CN171+CW171, 0.1)*$P$9+CW171/MAX(CV171+CN171+CW171, 0.1)*$Q$9))/($B$11+$C$11+$F$11)</f>
        <v>0</v>
      </c>
      <c r="BB171">
        <v>2.7</v>
      </c>
      <c r="BC171">
        <v>0.5</v>
      </c>
      <c r="BD171" t="s">
        <v>355</v>
      </c>
      <c r="BE171">
        <v>2</v>
      </c>
      <c r="BF171" t="b">
        <v>1</v>
      </c>
      <c r="BG171">
        <v>1657480945.8</v>
      </c>
      <c r="BH171">
        <v>582.2348</v>
      </c>
      <c r="BI171">
        <v>622.3353</v>
      </c>
      <c r="BJ171">
        <v>21.76077</v>
      </c>
      <c r="BK171">
        <v>19.544</v>
      </c>
      <c r="BL171">
        <v>578.4662</v>
      </c>
      <c r="BM171">
        <v>21.45751</v>
      </c>
      <c r="BN171">
        <v>499.9799</v>
      </c>
      <c r="BO171">
        <v>73.36485</v>
      </c>
      <c r="BP171">
        <v>0.02432381</v>
      </c>
      <c r="BQ171">
        <v>25.14258</v>
      </c>
      <c r="BR171">
        <v>24.98631</v>
      </c>
      <c r="BS171">
        <v>999.9</v>
      </c>
      <c r="BT171">
        <v>0</v>
      </c>
      <c r="BU171">
        <v>0</v>
      </c>
      <c r="BV171">
        <v>9988.437</v>
      </c>
      <c r="BW171">
        <v>0</v>
      </c>
      <c r="BX171">
        <v>2059.833</v>
      </c>
      <c r="BY171">
        <v>-40.10046</v>
      </c>
      <c r="BZ171">
        <v>595.1866</v>
      </c>
      <c r="CA171">
        <v>634.7409</v>
      </c>
      <c r="CB171">
        <v>2.216777</v>
      </c>
      <c r="CC171">
        <v>622.3353</v>
      </c>
      <c r="CD171">
        <v>19.544</v>
      </c>
      <c r="CE171">
        <v>1.596475</v>
      </c>
      <c r="CF171">
        <v>1.433842</v>
      </c>
      <c r="CG171">
        <v>13.92483</v>
      </c>
      <c r="CH171">
        <v>12.28033</v>
      </c>
      <c r="CI171">
        <v>2000.022</v>
      </c>
      <c r="CJ171">
        <v>0.9799954</v>
      </c>
      <c r="CK171">
        <v>0.0200045</v>
      </c>
      <c r="CL171">
        <v>0</v>
      </c>
      <c r="CM171">
        <v>2.53697</v>
      </c>
      <c r="CN171">
        <v>0</v>
      </c>
      <c r="CO171">
        <v>3787.792</v>
      </c>
      <c r="CP171">
        <v>16705.56</v>
      </c>
      <c r="CQ171">
        <v>45.9122</v>
      </c>
      <c r="CR171">
        <v>48.437</v>
      </c>
      <c r="CS171">
        <v>47.0683</v>
      </c>
      <c r="CT171">
        <v>46.312</v>
      </c>
      <c r="CU171">
        <v>45.187</v>
      </c>
      <c r="CV171">
        <v>1960.012</v>
      </c>
      <c r="CW171">
        <v>40.012</v>
      </c>
      <c r="CX171">
        <v>0</v>
      </c>
      <c r="CY171">
        <v>1651547733</v>
      </c>
      <c r="CZ171">
        <v>0</v>
      </c>
      <c r="DA171">
        <v>0</v>
      </c>
      <c r="DB171" t="s">
        <v>356</v>
      </c>
      <c r="DC171">
        <v>1657298120.5</v>
      </c>
      <c r="DD171">
        <v>1657298120.5</v>
      </c>
      <c r="DE171">
        <v>0</v>
      </c>
      <c r="DF171">
        <v>1.391</v>
      </c>
      <c r="DG171">
        <v>0.035</v>
      </c>
      <c r="DH171">
        <v>2.39</v>
      </c>
      <c r="DI171">
        <v>0.104</v>
      </c>
      <c r="DJ171">
        <v>419</v>
      </c>
      <c r="DK171">
        <v>18</v>
      </c>
      <c r="DL171">
        <v>0.11</v>
      </c>
      <c r="DM171">
        <v>0.02</v>
      </c>
      <c r="DN171">
        <v>-38.936475</v>
      </c>
      <c r="DO171">
        <v>-8.31374183864907</v>
      </c>
      <c r="DP171">
        <v>0.820935083228266</v>
      </c>
      <c r="DQ171">
        <v>0</v>
      </c>
      <c r="DR171">
        <v>2.22232875</v>
      </c>
      <c r="DS171">
        <v>0.103409943714817</v>
      </c>
      <c r="DT171">
        <v>0.0221647190583933</v>
      </c>
      <c r="DU171">
        <v>0</v>
      </c>
      <c r="DV171">
        <v>0</v>
      </c>
      <c r="DW171">
        <v>2</v>
      </c>
      <c r="DX171" t="s">
        <v>357</v>
      </c>
      <c r="DY171">
        <v>2.81945</v>
      </c>
      <c r="DZ171">
        <v>2.64047</v>
      </c>
      <c r="EA171">
        <v>0.0943568</v>
      </c>
      <c r="EB171">
        <v>0.0991967</v>
      </c>
      <c r="EC171">
        <v>0.077212</v>
      </c>
      <c r="ED171">
        <v>0.0717189</v>
      </c>
      <c r="EE171">
        <v>25154.1</v>
      </c>
      <c r="EF171">
        <v>21880.1</v>
      </c>
      <c r="EG171">
        <v>24889.7</v>
      </c>
      <c r="EH171">
        <v>23678.3</v>
      </c>
      <c r="EI171">
        <v>39258.3</v>
      </c>
      <c r="EJ171">
        <v>36421.6</v>
      </c>
      <c r="EK171">
        <v>45054</v>
      </c>
      <c r="EL171">
        <v>42291.1</v>
      </c>
      <c r="EM171">
        <v>1.72348</v>
      </c>
      <c r="EN171">
        <v>2.05285</v>
      </c>
      <c r="EO171">
        <v>-0.017222</v>
      </c>
      <c r="EP171">
        <v>0</v>
      </c>
      <c r="EQ171">
        <v>25.2811</v>
      </c>
      <c r="ER171">
        <v>999.9</v>
      </c>
      <c r="ES171">
        <v>33.634</v>
      </c>
      <c r="ET171">
        <v>38.955</v>
      </c>
      <c r="EU171">
        <v>32.1346</v>
      </c>
      <c r="EV171">
        <v>52.3508</v>
      </c>
      <c r="EW171">
        <v>28.9062</v>
      </c>
      <c r="EX171">
        <v>2</v>
      </c>
      <c r="EY171">
        <v>0.375752</v>
      </c>
      <c r="EZ171">
        <v>3.88788</v>
      </c>
      <c r="FA171">
        <v>20.2011</v>
      </c>
      <c r="FB171">
        <v>5.23331</v>
      </c>
      <c r="FC171">
        <v>11.992</v>
      </c>
      <c r="FD171">
        <v>4.9555</v>
      </c>
      <c r="FE171">
        <v>3.30395</v>
      </c>
      <c r="FF171">
        <v>348.2</v>
      </c>
      <c r="FG171">
        <v>9999</v>
      </c>
      <c r="FH171">
        <v>9999</v>
      </c>
      <c r="FI171">
        <v>6253.8</v>
      </c>
      <c r="FJ171">
        <v>1.86817</v>
      </c>
      <c r="FK171">
        <v>1.86401</v>
      </c>
      <c r="FL171">
        <v>1.87136</v>
      </c>
      <c r="FM171">
        <v>1.8625</v>
      </c>
      <c r="FN171">
        <v>1.86188</v>
      </c>
      <c r="FO171">
        <v>1.86827</v>
      </c>
      <c r="FP171">
        <v>1.85837</v>
      </c>
      <c r="FQ171">
        <v>1.86462</v>
      </c>
      <c r="FR171">
        <v>5</v>
      </c>
      <c r="FS171">
        <v>0</v>
      </c>
      <c r="FT171">
        <v>0</v>
      </c>
      <c r="FU171">
        <v>0</v>
      </c>
      <c r="FV171" t="s">
        <v>358</v>
      </c>
      <c r="FW171" t="s">
        <v>359</v>
      </c>
      <c r="FX171" t="s">
        <v>360</v>
      </c>
      <c r="FY171" t="s">
        <v>360</v>
      </c>
      <c r="FZ171" t="s">
        <v>360</v>
      </c>
      <c r="GA171" t="s">
        <v>360</v>
      </c>
      <c r="GB171">
        <v>0</v>
      </c>
      <c r="GC171">
        <v>100</v>
      </c>
      <c r="GD171">
        <v>100</v>
      </c>
      <c r="GE171">
        <v>3.797</v>
      </c>
      <c r="GF171">
        <v>0.3033</v>
      </c>
      <c r="GG171">
        <v>1.58883679202709</v>
      </c>
      <c r="GH171">
        <v>0.00476717027532216</v>
      </c>
      <c r="GI171">
        <v>-2.21254457965117e-06</v>
      </c>
      <c r="GJ171">
        <v>8.4011376092462e-10</v>
      </c>
      <c r="GK171">
        <v>-0.0609447565822332</v>
      </c>
      <c r="GL171">
        <v>-0.00872906473258777</v>
      </c>
      <c r="GM171">
        <v>0.00143137740804298</v>
      </c>
      <c r="GN171">
        <v>-1.08861914993027e-05</v>
      </c>
      <c r="GO171">
        <v>12</v>
      </c>
      <c r="GP171">
        <v>2219</v>
      </c>
      <c r="GQ171">
        <v>4</v>
      </c>
      <c r="GR171">
        <v>38</v>
      </c>
      <c r="GS171">
        <v>3047.1</v>
      </c>
      <c r="GT171">
        <v>3047.1</v>
      </c>
      <c r="GU171">
        <v>1.84692</v>
      </c>
      <c r="GV171">
        <v>2.41821</v>
      </c>
      <c r="GW171">
        <v>1.99829</v>
      </c>
      <c r="GX171">
        <v>2.70142</v>
      </c>
      <c r="GY171">
        <v>2.09351</v>
      </c>
      <c r="GZ171">
        <v>2.3938</v>
      </c>
      <c r="HA171">
        <v>44.2787</v>
      </c>
      <c r="HB171">
        <v>13.4578</v>
      </c>
      <c r="HC171">
        <v>18</v>
      </c>
      <c r="HD171">
        <v>423.358</v>
      </c>
      <c r="HE171">
        <v>642.84</v>
      </c>
      <c r="HF171">
        <v>21.5034</v>
      </c>
      <c r="HG171">
        <v>32.3288</v>
      </c>
      <c r="HH171">
        <v>29.9989</v>
      </c>
      <c r="HI171">
        <v>32.3661</v>
      </c>
      <c r="HJ171">
        <v>32.3485</v>
      </c>
      <c r="HK171">
        <v>37.0015</v>
      </c>
      <c r="HL171">
        <v>46.9077</v>
      </c>
      <c r="HM171">
        <v>0</v>
      </c>
      <c r="HN171">
        <v>21.5002</v>
      </c>
      <c r="HO171">
        <v>655.213</v>
      </c>
      <c r="HP171">
        <v>19.4932</v>
      </c>
      <c r="HQ171">
        <v>95.3111</v>
      </c>
      <c r="HR171">
        <v>99.3848</v>
      </c>
    </row>
    <row r="172" spans="1:226">
      <c r="A172">
        <v>156</v>
      </c>
      <c r="B172">
        <v>1657480953.1</v>
      </c>
      <c r="C172">
        <v>1684.09999990463</v>
      </c>
      <c r="D172" t="s">
        <v>671</v>
      </c>
      <c r="E172" t="s">
        <v>672</v>
      </c>
      <c r="F172">
        <v>5</v>
      </c>
      <c r="G172" t="s">
        <v>596</v>
      </c>
      <c r="H172" t="s">
        <v>354</v>
      </c>
      <c r="I172">
        <v>1657480950.25</v>
      </c>
      <c r="J172">
        <f>(K172)/1000</f>
        <v>0</v>
      </c>
      <c r="K172">
        <f>IF(BF172, AN172, AH172)</f>
        <v>0</v>
      </c>
      <c r="L172">
        <f>IF(BF172, AI172, AG172)</f>
        <v>0</v>
      </c>
      <c r="M172">
        <f>BH172 - IF(AU172&gt;1, L172*BB172*100.0/(AW172*BV172), 0)</f>
        <v>0</v>
      </c>
      <c r="N172">
        <f>((T172-J172/2)*M172-L172)/(T172+J172/2)</f>
        <v>0</v>
      </c>
      <c r="O172">
        <f>N172*(BO172+BP172)/1000.0</f>
        <v>0</v>
      </c>
      <c r="P172">
        <f>(BH172 - IF(AU172&gt;1, L172*BB172*100.0/(AW172*BV172), 0))*(BO172+BP172)/1000.0</f>
        <v>0</v>
      </c>
      <c r="Q172">
        <f>2.0/((1/S172-1/R172)+SIGN(S172)*SQRT((1/S172-1/R172)*(1/S172-1/R172) + 4*BC172/((BC172+1)*(BC172+1))*(2*1/S172*1/R172-1/R172*1/R172)))</f>
        <v>0</v>
      </c>
      <c r="R172">
        <f>IF(LEFT(BD172,1)&lt;&gt;"0",IF(LEFT(BD172,1)="1",3.0,BE172),$D$5+$E$5*(BV172*BO172/($K$5*1000))+$F$5*(BV172*BO172/($K$5*1000))*MAX(MIN(BB172,$J$5),$I$5)*MAX(MIN(BB172,$J$5),$I$5)+$G$5*MAX(MIN(BB172,$J$5),$I$5)*(BV172*BO172/($K$5*1000))+$H$5*(BV172*BO172/($K$5*1000))*(BV172*BO172/($K$5*1000)))</f>
        <v>0</v>
      </c>
      <c r="S172">
        <f>J172*(1000-(1000*0.61365*exp(17.502*W172/(240.97+W172))/(BO172+BP172)+BJ172)/2)/(1000*0.61365*exp(17.502*W172/(240.97+W172))/(BO172+BP172)-BJ172)</f>
        <v>0</v>
      </c>
      <c r="T172">
        <f>1/((BC172+1)/(Q172/1.6)+1/(R172/1.37)) + BC172/((BC172+1)/(Q172/1.6) + BC172/(R172/1.37))</f>
        <v>0</v>
      </c>
      <c r="U172">
        <f>(AX172*BA172)</f>
        <v>0</v>
      </c>
      <c r="V172">
        <f>(BQ172+(U172+2*0.95*5.67E-8*(((BQ172+$B$7)+273)^4-(BQ172+273)^4)-44100*J172)/(1.84*29.3*R172+8*0.95*5.67E-8*(BQ172+273)^3))</f>
        <v>0</v>
      </c>
      <c r="W172">
        <f>($C$7*BR172+$D$7*BS172+$E$7*V172)</f>
        <v>0</v>
      </c>
      <c r="X172">
        <f>0.61365*exp(17.502*W172/(240.97+W172))</f>
        <v>0</v>
      </c>
      <c r="Y172">
        <f>(Z172/AA172*100)</f>
        <v>0</v>
      </c>
      <c r="Z172">
        <f>BJ172*(BO172+BP172)/1000</f>
        <v>0</v>
      </c>
      <c r="AA172">
        <f>0.61365*exp(17.502*BQ172/(240.97+BQ172))</f>
        <v>0</v>
      </c>
      <c r="AB172">
        <f>(X172-BJ172*(BO172+BP172)/1000)</f>
        <v>0</v>
      </c>
      <c r="AC172">
        <f>(-J172*44100)</f>
        <v>0</v>
      </c>
      <c r="AD172">
        <f>2*29.3*R172*0.92*(BQ172-W172)</f>
        <v>0</v>
      </c>
      <c r="AE172">
        <f>2*0.95*5.67E-8*(((BQ172+$B$7)+273)^4-(W172+273)^4)</f>
        <v>0</v>
      </c>
      <c r="AF172">
        <f>U172+AE172+AC172+AD172</f>
        <v>0</v>
      </c>
      <c r="AG172">
        <f>BN172*AU172*(BI172-BH172*(1000-AU172*BK172)/(1000-AU172*BJ172))/(100*BB172)</f>
        <v>0</v>
      </c>
      <c r="AH172">
        <f>1000*BN172*AU172*(BJ172-BK172)/(100*BB172*(1000-AU172*BJ172))</f>
        <v>0</v>
      </c>
      <c r="AI172">
        <f>(AJ172 - AK172 - BO172*1E3/(8.314*(BQ172+273.15)) * AM172/BN172 * AL172) * BN172/(100*BB172) * (1000 - BK172)/1000</f>
        <v>0</v>
      </c>
      <c r="AJ172">
        <v>649.524728195262</v>
      </c>
      <c r="AK172">
        <v>618.129266666667</v>
      </c>
      <c r="AL172">
        <v>3.38929359081582</v>
      </c>
      <c r="AM172">
        <v>66.2237107534502</v>
      </c>
      <c r="AN172">
        <f>(AP172 - AO172 + BO172*1E3/(8.314*(BQ172+273.15)) * AR172/BN172 * AQ172) * BN172/(100*BB172) * 1000/(1000 - AP172)</f>
        <v>0</v>
      </c>
      <c r="AO172">
        <v>19.5527164374165</v>
      </c>
      <c r="AP172">
        <v>21.7662867132867</v>
      </c>
      <c r="AQ172">
        <v>2.7581678905004e-05</v>
      </c>
      <c r="AR172">
        <v>78.8586477778016</v>
      </c>
      <c r="AS172">
        <v>20</v>
      </c>
      <c r="AT172">
        <v>4</v>
      </c>
      <c r="AU172">
        <f>IF(AS172*$H$13&gt;=AW172,1.0,(AW172/(AW172-AS172*$H$13)))</f>
        <v>0</v>
      </c>
      <c r="AV172">
        <f>(AU172-1)*100</f>
        <v>0</v>
      </c>
      <c r="AW172">
        <f>MAX(0,($B$13+$C$13*BV172)/(1+$D$13*BV172)*BO172/(BQ172+273)*$E$13)</f>
        <v>0</v>
      </c>
      <c r="AX172">
        <f>$B$11*BW172+$C$11*BX172+$F$11*CI172*(1-CL172)</f>
        <v>0</v>
      </c>
      <c r="AY172">
        <f>AX172*AZ172</f>
        <v>0</v>
      </c>
      <c r="AZ172">
        <f>($B$11*$D$9+$C$11*$D$9+$F$11*((CV172+CN172)/MAX(CV172+CN172+CW172, 0.1)*$I$9+CW172/MAX(CV172+CN172+CW172, 0.1)*$J$9))/($B$11+$C$11+$F$11)</f>
        <v>0</v>
      </c>
      <c r="BA172">
        <f>($B$11*$K$9+$C$11*$K$9+$F$11*((CV172+CN172)/MAX(CV172+CN172+CW172, 0.1)*$P$9+CW172/MAX(CV172+CN172+CW172, 0.1)*$Q$9))/($B$11+$C$11+$F$11)</f>
        <v>0</v>
      </c>
      <c r="BB172">
        <v>2.7</v>
      </c>
      <c r="BC172">
        <v>0.5</v>
      </c>
      <c r="BD172" t="s">
        <v>355</v>
      </c>
      <c r="BE172">
        <v>2</v>
      </c>
      <c r="BF172" t="b">
        <v>1</v>
      </c>
      <c r="BG172">
        <v>1657480950.25</v>
      </c>
      <c r="BH172">
        <v>596.8818</v>
      </c>
      <c r="BI172">
        <v>637.5343</v>
      </c>
      <c r="BJ172">
        <v>21.76246</v>
      </c>
      <c r="BK172">
        <v>19.55703</v>
      </c>
      <c r="BL172">
        <v>593.0687</v>
      </c>
      <c r="BM172">
        <v>21.45915</v>
      </c>
      <c r="BN172">
        <v>499.9669</v>
      </c>
      <c r="BO172">
        <v>73.36587</v>
      </c>
      <c r="BP172">
        <v>0.02458982</v>
      </c>
      <c r="BQ172">
        <v>25.16762</v>
      </c>
      <c r="BR172">
        <v>25.01084</v>
      </c>
      <c r="BS172">
        <v>999.9</v>
      </c>
      <c r="BT172">
        <v>0</v>
      </c>
      <c r="BU172">
        <v>0</v>
      </c>
      <c r="BV172">
        <v>9960.124</v>
      </c>
      <c r="BW172">
        <v>0</v>
      </c>
      <c r="BX172">
        <v>1979.322</v>
      </c>
      <c r="BY172">
        <v>-40.65251</v>
      </c>
      <c r="BZ172">
        <v>610.1603</v>
      </c>
      <c r="CA172">
        <v>650.2515</v>
      </c>
      <c r="CB172">
        <v>2.205448</v>
      </c>
      <c r="CC172">
        <v>637.5343</v>
      </c>
      <c r="CD172">
        <v>19.55703</v>
      </c>
      <c r="CE172">
        <v>1.596623</v>
      </c>
      <c r="CF172">
        <v>1.434817</v>
      </c>
      <c r="CG172">
        <v>13.92624</v>
      </c>
      <c r="CH172">
        <v>12.29068</v>
      </c>
      <c r="CI172">
        <v>2000.004</v>
      </c>
      <c r="CJ172">
        <v>0.9799929</v>
      </c>
      <c r="CK172">
        <v>0.02000681</v>
      </c>
      <c r="CL172">
        <v>0</v>
      </c>
      <c r="CM172">
        <v>2.61046</v>
      </c>
      <c r="CN172">
        <v>0</v>
      </c>
      <c r="CO172">
        <v>3777.541</v>
      </c>
      <c r="CP172">
        <v>16705.4</v>
      </c>
      <c r="CQ172">
        <v>45.875</v>
      </c>
      <c r="CR172">
        <v>48.3874</v>
      </c>
      <c r="CS172">
        <v>47.062</v>
      </c>
      <c r="CT172">
        <v>46.281</v>
      </c>
      <c r="CU172">
        <v>45.1808</v>
      </c>
      <c r="CV172">
        <v>1959.988</v>
      </c>
      <c r="CW172">
        <v>40.016</v>
      </c>
      <c r="CX172">
        <v>0</v>
      </c>
      <c r="CY172">
        <v>1651547737.8</v>
      </c>
      <c r="CZ172">
        <v>0</v>
      </c>
      <c r="DA172">
        <v>0</v>
      </c>
      <c r="DB172" t="s">
        <v>356</v>
      </c>
      <c r="DC172">
        <v>1657298120.5</v>
      </c>
      <c r="DD172">
        <v>1657298120.5</v>
      </c>
      <c r="DE172">
        <v>0</v>
      </c>
      <c r="DF172">
        <v>1.391</v>
      </c>
      <c r="DG172">
        <v>0.035</v>
      </c>
      <c r="DH172">
        <v>2.39</v>
      </c>
      <c r="DI172">
        <v>0.104</v>
      </c>
      <c r="DJ172">
        <v>419</v>
      </c>
      <c r="DK172">
        <v>18</v>
      </c>
      <c r="DL172">
        <v>0.11</v>
      </c>
      <c r="DM172">
        <v>0.02</v>
      </c>
      <c r="DN172">
        <v>-39.62891</v>
      </c>
      <c r="DO172">
        <v>-8.32415009380859</v>
      </c>
      <c r="DP172">
        <v>0.825227293780326</v>
      </c>
      <c r="DQ172">
        <v>0</v>
      </c>
      <c r="DR172">
        <v>2.22539575</v>
      </c>
      <c r="DS172">
        <v>-0.110810994371482</v>
      </c>
      <c r="DT172">
        <v>0.018640305374041</v>
      </c>
      <c r="DU172">
        <v>0</v>
      </c>
      <c r="DV172">
        <v>0</v>
      </c>
      <c r="DW172">
        <v>2</v>
      </c>
      <c r="DX172" t="s">
        <v>357</v>
      </c>
      <c r="DY172">
        <v>2.81968</v>
      </c>
      <c r="DZ172">
        <v>2.64112</v>
      </c>
      <c r="EA172">
        <v>0.0960421</v>
      </c>
      <c r="EB172">
        <v>0.100797</v>
      </c>
      <c r="EC172">
        <v>0.0772316</v>
      </c>
      <c r="ED172">
        <v>0.0717617</v>
      </c>
      <c r="EE172">
        <v>25108.6</v>
      </c>
      <c r="EF172">
        <v>21842.2</v>
      </c>
      <c r="EG172">
        <v>24890.9</v>
      </c>
      <c r="EH172">
        <v>23679.4</v>
      </c>
      <c r="EI172">
        <v>39259</v>
      </c>
      <c r="EJ172">
        <v>36421.5</v>
      </c>
      <c r="EK172">
        <v>45055.8</v>
      </c>
      <c r="EL172">
        <v>42292.9</v>
      </c>
      <c r="EM172">
        <v>1.72378</v>
      </c>
      <c r="EN172">
        <v>2.0532</v>
      </c>
      <c r="EO172">
        <v>-0.015609</v>
      </c>
      <c r="EP172">
        <v>0</v>
      </c>
      <c r="EQ172">
        <v>25.2865</v>
      </c>
      <c r="ER172">
        <v>999.9</v>
      </c>
      <c r="ES172">
        <v>33.634</v>
      </c>
      <c r="ET172">
        <v>38.965</v>
      </c>
      <c r="EU172">
        <v>32.1547</v>
      </c>
      <c r="EV172">
        <v>52.4508</v>
      </c>
      <c r="EW172">
        <v>28.9784</v>
      </c>
      <c r="EX172">
        <v>2</v>
      </c>
      <c r="EY172">
        <v>0.37451</v>
      </c>
      <c r="EZ172">
        <v>3.91513</v>
      </c>
      <c r="FA172">
        <v>20.2002</v>
      </c>
      <c r="FB172">
        <v>5.23301</v>
      </c>
      <c r="FC172">
        <v>11.992</v>
      </c>
      <c r="FD172">
        <v>4.95575</v>
      </c>
      <c r="FE172">
        <v>3.304</v>
      </c>
      <c r="FF172">
        <v>348.2</v>
      </c>
      <c r="FG172">
        <v>9999</v>
      </c>
      <c r="FH172">
        <v>9999</v>
      </c>
      <c r="FI172">
        <v>6254</v>
      </c>
      <c r="FJ172">
        <v>1.86818</v>
      </c>
      <c r="FK172">
        <v>1.86401</v>
      </c>
      <c r="FL172">
        <v>1.87138</v>
      </c>
      <c r="FM172">
        <v>1.86249</v>
      </c>
      <c r="FN172">
        <v>1.86188</v>
      </c>
      <c r="FO172">
        <v>1.86828</v>
      </c>
      <c r="FP172">
        <v>1.85838</v>
      </c>
      <c r="FQ172">
        <v>1.86462</v>
      </c>
      <c r="FR172">
        <v>5</v>
      </c>
      <c r="FS172">
        <v>0</v>
      </c>
      <c r="FT172">
        <v>0</v>
      </c>
      <c r="FU172">
        <v>0</v>
      </c>
      <c r="FV172" t="s">
        <v>358</v>
      </c>
      <c r="FW172" t="s">
        <v>359</v>
      </c>
      <c r="FX172" t="s">
        <v>360</v>
      </c>
      <c r="FY172" t="s">
        <v>360</v>
      </c>
      <c r="FZ172" t="s">
        <v>360</v>
      </c>
      <c r="GA172" t="s">
        <v>360</v>
      </c>
      <c r="GB172">
        <v>0</v>
      </c>
      <c r="GC172">
        <v>100</v>
      </c>
      <c r="GD172">
        <v>100</v>
      </c>
      <c r="GE172">
        <v>3.841</v>
      </c>
      <c r="GF172">
        <v>0.3035</v>
      </c>
      <c r="GG172">
        <v>1.58883679202709</v>
      </c>
      <c r="GH172">
        <v>0.00476717027532216</v>
      </c>
      <c r="GI172">
        <v>-2.21254457965117e-06</v>
      </c>
      <c r="GJ172">
        <v>8.4011376092462e-10</v>
      </c>
      <c r="GK172">
        <v>-0.0609447565822332</v>
      </c>
      <c r="GL172">
        <v>-0.00872906473258777</v>
      </c>
      <c r="GM172">
        <v>0.00143137740804298</v>
      </c>
      <c r="GN172">
        <v>-1.08861914993027e-05</v>
      </c>
      <c r="GO172">
        <v>12</v>
      </c>
      <c r="GP172">
        <v>2219</v>
      </c>
      <c r="GQ172">
        <v>4</v>
      </c>
      <c r="GR172">
        <v>38</v>
      </c>
      <c r="GS172">
        <v>3047.2</v>
      </c>
      <c r="GT172">
        <v>3047.2</v>
      </c>
      <c r="GU172">
        <v>1.87988</v>
      </c>
      <c r="GV172">
        <v>2.40967</v>
      </c>
      <c r="GW172">
        <v>1.99829</v>
      </c>
      <c r="GX172">
        <v>2.70264</v>
      </c>
      <c r="GY172">
        <v>2.09351</v>
      </c>
      <c r="GZ172">
        <v>2.42554</v>
      </c>
      <c r="HA172">
        <v>44.2787</v>
      </c>
      <c r="HB172">
        <v>13.4666</v>
      </c>
      <c r="HC172">
        <v>18</v>
      </c>
      <c r="HD172">
        <v>423.452</v>
      </c>
      <c r="HE172">
        <v>642.99</v>
      </c>
      <c r="HF172">
        <v>21.5089</v>
      </c>
      <c r="HG172">
        <v>32.3119</v>
      </c>
      <c r="HH172">
        <v>29.9988</v>
      </c>
      <c r="HI172">
        <v>32.3536</v>
      </c>
      <c r="HJ172">
        <v>32.3352</v>
      </c>
      <c r="HK172">
        <v>37.6525</v>
      </c>
      <c r="HL172">
        <v>46.9077</v>
      </c>
      <c r="HM172">
        <v>0</v>
      </c>
      <c r="HN172">
        <v>20.7066</v>
      </c>
      <c r="HO172">
        <v>675.502</v>
      </c>
      <c r="HP172">
        <v>19.5577</v>
      </c>
      <c r="HQ172">
        <v>95.3152</v>
      </c>
      <c r="HR172">
        <v>99.389</v>
      </c>
    </row>
    <row r="173" spans="1:226">
      <c r="A173">
        <v>157</v>
      </c>
      <c r="B173">
        <v>1657480958.6</v>
      </c>
      <c r="C173">
        <v>1689.59999990463</v>
      </c>
      <c r="D173" t="s">
        <v>673</v>
      </c>
      <c r="E173" t="s">
        <v>674</v>
      </c>
      <c r="F173">
        <v>5</v>
      </c>
      <c r="G173" t="s">
        <v>596</v>
      </c>
      <c r="H173" t="s">
        <v>354</v>
      </c>
      <c r="I173">
        <v>1657480955.85</v>
      </c>
      <c r="J173">
        <f>(K173)/1000</f>
        <v>0</v>
      </c>
      <c r="K173">
        <f>IF(BF173, AN173, AH173)</f>
        <v>0</v>
      </c>
      <c r="L173">
        <f>IF(BF173, AI173, AG173)</f>
        <v>0</v>
      </c>
      <c r="M173">
        <f>BH173 - IF(AU173&gt;1, L173*BB173*100.0/(AW173*BV173), 0)</f>
        <v>0</v>
      </c>
      <c r="N173">
        <f>((T173-J173/2)*M173-L173)/(T173+J173/2)</f>
        <v>0</v>
      </c>
      <c r="O173">
        <f>N173*(BO173+BP173)/1000.0</f>
        <v>0</v>
      </c>
      <c r="P173">
        <f>(BH173 - IF(AU173&gt;1, L173*BB173*100.0/(AW173*BV173), 0))*(BO173+BP173)/1000.0</f>
        <v>0</v>
      </c>
      <c r="Q173">
        <f>2.0/((1/S173-1/R173)+SIGN(S173)*SQRT((1/S173-1/R173)*(1/S173-1/R173) + 4*BC173/((BC173+1)*(BC173+1))*(2*1/S173*1/R173-1/R173*1/R173)))</f>
        <v>0</v>
      </c>
      <c r="R173">
        <f>IF(LEFT(BD173,1)&lt;&gt;"0",IF(LEFT(BD173,1)="1",3.0,BE173),$D$5+$E$5*(BV173*BO173/($K$5*1000))+$F$5*(BV173*BO173/($K$5*1000))*MAX(MIN(BB173,$J$5),$I$5)*MAX(MIN(BB173,$J$5),$I$5)+$G$5*MAX(MIN(BB173,$J$5),$I$5)*(BV173*BO173/($K$5*1000))+$H$5*(BV173*BO173/($K$5*1000))*(BV173*BO173/($K$5*1000)))</f>
        <v>0</v>
      </c>
      <c r="S173">
        <f>J173*(1000-(1000*0.61365*exp(17.502*W173/(240.97+W173))/(BO173+BP173)+BJ173)/2)/(1000*0.61365*exp(17.502*W173/(240.97+W173))/(BO173+BP173)-BJ173)</f>
        <v>0</v>
      </c>
      <c r="T173">
        <f>1/((BC173+1)/(Q173/1.6)+1/(R173/1.37)) + BC173/((BC173+1)/(Q173/1.6) + BC173/(R173/1.37))</f>
        <v>0</v>
      </c>
      <c r="U173">
        <f>(AX173*BA173)</f>
        <v>0</v>
      </c>
      <c r="V173">
        <f>(BQ173+(U173+2*0.95*5.67E-8*(((BQ173+$B$7)+273)^4-(BQ173+273)^4)-44100*J173)/(1.84*29.3*R173+8*0.95*5.67E-8*(BQ173+273)^3))</f>
        <v>0</v>
      </c>
      <c r="W173">
        <f>($C$7*BR173+$D$7*BS173+$E$7*V173)</f>
        <v>0</v>
      </c>
      <c r="X173">
        <f>0.61365*exp(17.502*W173/(240.97+W173))</f>
        <v>0</v>
      </c>
      <c r="Y173">
        <f>(Z173/AA173*100)</f>
        <v>0</v>
      </c>
      <c r="Z173">
        <f>BJ173*(BO173+BP173)/1000</f>
        <v>0</v>
      </c>
      <c r="AA173">
        <f>0.61365*exp(17.502*BQ173/(240.97+BQ173))</f>
        <v>0</v>
      </c>
      <c r="AB173">
        <f>(X173-BJ173*(BO173+BP173)/1000)</f>
        <v>0</v>
      </c>
      <c r="AC173">
        <f>(-J173*44100)</f>
        <v>0</v>
      </c>
      <c r="AD173">
        <f>2*29.3*R173*0.92*(BQ173-W173)</f>
        <v>0</v>
      </c>
      <c r="AE173">
        <f>2*0.95*5.67E-8*(((BQ173+$B$7)+273)^4-(W173+273)^4)</f>
        <v>0</v>
      </c>
      <c r="AF173">
        <f>U173+AE173+AC173+AD173</f>
        <v>0</v>
      </c>
      <c r="AG173">
        <f>BN173*AU173*(BI173-BH173*(1000-AU173*BK173)/(1000-AU173*BJ173))/(100*BB173)</f>
        <v>0</v>
      </c>
      <c r="AH173">
        <f>1000*BN173*AU173*(BJ173-BK173)/(100*BB173*(1000-AU173*BJ173))</f>
        <v>0</v>
      </c>
      <c r="AI173">
        <f>(AJ173 - AK173 - BO173*1E3/(8.314*(BQ173+273.15)) * AM173/BN173 * AL173) * BN173/(100*BB173) * (1000 - BK173)/1000</f>
        <v>0</v>
      </c>
      <c r="AJ173">
        <v>667.870138859991</v>
      </c>
      <c r="AK173">
        <v>636.308884848485</v>
      </c>
      <c r="AL173">
        <v>3.30343380334426</v>
      </c>
      <c r="AM173">
        <v>66.2237107534502</v>
      </c>
      <c r="AN173">
        <f>(AP173 - AO173 + BO173*1E3/(8.314*(BQ173+273.15)) * AR173/BN173 * AQ173) * BN173/(100*BB173) * 1000/(1000 - AP173)</f>
        <v>0</v>
      </c>
      <c r="AO173">
        <v>19.5719242275928</v>
      </c>
      <c r="AP173">
        <v>21.7688265734266</v>
      </c>
      <c r="AQ173">
        <v>0.000275223098756064</v>
      </c>
      <c r="AR173">
        <v>78.8586477778016</v>
      </c>
      <c r="AS173">
        <v>20</v>
      </c>
      <c r="AT173">
        <v>4</v>
      </c>
      <c r="AU173">
        <f>IF(AS173*$H$13&gt;=AW173,1.0,(AW173/(AW173-AS173*$H$13)))</f>
        <v>0</v>
      </c>
      <c r="AV173">
        <f>(AU173-1)*100</f>
        <v>0</v>
      </c>
      <c r="AW173">
        <f>MAX(0,($B$13+$C$13*BV173)/(1+$D$13*BV173)*BO173/(BQ173+273)*$E$13)</f>
        <v>0</v>
      </c>
      <c r="AX173">
        <f>$B$11*BW173+$C$11*BX173+$F$11*CI173*(1-CL173)</f>
        <v>0</v>
      </c>
      <c r="AY173">
        <f>AX173*AZ173</f>
        <v>0</v>
      </c>
      <c r="AZ173">
        <f>($B$11*$D$9+$C$11*$D$9+$F$11*((CV173+CN173)/MAX(CV173+CN173+CW173, 0.1)*$I$9+CW173/MAX(CV173+CN173+CW173, 0.1)*$J$9))/($B$11+$C$11+$F$11)</f>
        <v>0</v>
      </c>
      <c r="BA173">
        <f>($B$11*$K$9+$C$11*$K$9+$F$11*((CV173+CN173)/MAX(CV173+CN173+CW173, 0.1)*$P$9+CW173/MAX(CV173+CN173+CW173, 0.1)*$Q$9))/($B$11+$C$11+$F$11)</f>
        <v>0</v>
      </c>
      <c r="BB173">
        <v>2.7</v>
      </c>
      <c r="BC173">
        <v>0.5</v>
      </c>
      <c r="BD173" t="s">
        <v>355</v>
      </c>
      <c r="BE173">
        <v>2</v>
      </c>
      <c r="BF173" t="b">
        <v>1</v>
      </c>
      <c r="BG173">
        <v>1657480955.85</v>
      </c>
      <c r="BH173">
        <v>615.137</v>
      </c>
      <c r="BI173">
        <v>656.0938</v>
      </c>
      <c r="BJ173">
        <v>21.7703</v>
      </c>
      <c r="BK173">
        <v>19.57557</v>
      </c>
      <c r="BL173">
        <v>611.2691</v>
      </c>
      <c r="BM173">
        <v>21.4667</v>
      </c>
      <c r="BN173">
        <v>499.9265</v>
      </c>
      <c r="BO173">
        <v>73.36498</v>
      </c>
      <c r="BP173">
        <v>0.02513451</v>
      </c>
      <c r="BQ173">
        <v>25.19629</v>
      </c>
      <c r="BR173">
        <v>25.08034</v>
      </c>
      <c r="BS173">
        <v>999.9</v>
      </c>
      <c r="BT173">
        <v>0</v>
      </c>
      <c r="BU173">
        <v>0</v>
      </c>
      <c r="BV173">
        <v>9978.687</v>
      </c>
      <c r="BW173">
        <v>0</v>
      </c>
      <c r="BX173">
        <v>1909.874</v>
      </c>
      <c r="BY173">
        <v>-40.95682</v>
      </c>
      <c r="BZ173">
        <v>628.8268</v>
      </c>
      <c r="CA173">
        <v>669.1938</v>
      </c>
      <c r="CB173">
        <v>2.194707</v>
      </c>
      <c r="CC173">
        <v>656.0938</v>
      </c>
      <c r="CD173">
        <v>19.57557</v>
      </c>
      <c r="CE173">
        <v>1.597177</v>
      </c>
      <c r="CF173">
        <v>1.436162</v>
      </c>
      <c r="CG173">
        <v>13.93158</v>
      </c>
      <c r="CH173">
        <v>12.30493</v>
      </c>
      <c r="CI173">
        <v>1999.992</v>
      </c>
      <c r="CJ173">
        <v>0.979991</v>
      </c>
      <c r="CK173">
        <v>0.0200087</v>
      </c>
      <c r="CL173">
        <v>0</v>
      </c>
      <c r="CM173">
        <v>2.44656</v>
      </c>
      <c r="CN173">
        <v>0</v>
      </c>
      <c r="CO173">
        <v>3729.686</v>
      </c>
      <c r="CP173">
        <v>16705.27</v>
      </c>
      <c r="CQ173">
        <v>45.8624</v>
      </c>
      <c r="CR173">
        <v>48.3498</v>
      </c>
      <c r="CS173">
        <v>47.0248</v>
      </c>
      <c r="CT173">
        <v>46.25</v>
      </c>
      <c r="CU173">
        <v>45.125</v>
      </c>
      <c r="CV173">
        <v>1959.972</v>
      </c>
      <c r="CW173">
        <v>40.02</v>
      </c>
      <c r="CX173">
        <v>0</v>
      </c>
      <c r="CY173">
        <v>1651547743.2</v>
      </c>
      <c r="CZ173">
        <v>0</v>
      </c>
      <c r="DA173">
        <v>0</v>
      </c>
      <c r="DB173" t="s">
        <v>356</v>
      </c>
      <c r="DC173">
        <v>1657298120.5</v>
      </c>
      <c r="DD173">
        <v>1657298120.5</v>
      </c>
      <c r="DE173">
        <v>0</v>
      </c>
      <c r="DF173">
        <v>1.391</v>
      </c>
      <c r="DG173">
        <v>0.035</v>
      </c>
      <c r="DH173">
        <v>2.39</v>
      </c>
      <c r="DI173">
        <v>0.104</v>
      </c>
      <c r="DJ173">
        <v>419</v>
      </c>
      <c r="DK173">
        <v>18</v>
      </c>
      <c r="DL173">
        <v>0.11</v>
      </c>
      <c r="DM173">
        <v>0.02</v>
      </c>
      <c r="DN173">
        <v>-40.294485</v>
      </c>
      <c r="DO173">
        <v>-6.0860397748592</v>
      </c>
      <c r="DP173">
        <v>0.641330381531236</v>
      </c>
      <c r="DQ173">
        <v>0</v>
      </c>
      <c r="DR173">
        <v>2.21317525</v>
      </c>
      <c r="DS173">
        <v>-0.168875009380872</v>
      </c>
      <c r="DT173">
        <v>0.0165803783110489</v>
      </c>
      <c r="DU173">
        <v>0</v>
      </c>
      <c r="DV173">
        <v>0</v>
      </c>
      <c r="DW173">
        <v>2</v>
      </c>
      <c r="DX173" t="s">
        <v>357</v>
      </c>
      <c r="DY173">
        <v>2.81965</v>
      </c>
      <c r="DZ173">
        <v>2.64174</v>
      </c>
      <c r="EA173">
        <v>0.0980375</v>
      </c>
      <c r="EB173">
        <v>0.102863</v>
      </c>
      <c r="EC173">
        <v>0.0772284</v>
      </c>
      <c r="ED173">
        <v>0.0718067</v>
      </c>
      <c r="EE173">
        <v>25054.1</v>
      </c>
      <c r="EF173">
        <v>21793</v>
      </c>
      <c r="EG173">
        <v>24891.7</v>
      </c>
      <c r="EH173">
        <v>23680.3</v>
      </c>
      <c r="EI173">
        <v>39260.8</v>
      </c>
      <c r="EJ173">
        <v>36420.8</v>
      </c>
      <c r="EK173">
        <v>45057.6</v>
      </c>
      <c r="EL173">
        <v>42294.1</v>
      </c>
      <c r="EM173">
        <v>1.7236</v>
      </c>
      <c r="EN173">
        <v>2.05327</v>
      </c>
      <c r="EO173">
        <v>-0.0103712</v>
      </c>
      <c r="EP173">
        <v>0</v>
      </c>
      <c r="EQ173">
        <v>25.2977</v>
      </c>
      <c r="ER173">
        <v>999.9</v>
      </c>
      <c r="ES173">
        <v>33.634</v>
      </c>
      <c r="ET173">
        <v>38.965</v>
      </c>
      <c r="EU173">
        <v>32.1525</v>
      </c>
      <c r="EV173">
        <v>52.7908</v>
      </c>
      <c r="EW173">
        <v>29.1066</v>
      </c>
      <c r="EX173">
        <v>2</v>
      </c>
      <c r="EY173">
        <v>0.386613</v>
      </c>
      <c r="EZ173">
        <v>7.41233</v>
      </c>
      <c r="FA173">
        <v>20.0788</v>
      </c>
      <c r="FB173">
        <v>5.23451</v>
      </c>
      <c r="FC173">
        <v>11.992</v>
      </c>
      <c r="FD173">
        <v>4.9556</v>
      </c>
      <c r="FE173">
        <v>3.30387</v>
      </c>
      <c r="FF173">
        <v>348.2</v>
      </c>
      <c r="FG173">
        <v>9999</v>
      </c>
      <c r="FH173">
        <v>9999</v>
      </c>
      <c r="FI173">
        <v>6254</v>
      </c>
      <c r="FJ173">
        <v>1.86811</v>
      </c>
      <c r="FK173">
        <v>1.8639</v>
      </c>
      <c r="FL173">
        <v>1.87131</v>
      </c>
      <c r="FM173">
        <v>1.86243</v>
      </c>
      <c r="FN173">
        <v>1.86173</v>
      </c>
      <c r="FO173">
        <v>1.86813</v>
      </c>
      <c r="FP173">
        <v>1.85831</v>
      </c>
      <c r="FQ173">
        <v>1.8645</v>
      </c>
      <c r="FR173">
        <v>5</v>
      </c>
      <c r="FS173">
        <v>0</v>
      </c>
      <c r="FT173">
        <v>0</v>
      </c>
      <c r="FU173">
        <v>0</v>
      </c>
      <c r="FV173" t="s">
        <v>358</v>
      </c>
      <c r="FW173" t="s">
        <v>359</v>
      </c>
      <c r="FX173" t="s">
        <v>360</v>
      </c>
      <c r="FY173" t="s">
        <v>360</v>
      </c>
      <c r="FZ173" t="s">
        <v>360</v>
      </c>
      <c r="GA173" t="s">
        <v>360</v>
      </c>
      <c r="GB173">
        <v>0</v>
      </c>
      <c r="GC173">
        <v>100</v>
      </c>
      <c r="GD173">
        <v>100</v>
      </c>
      <c r="GE173">
        <v>3.895</v>
      </c>
      <c r="GF173">
        <v>0.3034</v>
      </c>
      <c r="GG173">
        <v>1.58883679202709</v>
      </c>
      <c r="GH173">
        <v>0.00476717027532216</v>
      </c>
      <c r="GI173">
        <v>-2.21254457965117e-06</v>
      </c>
      <c r="GJ173">
        <v>8.4011376092462e-10</v>
      </c>
      <c r="GK173">
        <v>-0.0609447565822332</v>
      </c>
      <c r="GL173">
        <v>-0.00872906473258777</v>
      </c>
      <c r="GM173">
        <v>0.00143137740804298</v>
      </c>
      <c r="GN173">
        <v>-1.08861914993027e-05</v>
      </c>
      <c r="GO173">
        <v>12</v>
      </c>
      <c r="GP173">
        <v>2219</v>
      </c>
      <c r="GQ173">
        <v>4</v>
      </c>
      <c r="GR173">
        <v>38</v>
      </c>
      <c r="GS173">
        <v>3047.3</v>
      </c>
      <c r="GT173">
        <v>3047.3</v>
      </c>
      <c r="GU173">
        <v>1.92383</v>
      </c>
      <c r="GV173">
        <v>2.41211</v>
      </c>
      <c r="GW173">
        <v>1.99829</v>
      </c>
      <c r="GX173">
        <v>2.70142</v>
      </c>
      <c r="GY173">
        <v>2.09351</v>
      </c>
      <c r="GZ173">
        <v>2.3999</v>
      </c>
      <c r="HA173">
        <v>44.2787</v>
      </c>
      <c r="HB173">
        <v>13.3528</v>
      </c>
      <c r="HC173">
        <v>18</v>
      </c>
      <c r="HD173">
        <v>423.257</v>
      </c>
      <c r="HE173">
        <v>642.882</v>
      </c>
      <c r="HF173">
        <v>21.0554</v>
      </c>
      <c r="HG173">
        <v>32.2912</v>
      </c>
      <c r="HH173">
        <v>30.008</v>
      </c>
      <c r="HI173">
        <v>32.3392</v>
      </c>
      <c r="HJ173">
        <v>32.3192</v>
      </c>
      <c r="HK173">
        <v>38.5316</v>
      </c>
      <c r="HL173">
        <v>46.9077</v>
      </c>
      <c r="HM173">
        <v>0</v>
      </c>
      <c r="HN173">
        <v>20.6263</v>
      </c>
      <c r="HO173">
        <v>688.964</v>
      </c>
      <c r="HP173">
        <v>19.5948</v>
      </c>
      <c r="HQ173">
        <v>95.3189</v>
      </c>
      <c r="HR173">
        <v>99.3923</v>
      </c>
    </row>
    <row r="174" spans="1:226">
      <c r="A174">
        <v>158</v>
      </c>
      <c r="B174">
        <v>1657480963.1</v>
      </c>
      <c r="C174">
        <v>1694.09999990463</v>
      </c>
      <c r="D174" t="s">
        <v>675</v>
      </c>
      <c r="E174" t="s">
        <v>676</v>
      </c>
      <c r="F174">
        <v>5</v>
      </c>
      <c r="G174" t="s">
        <v>596</v>
      </c>
      <c r="H174" t="s">
        <v>354</v>
      </c>
      <c r="I174">
        <v>1657480960.25</v>
      </c>
      <c r="J174">
        <f>(K174)/1000</f>
        <v>0</v>
      </c>
      <c r="K174">
        <f>IF(BF174, AN174, AH174)</f>
        <v>0</v>
      </c>
      <c r="L174">
        <f>IF(BF174, AI174, AG174)</f>
        <v>0</v>
      </c>
      <c r="M174">
        <f>BH174 - IF(AU174&gt;1, L174*BB174*100.0/(AW174*BV174), 0)</f>
        <v>0</v>
      </c>
      <c r="N174">
        <f>((T174-J174/2)*M174-L174)/(T174+J174/2)</f>
        <v>0</v>
      </c>
      <c r="O174">
        <f>N174*(BO174+BP174)/1000.0</f>
        <v>0</v>
      </c>
      <c r="P174">
        <f>(BH174 - IF(AU174&gt;1, L174*BB174*100.0/(AW174*BV174), 0))*(BO174+BP174)/1000.0</f>
        <v>0</v>
      </c>
      <c r="Q174">
        <f>2.0/((1/S174-1/R174)+SIGN(S174)*SQRT((1/S174-1/R174)*(1/S174-1/R174) + 4*BC174/((BC174+1)*(BC174+1))*(2*1/S174*1/R174-1/R174*1/R174)))</f>
        <v>0</v>
      </c>
      <c r="R174">
        <f>IF(LEFT(BD174,1)&lt;&gt;"0",IF(LEFT(BD174,1)="1",3.0,BE174),$D$5+$E$5*(BV174*BO174/($K$5*1000))+$F$5*(BV174*BO174/($K$5*1000))*MAX(MIN(BB174,$J$5),$I$5)*MAX(MIN(BB174,$J$5),$I$5)+$G$5*MAX(MIN(BB174,$J$5),$I$5)*(BV174*BO174/($K$5*1000))+$H$5*(BV174*BO174/($K$5*1000))*(BV174*BO174/($K$5*1000)))</f>
        <v>0</v>
      </c>
      <c r="S174">
        <f>J174*(1000-(1000*0.61365*exp(17.502*W174/(240.97+W174))/(BO174+BP174)+BJ174)/2)/(1000*0.61365*exp(17.502*W174/(240.97+W174))/(BO174+BP174)-BJ174)</f>
        <v>0</v>
      </c>
      <c r="T174">
        <f>1/((BC174+1)/(Q174/1.6)+1/(R174/1.37)) + BC174/((BC174+1)/(Q174/1.6) + BC174/(R174/1.37))</f>
        <v>0</v>
      </c>
      <c r="U174">
        <f>(AX174*BA174)</f>
        <v>0</v>
      </c>
      <c r="V174">
        <f>(BQ174+(U174+2*0.95*5.67E-8*(((BQ174+$B$7)+273)^4-(BQ174+273)^4)-44100*J174)/(1.84*29.3*R174+8*0.95*5.67E-8*(BQ174+273)^3))</f>
        <v>0</v>
      </c>
      <c r="W174">
        <f>($C$7*BR174+$D$7*BS174+$E$7*V174)</f>
        <v>0</v>
      </c>
      <c r="X174">
        <f>0.61365*exp(17.502*W174/(240.97+W174))</f>
        <v>0</v>
      </c>
      <c r="Y174">
        <f>(Z174/AA174*100)</f>
        <v>0</v>
      </c>
      <c r="Z174">
        <f>BJ174*(BO174+BP174)/1000</f>
        <v>0</v>
      </c>
      <c r="AA174">
        <f>0.61365*exp(17.502*BQ174/(240.97+BQ174))</f>
        <v>0</v>
      </c>
      <c r="AB174">
        <f>(X174-BJ174*(BO174+BP174)/1000)</f>
        <v>0</v>
      </c>
      <c r="AC174">
        <f>(-J174*44100)</f>
        <v>0</v>
      </c>
      <c r="AD174">
        <f>2*29.3*R174*0.92*(BQ174-W174)</f>
        <v>0</v>
      </c>
      <c r="AE174">
        <f>2*0.95*5.67E-8*(((BQ174+$B$7)+273)^4-(W174+273)^4)</f>
        <v>0</v>
      </c>
      <c r="AF174">
        <f>U174+AE174+AC174+AD174</f>
        <v>0</v>
      </c>
      <c r="AG174">
        <f>BN174*AU174*(BI174-BH174*(1000-AU174*BK174)/(1000-AU174*BJ174))/(100*BB174)</f>
        <v>0</v>
      </c>
      <c r="AH174">
        <f>1000*BN174*AU174*(BJ174-BK174)/(100*BB174*(1000-AU174*BJ174))</f>
        <v>0</v>
      </c>
      <c r="AI174">
        <f>(AJ174 - AK174 - BO174*1E3/(8.314*(BQ174+273.15)) * AM174/BN174 * AL174) * BN174/(100*BB174) * (1000 - BK174)/1000</f>
        <v>0</v>
      </c>
      <c r="AJ174">
        <v>683.912924201081</v>
      </c>
      <c r="AK174">
        <v>651.622024242425</v>
      </c>
      <c r="AL174">
        <v>3.41791577683832</v>
      </c>
      <c r="AM174">
        <v>66.2237107534502</v>
      </c>
      <c r="AN174">
        <f>(AP174 - AO174 + BO174*1E3/(8.314*(BQ174+273.15)) * AR174/BN174 * AQ174) * BN174/(100*BB174) * 1000/(1000 - AP174)</f>
        <v>0</v>
      </c>
      <c r="AO174">
        <v>19.5833737986326</v>
      </c>
      <c r="AP174">
        <v>21.7322328671329</v>
      </c>
      <c r="AQ174">
        <v>-0.0073990988176518</v>
      </c>
      <c r="AR174">
        <v>78.8586477778016</v>
      </c>
      <c r="AS174">
        <v>20</v>
      </c>
      <c r="AT174">
        <v>4</v>
      </c>
      <c r="AU174">
        <f>IF(AS174*$H$13&gt;=AW174,1.0,(AW174/(AW174-AS174*$H$13)))</f>
        <v>0</v>
      </c>
      <c r="AV174">
        <f>(AU174-1)*100</f>
        <v>0</v>
      </c>
      <c r="AW174">
        <f>MAX(0,($B$13+$C$13*BV174)/(1+$D$13*BV174)*BO174/(BQ174+273)*$E$13)</f>
        <v>0</v>
      </c>
      <c r="AX174">
        <f>$B$11*BW174+$C$11*BX174+$F$11*CI174*(1-CL174)</f>
        <v>0</v>
      </c>
      <c r="AY174">
        <f>AX174*AZ174</f>
        <v>0</v>
      </c>
      <c r="AZ174">
        <f>($B$11*$D$9+$C$11*$D$9+$F$11*((CV174+CN174)/MAX(CV174+CN174+CW174, 0.1)*$I$9+CW174/MAX(CV174+CN174+CW174, 0.1)*$J$9))/($B$11+$C$11+$F$11)</f>
        <v>0</v>
      </c>
      <c r="BA174">
        <f>($B$11*$K$9+$C$11*$K$9+$F$11*((CV174+CN174)/MAX(CV174+CN174+CW174, 0.1)*$P$9+CW174/MAX(CV174+CN174+CW174, 0.1)*$Q$9))/($B$11+$C$11+$F$11)</f>
        <v>0</v>
      </c>
      <c r="BB174">
        <v>2.7</v>
      </c>
      <c r="BC174">
        <v>0.5</v>
      </c>
      <c r="BD174" t="s">
        <v>355</v>
      </c>
      <c r="BE174">
        <v>2</v>
      </c>
      <c r="BF174" t="b">
        <v>1</v>
      </c>
      <c r="BG174">
        <v>1657480960.25</v>
      </c>
      <c r="BH174">
        <v>629.587</v>
      </c>
      <c r="BI174">
        <v>671.3011</v>
      </c>
      <c r="BJ174">
        <v>21.75107</v>
      </c>
      <c r="BK174">
        <v>19.5861</v>
      </c>
      <c r="BL174">
        <v>625.6757</v>
      </c>
      <c r="BM174">
        <v>21.44816</v>
      </c>
      <c r="BN174">
        <v>499.9333</v>
      </c>
      <c r="BO174">
        <v>73.36739</v>
      </c>
      <c r="BP174">
        <v>0.02499321</v>
      </c>
      <c r="BQ174">
        <v>25.20546</v>
      </c>
      <c r="BR174">
        <v>25.11199</v>
      </c>
      <c r="BS174">
        <v>999.9</v>
      </c>
      <c r="BT174">
        <v>0</v>
      </c>
      <c r="BU174">
        <v>0</v>
      </c>
      <c r="BV174">
        <v>9998.559</v>
      </c>
      <c r="BW174">
        <v>0</v>
      </c>
      <c r="BX174">
        <v>1767.962</v>
      </c>
      <c r="BY174">
        <v>-41.7143</v>
      </c>
      <c r="BZ174">
        <v>643.5854</v>
      </c>
      <c r="CA174">
        <v>684.712</v>
      </c>
      <c r="CB174">
        <v>2.164948</v>
      </c>
      <c r="CC174">
        <v>671.3011</v>
      </c>
      <c r="CD174">
        <v>19.5861</v>
      </c>
      <c r="CE174">
        <v>1.595819</v>
      </c>
      <c r="CF174">
        <v>1.436982</v>
      </c>
      <c r="CG174">
        <v>13.91847</v>
      </c>
      <c r="CH174">
        <v>12.31362</v>
      </c>
      <c r="CI174">
        <v>2000.005</v>
      </c>
      <c r="CJ174">
        <v>0.979991</v>
      </c>
      <c r="CK174">
        <v>0.0200087</v>
      </c>
      <c r="CL174">
        <v>0</v>
      </c>
      <c r="CM174">
        <v>2.33517</v>
      </c>
      <c r="CN174">
        <v>0</v>
      </c>
      <c r="CO174">
        <v>3694.657</v>
      </c>
      <c r="CP174">
        <v>16705.39</v>
      </c>
      <c r="CQ174">
        <v>45.8309</v>
      </c>
      <c r="CR174">
        <v>48.312</v>
      </c>
      <c r="CS174">
        <v>47</v>
      </c>
      <c r="CT174">
        <v>46.2122</v>
      </c>
      <c r="CU174">
        <v>45.125</v>
      </c>
      <c r="CV174">
        <v>1959.985</v>
      </c>
      <c r="CW174">
        <v>40.02</v>
      </c>
      <c r="CX174">
        <v>0</v>
      </c>
      <c r="CY174">
        <v>1651547747.4</v>
      </c>
      <c r="CZ174">
        <v>0</v>
      </c>
      <c r="DA174">
        <v>0</v>
      </c>
      <c r="DB174" t="s">
        <v>356</v>
      </c>
      <c r="DC174">
        <v>1657298120.5</v>
      </c>
      <c r="DD174">
        <v>1657298120.5</v>
      </c>
      <c r="DE174">
        <v>0</v>
      </c>
      <c r="DF174">
        <v>1.391</v>
      </c>
      <c r="DG174">
        <v>0.035</v>
      </c>
      <c r="DH174">
        <v>2.39</v>
      </c>
      <c r="DI174">
        <v>0.104</v>
      </c>
      <c r="DJ174">
        <v>419</v>
      </c>
      <c r="DK174">
        <v>18</v>
      </c>
      <c r="DL174">
        <v>0.11</v>
      </c>
      <c r="DM174">
        <v>0.02</v>
      </c>
      <c r="DN174">
        <v>-40.6692512195122</v>
      </c>
      <c r="DO174">
        <v>-6.91056376306623</v>
      </c>
      <c r="DP174">
        <v>0.734251635978796</v>
      </c>
      <c r="DQ174">
        <v>0</v>
      </c>
      <c r="DR174">
        <v>2.20105487804878</v>
      </c>
      <c r="DS174">
        <v>-0.189671498257839</v>
      </c>
      <c r="DT174">
        <v>0.0195881237192026</v>
      </c>
      <c r="DU174">
        <v>0</v>
      </c>
      <c r="DV174">
        <v>0</v>
      </c>
      <c r="DW174">
        <v>2</v>
      </c>
      <c r="DX174" t="s">
        <v>357</v>
      </c>
      <c r="DY174">
        <v>2.82017</v>
      </c>
      <c r="DZ174">
        <v>2.64104</v>
      </c>
      <c r="EA174">
        <v>0.0997007</v>
      </c>
      <c r="EB174">
        <v>0.104464</v>
      </c>
      <c r="EC174">
        <v>0.0771419</v>
      </c>
      <c r="ED174">
        <v>0.0718377</v>
      </c>
      <c r="EE174">
        <v>25008.1</v>
      </c>
      <c r="EF174">
        <v>21753.8</v>
      </c>
      <c r="EG174">
        <v>24891.8</v>
      </c>
      <c r="EH174">
        <v>23680</v>
      </c>
      <c r="EI174">
        <v>39264.4</v>
      </c>
      <c r="EJ174">
        <v>36419.4</v>
      </c>
      <c r="EK174">
        <v>45057.4</v>
      </c>
      <c r="EL174">
        <v>42293.7</v>
      </c>
      <c r="EM174">
        <v>1.72378</v>
      </c>
      <c r="EN174">
        <v>2.05335</v>
      </c>
      <c r="EO174">
        <v>-0.0132248</v>
      </c>
      <c r="EP174">
        <v>0</v>
      </c>
      <c r="EQ174">
        <v>25.3069</v>
      </c>
      <c r="ER174">
        <v>999.9</v>
      </c>
      <c r="ES174">
        <v>33.659</v>
      </c>
      <c r="ET174">
        <v>38.995</v>
      </c>
      <c r="EU174">
        <v>32.2245</v>
      </c>
      <c r="EV174">
        <v>52.6808</v>
      </c>
      <c r="EW174">
        <v>29.0545</v>
      </c>
      <c r="EX174">
        <v>2</v>
      </c>
      <c r="EY174">
        <v>0.388186</v>
      </c>
      <c r="EZ174">
        <v>6.52212</v>
      </c>
      <c r="FA174">
        <v>20.1172</v>
      </c>
      <c r="FB174">
        <v>5.23361</v>
      </c>
      <c r="FC174">
        <v>11.992</v>
      </c>
      <c r="FD174">
        <v>4.9556</v>
      </c>
      <c r="FE174">
        <v>3.30398</v>
      </c>
      <c r="FF174">
        <v>348.2</v>
      </c>
      <c r="FG174">
        <v>9999</v>
      </c>
      <c r="FH174">
        <v>9999</v>
      </c>
      <c r="FI174">
        <v>6254.3</v>
      </c>
      <c r="FJ174">
        <v>1.86813</v>
      </c>
      <c r="FK174">
        <v>1.86397</v>
      </c>
      <c r="FL174">
        <v>1.87134</v>
      </c>
      <c r="FM174">
        <v>1.86248</v>
      </c>
      <c r="FN174">
        <v>1.86181</v>
      </c>
      <c r="FO174">
        <v>1.86815</v>
      </c>
      <c r="FP174">
        <v>1.85836</v>
      </c>
      <c r="FQ174">
        <v>1.86459</v>
      </c>
      <c r="FR174">
        <v>5</v>
      </c>
      <c r="FS174">
        <v>0</v>
      </c>
      <c r="FT174">
        <v>0</v>
      </c>
      <c r="FU174">
        <v>0</v>
      </c>
      <c r="FV174" t="s">
        <v>358</v>
      </c>
      <c r="FW174" t="s">
        <v>359</v>
      </c>
      <c r="FX174" t="s">
        <v>360</v>
      </c>
      <c r="FY174" t="s">
        <v>360</v>
      </c>
      <c r="FZ174" t="s">
        <v>360</v>
      </c>
      <c r="GA174" t="s">
        <v>360</v>
      </c>
      <c r="GB174">
        <v>0</v>
      </c>
      <c r="GC174">
        <v>100</v>
      </c>
      <c r="GD174">
        <v>100</v>
      </c>
      <c r="GE174">
        <v>3.94</v>
      </c>
      <c r="GF174">
        <v>0.3021</v>
      </c>
      <c r="GG174">
        <v>1.58883679202709</v>
      </c>
      <c r="GH174">
        <v>0.00476717027532216</v>
      </c>
      <c r="GI174">
        <v>-2.21254457965117e-06</v>
      </c>
      <c r="GJ174">
        <v>8.4011376092462e-10</v>
      </c>
      <c r="GK174">
        <v>-0.0609447565822332</v>
      </c>
      <c r="GL174">
        <v>-0.00872906473258777</v>
      </c>
      <c r="GM174">
        <v>0.00143137740804298</v>
      </c>
      <c r="GN174">
        <v>-1.08861914993027e-05</v>
      </c>
      <c r="GO174">
        <v>12</v>
      </c>
      <c r="GP174">
        <v>2219</v>
      </c>
      <c r="GQ174">
        <v>4</v>
      </c>
      <c r="GR174">
        <v>38</v>
      </c>
      <c r="GS174">
        <v>3047.4</v>
      </c>
      <c r="GT174">
        <v>3047.4</v>
      </c>
      <c r="GU174">
        <v>1.95679</v>
      </c>
      <c r="GV174">
        <v>2.41333</v>
      </c>
      <c r="GW174">
        <v>1.99829</v>
      </c>
      <c r="GX174">
        <v>2.70264</v>
      </c>
      <c r="GY174">
        <v>2.09351</v>
      </c>
      <c r="GZ174">
        <v>2.3584</v>
      </c>
      <c r="HA174">
        <v>44.2787</v>
      </c>
      <c r="HB174">
        <v>13.3878</v>
      </c>
      <c r="HC174">
        <v>18</v>
      </c>
      <c r="HD174">
        <v>423.285</v>
      </c>
      <c r="HE174">
        <v>642.807</v>
      </c>
      <c r="HF174">
        <v>20.65</v>
      </c>
      <c r="HG174">
        <v>32.2752</v>
      </c>
      <c r="HH174">
        <v>30.0036</v>
      </c>
      <c r="HI174">
        <v>32.3277</v>
      </c>
      <c r="HJ174">
        <v>32.3064</v>
      </c>
      <c r="HK174">
        <v>39.1904</v>
      </c>
      <c r="HL174">
        <v>46.9077</v>
      </c>
      <c r="HM174">
        <v>0</v>
      </c>
      <c r="HN174">
        <v>20.5171</v>
      </c>
      <c r="HO174">
        <v>709.051</v>
      </c>
      <c r="HP174">
        <v>19.6531</v>
      </c>
      <c r="HQ174">
        <v>95.3187</v>
      </c>
      <c r="HR174">
        <v>99.3913</v>
      </c>
    </row>
    <row r="175" spans="1:226">
      <c r="A175">
        <v>159</v>
      </c>
      <c r="B175">
        <v>1657480968.6</v>
      </c>
      <c r="C175">
        <v>1699.59999990463</v>
      </c>
      <c r="D175" t="s">
        <v>677</v>
      </c>
      <c r="E175" t="s">
        <v>678</v>
      </c>
      <c r="F175">
        <v>5</v>
      </c>
      <c r="G175" t="s">
        <v>596</v>
      </c>
      <c r="H175" t="s">
        <v>354</v>
      </c>
      <c r="I175">
        <v>1657480965.85</v>
      </c>
      <c r="J175">
        <f>(K175)/1000</f>
        <v>0</v>
      </c>
      <c r="K175">
        <f>IF(BF175, AN175, AH175)</f>
        <v>0</v>
      </c>
      <c r="L175">
        <f>IF(BF175, AI175, AG175)</f>
        <v>0</v>
      </c>
      <c r="M175">
        <f>BH175 - IF(AU175&gt;1, L175*BB175*100.0/(AW175*BV175), 0)</f>
        <v>0</v>
      </c>
      <c r="N175">
        <f>((T175-J175/2)*M175-L175)/(T175+J175/2)</f>
        <v>0</v>
      </c>
      <c r="O175">
        <f>N175*(BO175+BP175)/1000.0</f>
        <v>0</v>
      </c>
      <c r="P175">
        <f>(BH175 - IF(AU175&gt;1, L175*BB175*100.0/(AW175*BV175), 0))*(BO175+BP175)/1000.0</f>
        <v>0</v>
      </c>
      <c r="Q175">
        <f>2.0/((1/S175-1/R175)+SIGN(S175)*SQRT((1/S175-1/R175)*(1/S175-1/R175) + 4*BC175/((BC175+1)*(BC175+1))*(2*1/S175*1/R175-1/R175*1/R175)))</f>
        <v>0</v>
      </c>
      <c r="R175">
        <f>IF(LEFT(BD175,1)&lt;&gt;"0",IF(LEFT(BD175,1)="1",3.0,BE175),$D$5+$E$5*(BV175*BO175/($K$5*1000))+$F$5*(BV175*BO175/($K$5*1000))*MAX(MIN(BB175,$J$5),$I$5)*MAX(MIN(BB175,$J$5),$I$5)+$G$5*MAX(MIN(BB175,$J$5),$I$5)*(BV175*BO175/($K$5*1000))+$H$5*(BV175*BO175/($K$5*1000))*(BV175*BO175/($K$5*1000)))</f>
        <v>0</v>
      </c>
      <c r="S175">
        <f>J175*(1000-(1000*0.61365*exp(17.502*W175/(240.97+W175))/(BO175+BP175)+BJ175)/2)/(1000*0.61365*exp(17.502*W175/(240.97+W175))/(BO175+BP175)-BJ175)</f>
        <v>0</v>
      </c>
      <c r="T175">
        <f>1/((BC175+1)/(Q175/1.6)+1/(R175/1.37)) + BC175/((BC175+1)/(Q175/1.6) + BC175/(R175/1.37))</f>
        <v>0</v>
      </c>
      <c r="U175">
        <f>(AX175*BA175)</f>
        <v>0</v>
      </c>
      <c r="V175">
        <f>(BQ175+(U175+2*0.95*5.67E-8*(((BQ175+$B$7)+273)^4-(BQ175+273)^4)-44100*J175)/(1.84*29.3*R175+8*0.95*5.67E-8*(BQ175+273)^3))</f>
        <v>0</v>
      </c>
      <c r="W175">
        <f>($C$7*BR175+$D$7*BS175+$E$7*V175)</f>
        <v>0</v>
      </c>
      <c r="X175">
        <f>0.61365*exp(17.502*W175/(240.97+W175))</f>
        <v>0</v>
      </c>
      <c r="Y175">
        <f>(Z175/AA175*100)</f>
        <v>0</v>
      </c>
      <c r="Z175">
        <f>BJ175*(BO175+BP175)/1000</f>
        <v>0</v>
      </c>
      <c r="AA175">
        <f>0.61365*exp(17.502*BQ175/(240.97+BQ175))</f>
        <v>0</v>
      </c>
      <c r="AB175">
        <f>(X175-BJ175*(BO175+BP175)/1000)</f>
        <v>0</v>
      </c>
      <c r="AC175">
        <f>(-J175*44100)</f>
        <v>0</v>
      </c>
      <c r="AD175">
        <f>2*29.3*R175*0.92*(BQ175-W175)</f>
        <v>0</v>
      </c>
      <c r="AE175">
        <f>2*0.95*5.67E-8*(((BQ175+$B$7)+273)^4-(W175+273)^4)</f>
        <v>0</v>
      </c>
      <c r="AF175">
        <f>U175+AE175+AC175+AD175</f>
        <v>0</v>
      </c>
      <c r="AG175">
        <f>BN175*AU175*(BI175-BH175*(1000-AU175*BK175)/(1000-AU175*BJ175))/(100*BB175)</f>
        <v>0</v>
      </c>
      <c r="AH175">
        <f>1000*BN175*AU175*(BJ175-BK175)/(100*BB175*(1000-AU175*BJ175))</f>
        <v>0</v>
      </c>
      <c r="AI175">
        <f>(AJ175 - AK175 - BO175*1E3/(8.314*(BQ175+273.15)) * AM175/BN175 * AL175) * BN175/(100*BB175) * (1000 - BK175)/1000</f>
        <v>0</v>
      </c>
      <c r="AJ175">
        <v>702.724999238845</v>
      </c>
      <c r="AK175">
        <v>670.319557575757</v>
      </c>
      <c r="AL175">
        <v>3.40455508527722</v>
      </c>
      <c r="AM175">
        <v>66.2237107534502</v>
      </c>
      <c r="AN175">
        <f>(AP175 - AO175 + BO175*1E3/(8.314*(BQ175+273.15)) * AR175/BN175 * AQ175) * BN175/(100*BB175) * 1000/(1000 - AP175)</f>
        <v>0</v>
      </c>
      <c r="AO175">
        <v>19.5952842371058</v>
      </c>
      <c r="AP175">
        <v>21.7095524475525</v>
      </c>
      <c r="AQ175">
        <v>-0.00593571891158653</v>
      </c>
      <c r="AR175">
        <v>78.8586477778016</v>
      </c>
      <c r="AS175">
        <v>20</v>
      </c>
      <c r="AT175">
        <v>4</v>
      </c>
      <c r="AU175">
        <f>IF(AS175*$H$13&gt;=AW175,1.0,(AW175/(AW175-AS175*$H$13)))</f>
        <v>0</v>
      </c>
      <c r="AV175">
        <f>(AU175-1)*100</f>
        <v>0</v>
      </c>
      <c r="AW175">
        <f>MAX(0,($B$13+$C$13*BV175)/(1+$D$13*BV175)*BO175/(BQ175+273)*$E$13)</f>
        <v>0</v>
      </c>
      <c r="AX175">
        <f>$B$11*BW175+$C$11*BX175+$F$11*CI175*(1-CL175)</f>
        <v>0</v>
      </c>
      <c r="AY175">
        <f>AX175*AZ175</f>
        <v>0</v>
      </c>
      <c r="AZ175">
        <f>($B$11*$D$9+$C$11*$D$9+$F$11*((CV175+CN175)/MAX(CV175+CN175+CW175, 0.1)*$I$9+CW175/MAX(CV175+CN175+CW175, 0.1)*$J$9))/($B$11+$C$11+$F$11)</f>
        <v>0</v>
      </c>
      <c r="BA175">
        <f>($B$11*$K$9+$C$11*$K$9+$F$11*((CV175+CN175)/MAX(CV175+CN175+CW175, 0.1)*$P$9+CW175/MAX(CV175+CN175+CW175, 0.1)*$Q$9))/($B$11+$C$11+$F$11)</f>
        <v>0</v>
      </c>
      <c r="BB175">
        <v>2.7</v>
      </c>
      <c r="BC175">
        <v>0.5</v>
      </c>
      <c r="BD175" t="s">
        <v>355</v>
      </c>
      <c r="BE175">
        <v>2</v>
      </c>
      <c r="BF175" t="b">
        <v>1</v>
      </c>
      <c r="BG175">
        <v>1657480965.85</v>
      </c>
      <c r="BH175">
        <v>648.2522</v>
      </c>
      <c r="BI175">
        <v>690.2335</v>
      </c>
      <c r="BJ175">
        <v>21.7156</v>
      </c>
      <c r="BK175">
        <v>19.59795</v>
      </c>
      <c r="BL175">
        <v>644.2856</v>
      </c>
      <c r="BM175">
        <v>21.414</v>
      </c>
      <c r="BN175">
        <v>500.0238</v>
      </c>
      <c r="BO175">
        <v>73.36988</v>
      </c>
      <c r="BP175">
        <v>0.02457371</v>
      </c>
      <c r="BQ175">
        <v>25.18984</v>
      </c>
      <c r="BR175">
        <v>25.07779</v>
      </c>
      <c r="BS175">
        <v>999.9</v>
      </c>
      <c r="BT175">
        <v>0</v>
      </c>
      <c r="BU175">
        <v>0</v>
      </c>
      <c r="BV175">
        <v>9994.125</v>
      </c>
      <c r="BW175">
        <v>0</v>
      </c>
      <c r="BX175">
        <v>1715.935</v>
      </c>
      <c r="BY175">
        <v>-41.98142</v>
      </c>
      <c r="BZ175">
        <v>662.6419</v>
      </c>
      <c r="CA175">
        <v>704.0311</v>
      </c>
      <c r="CB175">
        <v>2.117652</v>
      </c>
      <c r="CC175">
        <v>690.2335</v>
      </c>
      <c r="CD175">
        <v>19.59795</v>
      </c>
      <c r="CE175">
        <v>1.59327</v>
      </c>
      <c r="CF175">
        <v>1.437901</v>
      </c>
      <c r="CG175">
        <v>13.89388</v>
      </c>
      <c r="CH175">
        <v>12.32332</v>
      </c>
      <c r="CI175">
        <v>2000.053</v>
      </c>
      <c r="CJ175">
        <v>0.9799995</v>
      </c>
      <c r="CK175">
        <v>0.02000055</v>
      </c>
      <c r="CL175">
        <v>0</v>
      </c>
      <c r="CM175">
        <v>2.57669</v>
      </c>
      <c r="CN175">
        <v>0</v>
      </c>
      <c r="CO175">
        <v>3697.217</v>
      </c>
      <c r="CP175">
        <v>16705.84</v>
      </c>
      <c r="CQ175">
        <v>45.812</v>
      </c>
      <c r="CR175">
        <v>48.312</v>
      </c>
      <c r="CS175">
        <v>47</v>
      </c>
      <c r="CT175">
        <v>46.1622</v>
      </c>
      <c r="CU175">
        <v>45.0998</v>
      </c>
      <c r="CV175">
        <v>1960.05</v>
      </c>
      <c r="CW175">
        <v>40.005</v>
      </c>
      <c r="CX175">
        <v>0</v>
      </c>
      <c r="CY175">
        <v>1651547752.8</v>
      </c>
      <c r="CZ175">
        <v>0</v>
      </c>
      <c r="DA175">
        <v>0</v>
      </c>
      <c r="DB175" t="s">
        <v>356</v>
      </c>
      <c r="DC175">
        <v>1657298120.5</v>
      </c>
      <c r="DD175">
        <v>1657298120.5</v>
      </c>
      <c r="DE175">
        <v>0</v>
      </c>
      <c r="DF175">
        <v>1.391</v>
      </c>
      <c r="DG175">
        <v>0.035</v>
      </c>
      <c r="DH175">
        <v>2.39</v>
      </c>
      <c r="DI175">
        <v>0.104</v>
      </c>
      <c r="DJ175">
        <v>419</v>
      </c>
      <c r="DK175">
        <v>18</v>
      </c>
      <c r="DL175">
        <v>0.11</v>
      </c>
      <c r="DM175">
        <v>0.02</v>
      </c>
      <c r="DN175">
        <v>-41.3297725</v>
      </c>
      <c r="DO175">
        <v>-5.75420150093809</v>
      </c>
      <c r="DP175">
        <v>0.6178031349012</v>
      </c>
      <c r="DQ175">
        <v>0</v>
      </c>
      <c r="DR175">
        <v>2.1688955</v>
      </c>
      <c r="DS175">
        <v>-0.351426641651036</v>
      </c>
      <c r="DT175">
        <v>0.0351658040537964</v>
      </c>
      <c r="DU175">
        <v>0</v>
      </c>
      <c r="DV175">
        <v>0</v>
      </c>
      <c r="DW175">
        <v>2</v>
      </c>
      <c r="DX175" t="s">
        <v>357</v>
      </c>
      <c r="DY175">
        <v>2.82017</v>
      </c>
      <c r="DZ175">
        <v>2.64113</v>
      </c>
      <c r="EA175">
        <v>0.1017</v>
      </c>
      <c r="EB175">
        <v>0.106483</v>
      </c>
      <c r="EC175">
        <v>0.0770949</v>
      </c>
      <c r="ED175">
        <v>0.07187</v>
      </c>
      <c r="EE175">
        <v>24953</v>
      </c>
      <c r="EF175">
        <v>21704.9</v>
      </c>
      <c r="EG175">
        <v>24892.2</v>
      </c>
      <c r="EH175">
        <v>23680.1</v>
      </c>
      <c r="EI175">
        <v>39266.8</v>
      </c>
      <c r="EJ175">
        <v>36418.3</v>
      </c>
      <c r="EK175">
        <v>45057.8</v>
      </c>
      <c r="EL175">
        <v>42293.9</v>
      </c>
      <c r="EM175">
        <v>1.72418</v>
      </c>
      <c r="EN175">
        <v>2.05358</v>
      </c>
      <c r="EO175">
        <v>-0.0155903</v>
      </c>
      <c r="EP175">
        <v>0</v>
      </c>
      <c r="EQ175">
        <v>25.3135</v>
      </c>
      <c r="ER175">
        <v>999.9</v>
      </c>
      <c r="ES175">
        <v>33.634</v>
      </c>
      <c r="ET175">
        <v>39.005</v>
      </c>
      <c r="EU175">
        <v>32.2201</v>
      </c>
      <c r="EV175">
        <v>52.8108</v>
      </c>
      <c r="EW175">
        <v>29.0986</v>
      </c>
      <c r="EX175">
        <v>2</v>
      </c>
      <c r="EY175">
        <v>0.384088</v>
      </c>
      <c r="EZ175">
        <v>6.00165</v>
      </c>
      <c r="FA175">
        <v>20.1381</v>
      </c>
      <c r="FB175">
        <v>5.23406</v>
      </c>
      <c r="FC175">
        <v>11.992</v>
      </c>
      <c r="FD175">
        <v>4.9558</v>
      </c>
      <c r="FE175">
        <v>3.304</v>
      </c>
      <c r="FF175">
        <v>348.2</v>
      </c>
      <c r="FG175">
        <v>9999</v>
      </c>
      <c r="FH175">
        <v>9999</v>
      </c>
      <c r="FI175">
        <v>6254.3</v>
      </c>
      <c r="FJ175">
        <v>1.86813</v>
      </c>
      <c r="FK175">
        <v>1.864</v>
      </c>
      <c r="FL175">
        <v>1.87134</v>
      </c>
      <c r="FM175">
        <v>1.86249</v>
      </c>
      <c r="FN175">
        <v>1.86185</v>
      </c>
      <c r="FO175">
        <v>1.86815</v>
      </c>
      <c r="FP175">
        <v>1.85836</v>
      </c>
      <c r="FQ175">
        <v>1.86459</v>
      </c>
      <c r="FR175">
        <v>5</v>
      </c>
      <c r="FS175">
        <v>0</v>
      </c>
      <c r="FT175">
        <v>0</v>
      </c>
      <c r="FU175">
        <v>0</v>
      </c>
      <c r="FV175" t="s">
        <v>358</v>
      </c>
      <c r="FW175" t="s">
        <v>359</v>
      </c>
      <c r="FX175" t="s">
        <v>360</v>
      </c>
      <c r="FY175" t="s">
        <v>360</v>
      </c>
      <c r="FZ175" t="s">
        <v>360</v>
      </c>
      <c r="GA175" t="s">
        <v>360</v>
      </c>
      <c r="GB175">
        <v>0</v>
      </c>
      <c r="GC175">
        <v>100</v>
      </c>
      <c r="GD175">
        <v>100</v>
      </c>
      <c r="GE175">
        <v>3.994</v>
      </c>
      <c r="GF175">
        <v>0.3013</v>
      </c>
      <c r="GG175">
        <v>1.58883679202709</v>
      </c>
      <c r="GH175">
        <v>0.00476717027532216</v>
      </c>
      <c r="GI175">
        <v>-2.21254457965117e-06</v>
      </c>
      <c r="GJ175">
        <v>8.4011376092462e-10</v>
      </c>
      <c r="GK175">
        <v>-0.0609447565822332</v>
      </c>
      <c r="GL175">
        <v>-0.00872906473258777</v>
      </c>
      <c r="GM175">
        <v>0.00143137740804298</v>
      </c>
      <c r="GN175">
        <v>-1.08861914993027e-05</v>
      </c>
      <c r="GO175">
        <v>12</v>
      </c>
      <c r="GP175">
        <v>2219</v>
      </c>
      <c r="GQ175">
        <v>4</v>
      </c>
      <c r="GR175">
        <v>38</v>
      </c>
      <c r="GS175">
        <v>3047.5</v>
      </c>
      <c r="GT175">
        <v>3047.5</v>
      </c>
      <c r="GU175">
        <v>1.99951</v>
      </c>
      <c r="GV175">
        <v>2.41943</v>
      </c>
      <c r="GW175">
        <v>1.99829</v>
      </c>
      <c r="GX175">
        <v>2.70264</v>
      </c>
      <c r="GY175">
        <v>2.09351</v>
      </c>
      <c r="GZ175">
        <v>2.40112</v>
      </c>
      <c r="HA175">
        <v>44.2787</v>
      </c>
      <c r="HB175">
        <v>13.3965</v>
      </c>
      <c r="HC175">
        <v>18</v>
      </c>
      <c r="HD175">
        <v>423.416</v>
      </c>
      <c r="HE175">
        <v>642.826</v>
      </c>
      <c r="HF175">
        <v>20.4477</v>
      </c>
      <c r="HG175">
        <v>32.2556</v>
      </c>
      <c r="HH175">
        <v>29.9989</v>
      </c>
      <c r="HI175">
        <v>32.3121</v>
      </c>
      <c r="HJ175">
        <v>32.2907</v>
      </c>
      <c r="HK175">
        <v>40.0408</v>
      </c>
      <c r="HL175">
        <v>46.9077</v>
      </c>
      <c r="HM175">
        <v>0</v>
      </c>
      <c r="HN175">
        <v>20.4393</v>
      </c>
      <c r="HO175">
        <v>722.476</v>
      </c>
      <c r="HP175">
        <v>19.7048</v>
      </c>
      <c r="HQ175">
        <v>95.3197</v>
      </c>
      <c r="HR175">
        <v>99.3917</v>
      </c>
    </row>
    <row r="176" spans="1:226">
      <c r="A176">
        <v>160</v>
      </c>
      <c r="B176">
        <v>1657480973.6</v>
      </c>
      <c r="C176">
        <v>1704.59999990463</v>
      </c>
      <c r="D176" t="s">
        <v>679</v>
      </c>
      <c r="E176" t="s">
        <v>680</v>
      </c>
      <c r="F176">
        <v>5</v>
      </c>
      <c r="G176" t="s">
        <v>596</v>
      </c>
      <c r="H176" t="s">
        <v>354</v>
      </c>
      <c r="I176">
        <v>1657480971.1</v>
      </c>
      <c r="J176">
        <f>(K176)/1000</f>
        <v>0</v>
      </c>
      <c r="K176">
        <f>IF(BF176, AN176, AH176)</f>
        <v>0</v>
      </c>
      <c r="L176">
        <f>IF(BF176, AI176, AG176)</f>
        <v>0</v>
      </c>
      <c r="M176">
        <f>BH176 - IF(AU176&gt;1, L176*BB176*100.0/(AW176*BV176), 0)</f>
        <v>0</v>
      </c>
      <c r="N176">
        <f>((T176-J176/2)*M176-L176)/(T176+J176/2)</f>
        <v>0</v>
      </c>
      <c r="O176">
        <f>N176*(BO176+BP176)/1000.0</f>
        <v>0</v>
      </c>
      <c r="P176">
        <f>(BH176 - IF(AU176&gt;1, L176*BB176*100.0/(AW176*BV176), 0))*(BO176+BP176)/1000.0</f>
        <v>0</v>
      </c>
      <c r="Q176">
        <f>2.0/((1/S176-1/R176)+SIGN(S176)*SQRT((1/S176-1/R176)*(1/S176-1/R176) + 4*BC176/((BC176+1)*(BC176+1))*(2*1/S176*1/R176-1/R176*1/R176)))</f>
        <v>0</v>
      </c>
      <c r="R176">
        <f>IF(LEFT(BD176,1)&lt;&gt;"0",IF(LEFT(BD176,1)="1",3.0,BE176),$D$5+$E$5*(BV176*BO176/($K$5*1000))+$F$5*(BV176*BO176/($K$5*1000))*MAX(MIN(BB176,$J$5),$I$5)*MAX(MIN(BB176,$J$5),$I$5)+$G$5*MAX(MIN(BB176,$J$5),$I$5)*(BV176*BO176/($K$5*1000))+$H$5*(BV176*BO176/($K$5*1000))*(BV176*BO176/($K$5*1000)))</f>
        <v>0</v>
      </c>
      <c r="S176">
        <f>J176*(1000-(1000*0.61365*exp(17.502*W176/(240.97+W176))/(BO176+BP176)+BJ176)/2)/(1000*0.61365*exp(17.502*W176/(240.97+W176))/(BO176+BP176)-BJ176)</f>
        <v>0</v>
      </c>
      <c r="T176">
        <f>1/((BC176+1)/(Q176/1.6)+1/(R176/1.37)) + BC176/((BC176+1)/(Q176/1.6) + BC176/(R176/1.37))</f>
        <v>0</v>
      </c>
      <c r="U176">
        <f>(AX176*BA176)</f>
        <v>0</v>
      </c>
      <c r="V176">
        <f>(BQ176+(U176+2*0.95*5.67E-8*(((BQ176+$B$7)+273)^4-(BQ176+273)^4)-44100*J176)/(1.84*29.3*R176+8*0.95*5.67E-8*(BQ176+273)^3))</f>
        <v>0</v>
      </c>
      <c r="W176">
        <f>($C$7*BR176+$D$7*BS176+$E$7*V176)</f>
        <v>0</v>
      </c>
      <c r="X176">
        <f>0.61365*exp(17.502*W176/(240.97+W176))</f>
        <v>0</v>
      </c>
      <c r="Y176">
        <f>(Z176/AA176*100)</f>
        <v>0</v>
      </c>
      <c r="Z176">
        <f>BJ176*(BO176+BP176)/1000</f>
        <v>0</v>
      </c>
      <c r="AA176">
        <f>0.61365*exp(17.502*BQ176/(240.97+BQ176))</f>
        <v>0</v>
      </c>
      <c r="AB176">
        <f>(X176-BJ176*(BO176+BP176)/1000)</f>
        <v>0</v>
      </c>
      <c r="AC176">
        <f>(-J176*44100)</f>
        <v>0</v>
      </c>
      <c r="AD176">
        <f>2*29.3*R176*0.92*(BQ176-W176)</f>
        <v>0</v>
      </c>
      <c r="AE176">
        <f>2*0.95*5.67E-8*(((BQ176+$B$7)+273)^4-(W176+273)^4)</f>
        <v>0</v>
      </c>
      <c r="AF176">
        <f>U176+AE176+AC176+AD176</f>
        <v>0</v>
      </c>
      <c r="AG176">
        <f>BN176*AU176*(BI176-BH176*(1000-AU176*BK176)/(1000-AU176*BJ176))/(100*BB176)</f>
        <v>0</v>
      </c>
      <c r="AH176">
        <f>1000*BN176*AU176*(BJ176-BK176)/(100*BB176*(1000-AU176*BJ176))</f>
        <v>0</v>
      </c>
      <c r="AI176">
        <f>(AJ176 - AK176 - BO176*1E3/(8.314*(BQ176+273.15)) * AM176/BN176 * AL176) * BN176/(100*BB176) * (1000 - BK176)/1000</f>
        <v>0</v>
      </c>
      <c r="AJ176">
        <v>720.332796219887</v>
      </c>
      <c r="AK176">
        <v>687.406242424242</v>
      </c>
      <c r="AL176">
        <v>3.41798933011082</v>
      </c>
      <c r="AM176">
        <v>66.2237107534502</v>
      </c>
      <c r="AN176">
        <f>(AP176 - AO176 + BO176*1E3/(8.314*(BQ176+273.15)) * AR176/BN176 * AQ176) * BN176/(100*BB176) * 1000/(1000 - AP176)</f>
        <v>0</v>
      </c>
      <c r="AO176">
        <v>19.6064563966602</v>
      </c>
      <c r="AP176">
        <v>21.7112118881119</v>
      </c>
      <c r="AQ176">
        <v>-0.000340583372026332</v>
      </c>
      <c r="AR176">
        <v>78.8586477778016</v>
      </c>
      <c r="AS176">
        <v>20</v>
      </c>
      <c r="AT176">
        <v>4</v>
      </c>
      <c r="AU176">
        <f>IF(AS176*$H$13&gt;=AW176,1.0,(AW176/(AW176-AS176*$H$13)))</f>
        <v>0</v>
      </c>
      <c r="AV176">
        <f>(AU176-1)*100</f>
        <v>0</v>
      </c>
      <c r="AW176">
        <f>MAX(0,($B$13+$C$13*BV176)/(1+$D$13*BV176)*BO176/(BQ176+273)*$E$13)</f>
        <v>0</v>
      </c>
      <c r="AX176">
        <f>$B$11*BW176+$C$11*BX176+$F$11*CI176*(1-CL176)</f>
        <v>0</v>
      </c>
      <c r="AY176">
        <f>AX176*AZ176</f>
        <v>0</v>
      </c>
      <c r="AZ176">
        <f>($B$11*$D$9+$C$11*$D$9+$F$11*((CV176+CN176)/MAX(CV176+CN176+CW176, 0.1)*$I$9+CW176/MAX(CV176+CN176+CW176, 0.1)*$J$9))/($B$11+$C$11+$F$11)</f>
        <v>0</v>
      </c>
      <c r="BA176">
        <f>($B$11*$K$9+$C$11*$K$9+$F$11*((CV176+CN176)/MAX(CV176+CN176+CW176, 0.1)*$P$9+CW176/MAX(CV176+CN176+CW176, 0.1)*$Q$9))/($B$11+$C$11+$F$11)</f>
        <v>0</v>
      </c>
      <c r="BB176">
        <v>2.7</v>
      </c>
      <c r="BC176">
        <v>0.5</v>
      </c>
      <c r="BD176" t="s">
        <v>355</v>
      </c>
      <c r="BE176">
        <v>2</v>
      </c>
      <c r="BF176" t="b">
        <v>1</v>
      </c>
      <c r="BG176">
        <v>1657480971.1</v>
      </c>
      <c r="BH176">
        <v>665.785</v>
      </c>
      <c r="BI176">
        <v>708.130111111111</v>
      </c>
      <c r="BJ176">
        <v>21.7087222222222</v>
      </c>
      <c r="BK176">
        <v>19.6109555555556</v>
      </c>
      <c r="BL176">
        <v>661.766777777778</v>
      </c>
      <c r="BM176">
        <v>21.4073666666667</v>
      </c>
      <c r="BN176">
        <v>499.986444444444</v>
      </c>
      <c r="BO176">
        <v>73.3679888888889</v>
      </c>
      <c r="BP176">
        <v>0.0247800111111111</v>
      </c>
      <c r="BQ176">
        <v>25.1693111111111</v>
      </c>
      <c r="BR176">
        <v>25.0444444444444</v>
      </c>
      <c r="BS176">
        <v>999.9</v>
      </c>
      <c r="BT176">
        <v>0</v>
      </c>
      <c r="BU176">
        <v>0</v>
      </c>
      <c r="BV176">
        <v>10009.3777777778</v>
      </c>
      <c r="BW176">
        <v>0</v>
      </c>
      <c r="BX176">
        <v>1731.55333333333</v>
      </c>
      <c r="BY176">
        <v>-42.3451</v>
      </c>
      <c r="BZ176">
        <v>680.559111111111</v>
      </c>
      <c r="CA176">
        <v>722.294888888889</v>
      </c>
      <c r="CB176">
        <v>2.09779555555556</v>
      </c>
      <c r="CC176">
        <v>708.130111111111</v>
      </c>
      <c r="CD176">
        <v>19.6109555555556</v>
      </c>
      <c r="CE176">
        <v>1.59272777777778</v>
      </c>
      <c r="CF176">
        <v>1.43881555555556</v>
      </c>
      <c r="CG176">
        <v>13.8886</v>
      </c>
      <c r="CH176">
        <v>12.3329888888889</v>
      </c>
      <c r="CI176">
        <v>2000.03111111111</v>
      </c>
      <c r="CJ176">
        <v>0.980007333333333</v>
      </c>
      <c r="CK176">
        <v>0.0199930888888889</v>
      </c>
      <c r="CL176">
        <v>0</v>
      </c>
      <c r="CM176">
        <v>2.53833333333333</v>
      </c>
      <c r="CN176">
        <v>0</v>
      </c>
      <c r="CO176">
        <v>3721.82333333333</v>
      </c>
      <c r="CP176">
        <v>16705.7</v>
      </c>
      <c r="CQ176">
        <v>45.7706666666667</v>
      </c>
      <c r="CR176">
        <v>48.2982222222222</v>
      </c>
      <c r="CS176">
        <v>46.972</v>
      </c>
      <c r="CT176">
        <v>46.125</v>
      </c>
      <c r="CU176">
        <v>45.062</v>
      </c>
      <c r="CV176">
        <v>1960.04111111111</v>
      </c>
      <c r="CW176">
        <v>39.99</v>
      </c>
      <c r="CX176">
        <v>0</v>
      </c>
      <c r="CY176">
        <v>1651547758.2</v>
      </c>
      <c r="CZ176">
        <v>0</v>
      </c>
      <c r="DA176">
        <v>0</v>
      </c>
      <c r="DB176" t="s">
        <v>356</v>
      </c>
      <c r="DC176">
        <v>1657298120.5</v>
      </c>
      <c r="DD176">
        <v>1657298120.5</v>
      </c>
      <c r="DE176">
        <v>0</v>
      </c>
      <c r="DF176">
        <v>1.391</v>
      </c>
      <c r="DG176">
        <v>0.035</v>
      </c>
      <c r="DH176">
        <v>2.39</v>
      </c>
      <c r="DI176">
        <v>0.104</v>
      </c>
      <c r="DJ176">
        <v>419</v>
      </c>
      <c r="DK176">
        <v>18</v>
      </c>
      <c r="DL176">
        <v>0.11</v>
      </c>
      <c r="DM176">
        <v>0.02</v>
      </c>
      <c r="DN176">
        <v>-41.672135</v>
      </c>
      <c r="DO176">
        <v>-6.20396848030004</v>
      </c>
      <c r="DP176">
        <v>0.651691332438141</v>
      </c>
      <c r="DQ176">
        <v>0</v>
      </c>
      <c r="DR176">
        <v>2.147808</v>
      </c>
      <c r="DS176">
        <v>-0.395097185741092</v>
      </c>
      <c r="DT176">
        <v>0.0386216877026367</v>
      </c>
      <c r="DU176">
        <v>0</v>
      </c>
      <c r="DV176">
        <v>0</v>
      </c>
      <c r="DW176">
        <v>2</v>
      </c>
      <c r="DX176" t="s">
        <v>357</v>
      </c>
      <c r="DY176">
        <v>2.82042</v>
      </c>
      <c r="DZ176">
        <v>2.64132</v>
      </c>
      <c r="EA176">
        <v>0.103496</v>
      </c>
      <c r="EB176">
        <v>0.108172</v>
      </c>
      <c r="EC176">
        <v>0.0771089</v>
      </c>
      <c r="ED176">
        <v>0.0719236</v>
      </c>
      <c r="EE176">
        <v>24904.9</v>
      </c>
      <c r="EF176">
        <v>21664.7</v>
      </c>
      <c r="EG176">
        <v>24893.9</v>
      </c>
      <c r="EH176">
        <v>23680.9</v>
      </c>
      <c r="EI176">
        <v>39268.8</v>
      </c>
      <c r="EJ176">
        <v>36417.8</v>
      </c>
      <c r="EK176">
        <v>45060.7</v>
      </c>
      <c r="EL176">
        <v>42295.6</v>
      </c>
      <c r="EM176">
        <v>1.72423</v>
      </c>
      <c r="EN176">
        <v>2.0537</v>
      </c>
      <c r="EO176">
        <v>-0.0172146</v>
      </c>
      <c r="EP176">
        <v>0</v>
      </c>
      <c r="EQ176">
        <v>25.3134</v>
      </c>
      <c r="ER176">
        <v>999.9</v>
      </c>
      <c r="ES176">
        <v>33.634</v>
      </c>
      <c r="ET176">
        <v>39.035</v>
      </c>
      <c r="EU176">
        <v>32.2714</v>
      </c>
      <c r="EV176">
        <v>53.0008</v>
      </c>
      <c r="EW176">
        <v>29.0585</v>
      </c>
      <c r="EX176">
        <v>2</v>
      </c>
      <c r="EY176">
        <v>0.379924</v>
      </c>
      <c r="EZ176">
        <v>5.6269</v>
      </c>
      <c r="FA176">
        <v>20.1521</v>
      </c>
      <c r="FB176">
        <v>5.23301</v>
      </c>
      <c r="FC176">
        <v>11.992</v>
      </c>
      <c r="FD176">
        <v>4.95565</v>
      </c>
      <c r="FE176">
        <v>3.30395</v>
      </c>
      <c r="FF176">
        <v>348.2</v>
      </c>
      <c r="FG176">
        <v>9999</v>
      </c>
      <c r="FH176">
        <v>9999</v>
      </c>
      <c r="FI176">
        <v>6254.5</v>
      </c>
      <c r="FJ176">
        <v>1.86814</v>
      </c>
      <c r="FK176">
        <v>1.86401</v>
      </c>
      <c r="FL176">
        <v>1.87134</v>
      </c>
      <c r="FM176">
        <v>1.86249</v>
      </c>
      <c r="FN176">
        <v>1.86188</v>
      </c>
      <c r="FO176">
        <v>1.86819</v>
      </c>
      <c r="FP176">
        <v>1.85837</v>
      </c>
      <c r="FQ176">
        <v>1.86462</v>
      </c>
      <c r="FR176">
        <v>5</v>
      </c>
      <c r="FS176">
        <v>0</v>
      </c>
      <c r="FT176">
        <v>0</v>
      </c>
      <c r="FU176">
        <v>0</v>
      </c>
      <c r="FV176" t="s">
        <v>358</v>
      </c>
      <c r="FW176" t="s">
        <v>359</v>
      </c>
      <c r="FX176" t="s">
        <v>360</v>
      </c>
      <c r="FY176" t="s">
        <v>360</v>
      </c>
      <c r="FZ176" t="s">
        <v>360</v>
      </c>
      <c r="GA176" t="s">
        <v>360</v>
      </c>
      <c r="GB176">
        <v>0</v>
      </c>
      <c r="GC176">
        <v>100</v>
      </c>
      <c r="GD176">
        <v>100</v>
      </c>
      <c r="GE176">
        <v>4.043</v>
      </c>
      <c r="GF176">
        <v>0.3015</v>
      </c>
      <c r="GG176">
        <v>1.58883679202709</v>
      </c>
      <c r="GH176">
        <v>0.00476717027532216</v>
      </c>
      <c r="GI176">
        <v>-2.21254457965117e-06</v>
      </c>
      <c r="GJ176">
        <v>8.4011376092462e-10</v>
      </c>
      <c r="GK176">
        <v>-0.0609447565822332</v>
      </c>
      <c r="GL176">
        <v>-0.00872906473258777</v>
      </c>
      <c r="GM176">
        <v>0.00143137740804298</v>
      </c>
      <c r="GN176">
        <v>-1.08861914993027e-05</v>
      </c>
      <c r="GO176">
        <v>12</v>
      </c>
      <c r="GP176">
        <v>2219</v>
      </c>
      <c r="GQ176">
        <v>4</v>
      </c>
      <c r="GR176">
        <v>38</v>
      </c>
      <c r="GS176">
        <v>3047.6</v>
      </c>
      <c r="GT176">
        <v>3047.6</v>
      </c>
      <c r="GU176">
        <v>2.03247</v>
      </c>
      <c r="GV176">
        <v>2.40479</v>
      </c>
      <c r="GW176">
        <v>1.99829</v>
      </c>
      <c r="GX176">
        <v>2.70142</v>
      </c>
      <c r="GY176">
        <v>2.09351</v>
      </c>
      <c r="GZ176">
        <v>2.41699</v>
      </c>
      <c r="HA176">
        <v>44.2787</v>
      </c>
      <c r="HB176">
        <v>13.4141</v>
      </c>
      <c r="HC176">
        <v>18</v>
      </c>
      <c r="HD176">
        <v>423.353</v>
      </c>
      <c r="HE176">
        <v>642.778</v>
      </c>
      <c r="HF176">
        <v>20.3598</v>
      </c>
      <c r="HG176">
        <v>32.2378</v>
      </c>
      <c r="HH176">
        <v>29.9972</v>
      </c>
      <c r="HI176">
        <v>32.2979</v>
      </c>
      <c r="HJ176">
        <v>32.2765</v>
      </c>
      <c r="HK176">
        <v>40.7207</v>
      </c>
      <c r="HL176">
        <v>46.6243</v>
      </c>
      <c r="HM176">
        <v>0</v>
      </c>
      <c r="HN176">
        <v>20.3935</v>
      </c>
      <c r="HO176">
        <v>742.865</v>
      </c>
      <c r="HP176">
        <v>19.7427</v>
      </c>
      <c r="HQ176">
        <v>95.326</v>
      </c>
      <c r="HR176">
        <v>99.3955</v>
      </c>
    </row>
    <row r="177" spans="1:226">
      <c r="A177">
        <v>161</v>
      </c>
      <c r="B177">
        <v>1657480978.6</v>
      </c>
      <c r="C177">
        <v>1709.59999990463</v>
      </c>
      <c r="D177" t="s">
        <v>681</v>
      </c>
      <c r="E177" t="s">
        <v>682</v>
      </c>
      <c r="F177">
        <v>5</v>
      </c>
      <c r="G177" t="s">
        <v>596</v>
      </c>
      <c r="H177" t="s">
        <v>354</v>
      </c>
      <c r="I177">
        <v>1657480975.8</v>
      </c>
      <c r="J177">
        <f>(K177)/1000</f>
        <v>0</v>
      </c>
      <c r="K177">
        <f>IF(BF177, AN177, AH177)</f>
        <v>0</v>
      </c>
      <c r="L177">
        <f>IF(BF177, AI177, AG177)</f>
        <v>0</v>
      </c>
      <c r="M177">
        <f>BH177 - IF(AU177&gt;1, L177*BB177*100.0/(AW177*BV177), 0)</f>
        <v>0</v>
      </c>
      <c r="N177">
        <f>((T177-J177/2)*M177-L177)/(T177+J177/2)</f>
        <v>0</v>
      </c>
      <c r="O177">
        <f>N177*(BO177+BP177)/1000.0</f>
        <v>0</v>
      </c>
      <c r="P177">
        <f>(BH177 - IF(AU177&gt;1, L177*BB177*100.0/(AW177*BV177), 0))*(BO177+BP177)/1000.0</f>
        <v>0</v>
      </c>
      <c r="Q177">
        <f>2.0/((1/S177-1/R177)+SIGN(S177)*SQRT((1/S177-1/R177)*(1/S177-1/R177) + 4*BC177/((BC177+1)*(BC177+1))*(2*1/S177*1/R177-1/R177*1/R177)))</f>
        <v>0</v>
      </c>
      <c r="R177">
        <f>IF(LEFT(BD177,1)&lt;&gt;"0",IF(LEFT(BD177,1)="1",3.0,BE177),$D$5+$E$5*(BV177*BO177/($K$5*1000))+$F$5*(BV177*BO177/($K$5*1000))*MAX(MIN(BB177,$J$5),$I$5)*MAX(MIN(BB177,$J$5),$I$5)+$G$5*MAX(MIN(BB177,$J$5),$I$5)*(BV177*BO177/($K$5*1000))+$H$5*(BV177*BO177/($K$5*1000))*(BV177*BO177/($K$5*1000)))</f>
        <v>0</v>
      </c>
      <c r="S177">
        <f>J177*(1000-(1000*0.61365*exp(17.502*W177/(240.97+W177))/(BO177+BP177)+BJ177)/2)/(1000*0.61365*exp(17.502*W177/(240.97+W177))/(BO177+BP177)-BJ177)</f>
        <v>0</v>
      </c>
      <c r="T177">
        <f>1/((BC177+1)/(Q177/1.6)+1/(R177/1.37)) + BC177/((BC177+1)/(Q177/1.6) + BC177/(R177/1.37))</f>
        <v>0</v>
      </c>
      <c r="U177">
        <f>(AX177*BA177)</f>
        <v>0</v>
      </c>
      <c r="V177">
        <f>(BQ177+(U177+2*0.95*5.67E-8*(((BQ177+$B$7)+273)^4-(BQ177+273)^4)-44100*J177)/(1.84*29.3*R177+8*0.95*5.67E-8*(BQ177+273)^3))</f>
        <v>0</v>
      </c>
      <c r="W177">
        <f>($C$7*BR177+$D$7*BS177+$E$7*V177)</f>
        <v>0</v>
      </c>
      <c r="X177">
        <f>0.61365*exp(17.502*W177/(240.97+W177))</f>
        <v>0</v>
      </c>
      <c r="Y177">
        <f>(Z177/AA177*100)</f>
        <v>0</v>
      </c>
      <c r="Z177">
        <f>BJ177*(BO177+BP177)/1000</f>
        <v>0</v>
      </c>
      <c r="AA177">
        <f>0.61365*exp(17.502*BQ177/(240.97+BQ177))</f>
        <v>0</v>
      </c>
      <c r="AB177">
        <f>(X177-BJ177*(BO177+BP177)/1000)</f>
        <v>0</v>
      </c>
      <c r="AC177">
        <f>(-J177*44100)</f>
        <v>0</v>
      </c>
      <c r="AD177">
        <f>2*29.3*R177*0.92*(BQ177-W177)</f>
        <v>0</v>
      </c>
      <c r="AE177">
        <f>2*0.95*5.67E-8*(((BQ177+$B$7)+273)^4-(W177+273)^4)</f>
        <v>0</v>
      </c>
      <c r="AF177">
        <f>U177+AE177+AC177+AD177</f>
        <v>0</v>
      </c>
      <c r="AG177">
        <f>BN177*AU177*(BI177-BH177*(1000-AU177*BK177)/(1000-AU177*BJ177))/(100*BB177)</f>
        <v>0</v>
      </c>
      <c r="AH177">
        <f>1000*BN177*AU177*(BJ177-BK177)/(100*BB177*(1000-AU177*BJ177))</f>
        <v>0</v>
      </c>
      <c r="AI177">
        <f>(AJ177 - AK177 - BO177*1E3/(8.314*(BQ177+273.15)) * AM177/BN177 * AL177) * BN177/(100*BB177) * (1000 - BK177)/1000</f>
        <v>0</v>
      </c>
      <c r="AJ177">
        <v>736.795264320274</v>
      </c>
      <c r="AK177">
        <v>704.091387878787</v>
      </c>
      <c r="AL177">
        <v>3.32403822340353</v>
      </c>
      <c r="AM177">
        <v>66.2237107534502</v>
      </c>
      <c r="AN177">
        <f>(AP177 - AO177 + BO177*1E3/(8.314*(BQ177+273.15)) * AR177/BN177 * AQ177) * BN177/(100*BB177) * 1000/(1000 - AP177)</f>
        <v>0</v>
      </c>
      <c r="AO177">
        <v>19.633540240444</v>
      </c>
      <c r="AP177">
        <v>21.7309006993007</v>
      </c>
      <c r="AQ177">
        <v>0.000516472094664127</v>
      </c>
      <c r="AR177">
        <v>78.8586477778016</v>
      </c>
      <c r="AS177">
        <v>20</v>
      </c>
      <c r="AT177">
        <v>4</v>
      </c>
      <c r="AU177">
        <f>IF(AS177*$H$13&gt;=AW177,1.0,(AW177/(AW177-AS177*$H$13)))</f>
        <v>0</v>
      </c>
      <c r="AV177">
        <f>(AU177-1)*100</f>
        <v>0</v>
      </c>
      <c r="AW177">
        <f>MAX(0,($B$13+$C$13*BV177)/(1+$D$13*BV177)*BO177/(BQ177+273)*$E$13)</f>
        <v>0</v>
      </c>
      <c r="AX177">
        <f>$B$11*BW177+$C$11*BX177+$F$11*CI177*(1-CL177)</f>
        <v>0</v>
      </c>
      <c r="AY177">
        <f>AX177*AZ177</f>
        <v>0</v>
      </c>
      <c r="AZ177">
        <f>($B$11*$D$9+$C$11*$D$9+$F$11*((CV177+CN177)/MAX(CV177+CN177+CW177, 0.1)*$I$9+CW177/MAX(CV177+CN177+CW177, 0.1)*$J$9))/($B$11+$C$11+$F$11)</f>
        <v>0</v>
      </c>
      <c r="BA177">
        <f>($B$11*$K$9+$C$11*$K$9+$F$11*((CV177+CN177)/MAX(CV177+CN177+CW177, 0.1)*$P$9+CW177/MAX(CV177+CN177+CW177, 0.1)*$Q$9))/($B$11+$C$11+$F$11)</f>
        <v>0</v>
      </c>
      <c r="BB177">
        <v>2.7</v>
      </c>
      <c r="BC177">
        <v>0.5</v>
      </c>
      <c r="BD177" t="s">
        <v>355</v>
      </c>
      <c r="BE177">
        <v>2</v>
      </c>
      <c r="BF177" t="b">
        <v>1</v>
      </c>
      <c r="BG177">
        <v>1657480975.8</v>
      </c>
      <c r="BH177">
        <v>681.3147</v>
      </c>
      <c r="BI177">
        <v>723.3725</v>
      </c>
      <c r="BJ177">
        <v>21.7207</v>
      </c>
      <c r="BK177">
        <v>19.64637</v>
      </c>
      <c r="BL177">
        <v>677.2513</v>
      </c>
      <c r="BM177">
        <v>21.41891</v>
      </c>
      <c r="BN177">
        <v>500.0141</v>
      </c>
      <c r="BO177">
        <v>73.36886</v>
      </c>
      <c r="BP177">
        <v>0.02501327</v>
      </c>
      <c r="BQ177">
        <v>25.15236</v>
      </c>
      <c r="BR177">
        <v>25.01634</v>
      </c>
      <c r="BS177">
        <v>999.9</v>
      </c>
      <c r="BT177">
        <v>0</v>
      </c>
      <c r="BU177">
        <v>0</v>
      </c>
      <c r="BV177">
        <v>9979.44</v>
      </c>
      <c r="BW177">
        <v>0</v>
      </c>
      <c r="BX177">
        <v>1811.317</v>
      </c>
      <c r="BY177">
        <v>-42.05772</v>
      </c>
      <c r="BZ177">
        <v>696.4421</v>
      </c>
      <c r="CA177">
        <v>737.8691</v>
      </c>
      <c r="CB177">
        <v>2.074337</v>
      </c>
      <c r="CC177">
        <v>723.3725</v>
      </c>
      <c r="CD177">
        <v>19.64637</v>
      </c>
      <c r="CE177">
        <v>1.593623</v>
      </c>
      <c r="CF177">
        <v>1.441431</v>
      </c>
      <c r="CG177">
        <v>13.89729</v>
      </c>
      <c r="CH177">
        <v>12.36065</v>
      </c>
      <c r="CI177">
        <v>2000.047</v>
      </c>
      <c r="CJ177">
        <v>0.9800077</v>
      </c>
      <c r="CK177">
        <v>0.01999271</v>
      </c>
      <c r="CL177">
        <v>0</v>
      </c>
      <c r="CM177">
        <v>2.53302</v>
      </c>
      <c r="CN177">
        <v>0</v>
      </c>
      <c r="CO177">
        <v>3783.477</v>
      </c>
      <c r="CP177">
        <v>16705.84</v>
      </c>
      <c r="CQ177">
        <v>45.75</v>
      </c>
      <c r="CR177">
        <v>48.2562</v>
      </c>
      <c r="CS177">
        <v>46.9433</v>
      </c>
      <c r="CT177">
        <v>46.0872</v>
      </c>
      <c r="CU177">
        <v>45.062</v>
      </c>
      <c r="CV177">
        <v>1960.057</v>
      </c>
      <c r="CW177">
        <v>39.99</v>
      </c>
      <c r="CX177">
        <v>0</v>
      </c>
      <c r="CY177">
        <v>1651547763</v>
      </c>
      <c r="CZ177">
        <v>0</v>
      </c>
      <c r="DA177">
        <v>0</v>
      </c>
      <c r="DB177" t="s">
        <v>356</v>
      </c>
      <c r="DC177">
        <v>1657298120.5</v>
      </c>
      <c r="DD177">
        <v>1657298120.5</v>
      </c>
      <c r="DE177">
        <v>0</v>
      </c>
      <c r="DF177">
        <v>1.391</v>
      </c>
      <c r="DG177">
        <v>0.035</v>
      </c>
      <c r="DH177">
        <v>2.39</v>
      </c>
      <c r="DI177">
        <v>0.104</v>
      </c>
      <c r="DJ177">
        <v>419</v>
      </c>
      <c r="DK177">
        <v>18</v>
      </c>
      <c r="DL177">
        <v>0.11</v>
      </c>
      <c r="DM177">
        <v>0.02</v>
      </c>
      <c r="DN177">
        <v>-41.996925</v>
      </c>
      <c r="DO177">
        <v>-1.89307091932461</v>
      </c>
      <c r="DP177">
        <v>0.305151444982651</v>
      </c>
      <c r="DQ177">
        <v>0</v>
      </c>
      <c r="DR177">
        <v>2.11845325</v>
      </c>
      <c r="DS177">
        <v>-0.352374146341467</v>
      </c>
      <c r="DT177">
        <v>0.0347312243080704</v>
      </c>
      <c r="DU177">
        <v>0</v>
      </c>
      <c r="DV177">
        <v>0</v>
      </c>
      <c r="DW177">
        <v>2</v>
      </c>
      <c r="DX177" t="s">
        <v>357</v>
      </c>
      <c r="DY177">
        <v>2.82042</v>
      </c>
      <c r="DZ177">
        <v>2.64118</v>
      </c>
      <c r="EA177">
        <v>0.105234</v>
      </c>
      <c r="EB177">
        <v>0.109875</v>
      </c>
      <c r="EC177">
        <v>0.077164</v>
      </c>
      <c r="ED177">
        <v>0.0720391</v>
      </c>
      <c r="EE177">
        <v>24858.6</v>
      </c>
      <c r="EF177">
        <v>21624.8</v>
      </c>
      <c r="EG177">
        <v>24895.8</v>
      </c>
      <c r="EH177">
        <v>23682.5</v>
      </c>
      <c r="EI177">
        <v>39269</v>
      </c>
      <c r="EJ177">
        <v>36415.5</v>
      </c>
      <c r="EK177">
        <v>45063.6</v>
      </c>
      <c r="EL177">
        <v>42298.2</v>
      </c>
      <c r="EM177">
        <v>1.72445</v>
      </c>
      <c r="EN177">
        <v>2.05402</v>
      </c>
      <c r="EO177">
        <v>-0.0191927</v>
      </c>
      <c r="EP177">
        <v>0</v>
      </c>
      <c r="EQ177">
        <v>25.3101</v>
      </c>
      <c r="ER177">
        <v>999.9</v>
      </c>
      <c r="ES177">
        <v>33.634</v>
      </c>
      <c r="ET177">
        <v>39.035</v>
      </c>
      <c r="EU177">
        <v>32.2724</v>
      </c>
      <c r="EV177">
        <v>53.3108</v>
      </c>
      <c r="EW177">
        <v>29.0665</v>
      </c>
      <c r="EX177">
        <v>2</v>
      </c>
      <c r="EY177">
        <v>0.376296</v>
      </c>
      <c r="EZ177">
        <v>5.38079</v>
      </c>
      <c r="FA177">
        <v>20.161</v>
      </c>
      <c r="FB177">
        <v>5.23346</v>
      </c>
      <c r="FC177">
        <v>11.992</v>
      </c>
      <c r="FD177">
        <v>4.9556</v>
      </c>
      <c r="FE177">
        <v>3.3039</v>
      </c>
      <c r="FF177">
        <v>348.2</v>
      </c>
      <c r="FG177">
        <v>9999</v>
      </c>
      <c r="FH177">
        <v>9999</v>
      </c>
      <c r="FI177">
        <v>6254.5</v>
      </c>
      <c r="FJ177">
        <v>1.86813</v>
      </c>
      <c r="FK177">
        <v>1.86401</v>
      </c>
      <c r="FL177">
        <v>1.87134</v>
      </c>
      <c r="FM177">
        <v>1.86249</v>
      </c>
      <c r="FN177">
        <v>1.86187</v>
      </c>
      <c r="FO177">
        <v>1.86818</v>
      </c>
      <c r="FP177">
        <v>1.85837</v>
      </c>
      <c r="FQ177">
        <v>1.8646</v>
      </c>
      <c r="FR177">
        <v>5</v>
      </c>
      <c r="FS177">
        <v>0</v>
      </c>
      <c r="FT177">
        <v>0</v>
      </c>
      <c r="FU177">
        <v>0</v>
      </c>
      <c r="FV177" t="s">
        <v>358</v>
      </c>
      <c r="FW177" t="s">
        <v>359</v>
      </c>
      <c r="FX177" t="s">
        <v>360</v>
      </c>
      <c r="FY177" t="s">
        <v>360</v>
      </c>
      <c r="FZ177" t="s">
        <v>360</v>
      </c>
      <c r="GA177" t="s">
        <v>360</v>
      </c>
      <c r="GB177">
        <v>0</v>
      </c>
      <c r="GC177">
        <v>100</v>
      </c>
      <c r="GD177">
        <v>100</v>
      </c>
      <c r="GE177">
        <v>4.091</v>
      </c>
      <c r="GF177">
        <v>0.3022</v>
      </c>
      <c r="GG177">
        <v>1.58883679202709</v>
      </c>
      <c r="GH177">
        <v>0.00476717027532216</v>
      </c>
      <c r="GI177">
        <v>-2.21254457965117e-06</v>
      </c>
      <c r="GJ177">
        <v>8.4011376092462e-10</v>
      </c>
      <c r="GK177">
        <v>-0.0609447565822332</v>
      </c>
      <c r="GL177">
        <v>-0.00872906473258777</v>
      </c>
      <c r="GM177">
        <v>0.00143137740804298</v>
      </c>
      <c r="GN177">
        <v>-1.08861914993027e-05</v>
      </c>
      <c r="GO177">
        <v>12</v>
      </c>
      <c r="GP177">
        <v>2219</v>
      </c>
      <c r="GQ177">
        <v>4</v>
      </c>
      <c r="GR177">
        <v>38</v>
      </c>
      <c r="GS177">
        <v>3047.6</v>
      </c>
      <c r="GT177">
        <v>3047.6</v>
      </c>
      <c r="GU177">
        <v>2.07153</v>
      </c>
      <c r="GV177">
        <v>2.42188</v>
      </c>
      <c r="GW177">
        <v>1.99829</v>
      </c>
      <c r="GX177">
        <v>2.70264</v>
      </c>
      <c r="GY177">
        <v>2.09351</v>
      </c>
      <c r="GZ177">
        <v>2.35596</v>
      </c>
      <c r="HA177">
        <v>44.3064</v>
      </c>
      <c r="HB177">
        <v>13.4053</v>
      </c>
      <c r="HC177">
        <v>18</v>
      </c>
      <c r="HD177">
        <v>423.392</v>
      </c>
      <c r="HE177">
        <v>642.882</v>
      </c>
      <c r="HF177">
        <v>20.3305</v>
      </c>
      <c r="HG177">
        <v>32.22</v>
      </c>
      <c r="HH177">
        <v>29.9969</v>
      </c>
      <c r="HI177">
        <v>32.2837</v>
      </c>
      <c r="HJ177">
        <v>32.2608</v>
      </c>
      <c r="HK177">
        <v>41.4926</v>
      </c>
      <c r="HL177">
        <v>46.6243</v>
      </c>
      <c r="HM177">
        <v>0</v>
      </c>
      <c r="HN177">
        <v>20.3775</v>
      </c>
      <c r="HO177">
        <v>756.41</v>
      </c>
      <c r="HP177">
        <v>19.7596</v>
      </c>
      <c r="HQ177">
        <v>95.3325</v>
      </c>
      <c r="HR177">
        <v>99.4017</v>
      </c>
    </row>
    <row r="178" spans="1:226">
      <c r="A178">
        <v>162</v>
      </c>
      <c r="B178">
        <v>1657480983.6</v>
      </c>
      <c r="C178">
        <v>1714.59999990463</v>
      </c>
      <c r="D178" t="s">
        <v>683</v>
      </c>
      <c r="E178" t="s">
        <v>684</v>
      </c>
      <c r="F178">
        <v>5</v>
      </c>
      <c r="G178" t="s">
        <v>596</v>
      </c>
      <c r="H178" t="s">
        <v>354</v>
      </c>
      <c r="I178">
        <v>1657480981.1</v>
      </c>
      <c r="J178">
        <f>(K178)/1000</f>
        <v>0</v>
      </c>
      <c r="K178">
        <f>IF(BF178, AN178, AH178)</f>
        <v>0</v>
      </c>
      <c r="L178">
        <f>IF(BF178, AI178, AG178)</f>
        <v>0</v>
      </c>
      <c r="M178">
        <f>BH178 - IF(AU178&gt;1, L178*BB178*100.0/(AW178*BV178), 0)</f>
        <v>0</v>
      </c>
      <c r="N178">
        <f>((T178-J178/2)*M178-L178)/(T178+J178/2)</f>
        <v>0</v>
      </c>
      <c r="O178">
        <f>N178*(BO178+BP178)/1000.0</f>
        <v>0</v>
      </c>
      <c r="P178">
        <f>(BH178 - IF(AU178&gt;1, L178*BB178*100.0/(AW178*BV178), 0))*(BO178+BP178)/1000.0</f>
        <v>0</v>
      </c>
      <c r="Q178">
        <f>2.0/((1/S178-1/R178)+SIGN(S178)*SQRT((1/S178-1/R178)*(1/S178-1/R178) + 4*BC178/((BC178+1)*(BC178+1))*(2*1/S178*1/R178-1/R178*1/R178)))</f>
        <v>0</v>
      </c>
      <c r="R178">
        <f>IF(LEFT(BD178,1)&lt;&gt;"0",IF(LEFT(BD178,1)="1",3.0,BE178),$D$5+$E$5*(BV178*BO178/($K$5*1000))+$F$5*(BV178*BO178/($K$5*1000))*MAX(MIN(BB178,$J$5),$I$5)*MAX(MIN(BB178,$J$5),$I$5)+$G$5*MAX(MIN(BB178,$J$5),$I$5)*(BV178*BO178/($K$5*1000))+$H$5*(BV178*BO178/($K$5*1000))*(BV178*BO178/($K$5*1000)))</f>
        <v>0</v>
      </c>
      <c r="S178">
        <f>J178*(1000-(1000*0.61365*exp(17.502*W178/(240.97+W178))/(BO178+BP178)+BJ178)/2)/(1000*0.61365*exp(17.502*W178/(240.97+W178))/(BO178+BP178)-BJ178)</f>
        <v>0</v>
      </c>
      <c r="T178">
        <f>1/((BC178+1)/(Q178/1.6)+1/(R178/1.37)) + BC178/((BC178+1)/(Q178/1.6) + BC178/(R178/1.37))</f>
        <v>0</v>
      </c>
      <c r="U178">
        <f>(AX178*BA178)</f>
        <v>0</v>
      </c>
      <c r="V178">
        <f>(BQ178+(U178+2*0.95*5.67E-8*(((BQ178+$B$7)+273)^4-(BQ178+273)^4)-44100*J178)/(1.84*29.3*R178+8*0.95*5.67E-8*(BQ178+273)^3))</f>
        <v>0</v>
      </c>
      <c r="W178">
        <f>($C$7*BR178+$D$7*BS178+$E$7*V178)</f>
        <v>0</v>
      </c>
      <c r="X178">
        <f>0.61365*exp(17.502*W178/(240.97+W178))</f>
        <v>0</v>
      </c>
      <c r="Y178">
        <f>(Z178/AA178*100)</f>
        <v>0</v>
      </c>
      <c r="Z178">
        <f>BJ178*(BO178+BP178)/1000</f>
        <v>0</v>
      </c>
      <c r="AA178">
        <f>0.61365*exp(17.502*BQ178/(240.97+BQ178))</f>
        <v>0</v>
      </c>
      <c r="AB178">
        <f>(X178-BJ178*(BO178+BP178)/1000)</f>
        <v>0</v>
      </c>
      <c r="AC178">
        <f>(-J178*44100)</f>
        <v>0</v>
      </c>
      <c r="AD178">
        <f>2*29.3*R178*0.92*(BQ178-W178)</f>
        <v>0</v>
      </c>
      <c r="AE178">
        <f>2*0.95*5.67E-8*(((BQ178+$B$7)+273)^4-(W178+273)^4)</f>
        <v>0</v>
      </c>
      <c r="AF178">
        <f>U178+AE178+AC178+AD178</f>
        <v>0</v>
      </c>
      <c r="AG178">
        <f>BN178*AU178*(BI178-BH178*(1000-AU178*BK178)/(1000-AU178*BJ178))/(100*BB178)</f>
        <v>0</v>
      </c>
      <c r="AH178">
        <f>1000*BN178*AU178*(BJ178-BK178)/(100*BB178*(1000-AU178*BJ178))</f>
        <v>0</v>
      </c>
      <c r="AI178">
        <f>(AJ178 - AK178 - BO178*1E3/(8.314*(BQ178+273.15)) * AM178/BN178 * AL178) * BN178/(100*BB178) * (1000 - BK178)/1000</f>
        <v>0</v>
      </c>
      <c r="AJ178">
        <v>753.728049763332</v>
      </c>
      <c r="AK178">
        <v>720.971551515151</v>
      </c>
      <c r="AL178">
        <v>3.38485512153071</v>
      </c>
      <c r="AM178">
        <v>66.2237107534502</v>
      </c>
      <c r="AN178">
        <f>(AP178 - AO178 + BO178*1E3/(8.314*(BQ178+273.15)) * AR178/BN178 * AQ178) * BN178/(100*BB178) * 1000/(1000 - AP178)</f>
        <v>0</v>
      </c>
      <c r="AO178">
        <v>19.6679279696146</v>
      </c>
      <c r="AP178">
        <v>21.7554251748252</v>
      </c>
      <c r="AQ178">
        <v>0.00394505054789171</v>
      </c>
      <c r="AR178">
        <v>78.8586477778016</v>
      </c>
      <c r="AS178">
        <v>20</v>
      </c>
      <c r="AT178">
        <v>4</v>
      </c>
      <c r="AU178">
        <f>IF(AS178*$H$13&gt;=AW178,1.0,(AW178/(AW178-AS178*$H$13)))</f>
        <v>0</v>
      </c>
      <c r="AV178">
        <f>(AU178-1)*100</f>
        <v>0</v>
      </c>
      <c r="AW178">
        <f>MAX(0,($B$13+$C$13*BV178)/(1+$D$13*BV178)*BO178/(BQ178+273)*$E$13)</f>
        <v>0</v>
      </c>
      <c r="AX178">
        <f>$B$11*BW178+$C$11*BX178+$F$11*CI178*(1-CL178)</f>
        <v>0</v>
      </c>
      <c r="AY178">
        <f>AX178*AZ178</f>
        <v>0</v>
      </c>
      <c r="AZ178">
        <f>($B$11*$D$9+$C$11*$D$9+$F$11*((CV178+CN178)/MAX(CV178+CN178+CW178, 0.1)*$I$9+CW178/MAX(CV178+CN178+CW178, 0.1)*$J$9))/($B$11+$C$11+$F$11)</f>
        <v>0</v>
      </c>
      <c r="BA178">
        <f>($B$11*$K$9+$C$11*$K$9+$F$11*((CV178+CN178)/MAX(CV178+CN178+CW178, 0.1)*$P$9+CW178/MAX(CV178+CN178+CW178, 0.1)*$Q$9))/($B$11+$C$11+$F$11)</f>
        <v>0</v>
      </c>
      <c r="BB178">
        <v>2.7</v>
      </c>
      <c r="BC178">
        <v>0.5</v>
      </c>
      <c r="BD178" t="s">
        <v>355</v>
      </c>
      <c r="BE178">
        <v>2</v>
      </c>
      <c r="BF178" t="b">
        <v>1</v>
      </c>
      <c r="BG178">
        <v>1657480981.1</v>
      </c>
      <c r="BH178">
        <v>698.671777777778</v>
      </c>
      <c r="BI178">
        <v>740.926666666667</v>
      </c>
      <c r="BJ178">
        <v>21.7461333333333</v>
      </c>
      <c r="BK178">
        <v>19.6727222222222</v>
      </c>
      <c r="BL178">
        <v>694.557777777778</v>
      </c>
      <c r="BM178">
        <v>21.4434</v>
      </c>
      <c r="BN178">
        <v>499.949</v>
      </c>
      <c r="BO178">
        <v>73.3686777777778</v>
      </c>
      <c r="BP178">
        <v>0.0248133888888889</v>
      </c>
      <c r="BQ178">
        <v>25.1375111111111</v>
      </c>
      <c r="BR178">
        <v>24.9920111111111</v>
      </c>
      <c r="BS178">
        <v>999.9</v>
      </c>
      <c r="BT178">
        <v>0</v>
      </c>
      <c r="BU178">
        <v>0</v>
      </c>
      <c r="BV178">
        <v>9989.72333333333</v>
      </c>
      <c r="BW178">
        <v>0</v>
      </c>
      <c r="BX178">
        <v>1955.48111111111</v>
      </c>
      <c r="BY178">
        <v>-42.2550333333333</v>
      </c>
      <c r="BZ178">
        <v>714.202666666667</v>
      </c>
      <c r="CA178">
        <v>755.795333333333</v>
      </c>
      <c r="CB178">
        <v>2.0734</v>
      </c>
      <c r="CC178">
        <v>740.926666666667</v>
      </c>
      <c r="CD178">
        <v>19.6727222222222</v>
      </c>
      <c r="CE178">
        <v>1.59548333333333</v>
      </c>
      <c r="CF178">
        <v>1.44336222222222</v>
      </c>
      <c r="CG178">
        <v>13.9152666666667</v>
      </c>
      <c r="CH178">
        <v>12.3810111111111</v>
      </c>
      <c r="CI178">
        <v>2000.07333333333</v>
      </c>
      <c r="CJ178">
        <v>0.980007</v>
      </c>
      <c r="CK178">
        <v>0.0199934333333333</v>
      </c>
      <c r="CL178">
        <v>0</v>
      </c>
      <c r="CM178">
        <v>2.52978888888889</v>
      </c>
      <c r="CN178">
        <v>0</v>
      </c>
      <c r="CO178">
        <v>3835.34444444444</v>
      </c>
      <c r="CP178">
        <v>16706.0444444444</v>
      </c>
      <c r="CQ178">
        <v>45.75</v>
      </c>
      <c r="CR178">
        <v>48.25</v>
      </c>
      <c r="CS178">
        <v>46.937</v>
      </c>
      <c r="CT178">
        <v>46.062</v>
      </c>
      <c r="CU178">
        <v>45</v>
      </c>
      <c r="CV178">
        <v>1960.08333333333</v>
      </c>
      <c r="CW178">
        <v>39.99</v>
      </c>
      <c r="CX178">
        <v>0</v>
      </c>
      <c r="CY178">
        <v>1651547767.8</v>
      </c>
      <c r="CZ178">
        <v>0</v>
      </c>
      <c r="DA178">
        <v>0</v>
      </c>
      <c r="DB178" t="s">
        <v>356</v>
      </c>
      <c r="DC178">
        <v>1657298120.5</v>
      </c>
      <c r="DD178">
        <v>1657298120.5</v>
      </c>
      <c r="DE178">
        <v>0</v>
      </c>
      <c r="DF178">
        <v>1.391</v>
      </c>
      <c r="DG178">
        <v>0.035</v>
      </c>
      <c r="DH178">
        <v>2.39</v>
      </c>
      <c r="DI178">
        <v>0.104</v>
      </c>
      <c r="DJ178">
        <v>419</v>
      </c>
      <c r="DK178">
        <v>18</v>
      </c>
      <c r="DL178">
        <v>0.11</v>
      </c>
      <c r="DM178">
        <v>0.02</v>
      </c>
      <c r="DN178">
        <v>-42.126845</v>
      </c>
      <c r="DO178">
        <v>-1.11279174484042</v>
      </c>
      <c r="DP178">
        <v>0.259808304284139</v>
      </c>
      <c r="DQ178">
        <v>0</v>
      </c>
      <c r="DR178">
        <v>2.09399</v>
      </c>
      <c r="DS178">
        <v>-0.215420712945593</v>
      </c>
      <c r="DT178">
        <v>0.0218554959907113</v>
      </c>
      <c r="DU178">
        <v>0</v>
      </c>
      <c r="DV178">
        <v>0</v>
      </c>
      <c r="DW178">
        <v>2</v>
      </c>
      <c r="DX178" t="s">
        <v>357</v>
      </c>
      <c r="DY178">
        <v>2.82054</v>
      </c>
      <c r="DZ178">
        <v>2.64106</v>
      </c>
      <c r="EA178">
        <v>0.106962</v>
      </c>
      <c r="EB178">
        <v>0.111562</v>
      </c>
      <c r="EC178">
        <v>0.0772311</v>
      </c>
      <c r="ED178">
        <v>0.0721087</v>
      </c>
      <c r="EE178">
        <v>24812.7</v>
      </c>
      <c r="EF178">
        <v>21585.1</v>
      </c>
      <c r="EG178">
        <v>24897.9</v>
      </c>
      <c r="EH178">
        <v>23683.8</v>
      </c>
      <c r="EI178">
        <v>39268.6</v>
      </c>
      <c r="EJ178">
        <v>36414.7</v>
      </c>
      <c r="EK178">
        <v>45066.4</v>
      </c>
      <c r="EL178">
        <v>42300.3</v>
      </c>
      <c r="EM178">
        <v>1.72495</v>
      </c>
      <c r="EN178">
        <v>2.05422</v>
      </c>
      <c r="EO178">
        <v>-0.0196248</v>
      </c>
      <c r="EP178">
        <v>0</v>
      </c>
      <c r="EQ178">
        <v>25.3071</v>
      </c>
      <c r="ER178">
        <v>999.9</v>
      </c>
      <c r="ES178">
        <v>33.634</v>
      </c>
      <c r="ET178">
        <v>39.055</v>
      </c>
      <c r="EU178">
        <v>32.3072</v>
      </c>
      <c r="EV178">
        <v>53.2308</v>
      </c>
      <c r="EW178">
        <v>29.1266</v>
      </c>
      <c r="EX178">
        <v>2</v>
      </c>
      <c r="EY178">
        <v>0.37314</v>
      </c>
      <c r="EZ178">
        <v>5.16732</v>
      </c>
      <c r="FA178">
        <v>20.1678</v>
      </c>
      <c r="FB178">
        <v>5.23361</v>
      </c>
      <c r="FC178">
        <v>11.992</v>
      </c>
      <c r="FD178">
        <v>4.95565</v>
      </c>
      <c r="FE178">
        <v>3.30395</v>
      </c>
      <c r="FF178">
        <v>348.2</v>
      </c>
      <c r="FG178">
        <v>9999</v>
      </c>
      <c r="FH178">
        <v>9999</v>
      </c>
      <c r="FI178">
        <v>6254.8</v>
      </c>
      <c r="FJ178">
        <v>1.86814</v>
      </c>
      <c r="FK178">
        <v>1.86401</v>
      </c>
      <c r="FL178">
        <v>1.87135</v>
      </c>
      <c r="FM178">
        <v>1.8625</v>
      </c>
      <c r="FN178">
        <v>1.86188</v>
      </c>
      <c r="FO178">
        <v>1.86822</v>
      </c>
      <c r="FP178">
        <v>1.85837</v>
      </c>
      <c r="FQ178">
        <v>1.86462</v>
      </c>
      <c r="FR178">
        <v>5</v>
      </c>
      <c r="FS178">
        <v>0</v>
      </c>
      <c r="FT178">
        <v>0</v>
      </c>
      <c r="FU178">
        <v>0</v>
      </c>
      <c r="FV178" t="s">
        <v>358</v>
      </c>
      <c r="FW178" t="s">
        <v>359</v>
      </c>
      <c r="FX178" t="s">
        <v>360</v>
      </c>
      <c r="FY178" t="s">
        <v>360</v>
      </c>
      <c r="FZ178" t="s">
        <v>360</v>
      </c>
      <c r="GA178" t="s">
        <v>360</v>
      </c>
      <c r="GB178">
        <v>0</v>
      </c>
      <c r="GC178">
        <v>100</v>
      </c>
      <c r="GD178">
        <v>100</v>
      </c>
      <c r="GE178">
        <v>4.138</v>
      </c>
      <c r="GF178">
        <v>0.3032</v>
      </c>
      <c r="GG178">
        <v>1.58883679202709</v>
      </c>
      <c r="GH178">
        <v>0.00476717027532216</v>
      </c>
      <c r="GI178">
        <v>-2.21254457965117e-06</v>
      </c>
      <c r="GJ178">
        <v>8.4011376092462e-10</v>
      </c>
      <c r="GK178">
        <v>-0.0609447565822332</v>
      </c>
      <c r="GL178">
        <v>-0.00872906473258777</v>
      </c>
      <c r="GM178">
        <v>0.00143137740804298</v>
      </c>
      <c r="GN178">
        <v>-1.08861914993027e-05</v>
      </c>
      <c r="GO178">
        <v>12</v>
      </c>
      <c r="GP178">
        <v>2219</v>
      </c>
      <c r="GQ178">
        <v>4</v>
      </c>
      <c r="GR178">
        <v>38</v>
      </c>
      <c r="GS178">
        <v>3047.7</v>
      </c>
      <c r="GT178">
        <v>3047.7</v>
      </c>
      <c r="GU178">
        <v>2.10693</v>
      </c>
      <c r="GV178">
        <v>2.42065</v>
      </c>
      <c r="GW178">
        <v>1.99829</v>
      </c>
      <c r="GX178">
        <v>2.70142</v>
      </c>
      <c r="GY178">
        <v>2.09351</v>
      </c>
      <c r="GZ178">
        <v>2.40356</v>
      </c>
      <c r="HA178">
        <v>44.3064</v>
      </c>
      <c r="HB178">
        <v>13.4403</v>
      </c>
      <c r="HC178">
        <v>18</v>
      </c>
      <c r="HD178">
        <v>423.594</v>
      </c>
      <c r="HE178">
        <v>642.902</v>
      </c>
      <c r="HF178">
        <v>20.3325</v>
      </c>
      <c r="HG178">
        <v>32.2036</v>
      </c>
      <c r="HH178">
        <v>29.9969</v>
      </c>
      <c r="HI178">
        <v>32.2701</v>
      </c>
      <c r="HJ178">
        <v>32.2471</v>
      </c>
      <c r="HK178">
        <v>42.1979</v>
      </c>
      <c r="HL178">
        <v>46.3524</v>
      </c>
      <c r="HM178">
        <v>0</v>
      </c>
      <c r="HN178">
        <v>20.5193</v>
      </c>
      <c r="HO178">
        <v>776.567</v>
      </c>
      <c r="HP178">
        <v>19.7717</v>
      </c>
      <c r="HQ178">
        <v>95.3393</v>
      </c>
      <c r="HR178">
        <v>99.4069</v>
      </c>
    </row>
    <row r="179" spans="1:226">
      <c r="A179">
        <v>163</v>
      </c>
      <c r="B179">
        <v>1657480988.6</v>
      </c>
      <c r="C179">
        <v>1719.59999990463</v>
      </c>
      <c r="D179" t="s">
        <v>685</v>
      </c>
      <c r="E179" t="s">
        <v>686</v>
      </c>
      <c r="F179">
        <v>5</v>
      </c>
      <c r="G179" t="s">
        <v>596</v>
      </c>
      <c r="H179" t="s">
        <v>354</v>
      </c>
      <c r="I179">
        <v>1657480985.8</v>
      </c>
      <c r="J179">
        <f>(K179)/1000</f>
        <v>0</v>
      </c>
      <c r="K179">
        <f>IF(BF179, AN179, AH179)</f>
        <v>0</v>
      </c>
      <c r="L179">
        <f>IF(BF179, AI179, AG179)</f>
        <v>0</v>
      </c>
      <c r="M179">
        <f>BH179 - IF(AU179&gt;1, L179*BB179*100.0/(AW179*BV179), 0)</f>
        <v>0</v>
      </c>
      <c r="N179">
        <f>((T179-J179/2)*M179-L179)/(T179+J179/2)</f>
        <v>0</v>
      </c>
      <c r="O179">
        <f>N179*(BO179+BP179)/1000.0</f>
        <v>0</v>
      </c>
      <c r="P179">
        <f>(BH179 - IF(AU179&gt;1, L179*BB179*100.0/(AW179*BV179), 0))*(BO179+BP179)/1000.0</f>
        <v>0</v>
      </c>
      <c r="Q179">
        <f>2.0/((1/S179-1/R179)+SIGN(S179)*SQRT((1/S179-1/R179)*(1/S179-1/R179) + 4*BC179/((BC179+1)*(BC179+1))*(2*1/S179*1/R179-1/R179*1/R179)))</f>
        <v>0</v>
      </c>
      <c r="R179">
        <f>IF(LEFT(BD179,1)&lt;&gt;"0",IF(LEFT(BD179,1)="1",3.0,BE179),$D$5+$E$5*(BV179*BO179/($K$5*1000))+$F$5*(BV179*BO179/($K$5*1000))*MAX(MIN(BB179,$J$5),$I$5)*MAX(MIN(BB179,$J$5),$I$5)+$G$5*MAX(MIN(BB179,$J$5),$I$5)*(BV179*BO179/($K$5*1000))+$H$5*(BV179*BO179/($K$5*1000))*(BV179*BO179/($K$5*1000)))</f>
        <v>0</v>
      </c>
      <c r="S179">
        <f>J179*(1000-(1000*0.61365*exp(17.502*W179/(240.97+W179))/(BO179+BP179)+BJ179)/2)/(1000*0.61365*exp(17.502*W179/(240.97+W179))/(BO179+BP179)-BJ179)</f>
        <v>0</v>
      </c>
      <c r="T179">
        <f>1/((BC179+1)/(Q179/1.6)+1/(R179/1.37)) + BC179/((BC179+1)/(Q179/1.6) + BC179/(R179/1.37))</f>
        <v>0</v>
      </c>
      <c r="U179">
        <f>(AX179*BA179)</f>
        <v>0</v>
      </c>
      <c r="V179">
        <f>(BQ179+(U179+2*0.95*5.67E-8*(((BQ179+$B$7)+273)^4-(BQ179+273)^4)-44100*J179)/(1.84*29.3*R179+8*0.95*5.67E-8*(BQ179+273)^3))</f>
        <v>0</v>
      </c>
      <c r="W179">
        <f>($C$7*BR179+$D$7*BS179+$E$7*V179)</f>
        <v>0</v>
      </c>
      <c r="X179">
        <f>0.61365*exp(17.502*W179/(240.97+W179))</f>
        <v>0</v>
      </c>
      <c r="Y179">
        <f>(Z179/AA179*100)</f>
        <v>0</v>
      </c>
      <c r="Z179">
        <f>BJ179*(BO179+BP179)/1000</f>
        <v>0</v>
      </c>
      <c r="AA179">
        <f>0.61365*exp(17.502*BQ179/(240.97+BQ179))</f>
        <v>0</v>
      </c>
      <c r="AB179">
        <f>(X179-BJ179*(BO179+BP179)/1000)</f>
        <v>0</v>
      </c>
      <c r="AC179">
        <f>(-J179*44100)</f>
        <v>0</v>
      </c>
      <c r="AD179">
        <f>2*29.3*R179*0.92*(BQ179-W179)</f>
        <v>0</v>
      </c>
      <c r="AE179">
        <f>2*0.95*5.67E-8*(((BQ179+$B$7)+273)^4-(W179+273)^4)</f>
        <v>0</v>
      </c>
      <c r="AF179">
        <f>U179+AE179+AC179+AD179</f>
        <v>0</v>
      </c>
      <c r="AG179">
        <f>BN179*AU179*(BI179-BH179*(1000-AU179*BK179)/(1000-AU179*BJ179))/(100*BB179)</f>
        <v>0</v>
      </c>
      <c r="AH179">
        <f>1000*BN179*AU179*(BJ179-BK179)/(100*BB179*(1000-AU179*BJ179))</f>
        <v>0</v>
      </c>
      <c r="AI179">
        <f>(AJ179 - AK179 - BO179*1E3/(8.314*(BQ179+273.15)) * AM179/BN179 * AL179) * BN179/(100*BB179) * (1000 - BK179)/1000</f>
        <v>0</v>
      </c>
      <c r="AJ179">
        <v>770.829182681876</v>
      </c>
      <c r="AK179">
        <v>737.616739393939</v>
      </c>
      <c r="AL179">
        <v>3.34252127452202</v>
      </c>
      <c r="AM179">
        <v>66.2237107534502</v>
      </c>
      <c r="AN179">
        <f>(AP179 - AO179 + BO179*1E3/(8.314*(BQ179+273.15)) * AR179/BN179 * AQ179) * BN179/(100*BB179) * 1000/(1000 - AP179)</f>
        <v>0</v>
      </c>
      <c r="AO179">
        <v>19.7140277740269</v>
      </c>
      <c r="AP179">
        <v>21.7993468531469</v>
      </c>
      <c r="AQ179">
        <v>0.00721375835619377</v>
      </c>
      <c r="AR179">
        <v>78.8586477778016</v>
      </c>
      <c r="AS179">
        <v>20</v>
      </c>
      <c r="AT179">
        <v>4</v>
      </c>
      <c r="AU179">
        <f>IF(AS179*$H$13&gt;=AW179,1.0,(AW179/(AW179-AS179*$H$13)))</f>
        <v>0</v>
      </c>
      <c r="AV179">
        <f>(AU179-1)*100</f>
        <v>0</v>
      </c>
      <c r="AW179">
        <f>MAX(0,($B$13+$C$13*BV179)/(1+$D$13*BV179)*BO179/(BQ179+273)*$E$13)</f>
        <v>0</v>
      </c>
      <c r="AX179">
        <f>$B$11*BW179+$C$11*BX179+$F$11*CI179*(1-CL179)</f>
        <v>0</v>
      </c>
      <c r="AY179">
        <f>AX179*AZ179</f>
        <v>0</v>
      </c>
      <c r="AZ179">
        <f>($B$11*$D$9+$C$11*$D$9+$F$11*((CV179+CN179)/MAX(CV179+CN179+CW179, 0.1)*$I$9+CW179/MAX(CV179+CN179+CW179, 0.1)*$J$9))/($B$11+$C$11+$F$11)</f>
        <v>0</v>
      </c>
      <c r="BA179">
        <f>($B$11*$K$9+$C$11*$K$9+$F$11*((CV179+CN179)/MAX(CV179+CN179+CW179, 0.1)*$P$9+CW179/MAX(CV179+CN179+CW179, 0.1)*$Q$9))/($B$11+$C$11+$F$11)</f>
        <v>0</v>
      </c>
      <c r="BB179">
        <v>2.7</v>
      </c>
      <c r="BC179">
        <v>0.5</v>
      </c>
      <c r="BD179" t="s">
        <v>355</v>
      </c>
      <c r="BE179">
        <v>2</v>
      </c>
      <c r="BF179" t="b">
        <v>1</v>
      </c>
      <c r="BG179">
        <v>1657480985.8</v>
      </c>
      <c r="BH179">
        <v>714.0196</v>
      </c>
      <c r="BI179">
        <v>756.6775</v>
      </c>
      <c r="BJ179">
        <v>21.77753</v>
      </c>
      <c r="BK179">
        <v>19.73955</v>
      </c>
      <c r="BL179">
        <v>709.8608</v>
      </c>
      <c r="BM179">
        <v>21.47365</v>
      </c>
      <c r="BN179">
        <v>500.0544</v>
      </c>
      <c r="BO179">
        <v>73.36974</v>
      </c>
      <c r="BP179">
        <v>0.02408756</v>
      </c>
      <c r="BQ179">
        <v>25.12935</v>
      </c>
      <c r="BR179">
        <v>24.96502</v>
      </c>
      <c r="BS179">
        <v>999.9</v>
      </c>
      <c r="BT179">
        <v>0</v>
      </c>
      <c r="BU179">
        <v>0</v>
      </c>
      <c r="BV179">
        <v>10066.932</v>
      </c>
      <c r="BW179">
        <v>0</v>
      </c>
      <c r="BX179">
        <v>1998.956</v>
      </c>
      <c r="BY179">
        <v>-42.65802</v>
      </c>
      <c r="BZ179">
        <v>729.9152</v>
      </c>
      <c r="CA179">
        <v>771.9149</v>
      </c>
      <c r="CB179">
        <v>2.037968</v>
      </c>
      <c r="CC179">
        <v>756.6775</v>
      </c>
      <c r="CD179">
        <v>19.73955</v>
      </c>
      <c r="CE179">
        <v>1.597809</v>
      </c>
      <c r="CF179">
        <v>1.448285</v>
      </c>
      <c r="CG179">
        <v>13.9377</v>
      </c>
      <c r="CH179">
        <v>12.43283</v>
      </c>
      <c r="CI179">
        <v>2000.067</v>
      </c>
      <c r="CJ179">
        <v>0.9800071</v>
      </c>
      <c r="CK179">
        <v>0.01999333</v>
      </c>
      <c r="CL179">
        <v>0</v>
      </c>
      <c r="CM179">
        <v>2.61303</v>
      </c>
      <c r="CN179">
        <v>0</v>
      </c>
      <c r="CO179">
        <v>3833.19</v>
      </c>
      <c r="CP179">
        <v>16706</v>
      </c>
      <c r="CQ179">
        <v>45.6933</v>
      </c>
      <c r="CR179">
        <v>48.25</v>
      </c>
      <c r="CS179">
        <v>46.8998</v>
      </c>
      <c r="CT179">
        <v>46.0496</v>
      </c>
      <c r="CU179">
        <v>45</v>
      </c>
      <c r="CV179">
        <v>1960.077</v>
      </c>
      <c r="CW179">
        <v>39.99</v>
      </c>
      <c r="CX179">
        <v>0</v>
      </c>
      <c r="CY179">
        <v>1651547773.2</v>
      </c>
      <c r="CZ179">
        <v>0</v>
      </c>
      <c r="DA179">
        <v>0</v>
      </c>
      <c r="DB179" t="s">
        <v>356</v>
      </c>
      <c r="DC179">
        <v>1657298120.5</v>
      </c>
      <c r="DD179">
        <v>1657298120.5</v>
      </c>
      <c r="DE179">
        <v>0</v>
      </c>
      <c r="DF179">
        <v>1.391</v>
      </c>
      <c r="DG179">
        <v>0.035</v>
      </c>
      <c r="DH179">
        <v>2.39</v>
      </c>
      <c r="DI179">
        <v>0.104</v>
      </c>
      <c r="DJ179">
        <v>419</v>
      </c>
      <c r="DK179">
        <v>18</v>
      </c>
      <c r="DL179">
        <v>0.11</v>
      </c>
      <c r="DM179">
        <v>0.02</v>
      </c>
      <c r="DN179">
        <v>-42.3025025</v>
      </c>
      <c r="DO179">
        <v>-0.818790619136883</v>
      </c>
      <c r="DP179">
        <v>0.228578581113257</v>
      </c>
      <c r="DQ179">
        <v>0</v>
      </c>
      <c r="DR179">
        <v>2.0750075</v>
      </c>
      <c r="DS179">
        <v>-0.208796172607886</v>
      </c>
      <c r="DT179">
        <v>0.0222242217805258</v>
      </c>
      <c r="DU179">
        <v>0</v>
      </c>
      <c r="DV179">
        <v>0</v>
      </c>
      <c r="DW179">
        <v>2</v>
      </c>
      <c r="DX179" t="s">
        <v>357</v>
      </c>
      <c r="DY179">
        <v>2.82121</v>
      </c>
      <c r="DZ179">
        <v>2.64093</v>
      </c>
      <c r="EA179">
        <v>0.108657</v>
      </c>
      <c r="EB179">
        <v>0.113266</v>
      </c>
      <c r="EC179">
        <v>0.077351</v>
      </c>
      <c r="ED179">
        <v>0.0723387</v>
      </c>
      <c r="EE179">
        <v>24767.2</v>
      </c>
      <c r="EF179">
        <v>21544.7</v>
      </c>
      <c r="EG179">
        <v>24899.4</v>
      </c>
      <c r="EH179">
        <v>23684.8</v>
      </c>
      <c r="EI179">
        <v>39266.2</v>
      </c>
      <c r="EJ179">
        <v>36407.5</v>
      </c>
      <c r="EK179">
        <v>45069.4</v>
      </c>
      <c r="EL179">
        <v>42302.4</v>
      </c>
      <c r="EM179">
        <v>1.72555</v>
      </c>
      <c r="EN179">
        <v>2.05395</v>
      </c>
      <c r="EO179">
        <v>-0.0213459</v>
      </c>
      <c r="EP179">
        <v>0</v>
      </c>
      <c r="EQ179">
        <v>25.3054</v>
      </c>
      <c r="ER179">
        <v>999.9</v>
      </c>
      <c r="ES179">
        <v>33.61</v>
      </c>
      <c r="ET179">
        <v>39.076</v>
      </c>
      <c r="EU179">
        <v>32.3219</v>
      </c>
      <c r="EV179">
        <v>52.3108</v>
      </c>
      <c r="EW179">
        <v>29.0104</v>
      </c>
      <c r="EX179">
        <v>2</v>
      </c>
      <c r="EY179">
        <v>0.368252</v>
      </c>
      <c r="EZ179">
        <v>4.54769</v>
      </c>
      <c r="FA179">
        <v>20.1861</v>
      </c>
      <c r="FB179">
        <v>5.23376</v>
      </c>
      <c r="FC179">
        <v>11.992</v>
      </c>
      <c r="FD179">
        <v>4.9557</v>
      </c>
      <c r="FE179">
        <v>3.30393</v>
      </c>
      <c r="FF179">
        <v>348.2</v>
      </c>
      <c r="FG179">
        <v>9999</v>
      </c>
      <c r="FH179">
        <v>9999</v>
      </c>
      <c r="FI179">
        <v>6254.8</v>
      </c>
      <c r="FJ179">
        <v>1.86816</v>
      </c>
      <c r="FK179">
        <v>1.86401</v>
      </c>
      <c r="FL179">
        <v>1.87134</v>
      </c>
      <c r="FM179">
        <v>1.86249</v>
      </c>
      <c r="FN179">
        <v>1.86188</v>
      </c>
      <c r="FO179">
        <v>1.86829</v>
      </c>
      <c r="FP179">
        <v>1.85837</v>
      </c>
      <c r="FQ179">
        <v>1.86462</v>
      </c>
      <c r="FR179">
        <v>5</v>
      </c>
      <c r="FS179">
        <v>0</v>
      </c>
      <c r="FT179">
        <v>0</v>
      </c>
      <c r="FU179">
        <v>0</v>
      </c>
      <c r="FV179" t="s">
        <v>358</v>
      </c>
      <c r="FW179" t="s">
        <v>359</v>
      </c>
      <c r="FX179" t="s">
        <v>360</v>
      </c>
      <c r="FY179" t="s">
        <v>360</v>
      </c>
      <c r="FZ179" t="s">
        <v>360</v>
      </c>
      <c r="GA179" t="s">
        <v>360</v>
      </c>
      <c r="GB179">
        <v>0</v>
      </c>
      <c r="GC179">
        <v>100</v>
      </c>
      <c r="GD179">
        <v>100</v>
      </c>
      <c r="GE179">
        <v>4.185</v>
      </c>
      <c r="GF179">
        <v>0.3049</v>
      </c>
      <c r="GG179">
        <v>1.58883679202709</v>
      </c>
      <c r="GH179">
        <v>0.00476717027532216</v>
      </c>
      <c r="GI179">
        <v>-2.21254457965117e-06</v>
      </c>
      <c r="GJ179">
        <v>8.4011376092462e-10</v>
      </c>
      <c r="GK179">
        <v>-0.0609447565822332</v>
      </c>
      <c r="GL179">
        <v>-0.00872906473258777</v>
      </c>
      <c r="GM179">
        <v>0.00143137740804298</v>
      </c>
      <c r="GN179">
        <v>-1.08861914993027e-05</v>
      </c>
      <c r="GO179">
        <v>12</v>
      </c>
      <c r="GP179">
        <v>2219</v>
      </c>
      <c r="GQ179">
        <v>4</v>
      </c>
      <c r="GR179">
        <v>38</v>
      </c>
      <c r="GS179">
        <v>3047.8</v>
      </c>
      <c r="GT179">
        <v>3047.8</v>
      </c>
      <c r="GU179">
        <v>2.146</v>
      </c>
      <c r="GV179">
        <v>2.41333</v>
      </c>
      <c r="GW179">
        <v>1.99829</v>
      </c>
      <c r="GX179">
        <v>2.70264</v>
      </c>
      <c r="GY179">
        <v>2.09351</v>
      </c>
      <c r="GZ179">
        <v>2.41455</v>
      </c>
      <c r="HA179">
        <v>44.3064</v>
      </c>
      <c r="HB179">
        <v>13.4403</v>
      </c>
      <c r="HC179">
        <v>18</v>
      </c>
      <c r="HD179">
        <v>423.847</v>
      </c>
      <c r="HE179">
        <v>642.53</v>
      </c>
      <c r="HF179">
        <v>20.4419</v>
      </c>
      <c r="HG179">
        <v>32.1858</v>
      </c>
      <c r="HH179">
        <v>29.9959</v>
      </c>
      <c r="HI179">
        <v>32.2554</v>
      </c>
      <c r="HJ179">
        <v>32.2338</v>
      </c>
      <c r="HK179">
        <v>42.9754</v>
      </c>
      <c r="HL179">
        <v>46.3524</v>
      </c>
      <c r="HM179">
        <v>0</v>
      </c>
      <c r="HN179">
        <v>20.5439</v>
      </c>
      <c r="HO179">
        <v>789.993</v>
      </c>
      <c r="HP179">
        <v>19.7467</v>
      </c>
      <c r="HQ179">
        <v>95.3453</v>
      </c>
      <c r="HR179">
        <v>99.4116</v>
      </c>
    </row>
    <row r="180" spans="1:226">
      <c r="A180">
        <v>164</v>
      </c>
      <c r="B180">
        <v>1657480993.6</v>
      </c>
      <c r="C180">
        <v>1724.59999990463</v>
      </c>
      <c r="D180" t="s">
        <v>687</v>
      </c>
      <c r="E180" t="s">
        <v>688</v>
      </c>
      <c r="F180">
        <v>5</v>
      </c>
      <c r="G180" t="s">
        <v>596</v>
      </c>
      <c r="H180" t="s">
        <v>354</v>
      </c>
      <c r="I180">
        <v>1657480991.1</v>
      </c>
      <c r="J180">
        <f>(K180)/1000</f>
        <v>0</v>
      </c>
      <c r="K180">
        <f>IF(BF180, AN180, AH180)</f>
        <v>0</v>
      </c>
      <c r="L180">
        <f>IF(BF180, AI180, AG180)</f>
        <v>0</v>
      </c>
      <c r="M180">
        <f>BH180 - IF(AU180&gt;1, L180*BB180*100.0/(AW180*BV180), 0)</f>
        <v>0</v>
      </c>
      <c r="N180">
        <f>((T180-J180/2)*M180-L180)/(T180+J180/2)</f>
        <v>0</v>
      </c>
      <c r="O180">
        <f>N180*(BO180+BP180)/1000.0</f>
        <v>0</v>
      </c>
      <c r="P180">
        <f>(BH180 - IF(AU180&gt;1, L180*BB180*100.0/(AW180*BV180), 0))*(BO180+BP180)/1000.0</f>
        <v>0</v>
      </c>
      <c r="Q180">
        <f>2.0/((1/S180-1/R180)+SIGN(S180)*SQRT((1/S180-1/R180)*(1/S180-1/R180) + 4*BC180/((BC180+1)*(BC180+1))*(2*1/S180*1/R180-1/R180*1/R180)))</f>
        <v>0</v>
      </c>
      <c r="R180">
        <f>IF(LEFT(BD180,1)&lt;&gt;"0",IF(LEFT(BD180,1)="1",3.0,BE180),$D$5+$E$5*(BV180*BO180/($K$5*1000))+$F$5*(BV180*BO180/($K$5*1000))*MAX(MIN(BB180,$J$5),$I$5)*MAX(MIN(BB180,$J$5),$I$5)+$G$5*MAX(MIN(BB180,$J$5),$I$5)*(BV180*BO180/($K$5*1000))+$H$5*(BV180*BO180/($K$5*1000))*(BV180*BO180/($K$5*1000)))</f>
        <v>0</v>
      </c>
      <c r="S180">
        <f>J180*(1000-(1000*0.61365*exp(17.502*W180/(240.97+W180))/(BO180+BP180)+BJ180)/2)/(1000*0.61365*exp(17.502*W180/(240.97+W180))/(BO180+BP180)-BJ180)</f>
        <v>0</v>
      </c>
      <c r="T180">
        <f>1/((BC180+1)/(Q180/1.6)+1/(R180/1.37)) + BC180/((BC180+1)/(Q180/1.6) + BC180/(R180/1.37))</f>
        <v>0</v>
      </c>
      <c r="U180">
        <f>(AX180*BA180)</f>
        <v>0</v>
      </c>
      <c r="V180">
        <f>(BQ180+(U180+2*0.95*5.67E-8*(((BQ180+$B$7)+273)^4-(BQ180+273)^4)-44100*J180)/(1.84*29.3*R180+8*0.95*5.67E-8*(BQ180+273)^3))</f>
        <v>0</v>
      </c>
      <c r="W180">
        <f>($C$7*BR180+$D$7*BS180+$E$7*V180)</f>
        <v>0</v>
      </c>
      <c r="X180">
        <f>0.61365*exp(17.502*W180/(240.97+W180))</f>
        <v>0</v>
      </c>
      <c r="Y180">
        <f>(Z180/AA180*100)</f>
        <v>0</v>
      </c>
      <c r="Z180">
        <f>BJ180*(BO180+BP180)/1000</f>
        <v>0</v>
      </c>
      <c r="AA180">
        <f>0.61365*exp(17.502*BQ180/(240.97+BQ180))</f>
        <v>0</v>
      </c>
      <c r="AB180">
        <f>(X180-BJ180*(BO180+BP180)/1000)</f>
        <v>0</v>
      </c>
      <c r="AC180">
        <f>(-J180*44100)</f>
        <v>0</v>
      </c>
      <c r="AD180">
        <f>2*29.3*R180*0.92*(BQ180-W180)</f>
        <v>0</v>
      </c>
      <c r="AE180">
        <f>2*0.95*5.67E-8*(((BQ180+$B$7)+273)^4-(W180+273)^4)</f>
        <v>0</v>
      </c>
      <c r="AF180">
        <f>U180+AE180+AC180+AD180</f>
        <v>0</v>
      </c>
      <c r="AG180">
        <f>BN180*AU180*(BI180-BH180*(1000-AU180*BK180)/(1000-AU180*BJ180))/(100*BB180)</f>
        <v>0</v>
      </c>
      <c r="AH180">
        <f>1000*BN180*AU180*(BJ180-BK180)/(100*BB180*(1000-AU180*BJ180))</f>
        <v>0</v>
      </c>
      <c r="AI180">
        <f>(AJ180 - AK180 - BO180*1E3/(8.314*(BQ180+273.15)) * AM180/BN180 * AL180) * BN180/(100*BB180) * (1000 - BK180)/1000</f>
        <v>0</v>
      </c>
      <c r="AJ180">
        <v>788.159936784327</v>
      </c>
      <c r="AK180">
        <v>754.750424242424</v>
      </c>
      <c r="AL180">
        <v>3.45850051351504</v>
      </c>
      <c r="AM180">
        <v>66.2237107534502</v>
      </c>
      <c r="AN180">
        <f>(AP180 - AO180 + BO180*1E3/(8.314*(BQ180+273.15)) * AR180/BN180 * AQ180) * BN180/(100*BB180) * 1000/(1000 - AP180)</f>
        <v>0</v>
      </c>
      <c r="AO180">
        <v>19.782018053145</v>
      </c>
      <c r="AP180">
        <v>21.8514951048951</v>
      </c>
      <c r="AQ180">
        <v>0.0118537521295549</v>
      </c>
      <c r="AR180">
        <v>78.8586477778016</v>
      </c>
      <c r="AS180">
        <v>20</v>
      </c>
      <c r="AT180">
        <v>4</v>
      </c>
      <c r="AU180">
        <f>IF(AS180*$H$13&gt;=AW180,1.0,(AW180/(AW180-AS180*$H$13)))</f>
        <v>0</v>
      </c>
      <c r="AV180">
        <f>(AU180-1)*100</f>
        <v>0</v>
      </c>
      <c r="AW180">
        <f>MAX(0,($B$13+$C$13*BV180)/(1+$D$13*BV180)*BO180/(BQ180+273)*$E$13)</f>
        <v>0</v>
      </c>
      <c r="AX180">
        <f>$B$11*BW180+$C$11*BX180+$F$11*CI180*(1-CL180)</f>
        <v>0</v>
      </c>
      <c r="AY180">
        <f>AX180*AZ180</f>
        <v>0</v>
      </c>
      <c r="AZ180">
        <f>($B$11*$D$9+$C$11*$D$9+$F$11*((CV180+CN180)/MAX(CV180+CN180+CW180, 0.1)*$I$9+CW180/MAX(CV180+CN180+CW180, 0.1)*$J$9))/($B$11+$C$11+$F$11)</f>
        <v>0</v>
      </c>
      <c r="BA180">
        <f>($B$11*$K$9+$C$11*$K$9+$F$11*((CV180+CN180)/MAX(CV180+CN180+CW180, 0.1)*$P$9+CW180/MAX(CV180+CN180+CW180, 0.1)*$Q$9))/($B$11+$C$11+$F$11)</f>
        <v>0</v>
      </c>
      <c r="BB180">
        <v>2.7</v>
      </c>
      <c r="BC180">
        <v>0.5</v>
      </c>
      <c r="BD180" t="s">
        <v>355</v>
      </c>
      <c r="BE180">
        <v>2</v>
      </c>
      <c r="BF180" t="b">
        <v>1</v>
      </c>
      <c r="BG180">
        <v>1657480991.1</v>
      </c>
      <c r="BH180">
        <v>731.482888888889</v>
      </c>
      <c r="BI180">
        <v>774.623</v>
      </c>
      <c r="BJ180">
        <v>21.8324666666667</v>
      </c>
      <c r="BK180">
        <v>19.7865</v>
      </c>
      <c r="BL180">
        <v>727.273888888889</v>
      </c>
      <c r="BM180">
        <v>21.5266</v>
      </c>
      <c r="BN180">
        <v>499.984222222222</v>
      </c>
      <c r="BO180">
        <v>73.3712444444444</v>
      </c>
      <c r="BP180">
        <v>0.0240722555555556</v>
      </c>
      <c r="BQ180">
        <v>25.1223</v>
      </c>
      <c r="BR180">
        <v>24.9588444444444</v>
      </c>
      <c r="BS180">
        <v>999.9</v>
      </c>
      <c r="BT180">
        <v>0</v>
      </c>
      <c r="BU180">
        <v>0</v>
      </c>
      <c r="BV180">
        <v>10003.1111111111</v>
      </c>
      <c r="BW180">
        <v>0</v>
      </c>
      <c r="BX180">
        <v>1948.69666666667</v>
      </c>
      <c r="BY180">
        <v>-43.1401666666667</v>
      </c>
      <c r="BZ180">
        <v>747.809555555555</v>
      </c>
      <c r="CA180">
        <v>790.259444444445</v>
      </c>
      <c r="CB180">
        <v>2.04595444444444</v>
      </c>
      <c r="CC180">
        <v>774.623</v>
      </c>
      <c r="CD180">
        <v>19.7865</v>
      </c>
      <c r="CE180">
        <v>1.60187444444444</v>
      </c>
      <c r="CF180">
        <v>1.45176111111111</v>
      </c>
      <c r="CG180">
        <v>13.9768444444444</v>
      </c>
      <c r="CH180">
        <v>12.4693444444444</v>
      </c>
      <c r="CI180">
        <v>2000.04</v>
      </c>
      <c r="CJ180">
        <v>0.980006333333333</v>
      </c>
      <c r="CK180">
        <v>0.0199941222222222</v>
      </c>
      <c r="CL180">
        <v>0</v>
      </c>
      <c r="CM180">
        <v>2.54636666666667</v>
      </c>
      <c r="CN180">
        <v>0</v>
      </c>
      <c r="CO180">
        <v>3803.58222222222</v>
      </c>
      <c r="CP180">
        <v>16705.7888888889</v>
      </c>
      <c r="CQ180">
        <v>45.687</v>
      </c>
      <c r="CR180">
        <v>48.222</v>
      </c>
      <c r="CS180">
        <v>46.875</v>
      </c>
      <c r="CT180">
        <v>46</v>
      </c>
      <c r="CU180">
        <v>45</v>
      </c>
      <c r="CV180">
        <v>1960.05</v>
      </c>
      <c r="CW180">
        <v>39.99</v>
      </c>
      <c r="CX180">
        <v>0</v>
      </c>
      <c r="CY180">
        <v>1651547778</v>
      </c>
      <c r="CZ180">
        <v>0</v>
      </c>
      <c r="DA180">
        <v>0</v>
      </c>
      <c r="DB180" t="s">
        <v>356</v>
      </c>
      <c r="DC180">
        <v>1657298120.5</v>
      </c>
      <c r="DD180">
        <v>1657298120.5</v>
      </c>
      <c r="DE180">
        <v>0</v>
      </c>
      <c r="DF180">
        <v>1.391</v>
      </c>
      <c r="DG180">
        <v>0.035</v>
      </c>
      <c r="DH180">
        <v>2.39</v>
      </c>
      <c r="DI180">
        <v>0.104</v>
      </c>
      <c r="DJ180">
        <v>419</v>
      </c>
      <c r="DK180">
        <v>18</v>
      </c>
      <c r="DL180">
        <v>0.11</v>
      </c>
      <c r="DM180">
        <v>0.02</v>
      </c>
      <c r="DN180">
        <v>-42.52212</v>
      </c>
      <c r="DO180">
        <v>-4.30762626641637</v>
      </c>
      <c r="DP180">
        <v>0.428518284440699</v>
      </c>
      <c r="DQ180">
        <v>0</v>
      </c>
      <c r="DR180">
        <v>2.05711575</v>
      </c>
      <c r="DS180">
        <v>-0.148477711069419</v>
      </c>
      <c r="DT180">
        <v>0.0197781771009742</v>
      </c>
      <c r="DU180">
        <v>0</v>
      </c>
      <c r="DV180">
        <v>0</v>
      </c>
      <c r="DW180">
        <v>2</v>
      </c>
      <c r="DX180" t="s">
        <v>357</v>
      </c>
      <c r="DY180">
        <v>2.82075</v>
      </c>
      <c r="DZ180">
        <v>2.64101</v>
      </c>
      <c r="EA180">
        <v>0.110382</v>
      </c>
      <c r="EB180">
        <v>0.114951</v>
      </c>
      <c r="EC180">
        <v>0.0774751</v>
      </c>
      <c r="ED180">
        <v>0.0723751</v>
      </c>
      <c r="EE180">
        <v>24720.8</v>
      </c>
      <c r="EF180">
        <v>21505.5</v>
      </c>
      <c r="EG180">
        <v>24901</v>
      </c>
      <c r="EH180">
        <v>23686.8</v>
      </c>
      <c r="EI180">
        <v>39263.1</v>
      </c>
      <c r="EJ180">
        <v>36408.6</v>
      </c>
      <c r="EK180">
        <v>45071.9</v>
      </c>
      <c r="EL180">
        <v>42305.3</v>
      </c>
      <c r="EM180">
        <v>1.72523</v>
      </c>
      <c r="EN180">
        <v>2.05448</v>
      </c>
      <c r="EO180">
        <v>-0.0212267</v>
      </c>
      <c r="EP180">
        <v>0</v>
      </c>
      <c r="EQ180">
        <v>25.3049</v>
      </c>
      <c r="ER180">
        <v>999.9</v>
      </c>
      <c r="ES180">
        <v>33.61</v>
      </c>
      <c r="ET180">
        <v>39.096</v>
      </c>
      <c r="EU180">
        <v>32.3536</v>
      </c>
      <c r="EV180">
        <v>52.4108</v>
      </c>
      <c r="EW180">
        <v>29.1186</v>
      </c>
      <c r="EX180">
        <v>2</v>
      </c>
      <c r="EY180">
        <v>0.366235</v>
      </c>
      <c r="EZ180">
        <v>4.64233</v>
      </c>
      <c r="FA180">
        <v>20.1833</v>
      </c>
      <c r="FB180">
        <v>5.23376</v>
      </c>
      <c r="FC180">
        <v>11.992</v>
      </c>
      <c r="FD180">
        <v>4.9557</v>
      </c>
      <c r="FE180">
        <v>3.304</v>
      </c>
      <c r="FF180">
        <v>348.2</v>
      </c>
      <c r="FG180">
        <v>9999</v>
      </c>
      <c r="FH180">
        <v>9999</v>
      </c>
      <c r="FI180">
        <v>6255.1</v>
      </c>
      <c r="FJ180">
        <v>1.86815</v>
      </c>
      <c r="FK180">
        <v>1.86401</v>
      </c>
      <c r="FL180">
        <v>1.87134</v>
      </c>
      <c r="FM180">
        <v>1.86249</v>
      </c>
      <c r="FN180">
        <v>1.86188</v>
      </c>
      <c r="FO180">
        <v>1.86826</v>
      </c>
      <c r="FP180">
        <v>1.85837</v>
      </c>
      <c r="FQ180">
        <v>1.86462</v>
      </c>
      <c r="FR180">
        <v>5</v>
      </c>
      <c r="FS180">
        <v>0</v>
      </c>
      <c r="FT180">
        <v>0</v>
      </c>
      <c r="FU180">
        <v>0</v>
      </c>
      <c r="FV180" t="s">
        <v>358</v>
      </c>
      <c r="FW180" t="s">
        <v>359</v>
      </c>
      <c r="FX180" t="s">
        <v>360</v>
      </c>
      <c r="FY180" t="s">
        <v>360</v>
      </c>
      <c r="FZ180" t="s">
        <v>360</v>
      </c>
      <c r="GA180" t="s">
        <v>360</v>
      </c>
      <c r="GB180">
        <v>0</v>
      </c>
      <c r="GC180">
        <v>100</v>
      </c>
      <c r="GD180">
        <v>100</v>
      </c>
      <c r="GE180">
        <v>4.233</v>
      </c>
      <c r="GF180">
        <v>0.3066</v>
      </c>
      <c r="GG180">
        <v>1.58883679202709</v>
      </c>
      <c r="GH180">
        <v>0.00476717027532216</v>
      </c>
      <c r="GI180">
        <v>-2.21254457965117e-06</v>
      </c>
      <c r="GJ180">
        <v>8.4011376092462e-10</v>
      </c>
      <c r="GK180">
        <v>-0.0609447565822332</v>
      </c>
      <c r="GL180">
        <v>-0.00872906473258777</v>
      </c>
      <c r="GM180">
        <v>0.00143137740804298</v>
      </c>
      <c r="GN180">
        <v>-1.08861914993027e-05</v>
      </c>
      <c r="GO180">
        <v>12</v>
      </c>
      <c r="GP180">
        <v>2219</v>
      </c>
      <c r="GQ180">
        <v>4</v>
      </c>
      <c r="GR180">
        <v>38</v>
      </c>
      <c r="GS180">
        <v>3047.9</v>
      </c>
      <c r="GT180">
        <v>3047.9</v>
      </c>
      <c r="GU180">
        <v>2.1814</v>
      </c>
      <c r="GV180">
        <v>2.42676</v>
      </c>
      <c r="GW180">
        <v>1.99829</v>
      </c>
      <c r="GX180">
        <v>2.70264</v>
      </c>
      <c r="GY180">
        <v>2.09351</v>
      </c>
      <c r="GZ180">
        <v>2.36816</v>
      </c>
      <c r="HA180">
        <v>44.3342</v>
      </c>
      <c r="HB180">
        <v>13.4228</v>
      </c>
      <c r="HC180">
        <v>18</v>
      </c>
      <c r="HD180">
        <v>423.578</v>
      </c>
      <c r="HE180">
        <v>642.818</v>
      </c>
      <c r="HF180">
        <v>20.5317</v>
      </c>
      <c r="HG180">
        <v>32.1693</v>
      </c>
      <c r="HH180">
        <v>29.9975</v>
      </c>
      <c r="HI180">
        <v>32.2429</v>
      </c>
      <c r="HJ180">
        <v>32.2198</v>
      </c>
      <c r="HK180">
        <v>43.668</v>
      </c>
      <c r="HL180">
        <v>46.3524</v>
      </c>
      <c r="HM180">
        <v>0</v>
      </c>
      <c r="HN180">
        <v>20.573</v>
      </c>
      <c r="HO180">
        <v>810.171</v>
      </c>
      <c r="HP180">
        <v>19.7384</v>
      </c>
      <c r="HQ180">
        <v>95.3508</v>
      </c>
      <c r="HR180">
        <v>99.4188</v>
      </c>
    </row>
    <row r="181" spans="1:226">
      <c r="A181">
        <v>165</v>
      </c>
      <c r="B181">
        <v>1657480998.6</v>
      </c>
      <c r="C181">
        <v>1729.59999990463</v>
      </c>
      <c r="D181" t="s">
        <v>689</v>
      </c>
      <c r="E181" t="s">
        <v>690</v>
      </c>
      <c r="F181">
        <v>5</v>
      </c>
      <c r="G181" t="s">
        <v>596</v>
      </c>
      <c r="H181" t="s">
        <v>354</v>
      </c>
      <c r="I181">
        <v>1657480995.8</v>
      </c>
      <c r="J181">
        <f>(K181)/1000</f>
        <v>0</v>
      </c>
      <c r="K181">
        <f>IF(BF181, AN181, AH181)</f>
        <v>0</v>
      </c>
      <c r="L181">
        <f>IF(BF181, AI181, AG181)</f>
        <v>0</v>
      </c>
      <c r="M181">
        <f>BH181 - IF(AU181&gt;1, L181*BB181*100.0/(AW181*BV181), 0)</f>
        <v>0</v>
      </c>
      <c r="N181">
        <f>((T181-J181/2)*M181-L181)/(T181+J181/2)</f>
        <v>0</v>
      </c>
      <c r="O181">
        <f>N181*(BO181+BP181)/1000.0</f>
        <v>0</v>
      </c>
      <c r="P181">
        <f>(BH181 - IF(AU181&gt;1, L181*BB181*100.0/(AW181*BV181), 0))*(BO181+BP181)/1000.0</f>
        <v>0</v>
      </c>
      <c r="Q181">
        <f>2.0/((1/S181-1/R181)+SIGN(S181)*SQRT((1/S181-1/R181)*(1/S181-1/R181) + 4*BC181/((BC181+1)*(BC181+1))*(2*1/S181*1/R181-1/R181*1/R181)))</f>
        <v>0</v>
      </c>
      <c r="R181">
        <f>IF(LEFT(BD181,1)&lt;&gt;"0",IF(LEFT(BD181,1)="1",3.0,BE181),$D$5+$E$5*(BV181*BO181/($K$5*1000))+$F$5*(BV181*BO181/($K$5*1000))*MAX(MIN(BB181,$J$5),$I$5)*MAX(MIN(BB181,$J$5),$I$5)+$G$5*MAX(MIN(BB181,$J$5),$I$5)*(BV181*BO181/($K$5*1000))+$H$5*(BV181*BO181/($K$5*1000))*(BV181*BO181/($K$5*1000)))</f>
        <v>0</v>
      </c>
      <c r="S181">
        <f>J181*(1000-(1000*0.61365*exp(17.502*W181/(240.97+W181))/(BO181+BP181)+BJ181)/2)/(1000*0.61365*exp(17.502*W181/(240.97+W181))/(BO181+BP181)-BJ181)</f>
        <v>0</v>
      </c>
      <c r="T181">
        <f>1/((BC181+1)/(Q181/1.6)+1/(R181/1.37)) + BC181/((BC181+1)/(Q181/1.6) + BC181/(R181/1.37))</f>
        <v>0</v>
      </c>
      <c r="U181">
        <f>(AX181*BA181)</f>
        <v>0</v>
      </c>
      <c r="V181">
        <f>(BQ181+(U181+2*0.95*5.67E-8*(((BQ181+$B$7)+273)^4-(BQ181+273)^4)-44100*J181)/(1.84*29.3*R181+8*0.95*5.67E-8*(BQ181+273)^3))</f>
        <v>0</v>
      </c>
      <c r="W181">
        <f>($C$7*BR181+$D$7*BS181+$E$7*V181)</f>
        <v>0</v>
      </c>
      <c r="X181">
        <f>0.61365*exp(17.502*W181/(240.97+W181))</f>
        <v>0</v>
      </c>
      <c r="Y181">
        <f>(Z181/AA181*100)</f>
        <v>0</v>
      </c>
      <c r="Z181">
        <f>BJ181*(BO181+BP181)/1000</f>
        <v>0</v>
      </c>
      <c r="AA181">
        <f>0.61365*exp(17.502*BQ181/(240.97+BQ181))</f>
        <v>0</v>
      </c>
      <c r="AB181">
        <f>(X181-BJ181*(BO181+BP181)/1000)</f>
        <v>0</v>
      </c>
      <c r="AC181">
        <f>(-J181*44100)</f>
        <v>0</v>
      </c>
      <c r="AD181">
        <f>2*29.3*R181*0.92*(BQ181-W181)</f>
        <v>0</v>
      </c>
      <c r="AE181">
        <f>2*0.95*5.67E-8*(((BQ181+$B$7)+273)^4-(W181+273)^4)</f>
        <v>0</v>
      </c>
      <c r="AF181">
        <f>U181+AE181+AC181+AD181</f>
        <v>0</v>
      </c>
      <c r="AG181">
        <f>BN181*AU181*(BI181-BH181*(1000-AU181*BK181)/(1000-AU181*BJ181))/(100*BB181)</f>
        <v>0</v>
      </c>
      <c r="AH181">
        <f>1000*BN181*AU181*(BJ181-BK181)/(100*BB181*(1000-AU181*BJ181))</f>
        <v>0</v>
      </c>
      <c r="AI181">
        <f>(AJ181 - AK181 - BO181*1E3/(8.314*(BQ181+273.15)) * AM181/BN181 * AL181) * BN181/(100*BB181) * (1000 - BK181)/1000</f>
        <v>0</v>
      </c>
      <c r="AJ181">
        <v>805.461338189048</v>
      </c>
      <c r="AK181">
        <v>771.777654545455</v>
      </c>
      <c r="AL181">
        <v>3.3890366391944</v>
      </c>
      <c r="AM181">
        <v>66.2237107534502</v>
      </c>
      <c r="AN181">
        <f>(AP181 - AO181 + BO181*1E3/(8.314*(BQ181+273.15)) * AR181/BN181 * AQ181) * BN181/(100*BB181) * 1000/(1000 - AP181)</f>
        <v>0</v>
      </c>
      <c r="AO181">
        <v>19.7921338894595</v>
      </c>
      <c r="AP181">
        <v>21.8780405594406</v>
      </c>
      <c r="AQ181">
        <v>0.00591596337863098</v>
      </c>
      <c r="AR181">
        <v>78.8586477778016</v>
      </c>
      <c r="AS181">
        <v>19</v>
      </c>
      <c r="AT181">
        <v>4</v>
      </c>
      <c r="AU181">
        <f>IF(AS181*$H$13&gt;=AW181,1.0,(AW181/(AW181-AS181*$H$13)))</f>
        <v>0</v>
      </c>
      <c r="AV181">
        <f>(AU181-1)*100</f>
        <v>0</v>
      </c>
      <c r="AW181">
        <f>MAX(0,($B$13+$C$13*BV181)/(1+$D$13*BV181)*BO181/(BQ181+273)*$E$13)</f>
        <v>0</v>
      </c>
      <c r="AX181">
        <f>$B$11*BW181+$C$11*BX181+$F$11*CI181*(1-CL181)</f>
        <v>0</v>
      </c>
      <c r="AY181">
        <f>AX181*AZ181</f>
        <v>0</v>
      </c>
      <c r="AZ181">
        <f>($B$11*$D$9+$C$11*$D$9+$F$11*((CV181+CN181)/MAX(CV181+CN181+CW181, 0.1)*$I$9+CW181/MAX(CV181+CN181+CW181, 0.1)*$J$9))/($B$11+$C$11+$F$11)</f>
        <v>0</v>
      </c>
      <c r="BA181">
        <f>($B$11*$K$9+$C$11*$K$9+$F$11*((CV181+CN181)/MAX(CV181+CN181+CW181, 0.1)*$P$9+CW181/MAX(CV181+CN181+CW181, 0.1)*$Q$9))/($B$11+$C$11+$F$11)</f>
        <v>0</v>
      </c>
      <c r="BB181">
        <v>2.7</v>
      </c>
      <c r="BC181">
        <v>0.5</v>
      </c>
      <c r="BD181" t="s">
        <v>355</v>
      </c>
      <c r="BE181">
        <v>2</v>
      </c>
      <c r="BF181" t="b">
        <v>1</v>
      </c>
      <c r="BG181">
        <v>1657480995.8</v>
      </c>
      <c r="BH181">
        <v>747.2736</v>
      </c>
      <c r="BI181">
        <v>790.5691</v>
      </c>
      <c r="BJ181">
        <v>21.86674</v>
      </c>
      <c r="BK181">
        <v>19.7941</v>
      </c>
      <c r="BL181">
        <v>743.0194</v>
      </c>
      <c r="BM181">
        <v>21.55962</v>
      </c>
      <c r="BN181">
        <v>499.9727</v>
      </c>
      <c r="BO181">
        <v>73.37077</v>
      </c>
      <c r="BP181">
        <v>0.0243541</v>
      </c>
      <c r="BQ181">
        <v>25.11068</v>
      </c>
      <c r="BR181">
        <v>24.95858</v>
      </c>
      <c r="BS181">
        <v>999.9</v>
      </c>
      <c r="BT181">
        <v>0</v>
      </c>
      <c r="BU181">
        <v>0</v>
      </c>
      <c r="BV181">
        <v>9995.19</v>
      </c>
      <c r="BW181">
        <v>0</v>
      </c>
      <c r="BX181">
        <v>1883.348</v>
      </c>
      <c r="BY181">
        <v>-43.29547</v>
      </c>
      <c r="BZ181">
        <v>763.9792</v>
      </c>
      <c r="CA181">
        <v>806.5337</v>
      </c>
      <c r="CB181">
        <v>2.07262</v>
      </c>
      <c r="CC181">
        <v>790.5691</v>
      </c>
      <c r="CD181">
        <v>19.7941</v>
      </c>
      <c r="CE181">
        <v>1.604377</v>
      </c>
      <c r="CF181">
        <v>1.452308</v>
      </c>
      <c r="CG181">
        <v>14.00091</v>
      </c>
      <c r="CH181">
        <v>12.4751</v>
      </c>
      <c r="CI181">
        <v>2000</v>
      </c>
      <c r="CJ181">
        <v>0.9800056</v>
      </c>
      <c r="CK181">
        <v>0.01999488</v>
      </c>
      <c r="CL181">
        <v>0</v>
      </c>
      <c r="CM181">
        <v>2.61601</v>
      </c>
      <c r="CN181">
        <v>0</v>
      </c>
      <c r="CO181">
        <v>3788.661</v>
      </c>
      <c r="CP181">
        <v>16705.44</v>
      </c>
      <c r="CQ181">
        <v>45.6498</v>
      </c>
      <c r="CR181">
        <v>48.187</v>
      </c>
      <c r="CS181">
        <v>46.875</v>
      </c>
      <c r="CT181">
        <v>45.9433</v>
      </c>
      <c r="CU181">
        <v>44.9496</v>
      </c>
      <c r="CV181">
        <v>1960.01</v>
      </c>
      <c r="CW181">
        <v>39.99</v>
      </c>
      <c r="CX181">
        <v>0</v>
      </c>
      <c r="CY181">
        <v>1651547782.8</v>
      </c>
      <c r="CZ181">
        <v>0</v>
      </c>
      <c r="DA181">
        <v>0</v>
      </c>
      <c r="DB181" t="s">
        <v>356</v>
      </c>
      <c r="DC181">
        <v>1657298120.5</v>
      </c>
      <c r="DD181">
        <v>1657298120.5</v>
      </c>
      <c r="DE181">
        <v>0</v>
      </c>
      <c r="DF181">
        <v>1.391</v>
      </c>
      <c r="DG181">
        <v>0.035</v>
      </c>
      <c r="DH181">
        <v>2.39</v>
      </c>
      <c r="DI181">
        <v>0.104</v>
      </c>
      <c r="DJ181">
        <v>419</v>
      </c>
      <c r="DK181">
        <v>18</v>
      </c>
      <c r="DL181">
        <v>0.11</v>
      </c>
      <c r="DM181">
        <v>0.02</v>
      </c>
      <c r="DN181">
        <v>-42.77029</v>
      </c>
      <c r="DO181">
        <v>-4.24100938086298</v>
      </c>
      <c r="DP181">
        <v>0.423110325919848</v>
      </c>
      <c r="DQ181">
        <v>0</v>
      </c>
      <c r="DR181">
        <v>2.056116</v>
      </c>
      <c r="DS181">
        <v>-0.0202383489681111</v>
      </c>
      <c r="DT181">
        <v>0.0185859380715637</v>
      </c>
      <c r="DU181">
        <v>1</v>
      </c>
      <c r="DV181">
        <v>1</v>
      </c>
      <c r="DW181">
        <v>2</v>
      </c>
      <c r="DX181" t="s">
        <v>383</v>
      </c>
      <c r="DY181">
        <v>2.82115</v>
      </c>
      <c r="DZ181">
        <v>2.6407</v>
      </c>
      <c r="EA181">
        <v>0.112067</v>
      </c>
      <c r="EB181">
        <v>0.11662</v>
      </c>
      <c r="EC181">
        <v>0.0775432</v>
      </c>
      <c r="ED181">
        <v>0.0723977</v>
      </c>
      <c r="EE181">
        <v>24674.8</v>
      </c>
      <c r="EF181">
        <v>21466</v>
      </c>
      <c r="EG181">
        <v>24901.7</v>
      </c>
      <c r="EH181">
        <v>23687.8</v>
      </c>
      <c r="EI181">
        <v>39261.5</v>
      </c>
      <c r="EJ181">
        <v>36409.2</v>
      </c>
      <c r="EK181">
        <v>45073.3</v>
      </c>
      <c r="EL181">
        <v>42307</v>
      </c>
      <c r="EM181">
        <v>1.72587</v>
      </c>
      <c r="EN181">
        <v>2.05445</v>
      </c>
      <c r="EO181">
        <v>-0.0208728</v>
      </c>
      <c r="EP181">
        <v>0</v>
      </c>
      <c r="EQ181">
        <v>25.2978</v>
      </c>
      <c r="ER181">
        <v>999.9</v>
      </c>
      <c r="ES181">
        <v>33.61</v>
      </c>
      <c r="ET181">
        <v>39.106</v>
      </c>
      <c r="EU181">
        <v>32.3733</v>
      </c>
      <c r="EV181">
        <v>52.2108</v>
      </c>
      <c r="EW181">
        <v>29.0946</v>
      </c>
      <c r="EX181">
        <v>2</v>
      </c>
      <c r="EY181">
        <v>0.365048</v>
      </c>
      <c r="EZ181">
        <v>4.6769</v>
      </c>
      <c r="FA181">
        <v>20.1823</v>
      </c>
      <c r="FB181">
        <v>5.23346</v>
      </c>
      <c r="FC181">
        <v>11.992</v>
      </c>
      <c r="FD181">
        <v>4.95565</v>
      </c>
      <c r="FE181">
        <v>3.30393</v>
      </c>
      <c r="FF181">
        <v>348.2</v>
      </c>
      <c r="FG181">
        <v>9999</v>
      </c>
      <c r="FH181">
        <v>9999</v>
      </c>
      <c r="FI181">
        <v>6255.1</v>
      </c>
      <c r="FJ181">
        <v>1.86818</v>
      </c>
      <c r="FK181">
        <v>1.86401</v>
      </c>
      <c r="FL181">
        <v>1.87134</v>
      </c>
      <c r="FM181">
        <v>1.86249</v>
      </c>
      <c r="FN181">
        <v>1.86188</v>
      </c>
      <c r="FO181">
        <v>1.86827</v>
      </c>
      <c r="FP181">
        <v>1.85837</v>
      </c>
      <c r="FQ181">
        <v>1.86462</v>
      </c>
      <c r="FR181">
        <v>5</v>
      </c>
      <c r="FS181">
        <v>0</v>
      </c>
      <c r="FT181">
        <v>0</v>
      </c>
      <c r="FU181">
        <v>0</v>
      </c>
      <c r="FV181" t="s">
        <v>358</v>
      </c>
      <c r="FW181" t="s">
        <v>359</v>
      </c>
      <c r="FX181" t="s">
        <v>360</v>
      </c>
      <c r="FY181" t="s">
        <v>360</v>
      </c>
      <c r="FZ181" t="s">
        <v>360</v>
      </c>
      <c r="GA181" t="s">
        <v>360</v>
      </c>
      <c r="GB181">
        <v>0</v>
      </c>
      <c r="GC181">
        <v>100</v>
      </c>
      <c r="GD181">
        <v>100</v>
      </c>
      <c r="GE181">
        <v>4.281</v>
      </c>
      <c r="GF181">
        <v>0.3076</v>
      </c>
      <c r="GG181">
        <v>1.58883679202709</v>
      </c>
      <c r="GH181">
        <v>0.00476717027532216</v>
      </c>
      <c r="GI181">
        <v>-2.21254457965117e-06</v>
      </c>
      <c r="GJ181">
        <v>8.4011376092462e-10</v>
      </c>
      <c r="GK181">
        <v>-0.0609447565822332</v>
      </c>
      <c r="GL181">
        <v>-0.00872906473258777</v>
      </c>
      <c r="GM181">
        <v>0.00143137740804298</v>
      </c>
      <c r="GN181">
        <v>-1.08861914993027e-05</v>
      </c>
      <c r="GO181">
        <v>12</v>
      </c>
      <c r="GP181">
        <v>2219</v>
      </c>
      <c r="GQ181">
        <v>4</v>
      </c>
      <c r="GR181">
        <v>38</v>
      </c>
      <c r="GS181">
        <v>3048</v>
      </c>
      <c r="GT181">
        <v>3048</v>
      </c>
      <c r="GU181">
        <v>2.21924</v>
      </c>
      <c r="GV181">
        <v>2.42188</v>
      </c>
      <c r="GW181">
        <v>1.99829</v>
      </c>
      <c r="GX181">
        <v>2.7002</v>
      </c>
      <c r="GY181">
        <v>2.09351</v>
      </c>
      <c r="GZ181">
        <v>2.41211</v>
      </c>
      <c r="HA181">
        <v>44.3342</v>
      </c>
      <c r="HB181">
        <v>13.4403</v>
      </c>
      <c r="HC181">
        <v>18</v>
      </c>
      <c r="HD181">
        <v>423.871</v>
      </c>
      <c r="HE181">
        <v>642.642</v>
      </c>
      <c r="HF181">
        <v>20.5763</v>
      </c>
      <c r="HG181">
        <v>32.1525</v>
      </c>
      <c r="HH181">
        <v>29.9983</v>
      </c>
      <c r="HI181">
        <v>32.2299</v>
      </c>
      <c r="HJ181">
        <v>32.2054</v>
      </c>
      <c r="HK181">
        <v>44.4311</v>
      </c>
      <c r="HL181">
        <v>46.3524</v>
      </c>
      <c r="HM181">
        <v>0</v>
      </c>
      <c r="HN181">
        <v>20.602</v>
      </c>
      <c r="HO181">
        <v>823.612</v>
      </c>
      <c r="HP181">
        <v>19.7384</v>
      </c>
      <c r="HQ181">
        <v>95.3537</v>
      </c>
      <c r="HR181">
        <v>99.423</v>
      </c>
    </row>
    <row r="182" spans="1:226">
      <c r="A182">
        <v>166</v>
      </c>
      <c r="B182">
        <v>1657481003.6</v>
      </c>
      <c r="C182">
        <v>1734.59999990463</v>
      </c>
      <c r="D182" t="s">
        <v>691</v>
      </c>
      <c r="E182" t="s">
        <v>692</v>
      </c>
      <c r="F182">
        <v>5</v>
      </c>
      <c r="G182" t="s">
        <v>596</v>
      </c>
      <c r="H182" t="s">
        <v>354</v>
      </c>
      <c r="I182">
        <v>1657481001.1</v>
      </c>
      <c r="J182">
        <f>(K182)/1000</f>
        <v>0</v>
      </c>
      <c r="K182">
        <f>IF(BF182, AN182, AH182)</f>
        <v>0</v>
      </c>
      <c r="L182">
        <f>IF(BF182, AI182, AG182)</f>
        <v>0</v>
      </c>
      <c r="M182">
        <f>BH182 - IF(AU182&gt;1, L182*BB182*100.0/(AW182*BV182), 0)</f>
        <v>0</v>
      </c>
      <c r="N182">
        <f>((T182-J182/2)*M182-L182)/(T182+J182/2)</f>
        <v>0</v>
      </c>
      <c r="O182">
        <f>N182*(BO182+BP182)/1000.0</f>
        <v>0</v>
      </c>
      <c r="P182">
        <f>(BH182 - IF(AU182&gt;1, L182*BB182*100.0/(AW182*BV182), 0))*(BO182+BP182)/1000.0</f>
        <v>0</v>
      </c>
      <c r="Q182">
        <f>2.0/((1/S182-1/R182)+SIGN(S182)*SQRT((1/S182-1/R182)*(1/S182-1/R182) + 4*BC182/((BC182+1)*(BC182+1))*(2*1/S182*1/R182-1/R182*1/R182)))</f>
        <v>0</v>
      </c>
      <c r="R182">
        <f>IF(LEFT(BD182,1)&lt;&gt;"0",IF(LEFT(BD182,1)="1",3.0,BE182),$D$5+$E$5*(BV182*BO182/($K$5*1000))+$F$5*(BV182*BO182/($K$5*1000))*MAX(MIN(BB182,$J$5),$I$5)*MAX(MIN(BB182,$J$5),$I$5)+$G$5*MAX(MIN(BB182,$J$5),$I$5)*(BV182*BO182/($K$5*1000))+$H$5*(BV182*BO182/($K$5*1000))*(BV182*BO182/($K$5*1000)))</f>
        <v>0</v>
      </c>
      <c r="S182">
        <f>J182*(1000-(1000*0.61365*exp(17.502*W182/(240.97+W182))/(BO182+BP182)+BJ182)/2)/(1000*0.61365*exp(17.502*W182/(240.97+W182))/(BO182+BP182)-BJ182)</f>
        <v>0</v>
      </c>
      <c r="T182">
        <f>1/((BC182+1)/(Q182/1.6)+1/(R182/1.37)) + BC182/((BC182+1)/(Q182/1.6) + BC182/(R182/1.37))</f>
        <v>0</v>
      </c>
      <c r="U182">
        <f>(AX182*BA182)</f>
        <v>0</v>
      </c>
      <c r="V182">
        <f>(BQ182+(U182+2*0.95*5.67E-8*(((BQ182+$B$7)+273)^4-(BQ182+273)^4)-44100*J182)/(1.84*29.3*R182+8*0.95*5.67E-8*(BQ182+273)^3))</f>
        <v>0</v>
      </c>
      <c r="W182">
        <f>($C$7*BR182+$D$7*BS182+$E$7*V182)</f>
        <v>0</v>
      </c>
      <c r="X182">
        <f>0.61365*exp(17.502*W182/(240.97+W182))</f>
        <v>0</v>
      </c>
      <c r="Y182">
        <f>(Z182/AA182*100)</f>
        <v>0</v>
      </c>
      <c r="Z182">
        <f>BJ182*(BO182+BP182)/1000</f>
        <v>0</v>
      </c>
      <c r="AA182">
        <f>0.61365*exp(17.502*BQ182/(240.97+BQ182))</f>
        <v>0</v>
      </c>
      <c r="AB182">
        <f>(X182-BJ182*(BO182+BP182)/1000)</f>
        <v>0</v>
      </c>
      <c r="AC182">
        <f>(-J182*44100)</f>
        <v>0</v>
      </c>
      <c r="AD182">
        <f>2*29.3*R182*0.92*(BQ182-W182)</f>
        <v>0</v>
      </c>
      <c r="AE182">
        <f>2*0.95*5.67E-8*(((BQ182+$B$7)+273)^4-(W182+273)^4)</f>
        <v>0</v>
      </c>
      <c r="AF182">
        <f>U182+AE182+AC182+AD182</f>
        <v>0</v>
      </c>
      <c r="AG182">
        <f>BN182*AU182*(BI182-BH182*(1000-AU182*BK182)/(1000-AU182*BJ182))/(100*BB182)</f>
        <v>0</v>
      </c>
      <c r="AH182">
        <f>1000*BN182*AU182*(BJ182-BK182)/(100*BB182*(1000-AU182*BJ182))</f>
        <v>0</v>
      </c>
      <c r="AI182">
        <f>(AJ182 - AK182 - BO182*1E3/(8.314*(BQ182+273.15)) * AM182/BN182 * AL182) * BN182/(100*BB182) * (1000 - BK182)/1000</f>
        <v>0</v>
      </c>
      <c r="AJ182">
        <v>822.748700155286</v>
      </c>
      <c r="AK182">
        <v>788.822418181818</v>
      </c>
      <c r="AL182">
        <v>3.41286217442134</v>
      </c>
      <c r="AM182">
        <v>66.2237107534502</v>
      </c>
      <c r="AN182">
        <f>(AP182 - AO182 + BO182*1E3/(8.314*(BQ182+273.15)) * AR182/BN182 * AQ182) * BN182/(100*BB182) * 1000/(1000 - AP182)</f>
        <v>0</v>
      </c>
      <c r="AO182">
        <v>19.8021087399346</v>
      </c>
      <c r="AP182">
        <v>21.8978699300699</v>
      </c>
      <c r="AQ182">
        <v>0.00257872184295783</v>
      </c>
      <c r="AR182">
        <v>78.8586477778016</v>
      </c>
      <c r="AS182">
        <v>20</v>
      </c>
      <c r="AT182">
        <v>4</v>
      </c>
      <c r="AU182">
        <f>IF(AS182*$H$13&gt;=AW182,1.0,(AW182/(AW182-AS182*$H$13)))</f>
        <v>0</v>
      </c>
      <c r="AV182">
        <f>(AU182-1)*100</f>
        <v>0</v>
      </c>
      <c r="AW182">
        <f>MAX(0,($B$13+$C$13*BV182)/(1+$D$13*BV182)*BO182/(BQ182+273)*$E$13)</f>
        <v>0</v>
      </c>
      <c r="AX182">
        <f>$B$11*BW182+$C$11*BX182+$F$11*CI182*(1-CL182)</f>
        <v>0</v>
      </c>
      <c r="AY182">
        <f>AX182*AZ182</f>
        <v>0</v>
      </c>
      <c r="AZ182">
        <f>($B$11*$D$9+$C$11*$D$9+$F$11*((CV182+CN182)/MAX(CV182+CN182+CW182, 0.1)*$I$9+CW182/MAX(CV182+CN182+CW182, 0.1)*$J$9))/($B$11+$C$11+$F$11)</f>
        <v>0</v>
      </c>
      <c r="BA182">
        <f>($B$11*$K$9+$C$11*$K$9+$F$11*((CV182+CN182)/MAX(CV182+CN182+CW182, 0.1)*$P$9+CW182/MAX(CV182+CN182+CW182, 0.1)*$Q$9))/($B$11+$C$11+$F$11)</f>
        <v>0</v>
      </c>
      <c r="BB182">
        <v>2.7</v>
      </c>
      <c r="BC182">
        <v>0.5</v>
      </c>
      <c r="BD182" t="s">
        <v>355</v>
      </c>
      <c r="BE182">
        <v>2</v>
      </c>
      <c r="BF182" t="b">
        <v>1</v>
      </c>
      <c r="BG182">
        <v>1657481001.1</v>
      </c>
      <c r="BH182">
        <v>764.862111111111</v>
      </c>
      <c r="BI182">
        <v>808.537</v>
      </c>
      <c r="BJ182">
        <v>21.8908444444444</v>
      </c>
      <c r="BK182">
        <v>19.8058444444444</v>
      </c>
      <c r="BL182">
        <v>760.557777777778</v>
      </c>
      <c r="BM182">
        <v>21.5828666666667</v>
      </c>
      <c r="BN182">
        <v>500.020222222222</v>
      </c>
      <c r="BO182">
        <v>73.3693777777778</v>
      </c>
      <c r="BP182">
        <v>0.0241378888888889</v>
      </c>
      <c r="BQ182">
        <v>25.0973333333333</v>
      </c>
      <c r="BR182">
        <v>24.9434111111111</v>
      </c>
      <c r="BS182">
        <v>999.9</v>
      </c>
      <c r="BT182">
        <v>0</v>
      </c>
      <c r="BU182">
        <v>0</v>
      </c>
      <c r="BV182">
        <v>10013.3311111111</v>
      </c>
      <c r="BW182">
        <v>0</v>
      </c>
      <c r="BX182">
        <v>1877.21666666667</v>
      </c>
      <c r="BY182">
        <v>-43.6749111111111</v>
      </c>
      <c r="BZ182">
        <v>781.980333333333</v>
      </c>
      <c r="CA182">
        <v>824.874333333333</v>
      </c>
      <c r="CB182">
        <v>2.08500888888889</v>
      </c>
      <c r="CC182">
        <v>808.537</v>
      </c>
      <c r="CD182">
        <v>19.8058444444444</v>
      </c>
      <c r="CE182">
        <v>1.60611888888889</v>
      </c>
      <c r="CF182">
        <v>1.45314444444444</v>
      </c>
      <c r="CG182">
        <v>14.0176333333333</v>
      </c>
      <c r="CH182">
        <v>12.4838444444444</v>
      </c>
      <c r="CI182">
        <v>1999.97111111111</v>
      </c>
      <c r="CJ182">
        <v>0.980005</v>
      </c>
      <c r="CK182">
        <v>0.0199955</v>
      </c>
      <c r="CL182">
        <v>0</v>
      </c>
      <c r="CM182">
        <v>2.48828888888889</v>
      </c>
      <c r="CN182">
        <v>0</v>
      </c>
      <c r="CO182">
        <v>3807.96666666667</v>
      </c>
      <c r="CP182">
        <v>16705.2</v>
      </c>
      <c r="CQ182">
        <v>45.625</v>
      </c>
      <c r="CR182">
        <v>48.187</v>
      </c>
      <c r="CS182">
        <v>46.847</v>
      </c>
      <c r="CT182">
        <v>45.8956666666667</v>
      </c>
      <c r="CU182">
        <v>44.937</v>
      </c>
      <c r="CV182">
        <v>1959.98111111111</v>
      </c>
      <c r="CW182">
        <v>39.99</v>
      </c>
      <c r="CX182">
        <v>0</v>
      </c>
      <c r="CY182">
        <v>1651547788.2</v>
      </c>
      <c r="CZ182">
        <v>0</v>
      </c>
      <c r="DA182">
        <v>0</v>
      </c>
      <c r="DB182" t="s">
        <v>356</v>
      </c>
      <c r="DC182">
        <v>1657298120.5</v>
      </c>
      <c r="DD182">
        <v>1657298120.5</v>
      </c>
      <c r="DE182">
        <v>0</v>
      </c>
      <c r="DF182">
        <v>1.391</v>
      </c>
      <c r="DG182">
        <v>0.035</v>
      </c>
      <c r="DH182">
        <v>2.39</v>
      </c>
      <c r="DI182">
        <v>0.104</v>
      </c>
      <c r="DJ182">
        <v>419</v>
      </c>
      <c r="DK182">
        <v>18</v>
      </c>
      <c r="DL182">
        <v>0.11</v>
      </c>
      <c r="DM182">
        <v>0.02</v>
      </c>
      <c r="DN182">
        <v>-43.1858525</v>
      </c>
      <c r="DO182">
        <v>-3.82524090056275</v>
      </c>
      <c r="DP182">
        <v>0.379756490390553</v>
      </c>
      <c r="DQ182">
        <v>0</v>
      </c>
      <c r="DR182">
        <v>2.05979225</v>
      </c>
      <c r="DS182">
        <v>0.192929718574108</v>
      </c>
      <c r="DT182">
        <v>0.0221071187050122</v>
      </c>
      <c r="DU182">
        <v>0</v>
      </c>
      <c r="DV182">
        <v>0</v>
      </c>
      <c r="DW182">
        <v>2</v>
      </c>
      <c r="DX182" t="s">
        <v>357</v>
      </c>
      <c r="DY182">
        <v>2.82106</v>
      </c>
      <c r="DZ182">
        <v>2.64059</v>
      </c>
      <c r="EA182">
        <v>0.113743</v>
      </c>
      <c r="EB182">
        <v>0.11827</v>
      </c>
      <c r="EC182">
        <v>0.0775895</v>
      </c>
      <c r="ED182">
        <v>0.07243</v>
      </c>
      <c r="EE182">
        <v>24628.6</v>
      </c>
      <c r="EF182">
        <v>21426.4</v>
      </c>
      <c r="EG182">
        <v>24902</v>
      </c>
      <c r="EH182">
        <v>23688.3</v>
      </c>
      <c r="EI182">
        <v>39259.8</v>
      </c>
      <c r="EJ182">
        <v>36408.9</v>
      </c>
      <c r="EK182">
        <v>45073.6</v>
      </c>
      <c r="EL182">
        <v>42308</v>
      </c>
      <c r="EM182">
        <v>1.72578</v>
      </c>
      <c r="EN182">
        <v>2.05473</v>
      </c>
      <c r="EO182">
        <v>-0.021562</v>
      </c>
      <c r="EP182">
        <v>0</v>
      </c>
      <c r="EQ182">
        <v>25.2841</v>
      </c>
      <c r="ER182">
        <v>999.9</v>
      </c>
      <c r="ES182">
        <v>33.586</v>
      </c>
      <c r="ET182">
        <v>39.116</v>
      </c>
      <c r="EU182">
        <v>32.366</v>
      </c>
      <c r="EV182">
        <v>52.4308</v>
      </c>
      <c r="EW182">
        <v>29.0224</v>
      </c>
      <c r="EX182">
        <v>2</v>
      </c>
      <c r="EY182">
        <v>0.363877</v>
      </c>
      <c r="EZ182">
        <v>4.66942</v>
      </c>
      <c r="FA182">
        <v>20.1824</v>
      </c>
      <c r="FB182">
        <v>5.23346</v>
      </c>
      <c r="FC182">
        <v>11.992</v>
      </c>
      <c r="FD182">
        <v>4.9556</v>
      </c>
      <c r="FE182">
        <v>3.30393</v>
      </c>
      <c r="FF182">
        <v>348.2</v>
      </c>
      <c r="FG182">
        <v>9999</v>
      </c>
      <c r="FH182">
        <v>9999</v>
      </c>
      <c r="FI182">
        <v>6255.3</v>
      </c>
      <c r="FJ182">
        <v>1.86813</v>
      </c>
      <c r="FK182">
        <v>1.86401</v>
      </c>
      <c r="FL182">
        <v>1.87134</v>
      </c>
      <c r="FM182">
        <v>1.86249</v>
      </c>
      <c r="FN182">
        <v>1.86188</v>
      </c>
      <c r="FO182">
        <v>1.86827</v>
      </c>
      <c r="FP182">
        <v>1.85837</v>
      </c>
      <c r="FQ182">
        <v>1.86462</v>
      </c>
      <c r="FR182">
        <v>5</v>
      </c>
      <c r="FS182">
        <v>0</v>
      </c>
      <c r="FT182">
        <v>0</v>
      </c>
      <c r="FU182">
        <v>0</v>
      </c>
      <c r="FV182" t="s">
        <v>358</v>
      </c>
      <c r="FW182" t="s">
        <v>359</v>
      </c>
      <c r="FX182" t="s">
        <v>360</v>
      </c>
      <c r="FY182" t="s">
        <v>360</v>
      </c>
      <c r="FZ182" t="s">
        <v>360</v>
      </c>
      <c r="GA182" t="s">
        <v>360</v>
      </c>
      <c r="GB182">
        <v>0</v>
      </c>
      <c r="GC182">
        <v>100</v>
      </c>
      <c r="GD182">
        <v>100</v>
      </c>
      <c r="GE182">
        <v>4.328</v>
      </c>
      <c r="GF182">
        <v>0.3083</v>
      </c>
      <c r="GG182">
        <v>1.58883679202709</v>
      </c>
      <c r="GH182">
        <v>0.00476717027532216</v>
      </c>
      <c r="GI182">
        <v>-2.21254457965117e-06</v>
      </c>
      <c r="GJ182">
        <v>8.4011376092462e-10</v>
      </c>
      <c r="GK182">
        <v>-0.0609447565822332</v>
      </c>
      <c r="GL182">
        <v>-0.00872906473258777</v>
      </c>
      <c r="GM182">
        <v>0.00143137740804298</v>
      </c>
      <c r="GN182">
        <v>-1.08861914993027e-05</v>
      </c>
      <c r="GO182">
        <v>12</v>
      </c>
      <c r="GP182">
        <v>2219</v>
      </c>
      <c r="GQ182">
        <v>4</v>
      </c>
      <c r="GR182">
        <v>38</v>
      </c>
      <c r="GS182">
        <v>3048.1</v>
      </c>
      <c r="GT182">
        <v>3048.1</v>
      </c>
      <c r="GU182">
        <v>2.25342</v>
      </c>
      <c r="GV182">
        <v>2.40112</v>
      </c>
      <c r="GW182">
        <v>1.99829</v>
      </c>
      <c r="GX182">
        <v>2.70142</v>
      </c>
      <c r="GY182">
        <v>2.09351</v>
      </c>
      <c r="GZ182">
        <v>2.41699</v>
      </c>
      <c r="HA182">
        <v>44.3342</v>
      </c>
      <c r="HB182">
        <v>13.4316</v>
      </c>
      <c r="HC182">
        <v>18</v>
      </c>
      <c r="HD182">
        <v>423.723</v>
      </c>
      <c r="HE182">
        <v>642.722</v>
      </c>
      <c r="HF182">
        <v>20.606</v>
      </c>
      <c r="HG182">
        <v>32.1365</v>
      </c>
      <c r="HH182">
        <v>29.9988</v>
      </c>
      <c r="HI182">
        <v>32.216</v>
      </c>
      <c r="HJ182">
        <v>32.1915</v>
      </c>
      <c r="HK182">
        <v>45.1153</v>
      </c>
      <c r="HL182">
        <v>46.3524</v>
      </c>
      <c r="HM182">
        <v>0</v>
      </c>
      <c r="HN182">
        <v>20.6408</v>
      </c>
      <c r="HO182">
        <v>843.729</v>
      </c>
      <c r="HP182">
        <v>19.734</v>
      </c>
      <c r="HQ182">
        <v>95.3546</v>
      </c>
      <c r="HR182">
        <v>99.4253</v>
      </c>
    </row>
    <row r="183" spans="1:226">
      <c r="A183">
        <v>167</v>
      </c>
      <c r="B183">
        <v>1657481008.6</v>
      </c>
      <c r="C183">
        <v>1739.59999990463</v>
      </c>
      <c r="D183" t="s">
        <v>693</v>
      </c>
      <c r="E183" t="s">
        <v>694</v>
      </c>
      <c r="F183">
        <v>5</v>
      </c>
      <c r="G183" t="s">
        <v>596</v>
      </c>
      <c r="H183" t="s">
        <v>354</v>
      </c>
      <c r="I183">
        <v>1657481005.8</v>
      </c>
      <c r="J183">
        <f>(K183)/1000</f>
        <v>0</v>
      </c>
      <c r="K183">
        <f>IF(BF183, AN183, AH183)</f>
        <v>0</v>
      </c>
      <c r="L183">
        <f>IF(BF183, AI183, AG183)</f>
        <v>0</v>
      </c>
      <c r="M183">
        <f>BH183 - IF(AU183&gt;1, L183*BB183*100.0/(AW183*BV183), 0)</f>
        <v>0</v>
      </c>
      <c r="N183">
        <f>((T183-J183/2)*M183-L183)/(T183+J183/2)</f>
        <v>0</v>
      </c>
      <c r="O183">
        <f>N183*(BO183+BP183)/1000.0</f>
        <v>0</v>
      </c>
      <c r="P183">
        <f>(BH183 - IF(AU183&gt;1, L183*BB183*100.0/(AW183*BV183), 0))*(BO183+BP183)/1000.0</f>
        <v>0</v>
      </c>
      <c r="Q183">
        <f>2.0/((1/S183-1/R183)+SIGN(S183)*SQRT((1/S183-1/R183)*(1/S183-1/R183) + 4*BC183/((BC183+1)*(BC183+1))*(2*1/S183*1/R183-1/R183*1/R183)))</f>
        <v>0</v>
      </c>
      <c r="R183">
        <f>IF(LEFT(BD183,1)&lt;&gt;"0",IF(LEFT(BD183,1)="1",3.0,BE183),$D$5+$E$5*(BV183*BO183/($K$5*1000))+$F$5*(BV183*BO183/($K$5*1000))*MAX(MIN(BB183,$J$5),$I$5)*MAX(MIN(BB183,$J$5),$I$5)+$G$5*MAX(MIN(BB183,$J$5),$I$5)*(BV183*BO183/($K$5*1000))+$H$5*(BV183*BO183/($K$5*1000))*(BV183*BO183/($K$5*1000)))</f>
        <v>0</v>
      </c>
      <c r="S183">
        <f>J183*(1000-(1000*0.61365*exp(17.502*W183/(240.97+W183))/(BO183+BP183)+BJ183)/2)/(1000*0.61365*exp(17.502*W183/(240.97+W183))/(BO183+BP183)-BJ183)</f>
        <v>0</v>
      </c>
      <c r="T183">
        <f>1/((BC183+1)/(Q183/1.6)+1/(R183/1.37)) + BC183/((BC183+1)/(Q183/1.6) + BC183/(R183/1.37))</f>
        <v>0</v>
      </c>
      <c r="U183">
        <f>(AX183*BA183)</f>
        <v>0</v>
      </c>
      <c r="V183">
        <f>(BQ183+(U183+2*0.95*5.67E-8*(((BQ183+$B$7)+273)^4-(BQ183+273)^4)-44100*J183)/(1.84*29.3*R183+8*0.95*5.67E-8*(BQ183+273)^3))</f>
        <v>0</v>
      </c>
      <c r="W183">
        <f>($C$7*BR183+$D$7*BS183+$E$7*V183)</f>
        <v>0</v>
      </c>
      <c r="X183">
        <f>0.61365*exp(17.502*W183/(240.97+W183))</f>
        <v>0</v>
      </c>
      <c r="Y183">
        <f>(Z183/AA183*100)</f>
        <v>0</v>
      </c>
      <c r="Z183">
        <f>BJ183*(BO183+BP183)/1000</f>
        <v>0</v>
      </c>
      <c r="AA183">
        <f>0.61365*exp(17.502*BQ183/(240.97+BQ183))</f>
        <v>0</v>
      </c>
      <c r="AB183">
        <f>(X183-BJ183*(BO183+BP183)/1000)</f>
        <v>0</v>
      </c>
      <c r="AC183">
        <f>(-J183*44100)</f>
        <v>0</v>
      </c>
      <c r="AD183">
        <f>2*29.3*R183*0.92*(BQ183-W183)</f>
        <v>0</v>
      </c>
      <c r="AE183">
        <f>2*0.95*5.67E-8*(((BQ183+$B$7)+273)^4-(W183+273)^4)</f>
        <v>0</v>
      </c>
      <c r="AF183">
        <f>U183+AE183+AC183+AD183</f>
        <v>0</v>
      </c>
      <c r="AG183">
        <f>BN183*AU183*(BI183-BH183*(1000-AU183*BK183)/(1000-AU183*BJ183))/(100*BB183)</f>
        <v>0</v>
      </c>
      <c r="AH183">
        <f>1000*BN183*AU183*(BJ183-BK183)/(100*BB183*(1000-AU183*BJ183))</f>
        <v>0</v>
      </c>
      <c r="AI183">
        <f>(AJ183 - AK183 - BO183*1E3/(8.314*(BQ183+273.15)) * AM183/BN183 * AL183) * BN183/(100*BB183) * (1000 - BK183)/1000</f>
        <v>0</v>
      </c>
      <c r="AJ183">
        <v>840.038931453642</v>
      </c>
      <c r="AK183">
        <v>805.951315151514</v>
      </c>
      <c r="AL183">
        <v>3.40694359105621</v>
      </c>
      <c r="AM183">
        <v>66.2237107534502</v>
      </c>
      <c r="AN183">
        <f>(AP183 - AO183 + BO183*1E3/(8.314*(BQ183+273.15)) * AR183/BN183 * AQ183) * BN183/(100*BB183) * 1000/(1000 - AP183)</f>
        <v>0</v>
      </c>
      <c r="AO183">
        <v>19.8140500322058</v>
      </c>
      <c r="AP183">
        <v>21.9147223776224</v>
      </c>
      <c r="AQ183">
        <v>0.000677907826056242</v>
      </c>
      <c r="AR183">
        <v>78.8586477778016</v>
      </c>
      <c r="AS183">
        <v>19</v>
      </c>
      <c r="AT183">
        <v>4</v>
      </c>
      <c r="AU183">
        <f>IF(AS183*$H$13&gt;=AW183,1.0,(AW183/(AW183-AS183*$H$13)))</f>
        <v>0</v>
      </c>
      <c r="AV183">
        <f>(AU183-1)*100</f>
        <v>0</v>
      </c>
      <c r="AW183">
        <f>MAX(0,($B$13+$C$13*BV183)/(1+$D$13*BV183)*BO183/(BQ183+273)*$E$13)</f>
        <v>0</v>
      </c>
      <c r="AX183">
        <f>$B$11*BW183+$C$11*BX183+$F$11*CI183*(1-CL183)</f>
        <v>0</v>
      </c>
      <c r="AY183">
        <f>AX183*AZ183</f>
        <v>0</v>
      </c>
      <c r="AZ183">
        <f>($B$11*$D$9+$C$11*$D$9+$F$11*((CV183+CN183)/MAX(CV183+CN183+CW183, 0.1)*$I$9+CW183/MAX(CV183+CN183+CW183, 0.1)*$J$9))/($B$11+$C$11+$F$11)</f>
        <v>0</v>
      </c>
      <c r="BA183">
        <f>($B$11*$K$9+$C$11*$K$9+$F$11*((CV183+CN183)/MAX(CV183+CN183+CW183, 0.1)*$P$9+CW183/MAX(CV183+CN183+CW183, 0.1)*$Q$9))/($B$11+$C$11+$F$11)</f>
        <v>0</v>
      </c>
      <c r="BB183">
        <v>2.7</v>
      </c>
      <c r="BC183">
        <v>0.5</v>
      </c>
      <c r="BD183" t="s">
        <v>355</v>
      </c>
      <c r="BE183">
        <v>2</v>
      </c>
      <c r="BF183" t="b">
        <v>1</v>
      </c>
      <c r="BG183">
        <v>1657481005.8</v>
      </c>
      <c r="BH183">
        <v>780.6725</v>
      </c>
      <c r="BI183">
        <v>824.4428</v>
      </c>
      <c r="BJ183">
        <v>21.90627</v>
      </c>
      <c r="BK183">
        <v>19.81719</v>
      </c>
      <c r="BL183">
        <v>776.3231</v>
      </c>
      <c r="BM183">
        <v>21.59773</v>
      </c>
      <c r="BN183">
        <v>499.9977</v>
      </c>
      <c r="BO183">
        <v>73.36874</v>
      </c>
      <c r="BP183">
        <v>0.02419141</v>
      </c>
      <c r="BQ183">
        <v>25.09301</v>
      </c>
      <c r="BR183">
        <v>24.92855</v>
      </c>
      <c r="BS183">
        <v>999.9</v>
      </c>
      <c r="BT183">
        <v>0</v>
      </c>
      <c r="BU183">
        <v>0</v>
      </c>
      <c r="BV183">
        <v>10018.52</v>
      </c>
      <c r="BW183">
        <v>0</v>
      </c>
      <c r="BX183">
        <v>1958.757</v>
      </c>
      <c r="BY183">
        <v>-43.77023</v>
      </c>
      <c r="BZ183">
        <v>798.1572</v>
      </c>
      <c r="CA183">
        <v>841.1114</v>
      </c>
      <c r="CB183">
        <v>2.089067</v>
      </c>
      <c r="CC183">
        <v>824.4428</v>
      </c>
      <c r="CD183">
        <v>19.81719</v>
      </c>
      <c r="CE183">
        <v>1.607235</v>
      </c>
      <c r="CF183">
        <v>1.453962</v>
      </c>
      <c r="CG183">
        <v>14.02835</v>
      </c>
      <c r="CH183">
        <v>12.49244</v>
      </c>
      <c r="CI183">
        <v>1999.997</v>
      </c>
      <c r="CJ183">
        <v>0.9800053</v>
      </c>
      <c r="CK183">
        <v>0.01999519</v>
      </c>
      <c r="CL183">
        <v>0</v>
      </c>
      <c r="CM183">
        <v>2.53965</v>
      </c>
      <c r="CN183">
        <v>0</v>
      </c>
      <c r="CO183">
        <v>3864.992</v>
      </c>
      <c r="CP183">
        <v>16705.42</v>
      </c>
      <c r="CQ183">
        <v>45.6124</v>
      </c>
      <c r="CR183">
        <v>48.1498</v>
      </c>
      <c r="CS183">
        <v>46.812</v>
      </c>
      <c r="CT183">
        <v>45.875</v>
      </c>
      <c r="CU183">
        <v>44.8998</v>
      </c>
      <c r="CV183">
        <v>1960.007</v>
      </c>
      <c r="CW183">
        <v>39.99</v>
      </c>
      <c r="CX183">
        <v>0</v>
      </c>
      <c r="CY183">
        <v>1651547793</v>
      </c>
      <c r="CZ183">
        <v>0</v>
      </c>
      <c r="DA183">
        <v>0</v>
      </c>
      <c r="DB183" t="s">
        <v>356</v>
      </c>
      <c r="DC183">
        <v>1657298120.5</v>
      </c>
      <c r="DD183">
        <v>1657298120.5</v>
      </c>
      <c r="DE183">
        <v>0</v>
      </c>
      <c r="DF183">
        <v>1.391</v>
      </c>
      <c r="DG183">
        <v>0.035</v>
      </c>
      <c r="DH183">
        <v>2.39</v>
      </c>
      <c r="DI183">
        <v>0.104</v>
      </c>
      <c r="DJ183">
        <v>419</v>
      </c>
      <c r="DK183">
        <v>18</v>
      </c>
      <c r="DL183">
        <v>0.11</v>
      </c>
      <c r="DM183">
        <v>0.02</v>
      </c>
      <c r="DN183">
        <v>-43.4140575</v>
      </c>
      <c r="DO183">
        <v>-2.86761613508447</v>
      </c>
      <c r="DP183">
        <v>0.286291687695871</v>
      </c>
      <c r="DQ183">
        <v>0</v>
      </c>
      <c r="DR183">
        <v>2.06918675</v>
      </c>
      <c r="DS183">
        <v>0.203745028142589</v>
      </c>
      <c r="DT183">
        <v>0.0211159772906087</v>
      </c>
      <c r="DU183">
        <v>0</v>
      </c>
      <c r="DV183">
        <v>0</v>
      </c>
      <c r="DW183">
        <v>2</v>
      </c>
      <c r="DX183" t="s">
        <v>357</v>
      </c>
      <c r="DY183">
        <v>2.82133</v>
      </c>
      <c r="DZ183">
        <v>2.641</v>
      </c>
      <c r="EA183">
        <v>0.1154</v>
      </c>
      <c r="EB183">
        <v>0.119897</v>
      </c>
      <c r="EC183">
        <v>0.0776346</v>
      </c>
      <c r="ED183">
        <v>0.0724529</v>
      </c>
      <c r="EE183">
        <v>24583.6</v>
      </c>
      <c r="EF183">
        <v>21387.7</v>
      </c>
      <c r="EG183">
        <v>24903</v>
      </c>
      <c r="EH183">
        <v>23689.2</v>
      </c>
      <c r="EI183">
        <v>39259.3</v>
      </c>
      <c r="EJ183">
        <v>36409.3</v>
      </c>
      <c r="EK183">
        <v>45075.1</v>
      </c>
      <c r="EL183">
        <v>42309.5</v>
      </c>
      <c r="EM183">
        <v>1.7262</v>
      </c>
      <c r="EN183">
        <v>2.05467</v>
      </c>
      <c r="EO183">
        <v>-0.0203066</v>
      </c>
      <c r="EP183">
        <v>0</v>
      </c>
      <c r="EQ183">
        <v>25.2695</v>
      </c>
      <c r="ER183">
        <v>999.9</v>
      </c>
      <c r="ES183">
        <v>33.586</v>
      </c>
      <c r="ET183">
        <v>39.116</v>
      </c>
      <c r="EU183">
        <v>32.3675</v>
      </c>
      <c r="EV183">
        <v>51.7808</v>
      </c>
      <c r="EW183">
        <v>29.0505</v>
      </c>
      <c r="EX183">
        <v>2</v>
      </c>
      <c r="EY183">
        <v>0.362472</v>
      </c>
      <c r="EZ183">
        <v>4.59054</v>
      </c>
      <c r="FA183">
        <v>20.1843</v>
      </c>
      <c r="FB183">
        <v>5.23331</v>
      </c>
      <c r="FC183">
        <v>11.992</v>
      </c>
      <c r="FD183">
        <v>4.95585</v>
      </c>
      <c r="FE183">
        <v>3.304</v>
      </c>
      <c r="FF183">
        <v>348.2</v>
      </c>
      <c r="FG183">
        <v>9999</v>
      </c>
      <c r="FH183">
        <v>9999</v>
      </c>
      <c r="FI183">
        <v>6255.3</v>
      </c>
      <c r="FJ183">
        <v>1.86817</v>
      </c>
      <c r="FK183">
        <v>1.86401</v>
      </c>
      <c r="FL183">
        <v>1.87135</v>
      </c>
      <c r="FM183">
        <v>1.86249</v>
      </c>
      <c r="FN183">
        <v>1.86188</v>
      </c>
      <c r="FO183">
        <v>1.86825</v>
      </c>
      <c r="FP183">
        <v>1.8584</v>
      </c>
      <c r="FQ183">
        <v>1.86462</v>
      </c>
      <c r="FR183">
        <v>5</v>
      </c>
      <c r="FS183">
        <v>0</v>
      </c>
      <c r="FT183">
        <v>0</v>
      </c>
      <c r="FU183">
        <v>0</v>
      </c>
      <c r="FV183" t="s">
        <v>358</v>
      </c>
      <c r="FW183" t="s">
        <v>359</v>
      </c>
      <c r="FX183" t="s">
        <v>360</v>
      </c>
      <c r="FY183" t="s">
        <v>360</v>
      </c>
      <c r="FZ183" t="s">
        <v>360</v>
      </c>
      <c r="GA183" t="s">
        <v>360</v>
      </c>
      <c r="GB183">
        <v>0</v>
      </c>
      <c r="GC183">
        <v>100</v>
      </c>
      <c r="GD183">
        <v>100</v>
      </c>
      <c r="GE183">
        <v>4.376</v>
      </c>
      <c r="GF183">
        <v>0.3089</v>
      </c>
      <c r="GG183">
        <v>1.58883679202709</v>
      </c>
      <c r="GH183">
        <v>0.00476717027532216</v>
      </c>
      <c r="GI183">
        <v>-2.21254457965117e-06</v>
      </c>
      <c r="GJ183">
        <v>8.4011376092462e-10</v>
      </c>
      <c r="GK183">
        <v>-0.0609447565822332</v>
      </c>
      <c r="GL183">
        <v>-0.00872906473258777</v>
      </c>
      <c r="GM183">
        <v>0.00143137740804298</v>
      </c>
      <c r="GN183">
        <v>-1.08861914993027e-05</v>
      </c>
      <c r="GO183">
        <v>12</v>
      </c>
      <c r="GP183">
        <v>2219</v>
      </c>
      <c r="GQ183">
        <v>4</v>
      </c>
      <c r="GR183">
        <v>38</v>
      </c>
      <c r="GS183">
        <v>3048.1</v>
      </c>
      <c r="GT183">
        <v>3048.1</v>
      </c>
      <c r="GU183">
        <v>2.29126</v>
      </c>
      <c r="GV183">
        <v>2.42065</v>
      </c>
      <c r="GW183">
        <v>1.99829</v>
      </c>
      <c r="GX183">
        <v>2.70142</v>
      </c>
      <c r="GY183">
        <v>2.09351</v>
      </c>
      <c r="GZ183">
        <v>2.41699</v>
      </c>
      <c r="HA183">
        <v>44.3342</v>
      </c>
      <c r="HB183">
        <v>13.4403</v>
      </c>
      <c r="HC183">
        <v>18</v>
      </c>
      <c r="HD183">
        <v>423.876</v>
      </c>
      <c r="HE183">
        <v>642.525</v>
      </c>
      <c r="HF183">
        <v>20.6385</v>
      </c>
      <c r="HG183">
        <v>32.1199</v>
      </c>
      <c r="HH183">
        <v>29.9987</v>
      </c>
      <c r="HI183">
        <v>32.2016</v>
      </c>
      <c r="HJ183">
        <v>32.177</v>
      </c>
      <c r="HK183">
        <v>45.8649</v>
      </c>
      <c r="HL183">
        <v>46.6349</v>
      </c>
      <c r="HM183">
        <v>0</v>
      </c>
      <c r="HN183">
        <v>20.6911</v>
      </c>
      <c r="HO183">
        <v>857.161</v>
      </c>
      <c r="HP183">
        <v>19.7223</v>
      </c>
      <c r="HQ183">
        <v>95.358</v>
      </c>
      <c r="HR183">
        <v>99.4288</v>
      </c>
    </row>
    <row r="184" spans="1:226">
      <c r="A184">
        <v>168</v>
      </c>
      <c r="B184">
        <v>1657481013.6</v>
      </c>
      <c r="C184">
        <v>1744.59999990463</v>
      </c>
      <c r="D184" t="s">
        <v>695</v>
      </c>
      <c r="E184" t="s">
        <v>696</v>
      </c>
      <c r="F184">
        <v>5</v>
      </c>
      <c r="G184" t="s">
        <v>596</v>
      </c>
      <c r="H184" t="s">
        <v>354</v>
      </c>
      <c r="I184">
        <v>1657481011.1</v>
      </c>
      <c r="J184">
        <f>(K184)/1000</f>
        <v>0</v>
      </c>
      <c r="K184">
        <f>IF(BF184, AN184, AH184)</f>
        <v>0</v>
      </c>
      <c r="L184">
        <f>IF(BF184, AI184, AG184)</f>
        <v>0</v>
      </c>
      <c r="M184">
        <f>BH184 - IF(AU184&gt;1, L184*BB184*100.0/(AW184*BV184), 0)</f>
        <v>0</v>
      </c>
      <c r="N184">
        <f>((T184-J184/2)*M184-L184)/(T184+J184/2)</f>
        <v>0</v>
      </c>
      <c r="O184">
        <f>N184*(BO184+BP184)/1000.0</f>
        <v>0</v>
      </c>
      <c r="P184">
        <f>(BH184 - IF(AU184&gt;1, L184*BB184*100.0/(AW184*BV184), 0))*(BO184+BP184)/1000.0</f>
        <v>0</v>
      </c>
      <c r="Q184">
        <f>2.0/((1/S184-1/R184)+SIGN(S184)*SQRT((1/S184-1/R184)*(1/S184-1/R184) + 4*BC184/((BC184+1)*(BC184+1))*(2*1/S184*1/R184-1/R184*1/R184)))</f>
        <v>0</v>
      </c>
      <c r="R184">
        <f>IF(LEFT(BD184,1)&lt;&gt;"0",IF(LEFT(BD184,1)="1",3.0,BE184),$D$5+$E$5*(BV184*BO184/($K$5*1000))+$F$5*(BV184*BO184/($K$5*1000))*MAX(MIN(BB184,$J$5),$I$5)*MAX(MIN(BB184,$J$5),$I$5)+$G$5*MAX(MIN(BB184,$J$5),$I$5)*(BV184*BO184/($K$5*1000))+$H$5*(BV184*BO184/($K$5*1000))*(BV184*BO184/($K$5*1000)))</f>
        <v>0</v>
      </c>
      <c r="S184">
        <f>J184*(1000-(1000*0.61365*exp(17.502*W184/(240.97+W184))/(BO184+BP184)+BJ184)/2)/(1000*0.61365*exp(17.502*W184/(240.97+W184))/(BO184+BP184)-BJ184)</f>
        <v>0</v>
      </c>
      <c r="T184">
        <f>1/((BC184+1)/(Q184/1.6)+1/(R184/1.37)) + BC184/((BC184+1)/(Q184/1.6) + BC184/(R184/1.37))</f>
        <v>0</v>
      </c>
      <c r="U184">
        <f>(AX184*BA184)</f>
        <v>0</v>
      </c>
      <c r="V184">
        <f>(BQ184+(U184+2*0.95*5.67E-8*(((BQ184+$B$7)+273)^4-(BQ184+273)^4)-44100*J184)/(1.84*29.3*R184+8*0.95*5.67E-8*(BQ184+273)^3))</f>
        <v>0</v>
      </c>
      <c r="W184">
        <f>($C$7*BR184+$D$7*BS184+$E$7*V184)</f>
        <v>0</v>
      </c>
      <c r="X184">
        <f>0.61365*exp(17.502*W184/(240.97+W184))</f>
        <v>0</v>
      </c>
      <c r="Y184">
        <f>(Z184/AA184*100)</f>
        <v>0</v>
      </c>
      <c r="Z184">
        <f>BJ184*(BO184+BP184)/1000</f>
        <v>0</v>
      </c>
      <c r="AA184">
        <f>0.61365*exp(17.502*BQ184/(240.97+BQ184))</f>
        <v>0</v>
      </c>
      <c r="AB184">
        <f>(X184-BJ184*(BO184+BP184)/1000)</f>
        <v>0</v>
      </c>
      <c r="AC184">
        <f>(-J184*44100)</f>
        <v>0</v>
      </c>
      <c r="AD184">
        <f>2*29.3*R184*0.92*(BQ184-W184)</f>
        <v>0</v>
      </c>
      <c r="AE184">
        <f>2*0.95*5.67E-8*(((BQ184+$B$7)+273)^4-(W184+273)^4)</f>
        <v>0</v>
      </c>
      <c r="AF184">
        <f>U184+AE184+AC184+AD184</f>
        <v>0</v>
      </c>
      <c r="AG184">
        <f>BN184*AU184*(BI184-BH184*(1000-AU184*BK184)/(1000-AU184*BJ184))/(100*BB184)</f>
        <v>0</v>
      </c>
      <c r="AH184">
        <f>1000*BN184*AU184*(BJ184-BK184)/(100*BB184*(1000-AU184*BJ184))</f>
        <v>0</v>
      </c>
      <c r="AI184">
        <f>(AJ184 - AK184 - BO184*1E3/(8.314*(BQ184+273.15)) * AM184/BN184 * AL184) * BN184/(100*BB184) * (1000 - BK184)/1000</f>
        <v>0</v>
      </c>
      <c r="AJ184">
        <v>857.25833919658</v>
      </c>
      <c r="AK184">
        <v>822.871248484849</v>
      </c>
      <c r="AL184">
        <v>3.39735813091587</v>
      </c>
      <c r="AM184">
        <v>66.2237107534502</v>
      </c>
      <c r="AN184">
        <f>(AP184 - AO184 + BO184*1E3/(8.314*(BQ184+273.15)) * AR184/BN184 * AQ184) * BN184/(100*BB184) * 1000/(1000 - AP184)</f>
        <v>0</v>
      </c>
      <c r="AO184">
        <v>19.8054621670773</v>
      </c>
      <c r="AP184">
        <v>21.9192944055944</v>
      </c>
      <c r="AQ184">
        <v>0.000418680238135893</v>
      </c>
      <c r="AR184">
        <v>78.8586477778016</v>
      </c>
      <c r="AS184">
        <v>19</v>
      </c>
      <c r="AT184">
        <v>4</v>
      </c>
      <c r="AU184">
        <f>IF(AS184*$H$13&gt;=AW184,1.0,(AW184/(AW184-AS184*$H$13)))</f>
        <v>0</v>
      </c>
      <c r="AV184">
        <f>(AU184-1)*100</f>
        <v>0</v>
      </c>
      <c r="AW184">
        <f>MAX(0,($B$13+$C$13*BV184)/(1+$D$13*BV184)*BO184/(BQ184+273)*$E$13)</f>
        <v>0</v>
      </c>
      <c r="AX184">
        <f>$B$11*BW184+$C$11*BX184+$F$11*CI184*(1-CL184)</f>
        <v>0</v>
      </c>
      <c r="AY184">
        <f>AX184*AZ184</f>
        <v>0</v>
      </c>
      <c r="AZ184">
        <f>($B$11*$D$9+$C$11*$D$9+$F$11*((CV184+CN184)/MAX(CV184+CN184+CW184, 0.1)*$I$9+CW184/MAX(CV184+CN184+CW184, 0.1)*$J$9))/($B$11+$C$11+$F$11)</f>
        <v>0</v>
      </c>
      <c r="BA184">
        <f>($B$11*$K$9+$C$11*$K$9+$F$11*((CV184+CN184)/MAX(CV184+CN184+CW184, 0.1)*$P$9+CW184/MAX(CV184+CN184+CW184, 0.1)*$Q$9))/($B$11+$C$11+$F$11)</f>
        <v>0</v>
      </c>
      <c r="BB184">
        <v>2.7</v>
      </c>
      <c r="BC184">
        <v>0.5</v>
      </c>
      <c r="BD184" t="s">
        <v>355</v>
      </c>
      <c r="BE184">
        <v>2</v>
      </c>
      <c r="BF184" t="b">
        <v>1</v>
      </c>
      <c r="BG184">
        <v>1657481011.1</v>
      </c>
      <c r="BH184">
        <v>798.223666666667</v>
      </c>
      <c r="BI184">
        <v>842.343888888889</v>
      </c>
      <c r="BJ184">
        <v>21.9200555555556</v>
      </c>
      <c r="BK184">
        <v>19.7800444444444</v>
      </c>
      <c r="BL184">
        <v>793.824555555556</v>
      </c>
      <c r="BM184">
        <v>21.6110222222222</v>
      </c>
      <c r="BN184">
        <v>500.074888888889</v>
      </c>
      <c r="BO184">
        <v>73.3691111111111</v>
      </c>
      <c r="BP184">
        <v>0.0243188666666667</v>
      </c>
      <c r="BQ184">
        <v>25.0910222222222</v>
      </c>
      <c r="BR184">
        <v>24.9291555555556</v>
      </c>
      <c r="BS184">
        <v>999.9</v>
      </c>
      <c r="BT184">
        <v>0</v>
      </c>
      <c r="BU184">
        <v>0</v>
      </c>
      <c r="BV184">
        <v>10008.1944444444</v>
      </c>
      <c r="BW184">
        <v>0</v>
      </c>
      <c r="BX184">
        <v>2080.63111111111</v>
      </c>
      <c r="BY184">
        <v>-44.1201111111111</v>
      </c>
      <c r="BZ184">
        <v>816.112888888889</v>
      </c>
      <c r="CA184">
        <v>859.341444444444</v>
      </c>
      <c r="CB184">
        <v>2.14000555555556</v>
      </c>
      <c r="CC184">
        <v>842.343888888889</v>
      </c>
      <c r="CD184">
        <v>19.7800444444444</v>
      </c>
      <c r="CE184">
        <v>1.60825444444444</v>
      </c>
      <c r="CF184">
        <v>1.45124555555556</v>
      </c>
      <c r="CG184">
        <v>14.0381333333333</v>
      </c>
      <c r="CH184">
        <v>12.4639333333333</v>
      </c>
      <c r="CI184">
        <v>1999.99</v>
      </c>
      <c r="CJ184">
        <v>0.980005</v>
      </c>
      <c r="CK184">
        <v>0.0199955</v>
      </c>
      <c r="CL184">
        <v>0</v>
      </c>
      <c r="CM184">
        <v>2.52704444444444</v>
      </c>
      <c r="CN184">
        <v>0</v>
      </c>
      <c r="CO184">
        <v>3890.58666666667</v>
      </c>
      <c r="CP184">
        <v>16705.3555555556</v>
      </c>
      <c r="CQ184">
        <v>45.576</v>
      </c>
      <c r="CR184">
        <v>48.125</v>
      </c>
      <c r="CS184">
        <v>46.812</v>
      </c>
      <c r="CT184">
        <v>45.847</v>
      </c>
      <c r="CU184">
        <v>44.875</v>
      </c>
      <c r="CV184">
        <v>1960</v>
      </c>
      <c r="CW184">
        <v>39.99</v>
      </c>
      <c r="CX184">
        <v>0</v>
      </c>
      <c r="CY184">
        <v>1651547798.4</v>
      </c>
      <c r="CZ184">
        <v>0</v>
      </c>
      <c r="DA184">
        <v>0</v>
      </c>
      <c r="DB184" t="s">
        <v>356</v>
      </c>
      <c r="DC184">
        <v>1657298120.5</v>
      </c>
      <c r="DD184">
        <v>1657298120.5</v>
      </c>
      <c r="DE184">
        <v>0</v>
      </c>
      <c r="DF184">
        <v>1.391</v>
      </c>
      <c r="DG184">
        <v>0.035</v>
      </c>
      <c r="DH184">
        <v>2.39</v>
      </c>
      <c r="DI184">
        <v>0.104</v>
      </c>
      <c r="DJ184">
        <v>419</v>
      </c>
      <c r="DK184">
        <v>18</v>
      </c>
      <c r="DL184">
        <v>0.11</v>
      </c>
      <c r="DM184">
        <v>0.02</v>
      </c>
      <c r="DN184">
        <v>-43.7077725</v>
      </c>
      <c r="DO184">
        <v>-3.05711482176347</v>
      </c>
      <c r="DP184">
        <v>0.302659467873963</v>
      </c>
      <c r="DQ184">
        <v>0</v>
      </c>
      <c r="DR184">
        <v>2.09558625</v>
      </c>
      <c r="DS184">
        <v>0.237831106941833</v>
      </c>
      <c r="DT184">
        <v>0.0268599626477309</v>
      </c>
      <c r="DU184">
        <v>0</v>
      </c>
      <c r="DV184">
        <v>0</v>
      </c>
      <c r="DW184">
        <v>2</v>
      </c>
      <c r="DX184" t="s">
        <v>357</v>
      </c>
      <c r="DY184">
        <v>2.82141</v>
      </c>
      <c r="DZ184">
        <v>2.64041</v>
      </c>
      <c r="EA184">
        <v>0.117025</v>
      </c>
      <c r="EB184">
        <v>0.121499</v>
      </c>
      <c r="EC184">
        <v>0.0776376</v>
      </c>
      <c r="ED184">
        <v>0.0722823</v>
      </c>
      <c r="EE184">
        <v>24539.1</v>
      </c>
      <c r="EF184">
        <v>21349.3</v>
      </c>
      <c r="EG184">
        <v>24903.6</v>
      </c>
      <c r="EH184">
        <v>23689.7</v>
      </c>
      <c r="EI184">
        <v>39260.5</v>
      </c>
      <c r="EJ184">
        <v>36416.9</v>
      </c>
      <c r="EK184">
        <v>45076.6</v>
      </c>
      <c r="EL184">
        <v>42310.5</v>
      </c>
      <c r="EM184">
        <v>1.72637</v>
      </c>
      <c r="EN184">
        <v>2.05487</v>
      </c>
      <c r="EO184">
        <v>-0.0205301</v>
      </c>
      <c r="EP184">
        <v>0</v>
      </c>
      <c r="EQ184">
        <v>25.2584</v>
      </c>
      <c r="ER184">
        <v>999.9</v>
      </c>
      <c r="ES184">
        <v>33.561</v>
      </c>
      <c r="ET184">
        <v>39.136</v>
      </c>
      <c r="EU184">
        <v>32.3755</v>
      </c>
      <c r="EV184">
        <v>52.0308</v>
      </c>
      <c r="EW184">
        <v>29.0224</v>
      </c>
      <c r="EX184">
        <v>2</v>
      </c>
      <c r="EY184">
        <v>0.360691</v>
      </c>
      <c r="EZ184">
        <v>4.47409</v>
      </c>
      <c r="FA184">
        <v>20.1876</v>
      </c>
      <c r="FB184">
        <v>5.23391</v>
      </c>
      <c r="FC184">
        <v>11.992</v>
      </c>
      <c r="FD184">
        <v>4.95565</v>
      </c>
      <c r="FE184">
        <v>3.30395</v>
      </c>
      <c r="FF184">
        <v>348.2</v>
      </c>
      <c r="FG184">
        <v>9999</v>
      </c>
      <c r="FH184">
        <v>9999</v>
      </c>
      <c r="FI184">
        <v>6255.6</v>
      </c>
      <c r="FJ184">
        <v>1.86817</v>
      </c>
      <c r="FK184">
        <v>1.86401</v>
      </c>
      <c r="FL184">
        <v>1.87138</v>
      </c>
      <c r="FM184">
        <v>1.86249</v>
      </c>
      <c r="FN184">
        <v>1.86188</v>
      </c>
      <c r="FO184">
        <v>1.86827</v>
      </c>
      <c r="FP184">
        <v>1.85837</v>
      </c>
      <c r="FQ184">
        <v>1.86462</v>
      </c>
      <c r="FR184">
        <v>5</v>
      </c>
      <c r="FS184">
        <v>0</v>
      </c>
      <c r="FT184">
        <v>0</v>
      </c>
      <c r="FU184">
        <v>0</v>
      </c>
      <c r="FV184" t="s">
        <v>358</v>
      </c>
      <c r="FW184" t="s">
        <v>359</v>
      </c>
      <c r="FX184" t="s">
        <v>360</v>
      </c>
      <c r="FY184" t="s">
        <v>360</v>
      </c>
      <c r="FZ184" t="s">
        <v>360</v>
      </c>
      <c r="GA184" t="s">
        <v>360</v>
      </c>
      <c r="GB184">
        <v>0</v>
      </c>
      <c r="GC184">
        <v>100</v>
      </c>
      <c r="GD184">
        <v>100</v>
      </c>
      <c r="GE184">
        <v>4.422</v>
      </c>
      <c r="GF184">
        <v>0.3088</v>
      </c>
      <c r="GG184">
        <v>1.58883679202709</v>
      </c>
      <c r="GH184">
        <v>0.00476717027532216</v>
      </c>
      <c r="GI184">
        <v>-2.21254457965117e-06</v>
      </c>
      <c r="GJ184">
        <v>8.4011376092462e-10</v>
      </c>
      <c r="GK184">
        <v>-0.0609447565822332</v>
      </c>
      <c r="GL184">
        <v>-0.00872906473258777</v>
      </c>
      <c r="GM184">
        <v>0.00143137740804298</v>
      </c>
      <c r="GN184">
        <v>-1.08861914993027e-05</v>
      </c>
      <c r="GO184">
        <v>12</v>
      </c>
      <c r="GP184">
        <v>2219</v>
      </c>
      <c r="GQ184">
        <v>4</v>
      </c>
      <c r="GR184">
        <v>38</v>
      </c>
      <c r="GS184">
        <v>3048.2</v>
      </c>
      <c r="GT184">
        <v>3048.2</v>
      </c>
      <c r="GU184">
        <v>2.32544</v>
      </c>
      <c r="GV184">
        <v>2.3999</v>
      </c>
      <c r="GW184">
        <v>1.99829</v>
      </c>
      <c r="GX184">
        <v>2.70142</v>
      </c>
      <c r="GY184">
        <v>2.09351</v>
      </c>
      <c r="GZ184">
        <v>2.39868</v>
      </c>
      <c r="HA184">
        <v>44.3342</v>
      </c>
      <c r="HB184">
        <v>13.4403</v>
      </c>
      <c r="HC184">
        <v>18</v>
      </c>
      <c r="HD184">
        <v>423.905</v>
      </c>
      <c r="HE184">
        <v>642.54</v>
      </c>
      <c r="HF184">
        <v>20.6847</v>
      </c>
      <c r="HG184">
        <v>32.1038</v>
      </c>
      <c r="HH184">
        <v>29.9985</v>
      </c>
      <c r="HI184">
        <v>32.1903</v>
      </c>
      <c r="HJ184">
        <v>32.1628</v>
      </c>
      <c r="HK184">
        <v>46.546</v>
      </c>
      <c r="HL184">
        <v>46.6349</v>
      </c>
      <c r="HM184">
        <v>0</v>
      </c>
      <c r="HN184">
        <v>20.7401</v>
      </c>
      <c r="HO184">
        <v>877.278</v>
      </c>
      <c r="HP184">
        <v>19.7198</v>
      </c>
      <c r="HQ184">
        <v>95.3609</v>
      </c>
      <c r="HR184">
        <v>99.4311</v>
      </c>
    </row>
    <row r="185" spans="1:226">
      <c r="A185">
        <v>169</v>
      </c>
      <c r="B185">
        <v>1657481018.6</v>
      </c>
      <c r="C185">
        <v>1749.59999990463</v>
      </c>
      <c r="D185" t="s">
        <v>697</v>
      </c>
      <c r="E185" t="s">
        <v>698</v>
      </c>
      <c r="F185">
        <v>5</v>
      </c>
      <c r="G185" t="s">
        <v>596</v>
      </c>
      <c r="H185" t="s">
        <v>354</v>
      </c>
      <c r="I185">
        <v>1657481015.8</v>
      </c>
      <c r="J185">
        <f>(K185)/1000</f>
        <v>0</v>
      </c>
      <c r="K185">
        <f>IF(BF185, AN185, AH185)</f>
        <v>0</v>
      </c>
      <c r="L185">
        <f>IF(BF185, AI185, AG185)</f>
        <v>0</v>
      </c>
      <c r="M185">
        <f>BH185 - IF(AU185&gt;1, L185*BB185*100.0/(AW185*BV185), 0)</f>
        <v>0</v>
      </c>
      <c r="N185">
        <f>((T185-J185/2)*M185-L185)/(T185+J185/2)</f>
        <v>0</v>
      </c>
      <c r="O185">
        <f>N185*(BO185+BP185)/1000.0</f>
        <v>0</v>
      </c>
      <c r="P185">
        <f>(BH185 - IF(AU185&gt;1, L185*BB185*100.0/(AW185*BV185), 0))*(BO185+BP185)/1000.0</f>
        <v>0</v>
      </c>
      <c r="Q185">
        <f>2.0/((1/S185-1/R185)+SIGN(S185)*SQRT((1/S185-1/R185)*(1/S185-1/R185) + 4*BC185/((BC185+1)*(BC185+1))*(2*1/S185*1/R185-1/R185*1/R185)))</f>
        <v>0</v>
      </c>
      <c r="R185">
        <f>IF(LEFT(BD185,1)&lt;&gt;"0",IF(LEFT(BD185,1)="1",3.0,BE185),$D$5+$E$5*(BV185*BO185/($K$5*1000))+$F$5*(BV185*BO185/($K$5*1000))*MAX(MIN(BB185,$J$5),$I$5)*MAX(MIN(BB185,$J$5),$I$5)+$G$5*MAX(MIN(BB185,$J$5),$I$5)*(BV185*BO185/($K$5*1000))+$H$5*(BV185*BO185/($K$5*1000))*(BV185*BO185/($K$5*1000)))</f>
        <v>0</v>
      </c>
      <c r="S185">
        <f>J185*(1000-(1000*0.61365*exp(17.502*W185/(240.97+W185))/(BO185+BP185)+BJ185)/2)/(1000*0.61365*exp(17.502*W185/(240.97+W185))/(BO185+BP185)-BJ185)</f>
        <v>0</v>
      </c>
      <c r="T185">
        <f>1/((BC185+1)/(Q185/1.6)+1/(R185/1.37)) + BC185/((BC185+1)/(Q185/1.6) + BC185/(R185/1.37))</f>
        <v>0</v>
      </c>
      <c r="U185">
        <f>(AX185*BA185)</f>
        <v>0</v>
      </c>
      <c r="V185">
        <f>(BQ185+(U185+2*0.95*5.67E-8*(((BQ185+$B$7)+273)^4-(BQ185+273)^4)-44100*J185)/(1.84*29.3*R185+8*0.95*5.67E-8*(BQ185+273)^3))</f>
        <v>0</v>
      </c>
      <c r="W185">
        <f>($C$7*BR185+$D$7*BS185+$E$7*V185)</f>
        <v>0</v>
      </c>
      <c r="X185">
        <f>0.61365*exp(17.502*W185/(240.97+W185))</f>
        <v>0</v>
      </c>
      <c r="Y185">
        <f>(Z185/AA185*100)</f>
        <v>0</v>
      </c>
      <c r="Z185">
        <f>BJ185*(BO185+BP185)/1000</f>
        <v>0</v>
      </c>
      <c r="AA185">
        <f>0.61365*exp(17.502*BQ185/(240.97+BQ185))</f>
        <v>0</v>
      </c>
      <c r="AB185">
        <f>(X185-BJ185*(BO185+BP185)/1000)</f>
        <v>0</v>
      </c>
      <c r="AC185">
        <f>(-J185*44100)</f>
        <v>0</v>
      </c>
      <c r="AD185">
        <f>2*29.3*R185*0.92*(BQ185-W185)</f>
        <v>0</v>
      </c>
      <c r="AE185">
        <f>2*0.95*5.67E-8*(((BQ185+$B$7)+273)^4-(W185+273)^4)</f>
        <v>0</v>
      </c>
      <c r="AF185">
        <f>U185+AE185+AC185+AD185</f>
        <v>0</v>
      </c>
      <c r="AG185">
        <f>BN185*AU185*(BI185-BH185*(1000-AU185*BK185)/(1000-AU185*BJ185))/(100*BB185)</f>
        <v>0</v>
      </c>
      <c r="AH185">
        <f>1000*BN185*AU185*(BJ185-BK185)/(100*BB185*(1000-AU185*BJ185))</f>
        <v>0</v>
      </c>
      <c r="AI185">
        <f>(AJ185 - AK185 - BO185*1E3/(8.314*(BQ185+273.15)) * AM185/BN185 * AL185) * BN185/(100*BB185) * (1000 - BK185)/1000</f>
        <v>0</v>
      </c>
      <c r="AJ185">
        <v>874.42577578135</v>
      </c>
      <c r="AK185">
        <v>840.161115151515</v>
      </c>
      <c r="AL185">
        <v>3.47597610634635</v>
      </c>
      <c r="AM185">
        <v>66.2237107534502</v>
      </c>
      <c r="AN185">
        <f>(AP185 - AO185 + BO185*1E3/(8.314*(BQ185+273.15)) * AR185/BN185 * AQ185) * BN185/(100*BB185) * 1000/(1000 - AP185)</f>
        <v>0</v>
      </c>
      <c r="AO185">
        <v>19.7540947127745</v>
      </c>
      <c r="AP185">
        <v>21.8994671328672</v>
      </c>
      <c r="AQ185">
        <v>-0.000387843220804117</v>
      </c>
      <c r="AR185">
        <v>78.8586477778016</v>
      </c>
      <c r="AS185">
        <v>19</v>
      </c>
      <c r="AT185">
        <v>4</v>
      </c>
      <c r="AU185">
        <f>IF(AS185*$H$13&gt;=AW185,1.0,(AW185/(AW185-AS185*$H$13)))</f>
        <v>0</v>
      </c>
      <c r="AV185">
        <f>(AU185-1)*100</f>
        <v>0</v>
      </c>
      <c r="AW185">
        <f>MAX(0,($B$13+$C$13*BV185)/(1+$D$13*BV185)*BO185/(BQ185+273)*$E$13)</f>
        <v>0</v>
      </c>
      <c r="AX185">
        <f>$B$11*BW185+$C$11*BX185+$F$11*CI185*(1-CL185)</f>
        <v>0</v>
      </c>
      <c r="AY185">
        <f>AX185*AZ185</f>
        <v>0</v>
      </c>
      <c r="AZ185">
        <f>($B$11*$D$9+$C$11*$D$9+$F$11*((CV185+CN185)/MAX(CV185+CN185+CW185, 0.1)*$I$9+CW185/MAX(CV185+CN185+CW185, 0.1)*$J$9))/($B$11+$C$11+$F$11)</f>
        <v>0</v>
      </c>
      <c r="BA185">
        <f>($B$11*$K$9+$C$11*$K$9+$F$11*((CV185+CN185)/MAX(CV185+CN185+CW185, 0.1)*$P$9+CW185/MAX(CV185+CN185+CW185, 0.1)*$Q$9))/($B$11+$C$11+$F$11)</f>
        <v>0</v>
      </c>
      <c r="BB185">
        <v>2.7</v>
      </c>
      <c r="BC185">
        <v>0.5</v>
      </c>
      <c r="BD185" t="s">
        <v>355</v>
      </c>
      <c r="BE185">
        <v>2</v>
      </c>
      <c r="BF185" t="b">
        <v>1</v>
      </c>
      <c r="BG185">
        <v>1657481015.8</v>
      </c>
      <c r="BH185">
        <v>813.8363</v>
      </c>
      <c r="BI185">
        <v>858.1773</v>
      </c>
      <c r="BJ185">
        <v>21.90822</v>
      </c>
      <c r="BK185">
        <v>19.75547</v>
      </c>
      <c r="BL185">
        <v>809.393</v>
      </c>
      <c r="BM185">
        <v>21.59961</v>
      </c>
      <c r="BN185">
        <v>499.945</v>
      </c>
      <c r="BO185">
        <v>73.36917</v>
      </c>
      <c r="BP185">
        <v>0.02430007</v>
      </c>
      <c r="BQ185">
        <v>25.0893</v>
      </c>
      <c r="BR185">
        <v>24.91237</v>
      </c>
      <c r="BS185">
        <v>999.9</v>
      </c>
      <c r="BT185">
        <v>0</v>
      </c>
      <c r="BU185">
        <v>0</v>
      </c>
      <c r="BV185">
        <v>9982.75</v>
      </c>
      <c r="BW185">
        <v>0</v>
      </c>
      <c r="BX185">
        <v>2037.114</v>
      </c>
      <c r="BY185">
        <v>-44.34108</v>
      </c>
      <c r="BZ185">
        <v>832.0653</v>
      </c>
      <c r="CA185">
        <v>875.4726</v>
      </c>
      <c r="CB185">
        <v>2.152739</v>
      </c>
      <c r="CC185">
        <v>858.1773</v>
      </c>
      <c r="CD185">
        <v>19.75547</v>
      </c>
      <c r="CE185">
        <v>1.607388</v>
      </c>
      <c r="CF185">
        <v>1.449443</v>
      </c>
      <c r="CG185">
        <v>14.0298</v>
      </c>
      <c r="CH185">
        <v>12.44503</v>
      </c>
      <c r="CI185">
        <v>2000.033</v>
      </c>
      <c r="CJ185">
        <v>0.980005</v>
      </c>
      <c r="CK185">
        <v>0.0199955</v>
      </c>
      <c r="CL185">
        <v>0</v>
      </c>
      <c r="CM185">
        <v>2.51506</v>
      </c>
      <c r="CN185">
        <v>0</v>
      </c>
      <c r="CO185">
        <v>3857.277</v>
      </c>
      <c r="CP185">
        <v>16705.71</v>
      </c>
      <c r="CQ185">
        <v>45.562</v>
      </c>
      <c r="CR185">
        <v>48.125</v>
      </c>
      <c r="CS185">
        <v>46.7872</v>
      </c>
      <c r="CT185">
        <v>45.8183</v>
      </c>
      <c r="CU185">
        <v>44.875</v>
      </c>
      <c r="CV185">
        <v>1960.043</v>
      </c>
      <c r="CW185">
        <v>39.99</v>
      </c>
      <c r="CX185">
        <v>0</v>
      </c>
      <c r="CY185">
        <v>1651547803.2</v>
      </c>
      <c r="CZ185">
        <v>0</v>
      </c>
      <c r="DA185">
        <v>0</v>
      </c>
      <c r="DB185" t="s">
        <v>356</v>
      </c>
      <c r="DC185">
        <v>1657298120.5</v>
      </c>
      <c r="DD185">
        <v>1657298120.5</v>
      </c>
      <c r="DE185">
        <v>0</v>
      </c>
      <c r="DF185">
        <v>1.391</v>
      </c>
      <c r="DG185">
        <v>0.035</v>
      </c>
      <c r="DH185">
        <v>2.39</v>
      </c>
      <c r="DI185">
        <v>0.104</v>
      </c>
      <c r="DJ185">
        <v>419</v>
      </c>
      <c r="DK185">
        <v>18</v>
      </c>
      <c r="DL185">
        <v>0.11</v>
      </c>
      <c r="DM185">
        <v>0.02</v>
      </c>
      <c r="DN185">
        <v>-43.93284</v>
      </c>
      <c r="DO185">
        <v>-3.01166454033765</v>
      </c>
      <c r="DP185">
        <v>0.300572411242283</v>
      </c>
      <c r="DQ185">
        <v>0</v>
      </c>
      <c r="DR185">
        <v>2.112316</v>
      </c>
      <c r="DS185">
        <v>0.298915046904307</v>
      </c>
      <c r="DT185">
        <v>0.0320387055606184</v>
      </c>
      <c r="DU185">
        <v>0</v>
      </c>
      <c r="DV185">
        <v>0</v>
      </c>
      <c r="DW185">
        <v>2</v>
      </c>
      <c r="DX185" t="s">
        <v>357</v>
      </c>
      <c r="DY185">
        <v>2.82147</v>
      </c>
      <c r="DZ185">
        <v>2.64084</v>
      </c>
      <c r="EA185">
        <v>0.118671</v>
      </c>
      <c r="EB185">
        <v>0.123086</v>
      </c>
      <c r="EC185">
        <v>0.077596</v>
      </c>
      <c r="ED185">
        <v>0.0722965</v>
      </c>
      <c r="EE185">
        <v>24494.8</v>
      </c>
      <c r="EF185">
        <v>21311.2</v>
      </c>
      <c r="EG185">
        <v>24905.1</v>
      </c>
      <c r="EH185">
        <v>23690.2</v>
      </c>
      <c r="EI185">
        <v>39263.2</v>
      </c>
      <c r="EJ185">
        <v>36417.4</v>
      </c>
      <c r="EK185">
        <v>45077.6</v>
      </c>
      <c r="EL185">
        <v>42311.6</v>
      </c>
      <c r="EM185">
        <v>1.72658</v>
      </c>
      <c r="EN185">
        <v>2.05503</v>
      </c>
      <c r="EO185">
        <v>-0.0203662</v>
      </c>
      <c r="EP185">
        <v>0</v>
      </c>
      <c r="EQ185">
        <v>25.2488</v>
      </c>
      <c r="ER185">
        <v>999.9</v>
      </c>
      <c r="ES185">
        <v>33.561</v>
      </c>
      <c r="ET185">
        <v>39.166</v>
      </c>
      <c r="EU185">
        <v>32.4287</v>
      </c>
      <c r="EV185">
        <v>52.3108</v>
      </c>
      <c r="EW185">
        <v>29.0745</v>
      </c>
      <c r="EX185">
        <v>2</v>
      </c>
      <c r="EY185">
        <v>0.359169</v>
      </c>
      <c r="EZ185">
        <v>4.39027</v>
      </c>
      <c r="FA185">
        <v>20.1896</v>
      </c>
      <c r="FB185">
        <v>5.23391</v>
      </c>
      <c r="FC185">
        <v>11.992</v>
      </c>
      <c r="FD185">
        <v>4.9556</v>
      </c>
      <c r="FE185">
        <v>3.30393</v>
      </c>
      <c r="FF185">
        <v>348.2</v>
      </c>
      <c r="FG185">
        <v>9999</v>
      </c>
      <c r="FH185">
        <v>9999</v>
      </c>
      <c r="FI185">
        <v>6255.6</v>
      </c>
      <c r="FJ185">
        <v>1.86821</v>
      </c>
      <c r="FK185">
        <v>1.86401</v>
      </c>
      <c r="FL185">
        <v>1.87136</v>
      </c>
      <c r="FM185">
        <v>1.8625</v>
      </c>
      <c r="FN185">
        <v>1.86188</v>
      </c>
      <c r="FO185">
        <v>1.86827</v>
      </c>
      <c r="FP185">
        <v>1.85839</v>
      </c>
      <c r="FQ185">
        <v>1.86462</v>
      </c>
      <c r="FR185">
        <v>5</v>
      </c>
      <c r="FS185">
        <v>0</v>
      </c>
      <c r="FT185">
        <v>0</v>
      </c>
      <c r="FU185">
        <v>0</v>
      </c>
      <c r="FV185" t="s">
        <v>358</v>
      </c>
      <c r="FW185" t="s">
        <v>359</v>
      </c>
      <c r="FX185" t="s">
        <v>360</v>
      </c>
      <c r="FY185" t="s">
        <v>360</v>
      </c>
      <c r="FZ185" t="s">
        <v>360</v>
      </c>
      <c r="GA185" t="s">
        <v>360</v>
      </c>
      <c r="GB185">
        <v>0</v>
      </c>
      <c r="GC185">
        <v>100</v>
      </c>
      <c r="GD185">
        <v>100</v>
      </c>
      <c r="GE185">
        <v>4.471</v>
      </c>
      <c r="GF185">
        <v>0.3082</v>
      </c>
      <c r="GG185">
        <v>1.58883679202709</v>
      </c>
      <c r="GH185">
        <v>0.00476717027532216</v>
      </c>
      <c r="GI185">
        <v>-2.21254457965117e-06</v>
      </c>
      <c r="GJ185">
        <v>8.4011376092462e-10</v>
      </c>
      <c r="GK185">
        <v>-0.0609447565822332</v>
      </c>
      <c r="GL185">
        <v>-0.00872906473258777</v>
      </c>
      <c r="GM185">
        <v>0.00143137740804298</v>
      </c>
      <c r="GN185">
        <v>-1.08861914993027e-05</v>
      </c>
      <c r="GO185">
        <v>12</v>
      </c>
      <c r="GP185">
        <v>2219</v>
      </c>
      <c r="GQ185">
        <v>4</v>
      </c>
      <c r="GR185">
        <v>38</v>
      </c>
      <c r="GS185">
        <v>3048.3</v>
      </c>
      <c r="GT185">
        <v>3048.3</v>
      </c>
      <c r="GU185">
        <v>2.36328</v>
      </c>
      <c r="GV185">
        <v>2.42065</v>
      </c>
      <c r="GW185">
        <v>1.99829</v>
      </c>
      <c r="GX185">
        <v>2.70142</v>
      </c>
      <c r="GY185">
        <v>2.09351</v>
      </c>
      <c r="GZ185">
        <v>2.40112</v>
      </c>
      <c r="HA185">
        <v>44.3621</v>
      </c>
      <c r="HB185">
        <v>13.4491</v>
      </c>
      <c r="HC185">
        <v>18</v>
      </c>
      <c r="HD185">
        <v>423.929</v>
      </c>
      <c r="HE185">
        <v>642.542</v>
      </c>
      <c r="HF185">
        <v>20.733</v>
      </c>
      <c r="HG185">
        <v>32.0868</v>
      </c>
      <c r="HH185">
        <v>29.9985</v>
      </c>
      <c r="HI185">
        <v>32.1762</v>
      </c>
      <c r="HJ185">
        <v>32.1514</v>
      </c>
      <c r="HK185">
        <v>47.289</v>
      </c>
      <c r="HL185">
        <v>46.6349</v>
      </c>
      <c r="HM185">
        <v>0</v>
      </c>
      <c r="HN185">
        <v>20.8017</v>
      </c>
      <c r="HO185">
        <v>890.707</v>
      </c>
      <c r="HP185">
        <v>19.7249</v>
      </c>
      <c r="HQ185">
        <v>95.3642</v>
      </c>
      <c r="HR185">
        <v>99.4336</v>
      </c>
    </row>
    <row r="186" spans="1:226">
      <c r="A186">
        <v>170</v>
      </c>
      <c r="B186">
        <v>1657481023.6</v>
      </c>
      <c r="C186">
        <v>1754.59999990463</v>
      </c>
      <c r="D186" t="s">
        <v>699</v>
      </c>
      <c r="E186" t="s">
        <v>700</v>
      </c>
      <c r="F186">
        <v>5</v>
      </c>
      <c r="G186" t="s">
        <v>596</v>
      </c>
      <c r="H186" t="s">
        <v>354</v>
      </c>
      <c r="I186">
        <v>1657481021.1</v>
      </c>
      <c r="J186">
        <f>(K186)/1000</f>
        <v>0</v>
      </c>
      <c r="K186">
        <f>IF(BF186, AN186, AH186)</f>
        <v>0</v>
      </c>
      <c r="L186">
        <f>IF(BF186, AI186, AG186)</f>
        <v>0</v>
      </c>
      <c r="M186">
        <f>BH186 - IF(AU186&gt;1, L186*BB186*100.0/(AW186*BV186), 0)</f>
        <v>0</v>
      </c>
      <c r="N186">
        <f>((T186-J186/2)*M186-L186)/(T186+J186/2)</f>
        <v>0</v>
      </c>
      <c r="O186">
        <f>N186*(BO186+BP186)/1000.0</f>
        <v>0</v>
      </c>
      <c r="P186">
        <f>(BH186 - IF(AU186&gt;1, L186*BB186*100.0/(AW186*BV186), 0))*(BO186+BP186)/1000.0</f>
        <v>0</v>
      </c>
      <c r="Q186">
        <f>2.0/((1/S186-1/R186)+SIGN(S186)*SQRT((1/S186-1/R186)*(1/S186-1/R186) + 4*BC186/((BC186+1)*(BC186+1))*(2*1/S186*1/R186-1/R186*1/R186)))</f>
        <v>0</v>
      </c>
      <c r="R186">
        <f>IF(LEFT(BD186,1)&lt;&gt;"0",IF(LEFT(BD186,1)="1",3.0,BE186),$D$5+$E$5*(BV186*BO186/($K$5*1000))+$F$5*(BV186*BO186/($K$5*1000))*MAX(MIN(BB186,$J$5),$I$5)*MAX(MIN(BB186,$J$5),$I$5)+$G$5*MAX(MIN(BB186,$J$5),$I$5)*(BV186*BO186/($K$5*1000))+$H$5*(BV186*BO186/($K$5*1000))*(BV186*BO186/($K$5*1000)))</f>
        <v>0</v>
      </c>
      <c r="S186">
        <f>J186*(1000-(1000*0.61365*exp(17.502*W186/(240.97+W186))/(BO186+BP186)+BJ186)/2)/(1000*0.61365*exp(17.502*W186/(240.97+W186))/(BO186+BP186)-BJ186)</f>
        <v>0</v>
      </c>
      <c r="T186">
        <f>1/((BC186+1)/(Q186/1.6)+1/(R186/1.37)) + BC186/((BC186+1)/(Q186/1.6) + BC186/(R186/1.37))</f>
        <v>0</v>
      </c>
      <c r="U186">
        <f>(AX186*BA186)</f>
        <v>0</v>
      </c>
      <c r="V186">
        <f>(BQ186+(U186+2*0.95*5.67E-8*(((BQ186+$B$7)+273)^4-(BQ186+273)^4)-44100*J186)/(1.84*29.3*R186+8*0.95*5.67E-8*(BQ186+273)^3))</f>
        <v>0</v>
      </c>
      <c r="W186">
        <f>($C$7*BR186+$D$7*BS186+$E$7*V186)</f>
        <v>0</v>
      </c>
      <c r="X186">
        <f>0.61365*exp(17.502*W186/(240.97+W186))</f>
        <v>0</v>
      </c>
      <c r="Y186">
        <f>(Z186/AA186*100)</f>
        <v>0</v>
      </c>
      <c r="Z186">
        <f>BJ186*(BO186+BP186)/1000</f>
        <v>0</v>
      </c>
      <c r="AA186">
        <f>0.61365*exp(17.502*BQ186/(240.97+BQ186))</f>
        <v>0</v>
      </c>
      <c r="AB186">
        <f>(X186-BJ186*(BO186+BP186)/1000)</f>
        <v>0</v>
      </c>
      <c r="AC186">
        <f>(-J186*44100)</f>
        <v>0</v>
      </c>
      <c r="AD186">
        <f>2*29.3*R186*0.92*(BQ186-W186)</f>
        <v>0</v>
      </c>
      <c r="AE186">
        <f>2*0.95*5.67E-8*(((BQ186+$B$7)+273)^4-(W186+273)^4)</f>
        <v>0</v>
      </c>
      <c r="AF186">
        <f>U186+AE186+AC186+AD186</f>
        <v>0</v>
      </c>
      <c r="AG186">
        <f>BN186*AU186*(BI186-BH186*(1000-AU186*BK186)/(1000-AU186*BJ186))/(100*BB186)</f>
        <v>0</v>
      </c>
      <c r="AH186">
        <f>1000*BN186*AU186*(BJ186-BK186)/(100*BB186*(1000-AU186*BJ186))</f>
        <v>0</v>
      </c>
      <c r="AI186">
        <f>(AJ186 - AK186 - BO186*1E3/(8.314*(BQ186+273.15)) * AM186/BN186 * AL186) * BN186/(100*BB186) * (1000 - BK186)/1000</f>
        <v>0</v>
      </c>
      <c r="AJ186">
        <v>891.558204144288</v>
      </c>
      <c r="AK186">
        <v>857.007248484849</v>
      </c>
      <c r="AL186">
        <v>3.34210873844915</v>
      </c>
      <c r="AM186">
        <v>66.2237107534502</v>
      </c>
      <c r="AN186">
        <f>(AP186 - AO186 + BO186*1E3/(8.314*(BQ186+273.15)) * AR186/BN186 * AQ186) * BN186/(100*BB186) * 1000/(1000 - AP186)</f>
        <v>0</v>
      </c>
      <c r="AO186">
        <v>19.7581496778516</v>
      </c>
      <c r="AP186">
        <v>21.8983811188811</v>
      </c>
      <c r="AQ186">
        <v>-0.000226986024183734</v>
      </c>
      <c r="AR186">
        <v>78.8586477778016</v>
      </c>
      <c r="AS186">
        <v>19</v>
      </c>
      <c r="AT186">
        <v>4</v>
      </c>
      <c r="AU186">
        <f>IF(AS186*$H$13&gt;=AW186,1.0,(AW186/(AW186-AS186*$H$13)))</f>
        <v>0</v>
      </c>
      <c r="AV186">
        <f>(AU186-1)*100</f>
        <v>0</v>
      </c>
      <c r="AW186">
        <f>MAX(0,($B$13+$C$13*BV186)/(1+$D$13*BV186)*BO186/(BQ186+273)*$E$13)</f>
        <v>0</v>
      </c>
      <c r="AX186">
        <f>$B$11*BW186+$C$11*BX186+$F$11*CI186*(1-CL186)</f>
        <v>0</v>
      </c>
      <c r="AY186">
        <f>AX186*AZ186</f>
        <v>0</v>
      </c>
      <c r="AZ186">
        <f>($B$11*$D$9+$C$11*$D$9+$F$11*((CV186+CN186)/MAX(CV186+CN186+CW186, 0.1)*$I$9+CW186/MAX(CV186+CN186+CW186, 0.1)*$J$9))/($B$11+$C$11+$F$11)</f>
        <v>0</v>
      </c>
      <c r="BA186">
        <f>($B$11*$K$9+$C$11*$K$9+$F$11*((CV186+CN186)/MAX(CV186+CN186+CW186, 0.1)*$P$9+CW186/MAX(CV186+CN186+CW186, 0.1)*$Q$9))/($B$11+$C$11+$F$11)</f>
        <v>0</v>
      </c>
      <c r="BB186">
        <v>2.7</v>
      </c>
      <c r="BC186">
        <v>0.5</v>
      </c>
      <c r="BD186" t="s">
        <v>355</v>
      </c>
      <c r="BE186">
        <v>2</v>
      </c>
      <c r="BF186" t="b">
        <v>1</v>
      </c>
      <c r="BG186">
        <v>1657481021.1</v>
      </c>
      <c r="BH186">
        <v>831.711333333333</v>
      </c>
      <c r="BI186">
        <v>876.041222222222</v>
      </c>
      <c r="BJ186">
        <v>21.8954888888889</v>
      </c>
      <c r="BK186">
        <v>19.7593777777778</v>
      </c>
      <c r="BL186">
        <v>827.217333333333</v>
      </c>
      <c r="BM186">
        <v>21.5873555555556</v>
      </c>
      <c r="BN186">
        <v>500.034888888889</v>
      </c>
      <c r="BO186">
        <v>73.3691333333333</v>
      </c>
      <c r="BP186">
        <v>0.0241117555555556</v>
      </c>
      <c r="BQ186">
        <v>25.0863555555556</v>
      </c>
      <c r="BR186">
        <v>24.9204</v>
      </c>
      <c r="BS186">
        <v>999.9</v>
      </c>
      <c r="BT186">
        <v>0</v>
      </c>
      <c r="BU186">
        <v>0</v>
      </c>
      <c r="BV186">
        <v>9999.09111111111</v>
      </c>
      <c r="BW186">
        <v>0</v>
      </c>
      <c r="BX186">
        <v>1934.46777777778</v>
      </c>
      <c r="BY186">
        <v>-44.3299555555556</v>
      </c>
      <c r="BZ186">
        <v>850.329555555556</v>
      </c>
      <c r="CA186">
        <v>893.700222222222</v>
      </c>
      <c r="CB186">
        <v>2.1361</v>
      </c>
      <c r="CC186">
        <v>876.041222222222</v>
      </c>
      <c r="CD186">
        <v>19.7593777777778</v>
      </c>
      <c r="CE186">
        <v>1.60645333333333</v>
      </c>
      <c r="CF186">
        <v>1.44972888888889</v>
      </c>
      <c r="CG186">
        <v>14.0208333333333</v>
      </c>
      <c r="CH186">
        <v>12.4480222222222</v>
      </c>
      <c r="CI186">
        <v>2000.03888888889</v>
      </c>
      <c r="CJ186">
        <v>0.980003666666667</v>
      </c>
      <c r="CK186">
        <v>0.0199965333333333</v>
      </c>
      <c r="CL186">
        <v>0</v>
      </c>
      <c r="CM186">
        <v>2.52672222222222</v>
      </c>
      <c r="CN186">
        <v>0</v>
      </c>
      <c r="CO186">
        <v>3806.94555555556</v>
      </c>
      <c r="CP186">
        <v>16705.7666666667</v>
      </c>
      <c r="CQ186">
        <v>45.5137777777778</v>
      </c>
      <c r="CR186">
        <v>48.097</v>
      </c>
      <c r="CS186">
        <v>46.75</v>
      </c>
      <c r="CT186">
        <v>45.75</v>
      </c>
      <c r="CU186">
        <v>44.826</v>
      </c>
      <c r="CV186">
        <v>1960.04777777778</v>
      </c>
      <c r="CW186">
        <v>39.9911111111111</v>
      </c>
      <c r="CX186">
        <v>0</v>
      </c>
      <c r="CY186">
        <v>1651547808</v>
      </c>
      <c r="CZ186">
        <v>0</v>
      </c>
      <c r="DA186">
        <v>0</v>
      </c>
      <c r="DB186" t="s">
        <v>356</v>
      </c>
      <c r="DC186">
        <v>1657298120.5</v>
      </c>
      <c r="DD186">
        <v>1657298120.5</v>
      </c>
      <c r="DE186">
        <v>0</v>
      </c>
      <c r="DF186">
        <v>1.391</v>
      </c>
      <c r="DG186">
        <v>0.035</v>
      </c>
      <c r="DH186">
        <v>2.39</v>
      </c>
      <c r="DI186">
        <v>0.104</v>
      </c>
      <c r="DJ186">
        <v>419</v>
      </c>
      <c r="DK186">
        <v>18</v>
      </c>
      <c r="DL186">
        <v>0.11</v>
      </c>
      <c r="DM186">
        <v>0.02</v>
      </c>
      <c r="DN186">
        <v>-44.0920075</v>
      </c>
      <c r="DO186">
        <v>-2.1567028142589</v>
      </c>
      <c r="DP186">
        <v>0.250322781012337</v>
      </c>
      <c r="DQ186">
        <v>0</v>
      </c>
      <c r="DR186">
        <v>2.12602525</v>
      </c>
      <c r="DS186">
        <v>0.218758086303939</v>
      </c>
      <c r="DT186">
        <v>0.0281729166033178</v>
      </c>
      <c r="DU186">
        <v>0</v>
      </c>
      <c r="DV186">
        <v>0</v>
      </c>
      <c r="DW186">
        <v>2</v>
      </c>
      <c r="DX186" t="s">
        <v>357</v>
      </c>
      <c r="DY186">
        <v>2.82171</v>
      </c>
      <c r="DZ186">
        <v>2.64017</v>
      </c>
      <c r="EA186">
        <v>0.120261</v>
      </c>
      <c r="EB186">
        <v>0.124672</v>
      </c>
      <c r="EC186">
        <v>0.0775939</v>
      </c>
      <c r="ED186">
        <v>0.0723073</v>
      </c>
      <c r="EE186">
        <v>24451.5</v>
      </c>
      <c r="EF186">
        <v>21273.2</v>
      </c>
      <c r="EG186">
        <v>24905.9</v>
      </c>
      <c r="EH186">
        <v>23690.8</v>
      </c>
      <c r="EI186">
        <v>39265</v>
      </c>
      <c r="EJ186">
        <v>36418</v>
      </c>
      <c r="EK186">
        <v>45079.6</v>
      </c>
      <c r="EL186">
        <v>42312.7</v>
      </c>
      <c r="EM186">
        <v>1.7267</v>
      </c>
      <c r="EN186">
        <v>2.05487</v>
      </c>
      <c r="EO186">
        <v>-0.0196099</v>
      </c>
      <c r="EP186">
        <v>0</v>
      </c>
      <c r="EQ186">
        <v>25.2381</v>
      </c>
      <c r="ER186">
        <v>999.9</v>
      </c>
      <c r="ES186">
        <v>33.537</v>
      </c>
      <c r="ET186">
        <v>39.166</v>
      </c>
      <c r="EU186">
        <v>32.4084</v>
      </c>
      <c r="EV186">
        <v>52.3808</v>
      </c>
      <c r="EW186">
        <v>29.0184</v>
      </c>
      <c r="EX186">
        <v>2</v>
      </c>
      <c r="EY186">
        <v>0.357452</v>
      </c>
      <c r="EZ186">
        <v>4.2774</v>
      </c>
      <c r="FA186">
        <v>20.1924</v>
      </c>
      <c r="FB186">
        <v>5.23391</v>
      </c>
      <c r="FC186">
        <v>11.992</v>
      </c>
      <c r="FD186">
        <v>4.9558</v>
      </c>
      <c r="FE186">
        <v>3.304</v>
      </c>
      <c r="FF186">
        <v>348.2</v>
      </c>
      <c r="FG186">
        <v>9999</v>
      </c>
      <c r="FH186">
        <v>9999</v>
      </c>
      <c r="FI186">
        <v>6255.9</v>
      </c>
      <c r="FJ186">
        <v>1.86821</v>
      </c>
      <c r="FK186">
        <v>1.86401</v>
      </c>
      <c r="FL186">
        <v>1.87136</v>
      </c>
      <c r="FM186">
        <v>1.86249</v>
      </c>
      <c r="FN186">
        <v>1.86188</v>
      </c>
      <c r="FO186">
        <v>1.86823</v>
      </c>
      <c r="FP186">
        <v>1.85839</v>
      </c>
      <c r="FQ186">
        <v>1.86462</v>
      </c>
      <c r="FR186">
        <v>5</v>
      </c>
      <c r="FS186">
        <v>0</v>
      </c>
      <c r="FT186">
        <v>0</v>
      </c>
      <c r="FU186">
        <v>0</v>
      </c>
      <c r="FV186" t="s">
        <v>358</v>
      </c>
      <c r="FW186" t="s">
        <v>359</v>
      </c>
      <c r="FX186" t="s">
        <v>360</v>
      </c>
      <c r="FY186" t="s">
        <v>360</v>
      </c>
      <c r="FZ186" t="s">
        <v>360</v>
      </c>
      <c r="GA186" t="s">
        <v>360</v>
      </c>
      <c r="GB186">
        <v>0</v>
      </c>
      <c r="GC186">
        <v>100</v>
      </c>
      <c r="GD186">
        <v>100</v>
      </c>
      <c r="GE186">
        <v>4.517</v>
      </c>
      <c r="GF186">
        <v>0.3082</v>
      </c>
      <c r="GG186">
        <v>1.58883679202709</v>
      </c>
      <c r="GH186">
        <v>0.00476717027532216</v>
      </c>
      <c r="GI186">
        <v>-2.21254457965117e-06</v>
      </c>
      <c r="GJ186">
        <v>8.4011376092462e-10</v>
      </c>
      <c r="GK186">
        <v>-0.0609447565822332</v>
      </c>
      <c r="GL186">
        <v>-0.00872906473258777</v>
      </c>
      <c r="GM186">
        <v>0.00143137740804298</v>
      </c>
      <c r="GN186">
        <v>-1.08861914993027e-05</v>
      </c>
      <c r="GO186">
        <v>12</v>
      </c>
      <c r="GP186">
        <v>2219</v>
      </c>
      <c r="GQ186">
        <v>4</v>
      </c>
      <c r="GR186">
        <v>38</v>
      </c>
      <c r="GS186">
        <v>3048.4</v>
      </c>
      <c r="GT186">
        <v>3048.4</v>
      </c>
      <c r="GU186">
        <v>2.39624</v>
      </c>
      <c r="GV186">
        <v>2.42798</v>
      </c>
      <c r="GW186">
        <v>1.99829</v>
      </c>
      <c r="GX186">
        <v>2.70142</v>
      </c>
      <c r="GY186">
        <v>2.09351</v>
      </c>
      <c r="GZ186">
        <v>2.3584</v>
      </c>
      <c r="HA186">
        <v>44.3621</v>
      </c>
      <c r="HB186">
        <v>13.4316</v>
      </c>
      <c r="HC186">
        <v>18</v>
      </c>
      <c r="HD186">
        <v>423.928</v>
      </c>
      <c r="HE186">
        <v>642.266</v>
      </c>
      <c r="HF186">
        <v>20.7925</v>
      </c>
      <c r="HG186">
        <v>32.0724</v>
      </c>
      <c r="HH186">
        <v>29.9985</v>
      </c>
      <c r="HI186">
        <v>32.1649</v>
      </c>
      <c r="HJ186">
        <v>32.1373</v>
      </c>
      <c r="HK186">
        <v>47.9597</v>
      </c>
      <c r="HL186">
        <v>46.6349</v>
      </c>
      <c r="HM186">
        <v>0</v>
      </c>
      <c r="HN186">
        <v>20.8578</v>
      </c>
      <c r="HO186">
        <v>904.095</v>
      </c>
      <c r="HP186">
        <v>19.7245</v>
      </c>
      <c r="HQ186">
        <v>95.368</v>
      </c>
      <c r="HR186">
        <v>99.4361</v>
      </c>
    </row>
    <row r="187" spans="1:226">
      <c r="A187">
        <v>171</v>
      </c>
      <c r="B187">
        <v>1657481028.6</v>
      </c>
      <c r="C187">
        <v>1759.59999990463</v>
      </c>
      <c r="D187" t="s">
        <v>701</v>
      </c>
      <c r="E187" t="s">
        <v>702</v>
      </c>
      <c r="F187">
        <v>5</v>
      </c>
      <c r="G187" t="s">
        <v>596</v>
      </c>
      <c r="H187" t="s">
        <v>354</v>
      </c>
      <c r="I187">
        <v>1657481025.8</v>
      </c>
      <c r="J187">
        <f>(K187)/1000</f>
        <v>0</v>
      </c>
      <c r="K187">
        <f>IF(BF187, AN187, AH187)</f>
        <v>0</v>
      </c>
      <c r="L187">
        <f>IF(BF187, AI187, AG187)</f>
        <v>0</v>
      </c>
      <c r="M187">
        <f>BH187 - IF(AU187&gt;1, L187*BB187*100.0/(AW187*BV187), 0)</f>
        <v>0</v>
      </c>
      <c r="N187">
        <f>((T187-J187/2)*M187-L187)/(T187+J187/2)</f>
        <v>0</v>
      </c>
      <c r="O187">
        <f>N187*(BO187+BP187)/1000.0</f>
        <v>0</v>
      </c>
      <c r="P187">
        <f>(BH187 - IF(AU187&gt;1, L187*BB187*100.0/(AW187*BV187), 0))*(BO187+BP187)/1000.0</f>
        <v>0</v>
      </c>
      <c r="Q187">
        <f>2.0/((1/S187-1/R187)+SIGN(S187)*SQRT((1/S187-1/R187)*(1/S187-1/R187) + 4*BC187/((BC187+1)*(BC187+1))*(2*1/S187*1/R187-1/R187*1/R187)))</f>
        <v>0</v>
      </c>
      <c r="R187">
        <f>IF(LEFT(BD187,1)&lt;&gt;"0",IF(LEFT(BD187,1)="1",3.0,BE187),$D$5+$E$5*(BV187*BO187/($K$5*1000))+$F$5*(BV187*BO187/($K$5*1000))*MAX(MIN(BB187,$J$5),$I$5)*MAX(MIN(BB187,$J$5),$I$5)+$G$5*MAX(MIN(BB187,$J$5),$I$5)*(BV187*BO187/($K$5*1000))+$H$5*(BV187*BO187/($K$5*1000))*(BV187*BO187/($K$5*1000)))</f>
        <v>0</v>
      </c>
      <c r="S187">
        <f>J187*(1000-(1000*0.61365*exp(17.502*W187/(240.97+W187))/(BO187+BP187)+BJ187)/2)/(1000*0.61365*exp(17.502*W187/(240.97+W187))/(BO187+BP187)-BJ187)</f>
        <v>0</v>
      </c>
      <c r="T187">
        <f>1/((BC187+1)/(Q187/1.6)+1/(R187/1.37)) + BC187/((BC187+1)/(Q187/1.6) + BC187/(R187/1.37))</f>
        <v>0</v>
      </c>
      <c r="U187">
        <f>(AX187*BA187)</f>
        <v>0</v>
      </c>
      <c r="V187">
        <f>(BQ187+(U187+2*0.95*5.67E-8*(((BQ187+$B$7)+273)^4-(BQ187+273)^4)-44100*J187)/(1.84*29.3*R187+8*0.95*5.67E-8*(BQ187+273)^3))</f>
        <v>0</v>
      </c>
      <c r="W187">
        <f>($C$7*BR187+$D$7*BS187+$E$7*V187)</f>
        <v>0</v>
      </c>
      <c r="X187">
        <f>0.61365*exp(17.502*W187/(240.97+W187))</f>
        <v>0</v>
      </c>
      <c r="Y187">
        <f>(Z187/AA187*100)</f>
        <v>0</v>
      </c>
      <c r="Z187">
        <f>BJ187*(BO187+BP187)/1000</f>
        <v>0</v>
      </c>
      <c r="AA187">
        <f>0.61365*exp(17.502*BQ187/(240.97+BQ187))</f>
        <v>0</v>
      </c>
      <c r="AB187">
        <f>(X187-BJ187*(BO187+BP187)/1000)</f>
        <v>0</v>
      </c>
      <c r="AC187">
        <f>(-J187*44100)</f>
        <v>0</v>
      </c>
      <c r="AD187">
        <f>2*29.3*R187*0.92*(BQ187-W187)</f>
        <v>0</v>
      </c>
      <c r="AE187">
        <f>2*0.95*5.67E-8*(((BQ187+$B$7)+273)^4-(W187+273)^4)</f>
        <v>0</v>
      </c>
      <c r="AF187">
        <f>U187+AE187+AC187+AD187</f>
        <v>0</v>
      </c>
      <c r="AG187">
        <f>BN187*AU187*(BI187-BH187*(1000-AU187*BK187)/(1000-AU187*BJ187))/(100*BB187)</f>
        <v>0</v>
      </c>
      <c r="AH187">
        <f>1000*BN187*AU187*(BJ187-BK187)/(100*BB187*(1000-AU187*BJ187))</f>
        <v>0</v>
      </c>
      <c r="AI187">
        <f>(AJ187 - AK187 - BO187*1E3/(8.314*(BQ187+273.15)) * AM187/BN187 * AL187) * BN187/(100*BB187) * (1000 - BK187)/1000</f>
        <v>0</v>
      </c>
      <c r="AJ187">
        <v>908.846951823091</v>
      </c>
      <c r="AK187">
        <v>874.060921212121</v>
      </c>
      <c r="AL187">
        <v>3.40989898731084</v>
      </c>
      <c r="AM187">
        <v>66.2237107534502</v>
      </c>
      <c r="AN187">
        <f>(AP187 - AO187 + BO187*1E3/(8.314*(BQ187+273.15)) * AR187/BN187 * AQ187) * BN187/(100*BB187) * 1000/(1000 - AP187)</f>
        <v>0</v>
      </c>
      <c r="AO187">
        <v>19.7618659177284</v>
      </c>
      <c r="AP187">
        <v>21.8966678321678</v>
      </c>
      <c r="AQ187">
        <v>1.64436545317167e-05</v>
      </c>
      <c r="AR187">
        <v>78.8586477778016</v>
      </c>
      <c r="AS187">
        <v>19</v>
      </c>
      <c r="AT187">
        <v>4</v>
      </c>
      <c r="AU187">
        <f>IF(AS187*$H$13&gt;=AW187,1.0,(AW187/(AW187-AS187*$H$13)))</f>
        <v>0</v>
      </c>
      <c r="AV187">
        <f>(AU187-1)*100</f>
        <v>0</v>
      </c>
      <c r="AW187">
        <f>MAX(0,($B$13+$C$13*BV187)/(1+$D$13*BV187)*BO187/(BQ187+273)*$E$13)</f>
        <v>0</v>
      </c>
      <c r="AX187">
        <f>$B$11*BW187+$C$11*BX187+$F$11*CI187*(1-CL187)</f>
        <v>0</v>
      </c>
      <c r="AY187">
        <f>AX187*AZ187</f>
        <v>0</v>
      </c>
      <c r="AZ187">
        <f>($B$11*$D$9+$C$11*$D$9+$F$11*((CV187+CN187)/MAX(CV187+CN187+CW187, 0.1)*$I$9+CW187/MAX(CV187+CN187+CW187, 0.1)*$J$9))/($B$11+$C$11+$F$11)</f>
        <v>0</v>
      </c>
      <c r="BA187">
        <f>($B$11*$K$9+$C$11*$K$9+$F$11*((CV187+CN187)/MAX(CV187+CN187+CW187, 0.1)*$P$9+CW187/MAX(CV187+CN187+CW187, 0.1)*$Q$9))/($B$11+$C$11+$F$11)</f>
        <v>0</v>
      </c>
      <c r="BB187">
        <v>2.7</v>
      </c>
      <c r="BC187">
        <v>0.5</v>
      </c>
      <c r="BD187" t="s">
        <v>355</v>
      </c>
      <c r="BE187">
        <v>2</v>
      </c>
      <c r="BF187" t="b">
        <v>1</v>
      </c>
      <c r="BG187">
        <v>1657481025.8</v>
      </c>
      <c r="BH187">
        <v>847.262</v>
      </c>
      <c r="BI187">
        <v>891.908</v>
      </c>
      <c r="BJ187">
        <v>21.89717</v>
      </c>
      <c r="BK187">
        <v>19.76339</v>
      </c>
      <c r="BL187">
        <v>842.7241</v>
      </c>
      <c r="BM187">
        <v>21.58897</v>
      </c>
      <c r="BN187">
        <v>499.9604</v>
      </c>
      <c r="BO187">
        <v>73.36831</v>
      </c>
      <c r="BP187">
        <v>0.02369068</v>
      </c>
      <c r="BQ187">
        <v>25.08473</v>
      </c>
      <c r="BR187">
        <v>24.9107</v>
      </c>
      <c r="BS187">
        <v>999.9</v>
      </c>
      <c r="BT187">
        <v>0</v>
      </c>
      <c r="BU187">
        <v>0</v>
      </c>
      <c r="BV187">
        <v>10012.268</v>
      </c>
      <c r="BW187">
        <v>0</v>
      </c>
      <c r="BX187">
        <v>1874.78</v>
      </c>
      <c r="BY187">
        <v>-44.64629</v>
      </c>
      <c r="BZ187">
        <v>866.2299</v>
      </c>
      <c r="CA187">
        <v>909.8907</v>
      </c>
      <c r="CB187">
        <v>2.133776</v>
      </c>
      <c r="CC187">
        <v>891.908</v>
      </c>
      <c r="CD187">
        <v>19.76339</v>
      </c>
      <c r="CE187">
        <v>1.606559</v>
      </c>
      <c r="CF187">
        <v>1.450007</v>
      </c>
      <c r="CG187">
        <v>14.02185</v>
      </c>
      <c r="CH187">
        <v>12.45093</v>
      </c>
      <c r="CI187">
        <v>1999.974</v>
      </c>
      <c r="CJ187">
        <v>0.9800022</v>
      </c>
      <c r="CK187">
        <v>0.01999767</v>
      </c>
      <c r="CL187">
        <v>0</v>
      </c>
      <c r="CM187">
        <v>2.45412</v>
      </c>
      <c r="CN187">
        <v>0</v>
      </c>
      <c r="CO187">
        <v>3802.463</v>
      </c>
      <c r="CP187">
        <v>16705.18</v>
      </c>
      <c r="CQ187">
        <v>45.5</v>
      </c>
      <c r="CR187">
        <v>48.062</v>
      </c>
      <c r="CS187">
        <v>46.7374</v>
      </c>
      <c r="CT187">
        <v>45.7122</v>
      </c>
      <c r="CU187">
        <v>44.812</v>
      </c>
      <c r="CV187">
        <v>1959.982</v>
      </c>
      <c r="CW187">
        <v>39.992</v>
      </c>
      <c r="CX187">
        <v>0</v>
      </c>
      <c r="CY187">
        <v>1651547812.8</v>
      </c>
      <c r="CZ187">
        <v>0</v>
      </c>
      <c r="DA187">
        <v>0</v>
      </c>
      <c r="DB187" t="s">
        <v>356</v>
      </c>
      <c r="DC187">
        <v>1657298120.5</v>
      </c>
      <c r="DD187">
        <v>1657298120.5</v>
      </c>
      <c r="DE187">
        <v>0</v>
      </c>
      <c r="DF187">
        <v>1.391</v>
      </c>
      <c r="DG187">
        <v>0.035</v>
      </c>
      <c r="DH187">
        <v>2.39</v>
      </c>
      <c r="DI187">
        <v>0.104</v>
      </c>
      <c r="DJ187">
        <v>419</v>
      </c>
      <c r="DK187">
        <v>18</v>
      </c>
      <c r="DL187">
        <v>0.11</v>
      </c>
      <c r="DM187">
        <v>0.02</v>
      </c>
      <c r="DN187">
        <v>-44.3136475</v>
      </c>
      <c r="DO187">
        <v>-2.08176247654772</v>
      </c>
      <c r="DP187">
        <v>0.241219279896425</v>
      </c>
      <c r="DQ187">
        <v>0</v>
      </c>
      <c r="DR187">
        <v>2.13766325</v>
      </c>
      <c r="DS187">
        <v>0.0339878048780414</v>
      </c>
      <c r="DT187">
        <v>0.0179022781214431</v>
      </c>
      <c r="DU187">
        <v>1</v>
      </c>
      <c r="DV187">
        <v>1</v>
      </c>
      <c r="DW187">
        <v>2</v>
      </c>
      <c r="DX187" t="s">
        <v>383</v>
      </c>
      <c r="DY187">
        <v>2.82183</v>
      </c>
      <c r="DZ187">
        <v>2.64035</v>
      </c>
      <c r="EA187">
        <v>0.121842</v>
      </c>
      <c r="EB187">
        <v>0.126206</v>
      </c>
      <c r="EC187">
        <v>0.0775947</v>
      </c>
      <c r="ED187">
        <v>0.07232</v>
      </c>
      <c r="EE187">
        <v>24408.4</v>
      </c>
      <c r="EF187">
        <v>21236.3</v>
      </c>
      <c r="EG187">
        <v>24906.7</v>
      </c>
      <c r="EH187">
        <v>23691.2</v>
      </c>
      <c r="EI187">
        <v>39266</v>
      </c>
      <c r="EJ187">
        <v>36418.6</v>
      </c>
      <c r="EK187">
        <v>45080.7</v>
      </c>
      <c r="EL187">
        <v>42314</v>
      </c>
      <c r="EM187">
        <v>1.72733</v>
      </c>
      <c r="EN187">
        <v>2.0549</v>
      </c>
      <c r="EO187">
        <v>-0.0198968</v>
      </c>
      <c r="EP187">
        <v>0</v>
      </c>
      <c r="EQ187">
        <v>25.2242</v>
      </c>
      <c r="ER187">
        <v>999.9</v>
      </c>
      <c r="ES187">
        <v>33.537</v>
      </c>
      <c r="ET187">
        <v>39.176</v>
      </c>
      <c r="EU187">
        <v>32.4249</v>
      </c>
      <c r="EV187">
        <v>52.2408</v>
      </c>
      <c r="EW187">
        <v>29.1106</v>
      </c>
      <c r="EX187">
        <v>2</v>
      </c>
      <c r="EY187">
        <v>0.355887</v>
      </c>
      <c r="EZ187">
        <v>4.1915</v>
      </c>
      <c r="FA187">
        <v>20.1944</v>
      </c>
      <c r="FB187">
        <v>5.23391</v>
      </c>
      <c r="FC187">
        <v>11.992</v>
      </c>
      <c r="FD187">
        <v>4.9557</v>
      </c>
      <c r="FE187">
        <v>3.304</v>
      </c>
      <c r="FF187">
        <v>348.2</v>
      </c>
      <c r="FG187">
        <v>9999</v>
      </c>
      <c r="FH187">
        <v>9999</v>
      </c>
      <c r="FI187">
        <v>6255.9</v>
      </c>
      <c r="FJ187">
        <v>1.86824</v>
      </c>
      <c r="FK187">
        <v>1.86401</v>
      </c>
      <c r="FL187">
        <v>1.87135</v>
      </c>
      <c r="FM187">
        <v>1.8625</v>
      </c>
      <c r="FN187">
        <v>1.86188</v>
      </c>
      <c r="FO187">
        <v>1.86829</v>
      </c>
      <c r="FP187">
        <v>1.85839</v>
      </c>
      <c r="FQ187">
        <v>1.86462</v>
      </c>
      <c r="FR187">
        <v>5</v>
      </c>
      <c r="FS187">
        <v>0</v>
      </c>
      <c r="FT187">
        <v>0</v>
      </c>
      <c r="FU187">
        <v>0</v>
      </c>
      <c r="FV187" t="s">
        <v>358</v>
      </c>
      <c r="FW187" t="s">
        <v>359</v>
      </c>
      <c r="FX187" t="s">
        <v>360</v>
      </c>
      <c r="FY187" t="s">
        <v>360</v>
      </c>
      <c r="FZ187" t="s">
        <v>360</v>
      </c>
      <c r="GA187" t="s">
        <v>360</v>
      </c>
      <c r="GB187">
        <v>0</v>
      </c>
      <c r="GC187">
        <v>100</v>
      </c>
      <c r="GD187">
        <v>100</v>
      </c>
      <c r="GE187">
        <v>4.564</v>
      </c>
      <c r="GF187">
        <v>0.3082</v>
      </c>
      <c r="GG187">
        <v>1.58883679202709</v>
      </c>
      <c r="GH187">
        <v>0.00476717027532216</v>
      </c>
      <c r="GI187">
        <v>-2.21254457965117e-06</v>
      </c>
      <c r="GJ187">
        <v>8.4011376092462e-10</v>
      </c>
      <c r="GK187">
        <v>-0.0609447565822332</v>
      </c>
      <c r="GL187">
        <v>-0.00872906473258777</v>
      </c>
      <c r="GM187">
        <v>0.00143137740804298</v>
      </c>
      <c r="GN187">
        <v>-1.08861914993027e-05</v>
      </c>
      <c r="GO187">
        <v>12</v>
      </c>
      <c r="GP187">
        <v>2219</v>
      </c>
      <c r="GQ187">
        <v>4</v>
      </c>
      <c r="GR187">
        <v>38</v>
      </c>
      <c r="GS187">
        <v>3048.5</v>
      </c>
      <c r="GT187">
        <v>3048.5</v>
      </c>
      <c r="GU187">
        <v>2.43164</v>
      </c>
      <c r="GV187">
        <v>2.43042</v>
      </c>
      <c r="GW187">
        <v>1.99829</v>
      </c>
      <c r="GX187">
        <v>2.7002</v>
      </c>
      <c r="GY187">
        <v>2.09351</v>
      </c>
      <c r="GZ187">
        <v>2.42676</v>
      </c>
      <c r="HA187">
        <v>44.3621</v>
      </c>
      <c r="HB187">
        <v>13.4491</v>
      </c>
      <c r="HC187">
        <v>18</v>
      </c>
      <c r="HD187">
        <v>424.2</v>
      </c>
      <c r="HE187">
        <v>642.135</v>
      </c>
      <c r="HF187">
        <v>20.8515</v>
      </c>
      <c r="HG187">
        <v>32.0557</v>
      </c>
      <c r="HH187">
        <v>29.9985</v>
      </c>
      <c r="HI187">
        <v>32.1508</v>
      </c>
      <c r="HJ187">
        <v>32.1232</v>
      </c>
      <c r="HK187">
        <v>48.6498</v>
      </c>
      <c r="HL187">
        <v>46.6349</v>
      </c>
      <c r="HM187">
        <v>0</v>
      </c>
      <c r="HN187">
        <v>20.9203</v>
      </c>
      <c r="HO187">
        <v>924.268</v>
      </c>
      <c r="HP187">
        <v>19.7243</v>
      </c>
      <c r="HQ187">
        <v>95.3707</v>
      </c>
      <c r="HR187">
        <v>99.4386</v>
      </c>
    </row>
    <row r="188" spans="1:226">
      <c r="A188">
        <v>172</v>
      </c>
      <c r="B188">
        <v>1657481033.6</v>
      </c>
      <c r="C188">
        <v>1764.59999990463</v>
      </c>
      <c r="D188" t="s">
        <v>703</v>
      </c>
      <c r="E188" t="s">
        <v>704</v>
      </c>
      <c r="F188">
        <v>5</v>
      </c>
      <c r="G188" t="s">
        <v>596</v>
      </c>
      <c r="H188" t="s">
        <v>354</v>
      </c>
      <c r="I188">
        <v>1657481031.1</v>
      </c>
      <c r="J188">
        <f>(K188)/1000</f>
        <v>0</v>
      </c>
      <c r="K188">
        <f>IF(BF188, AN188, AH188)</f>
        <v>0</v>
      </c>
      <c r="L188">
        <f>IF(BF188, AI188, AG188)</f>
        <v>0</v>
      </c>
      <c r="M188">
        <f>BH188 - IF(AU188&gt;1, L188*BB188*100.0/(AW188*BV188), 0)</f>
        <v>0</v>
      </c>
      <c r="N188">
        <f>((T188-J188/2)*M188-L188)/(T188+J188/2)</f>
        <v>0</v>
      </c>
      <c r="O188">
        <f>N188*(BO188+BP188)/1000.0</f>
        <v>0</v>
      </c>
      <c r="P188">
        <f>(BH188 - IF(AU188&gt;1, L188*BB188*100.0/(AW188*BV188), 0))*(BO188+BP188)/1000.0</f>
        <v>0</v>
      </c>
      <c r="Q188">
        <f>2.0/((1/S188-1/R188)+SIGN(S188)*SQRT((1/S188-1/R188)*(1/S188-1/R188) + 4*BC188/((BC188+1)*(BC188+1))*(2*1/S188*1/R188-1/R188*1/R188)))</f>
        <v>0</v>
      </c>
      <c r="R188">
        <f>IF(LEFT(BD188,1)&lt;&gt;"0",IF(LEFT(BD188,1)="1",3.0,BE188),$D$5+$E$5*(BV188*BO188/($K$5*1000))+$F$5*(BV188*BO188/($K$5*1000))*MAX(MIN(BB188,$J$5),$I$5)*MAX(MIN(BB188,$J$5),$I$5)+$G$5*MAX(MIN(BB188,$J$5),$I$5)*(BV188*BO188/($K$5*1000))+$H$5*(BV188*BO188/($K$5*1000))*(BV188*BO188/($K$5*1000)))</f>
        <v>0</v>
      </c>
      <c r="S188">
        <f>J188*(1000-(1000*0.61365*exp(17.502*W188/(240.97+W188))/(BO188+BP188)+BJ188)/2)/(1000*0.61365*exp(17.502*W188/(240.97+W188))/(BO188+BP188)-BJ188)</f>
        <v>0</v>
      </c>
      <c r="T188">
        <f>1/((BC188+1)/(Q188/1.6)+1/(R188/1.37)) + BC188/((BC188+1)/(Q188/1.6) + BC188/(R188/1.37))</f>
        <v>0</v>
      </c>
      <c r="U188">
        <f>(AX188*BA188)</f>
        <v>0</v>
      </c>
      <c r="V188">
        <f>(BQ188+(U188+2*0.95*5.67E-8*(((BQ188+$B$7)+273)^4-(BQ188+273)^4)-44100*J188)/(1.84*29.3*R188+8*0.95*5.67E-8*(BQ188+273)^3))</f>
        <v>0</v>
      </c>
      <c r="W188">
        <f>($C$7*BR188+$D$7*BS188+$E$7*V188)</f>
        <v>0</v>
      </c>
      <c r="X188">
        <f>0.61365*exp(17.502*W188/(240.97+W188))</f>
        <v>0</v>
      </c>
      <c r="Y188">
        <f>(Z188/AA188*100)</f>
        <v>0</v>
      </c>
      <c r="Z188">
        <f>BJ188*(BO188+BP188)/1000</f>
        <v>0</v>
      </c>
      <c r="AA188">
        <f>0.61365*exp(17.502*BQ188/(240.97+BQ188))</f>
        <v>0</v>
      </c>
      <c r="AB188">
        <f>(X188-BJ188*(BO188+BP188)/1000)</f>
        <v>0</v>
      </c>
      <c r="AC188">
        <f>(-J188*44100)</f>
        <v>0</v>
      </c>
      <c r="AD188">
        <f>2*29.3*R188*0.92*(BQ188-W188)</f>
        <v>0</v>
      </c>
      <c r="AE188">
        <f>2*0.95*5.67E-8*(((BQ188+$B$7)+273)^4-(W188+273)^4)</f>
        <v>0</v>
      </c>
      <c r="AF188">
        <f>U188+AE188+AC188+AD188</f>
        <v>0</v>
      </c>
      <c r="AG188">
        <f>BN188*AU188*(BI188-BH188*(1000-AU188*BK188)/(1000-AU188*BJ188))/(100*BB188)</f>
        <v>0</v>
      </c>
      <c r="AH188">
        <f>1000*BN188*AU188*(BJ188-BK188)/(100*BB188*(1000-AU188*BJ188))</f>
        <v>0</v>
      </c>
      <c r="AI188">
        <f>(AJ188 - AK188 - BO188*1E3/(8.314*(BQ188+273.15)) * AM188/BN188 * AL188) * BN188/(100*BB188) * (1000 - BK188)/1000</f>
        <v>0</v>
      </c>
      <c r="AJ188">
        <v>925.381990837143</v>
      </c>
      <c r="AK188">
        <v>890.7476</v>
      </c>
      <c r="AL188">
        <v>3.34024823492454</v>
      </c>
      <c r="AM188">
        <v>66.2237107534502</v>
      </c>
      <c r="AN188">
        <f>(AP188 - AO188 + BO188*1E3/(8.314*(BQ188+273.15)) * AR188/BN188 * AQ188) * BN188/(100*BB188) * 1000/(1000 - AP188)</f>
        <v>0</v>
      </c>
      <c r="AO188">
        <v>19.7660187200679</v>
      </c>
      <c r="AP188">
        <v>21.9001657342658</v>
      </c>
      <c r="AQ188">
        <v>7.89778214424726e-05</v>
      </c>
      <c r="AR188">
        <v>78.8586477778016</v>
      </c>
      <c r="AS188">
        <v>19</v>
      </c>
      <c r="AT188">
        <v>4</v>
      </c>
      <c r="AU188">
        <f>IF(AS188*$H$13&gt;=AW188,1.0,(AW188/(AW188-AS188*$H$13)))</f>
        <v>0</v>
      </c>
      <c r="AV188">
        <f>(AU188-1)*100</f>
        <v>0</v>
      </c>
      <c r="AW188">
        <f>MAX(0,($B$13+$C$13*BV188)/(1+$D$13*BV188)*BO188/(BQ188+273)*$E$13)</f>
        <v>0</v>
      </c>
      <c r="AX188">
        <f>$B$11*BW188+$C$11*BX188+$F$11*CI188*(1-CL188)</f>
        <v>0</v>
      </c>
      <c r="AY188">
        <f>AX188*AZ188</f>
        <v>0</v>
      </c>
      <c r="AZ188">
        <f>($B$11*$D$9+$C$11*$D$9+$F$11*((CV188+CN188)/MAX(CV188+CN188+CW188, 0.1)*$I$9+CW188/MAX(CV188+CN188+CW188, 0.1)*$J$9))/($B$11+$C$11+$F$11)</f>
        <v>0</v>
      </c>
      <c r="BA188">
        <f>($B$11*$K$9+$C$11*$K$9+$F$11*((CV188+CN188)/MAX(CV188+CN188+CW188, 0.1)*$P$9+CW188/MAX(CV188+CN188+CW188, 0.1)*$Q$9))/($B$11+$C$11+$F$11)</f>
        <v>0</v>
      </c>
      <c r="BB188">
        <v>2.7</v>
      </c>
      <c r="BC188">
        <v>0.5</v>
      </c>
      <c r="BD188" t="s">
        <v>355</v>
      </c>
      <c r="BE188">
        <v>2</v>
      </c>
      <c r="BF188" t="b">
        <v>1</v>
      </c>
      <c r="BG188">
        <v>1657481031.1</v>
      </c>
      <c r="BH188">
        <v>864.698777777778</v>
      </c>
      <c r="BI188">
        <v>909.028222222222</v>
      </c>
      <c r="BJ188">
        <v>21.8993</v>
      </c>
      <c r="BK188">
        <v>19.7674555555556</v>
      </c>
      <c r="BL188">
        <v>860.112</v>
      </c>
      <c r="BM188">
        <v>21.5909888888889</v>
      </c>
      <c r="BN188">
        <v>499.983666666667</v>
      </c>
      <c r="BO188">
        <v>73.3675555555556</v>
      </c>
      <c r="BP188">
        <v>0.0236897222222222</v>
      </c>
      <c r="BQ188">
        <v>25.0807555555556</v>
      </c>
      <c r="BR188">
        <v>24.8918333333333</v>
      </c>
      <c r="BS188">
        <v>999.9</v>
      </c>
      <c r="BT188">
        <v>0</v>
      </c>
      <c r="BU188">
        <v>0</v>
      </c>
      <c r="BV188">
        <v>10031.2</v>
      </c>
      <c r="BW188">
        <v>0</v>
      </c>
      <c r="BX188">
        <v>1918.53222222222</v>
      </c>
      <c r="BY188">
        <v>-44.3295</v>
      </c>
      <c r="BZ188">
        <v>884.058888888889</v>
      </c>
      <c r="CA188">
        <v>927.359888888889</v>
      </c>
      <c r="CB188">
        <v>2.13183111111111</v>
      </c>
      <c r="CC188">
        <v>909.028222222222</v>
      </c>
      <c r="CD188">
        <v>19.7674555555556</v>
      </c>
      <c r="CE188">
        <v>1.60669777777778</v>
      </c>
      <c r="CF188">
        <v>1.45029111111111</v>
      </c>
      <c r="CG188">
        <v>14.0231888888889</v>
      </c>
      <c r="CH188">
        <v>12.4539222222222</v>
      </c>
      <c r="CI188">
        <v>2000.03555555556</v>
      </c>
      <c r="CJ188">
        <v>0.980002777777778</v>
      </c>
      <c r="CK188">
        <v>0.0199972222222222</v>
      </c>
      <c r="CL188">
        <v>0</v>
      </c>
      <c r="CM188">
        <v>2.56652222222222</v>
      </c>
      <c r="CN188">
        <v>0</v>
      </c>
      <c r="CO188">
        <v>3819.88444444444</v>
      </c>
      <c r="CP188">
        <v>16705.7444444444</v>
      </c>
      <c r="CQ188">
        <v>45.458</v>
      </c>
      <c r="CR188">
        <v>48.062</v>
      </c>
      <c r="CS188">
        <v>46.722</v>
      </c>
      <c r="CT188">
        <v>45.687</v>
      </c>
      <c r="CU188">
        <v>44.812</v>
      </c>
      <c r="CV188">
        <v>1960.04</v>
      </c>
      <c r="CW188">
        <v>39.9911111111111</v>
      </c>
      <c r="CX188">
        <v>0</v>
      </c>
      <c r="CY188">
        <v>1651547818.2</v>
      </c>
      <c r="CZ188">
        <v>0</v>
      </c>
      <c r="DA188">
        <v>0</v>
      </c>
      <c r="DB188" t="s">
        <v>356</v>
      </c>
      <c r="DC188">
        <v>1657298120.5</v>
      </c>
      <c r="DD188">
        <v>1657298120.5</v>
      </c>
      <c r="DE188">
        <v>0</v>
      </c>
      <c r="DF188">
        <v>1.391</v>
      </c>
      <c r="DG188">
        <v>0.035</v>
      </c>
      <c r="DH188">
        <v>2.39</v>
      </c>
      <c r="DI188">
        <v>0.104</v>
      </c>
      <c r="DJ188">
        <v>419</v>
      </c>
      <c r="DK188">
        <v>18</v>
      </c>
      <c r="DL188">
        <v>0.11</v>
      </c>
      <c r="DM188">
        <v>0.02</v>
      </c>
      <c r="DN188">
        <v>-44.4202925</v>
      </c>
      <c r="DO188">
        <v>-0.881976360225115</v>
      </c>
      <c r="DP188">
        <v>0.192633741057349</v>
      </c>
      <c r="DQ188">
        <v>0</v>
      </c>
      <c r="DR188">
        <v>2.14039425</v>
      </c>
      <c r="DS188">
        <v>-0.0946224765478431</v>
      </c>
      <c r="DT188">
        <v>0.0104486869719358</v>
      </c>
      <c r="DU188">
        <v>1</v>
      </c>
      <c r="DV188">
        <v>1</v>
      </c>
      <c r="DW188">
        <v>2</v>
      </c>
      <c r="DX188" t="s">
        <v>383</v>
      </c>
      <c r="DY188">
        <v>2.82191</v>
      </c>
      <c r="DZ188">
        <v>2.64054</v>
      </c>
      <c r="EA188">
        <v>0.123386</v>
      </c>
      <c r="EB188">
        <v>0.12766</v>
      </c>
      <c r="EC188">
        <v>0.0776032</v>
      </c>
      <c r="ED188">
        <v>0.0723323</v>
      </c>
      <c r="EE188">
        <v>24366.4</v>
      </c>
      <c r="EF188">
        <v>21201.5</v>
      </c>
      <c r="EG188">
        <v>24907.6</v>
      </c>
      <c r="EH188">
        <v>23691.7</v>
      </c>
      <c r="EI188">
        <v>39266.9</v>
      </c>
      <c r="EJ188">
        <v>36418.8</v>
      </c>
      <c r="EK188">
        <v>45082</v>
      </c>
      <c r="EL188">
        <v>42314.7</v>
      </c>
      <c r="EM188">
        <v>1.72757</v>
      </c>
      <c r="EN188">
        <v>2.05525</v>
      </c>
      <c r="EO188">
        <v>-0.0190213</v>
      </c>
      <c r="EP188">
        <v>0</v>
      </c>
      <c r="EQ188">
        <v>25.2071</v>
      </c>
      <c r="ER188">
        <v>999.9</v>
      </c>
      <c r="ES188">
        <v>33.537</v>
      </c>
      <c r="ET188">
        <v>39.206</v>
      </c>
      <c r="EU188">
        <v>32.4788</v>
      </c>
      <c r="EV188">
        <v>51.9508</v>
      </c>
      <c r="EW188">
        <v>29.0505</v>
      </c>
      <c r="EX188">
        <v>2</v>
      </c>
      <c r="EY188">
        <v>0.35425</v>
      </c>
      <c r="EZ188">
        <v>4.08438</v>
      </c>
      <c r="FA188">
        <v>20.1969</v>
      </c>
      <c r="FB188">
        <v>5.23421</v>
      </c>
      <c r="FC188">
        <v>11.992</v>
      </c>
      <c r="FD188">
        <v>4.95565</v>
      </c>
      <c r="FE188">
        <v>3.304</v>
      </c>
      <c r="FF188">
        <v>348.2</v>
      </c>
      <c r="FG188">
        <v>9999</v>
      </c>
      <c r="FH188">
        <v>9999</v>
      </c>
      <c r="FI188">
        <v>6256.1</v>
      </c>
      <c r="FJ188">
        <v>1.86821</v>
      </c>
      <c r="FK188">
        <v>1.86401</v>
      </c>
      <c r="FL188">
        <v>1.87136</v>
      </c>
      <c r="FM188">
        <v>1.8625</v>
      </c>
      <c r="FN188">
        <v>1.86188</v>
      </c>
      <c r="FO188">
        <v>1.86829</v>
      </c>
      <c r="FP188">
        <v>1.85837</v>
      </c>
      <c r="FQ188">
        <v>1.86462</v>
      </c>
      <c r="FR188">
        <v>5</v>
      </c>
      <c r="FS188">
        <v>0</v>
      </c>
      <c r="FT188">
        <v>0</v>
      </c>
      <c r="FU188">
        <v>0</v>
      </c>
      <c r="FV188" t="s">
        <v>358</v>
      </c>
      <c r="FW188" t="s">
        <v>359</v>
      </c>
      <c r="FX188" t="s">
        <v>360</v>
      </c>
      <c r="FY188" t="s">
        <v>360</v>
      </c>
      <c r="FZ188" t="s">
        <v>360</v>
      </c>
      <c r="GA188" t="s">
        <v>360</v>
      </c>
      <c r="GB188">
        <v>0</v>
      </c>
      <c r="GC188">
        <v>100</v>
      </c>
      <c r="GD188">
        <v>100</v>
      </c>
      <c r="GE188">
        <v>4.61</v>
      </c>
      <c r="GF188">
        <v>0.3083</v>
      </c>
      <c r="GG188">
        <v>1.58883679202709</v>
      </c>
      <c r="GH188">
        <v>0.00476717027532216</v>
      </c>
      <c r="GI188">
        <v>-2.21254457965117e-06</v>
      </c>
      <c r="GJ188">
        <v>8.4011376092462e-10</v>
      </c>
      <c r="GK188">
        <v>-0.0609447565822332</v>
      </c>
      <c r="GL188">
        <v>-0.00872906473258777</v>
      </c>
      <c r="GM188">
        <v>0.00143137740804298</v>
      </c>
      <c r="GN188">
        <v>-1.08861914993027e-05</v>
      </c>
      <c r="GO188">
        <v>12</v>
      </c>
      <c r="GP188">
        <v>2219</v>
      </c>
      <c r="GQ188">
        <v>4</v>
      </c>
      <c r="GR188">
        <v>38</v>
      </c>
      <c r="GS188">
        <v>3048.6</v>
      </c>
      <c r="GT188">
        <v>3048.6</v>
      </c>
      <c r="GU188">
        <v>2.4646</v>
      </c>
      <c r="GV188">
        <v>2.4231</v>
      </c>
      <c r="GW188">
        <v>1.99829</v>
      </c>
      <c r="GX188">
        <v>2.7002</v>
      </c>
      <c r="GY188">
        <v>2.09351</v>
      </c>
      <c r="GZ188">
        <v>2.38525</v>
      </c>
      <c r="HA188">
        <v>44.3899</v>
      </c>
      <c r="HB188">
        <v>13.4403</v>
      </c>
      <c r="HC188">
        <v>18</v>
      </c>
      <c r="HD188">
        <v>424.272</v>
      </c>
      <c r="HE188">
        <v>642.304</v>
      </c>
      <c r="HF188">
        <v>20.9136</v>
      </c>
      <c r="HG188">
        <v>32.0414</v>
      </c>
      <c r="HH188">
        <v>29.9985</v>
      </c>
      <c r="HI188">
        <v>32.1395</v>
      </c>
      <c r="HJ188">
        <v>32.1118</v>
      </c>
      <c r="HK188">
        <v>49.3099</v>
      </c>
      <c r="HL188">
        <v>46.6349</v>
      </c>
      <c r="HM188">
        <v>0</v>
      </c>
      <c r="HN188">
        <v>20.9956</v>
      </c>
      <c r="HO188">
        <v>937.781</v>
      </c>
      <c r="HP188">
        <v>19.7238</v>
      </c>
      <c r="HQ188">
        <v>95.3738</v>
      </c>
      <c r="HR188">
        <v>99.4404</v>
      </c>
    </row>
    <row r="189" spans="1:226">
      <c r="A189">
        <v>173</v>
      </c>
      <c r="B189">
        <v>1657481038.6</v>
      </c>
      <c r="C189">
        <v>1769.59999990463</v>
      </c>
      <c r="D189" t="s">
        <v>705</v>
      </c>
      <c r="E189" t="s">
        <v>706</v>
      </c>
      <c r="F189">
        <v>5</v>
      </c>
      <c r="G189" t="s">
        <v>596</v>
      </c>
      <c r="H189" t="s">
        <v>354</v>
      </c>
      <c r="I189">
        <v>1657481035.8</v>
      </c>
      <c r="J189">
        <f>(K189)/1000</f>
        <v>0</v>
      </c>
      <c r="K189">
        <f>IF(BF189, AN189, AH189)</f>
        <v>0</v>
      </c>
      <c r="L189">
        <f>IF(BF189, AI189, AG189)</f>
        <v>0</v>
      </c>
      <c r="M189">
        <f>BH189 - IF(AU189&gt;1, L189*BB189*100.0/(AW189*BV189), 0)</f>
        <v>0</v>
      </c>
      <c r="N189">
        <f>((T189-J189/2)*M189-L189)/(T189+J189/2)</f>
        <v>0</v>
      </c>
      <c r="O189">
        <f>N189*(BO189+BP189)/1000.0</f>
        <v>0</v>
      </c>
      <c r="P189">
        <f>(BH189 - IF(AU189&gt;1, L189*BB189*100.0/(AW189*BV189), 0))*(BO189+BP189)/1000.0</f>
        <v>0</v>
      </c>
      <c r="Q189">
        <f>2.0/((1/S189-1/R189)+SIGN(S189)*SQRT((1/S189-1/R189)*(1/S189-1/R189) + 4*BC189/((BC189+1)*(BC189+1))*(2*1/S189*1/R189-1/R189*1/R189)))</f>
        <v>0</v>
      </c>
      <c r="R189">
        <f>IF(LEFT(BD189,1)&lt;&gt;"0",IF(LEFT(BD189,1)="1",3.0,BE189),$D$5+$E$5*(BV189*BO189/($K$5*1000))+$F$5*(BV189*BO189/($K$5*1000))*MAX(MIN(BB189,$J$5),$I$5)*MAX(MIN(BB189,$J$5),$I$5)+$G$5*MAX(MIN(BB189,$J$5),$I$5)*(BV189*BO189/($K$5*1000))+$H$5*(BV189*BO189/($K$5*1000))*(BV189*BO189/($K$5*1000)))</f>
        <v>0</v>
      </c>
      <c r="S189">
        <f>J189*(1000-(1000*0.61365*exp(17.502*W189/(240.97+W189))/(BO189+BP189)+BJ189)/2)/(1000*0.61365*exp(17.502*W189/(240.97+W189))/(BO189+BP189)-BJ189)</f>
        <v>0</v>
      </c>
      <c r="T189">
        <f>1/((BC189+1)/(Q189/1.6)+1/(R189/1.37)) + BC189/((BC189+1)/(Q189/1.6) + BC189/(R189/1.37))</f>
        <v>0</v>
      </c>
      <c r="U189">
        <f>(AX189*BA189)</f>
        <v>0</v>
      </c>
      <c r="V189">
        <f>(BQ189+(U189+2*0.95*5.67E-8*(((BQ189+$B$7)+273)^4-(BQ189+273)^4)-44100*J189)/(1.84*29.3*R189+8*0.95*5.67E-8*(BQ189+273)^3))</f>
        <v>0</v>
      </c>
      <c r="W189">
        <f>($C$7*BR189+$D$7*BS189+$E$7*V189)</f>
        <v>0</v>
      </c>
      <c r="X189">
        <f>0.61365*exp(17.502*W189/(240.97+W189))</f>
        <v>0</v>
      </c>
      <c r="Y189">
        <f>(Z189/AA189*100)</f>
        <v>0</v>
      </c>
      <c r="Z189">
        <f>BJ189*(BO189+BP189)/1000</f>
        <v>0</v>
      </c>
      <c r="AA189">
        <f>0.61365*exp(17.502*BQ189/(240.97+BQ189))</f>
        <v>0</v>
      </c>
      <c r="AB189">
        <f>(X189-BJ189*(BO189+BP189)/1000)</f>
        <v>0</v>
      </c>
      <c r="AC189">
        <f>(-J189*44100)</f>
        <v>0</v>
      </c>
      <c r="AD189">
        <f>2*29.3*R189*0.92*(BQ189-W189)</f>
        <v>0</v>
      </c>
      <c r="AE189">
        <f>2*0.95*5.67E-8*(((BQ189+$B$7)+273)^4-(W189+273)^4)</f>
        <v>0</v>
      </c>
      <c r="AF189">
        <f>U189+AE189+AC189+AD189</f>
        <v>0</v>
      </c>
      <c r="AG189">
        <f>BN189*AU189*(BI189-BH189*(1000-AU189*BK189)/(1000-AU189*BJ189))/(100*BB189)</f>
        <v>0</v>
      </c>
      <c r="AH189">
        <f>1000*BN189*AU189*(BJ189-BK189)/(100*BB189*(1000-AU189*BJ189))</f>
        <v>0</v>
      </c>
      <c r="AI189">
        <f>(AJ189 - AK189 - BO189*1E3/(8.314*(BQ189+273.15)) * AM189/BN189 * AL189) * BN189/(100*BB189) * (1000 - BK189)/1000</f>
        <v>0</v>
      </c>
      <c r="AJ189">
        <v>941.71743559835</v>
      </c>
      <c r="AK189">
        <v>907.123254545455</v>
      </c>
      <c r="AL189">
        <v>3.27244960225515</v>
      </c>
      <c r="AM189">
        <v>66.2237107534502</v>
      </c>
      <c r="AN189">
        <f>(AP189 - AO189 + BO189*1E3/(8.314*(BQ189+273.15)) * AR189/BN189 * AQ189) * BN189/(100*BB189) * 1000/(1000 - AP189)</f>
        <v>0</v>
      </c>
      <c r="AO189">
        <v>19.7682102803014</v>
      </c>
      <c r="AP189">
        <v>21.8996818181818</v>
      </c>
      <c r="AQ189">
        <v>-2.17114793673539e-05</v>
      </c>
      <c r="AR189">
        <v>78.8586477778016</v>
      </c>
      <c r="AS189">
        <v>19</v>
      </c>
      <c r="AT189">
        <v>4</v>
      </c>
      <c r="AU189">
        <f>IF(AS189*$H$13&gt;=AW189,1.0,(AW189/(AW189-AS189*$H$13)))</f>
        <v>0</v>
      </c>
      <c r="AV189">
        <f>(AU189-1)*100</f>
        <v>0</v>
      </c>
      <c r="AW189">
        <f>MAX(0,($B$13+$C$13*BV189)/(1+$D$13*BV189)*BO189/(BQ189+273)*$E$13)</f>
        <v>0</v>
      </c>
      <c r="AX189">
        <f>$B$11*BW189+$C$11*BX189+$F$11*CI189*(1-CL189)</f>
        <v>0</v>
      </c>
      <c r="AY189">
        <f>AX189*AZ189</f>
        <v>0</v>
      </c>
      <c r="AZ189">
        <f>($B$11*$D$9+$C$11*$D$9+$F$11*((CV189+CN189)/MAX(CV189+CN189+CW189, 0.1)*$I$9+CW189/MAX(CV189+CN189+CW189, 0.1)*$J$9))/($B$11+$C$11+$F$11)</f>
        <v>0</v>
      </c>
      <c r="BA189">
        <f>($B$11*$K$9+$C$11*$K$9+$F$11*((CV189+CN189)/MAX(CV189+CN189+CW189, 0.1)*$P$9+CW189/MAX(CV189+CN189+CW189, 0.1)*$Q$9))/($B$11+$C$11+$F$11)</f>
        <v>0</v>
      </c>
      <c r="BB189">
        <v>2.7</v>
      </c>
      <c r="BC189">
        <v>0.5</v>
      </c>
      <c r="BD189" t="s">
        <v>355</v>
      </c>
      <c r="BE189">
        <v>2</v>
      </c>
      <c r="BF189" t="b">
        <v>1</v>
      </c>
      <c r="BG189">
        <v>1657481035.8</v>
      </c>
      <c r="BH189">
        <v>879.9247</v>
      </c>
      <c r="BI189">
        <v>924.0318</v>
      </c>
      <c r="BJ189">
        <v>21.89903</v>
      </c>
      <c r="BK189">
        <v>19.76765</v>
      </c>
      <c r="BL189">
        <v>875.2951</v>
      </c>
      <c r="BM189">
        <v>21.59077</v>
      </c>
      <c r="BN189">
        <v>499.9801</v>
      </c>
      <c r="BO189">
        <v>73.36842</v>
      </c>
      <c r="BP189">
        <v>0.02356369</v>
      </c>
      <c r="BQ189">
        <v>25.07513</v>
      </c>
      <c r="BR189">
        <v>24.89335</v>
      </c>
      <c r="BS189">
        <v>999.9</v>
      </c>
      <c r="BT189">
        <v>0</v>
      </c>
      <c r="BU189">
        <v>0</v>
      </c>
      <c r="BV189">
        <v>10015.188</v>
      </c>
      <c r="BW189">
        <v>0</v>
      </c>
      <c r="BX189">
        <v>1892.387</v>
      </c>
      <c r="BY189">
        <v>-44.10685</v>
      </c>
      <c r="BZ189">
        <v>899.6259</v>
      </c>
      <c r="CA189">
        <v>942.666</v>
      </c>
      <c r="CB189">
        <v>2.131374</v>
      </c>
      <c r="CC189">
        <v>924.0318</v>
      </c>
      <c r="CD189">
        <v>19.76765</v>
      </c>
      <c r="CE189">
        <v>1.606697</v>
      </c>
      <c r="CF189">
        <v>1.450321</v>
      </c>
      <c r="CG189">
        <v>14.02319</v>
      </c>
      <c r="CH189">
        <v>12.45426</v>
      </c>
      <c r="CI189">
        <v>2000.039</v>
      </c>
      <c r="CJ189">
        <v>0.9800022</v>
      </c>
      <c r="CK189">
        <v>0.01999767</v>
      </c>
      <c r="CL189">
        <v>0</v>
      </c>
      <c r="CM189">
        <v>2.68704</v>
      </c>
      <c r="CN189">
        <v>0</v>
      </c>
      <c r="CO189">
        <v>3785.139</v>
      </c>
      <c r="CP189">
        <v>16705.73</v>
      </c>
      <c r="CQ189">
        <v>45.437</v>
      </c>
      <c r="CR189">
        <v>48.0124</v>
      </c>
      <c r="CS189">
        <v>46.687</v>
      </c>
      <c r="CT189">
        <v>45.6312</v>
      </c>
      <c r="CU189">
        <v>44.7562</v>
      </c>
      <c r="CV189">
        <v>1960.042</v>
      </c>
      <c r="CW189">
        <v>39.995</v>
      </c>
      <c r="CX189">
        <v>0</v>
      </c>
      <c r="CY189">
        <v>1651547823</v>
      </c>
      <c r="CZ189">
        <v>0</v>
      </c>
      <c r="DA189">
        <v>0</v>
      </c>
      <c r="DB189" t="s">
        <v>356</v>
      </c>
      <c r="DC189">
        <v>1657298120.5</v>
      </c>
      <c r="DD189">
        <v>1657298120.5</v>
      </c>
      <c r="DE189">
        <v>0</v>
      </c>
      <c r="DF189">
        <v>1.391</v>
      </c>
      <c r="DG189">
        <v>0.035</v>
      </c>
      <c r="DH189">
        <v>2.39</v>
      </c>
      <c r="DI189">
        <v>0.104</v>
      </c>
      <c r="DJ189">
        <v>419</v>
      </c>
      <c r="DK189">
        <v>18</v>
      </c>
      <c r="DL189">
        <v>0.11</v>
      </c>
      <c r="DM189">
        <v>0.02</v>
      </c>
      <c r="DN189">
        <v>-44.3650275</v>
      </c>
      <c r="DO189">
        <v>0.597168855534693</v>
      </c>
      <c r="DP189">
        <v>0.229760055261462</v>
      </c>
      <c r="DQ189">
        <v>0</v>
      </c>
      <c r="DR189">
        <v>2.1339325</v>
      </c>
      <c r="DS189">
        <v>-0.0294013508442812</v>
      </c>
      <c r="DT189">
        <v>0.00336451315200284</v>
      </c>
      <c r="DU189">
        <v>1</v>
      </c>
      <c r="DV189">
        <v>1</v>
      </c>
      <c r="DW189">
        <v>2</v>
      </c>
      <c r="DX189" t="s">
        <v>383</v>
      </c>
      <c r="DY189">
        <v>2.82187</v>
      </c>
      <c r="DZ189">
        <v>2.64005</v>
      </c>
      <c r="EA189">
        <v>0.12488</v>
      </c>
      <c r="EB189">
        <v>0.129112</v>
      </c>
      <c r="EC189">
        <v>0.077608</v>
      </c>
      <c r="ED189">
        <v>0.0723326</v>
      </c>
      <c r="EE189">
        <v>24325.3</v>
      </c>
      <c r="EF189">
        <v>21166.5</v>
      </c>
      <c r="EG189">
        <v>24908</v>
      </c>
      <c r="EH189">
        <v>23692</v>
      </c>
      <c r="EI189">
        <v>39267.6</v>
      </c>
      <c r="EJ189">
        <v>36419.2</v>
      </c>
      <c r="EK189">
        <v>45083</v>
      </c>
      <c r="EL189">
        <v>42315</v>
      </c>
      <c r="EM189">
        <v>1.72755</v>
      </c>
      <c r="EN189">
        <v>2.05545</v>
      </c>
      <c r="EO189">
        <v>-0.0180192</v>
      </c>
      <c r="EP189">
        <v>0</v>
      </c>
      <c r="EQ189">
        <v>25.1859</v>
      </c>
      <c r="ER189">
        <v>999.9</v>
      </c>
      <c r="ES189">
        <v>33.537</v>
      </c>
      <c r="ET189">
        <v>39.206</v>
      </c>
      <c r="EU189">
        <v>32.4772</v>
      </c>
      <c r="EV189">
        <v>51.9308</v>
      </c>
      <c r="EW189">
        <v>29.1907</v>
      </c>
      <c r="EX189">
        <v>2</v>
      </c>
      <c r="EY189">
        <v>0.352586</v>
      </c>
      <c r="EZ189">
        <v>3.94551</v>
      </c>
      <c r="FA189">
        <v>20.2</v>
      </c>
      <c r="FB189">
        <v>5.23256</v>
      </c>
      <c r="FC189">
        <v>11.992</v>
      </c>
      <c r="FD189">
        <v>4.95545</v>
      </c>
      <c r="FE189">
        <v>3.30387</v>
      </c>
      <c r="FF189">
        <v>348.2</v>
      </c>
      <c r="FG189">
        <v>9999</v>
      </c>
      <c r="FH189">
        <v>9999</v>
      </c>
      <c r="FI189">
        <v>6256.1</v>
      </c>
      <c r="FJ189">
        <v>1.8682</v>
      </c>
      <c r="FK189">
        <v>1.86401</v>
      </c>
      <c r="FL189">
        <v>1.87136</v>
      </c>
      <c r="FM189">
        <v>1.86249</v>
      </c>
      <c r="FN189">
        <v>1.86188</v>
      </c>
      <c r="FO189">
        <v>1.86829</v>
      </c>
      <c r="FP189">
        <v>1.85837</v>
      </c>
      <c r="FQ189">
        <v>1.86462</v>
      </c>
      <c r="FR189">
        <v>5</v>
      </c>
      <c r="FS189">
        <v>0</v>
      </c>
      <c r="FT189">
        <v>0</v>
      </c>
      <c r="FU189">
        <v>0</v>
      </c>
      <c r="FV189" t="s">
        <v>358</v>
      </c>
      <c r="FW189" t="s">
        <v>359</v>
      </c>
      <c r="FX189" t="s">
        <v>360</v>
      </c>
      <c r="FY189" t="s">
        <v>360</v>
      </c>
      <c r="FZ189" t="s">
        <v>360</v>
      </c>
      <c r="GA189" t="s">
        <v>360</v>
      </c>
      <c r="GB189">
        <v>0</v>
      </c>
      <c r="GC189">
        <v>100</v>
      </c>
      <c r="GD189">
        <v>100</v>
      </c>
      <c r="GE189">
        <v>4.655</v>
      </c>
      <c r="GF189">
        <v>0.3083</v>
      </c>
      <c r="GG189">
        <v>1.58883679202709</v>
      </c>
      <c r="GH189">
        <v>0.00476717027532216</v>
      </c>
      <c r="GI189">
        <v>-2.21254457965117e-06</v>
      </c>
      <c r="GJ189">
        <v>8.4011376092462e-10</v>
      </c>
      <c r="GK189">
        <v>-0.0609447565822332</v>
      </c>
      <c r="GL189">
        <v>-0.00872906473258777</v>
      </c>
      <c r="GM189">
        <v>0.00143137740804298</v>
      </c>
      <c r="GN189">
        <v>-1.08861914993027e-05</v>
      </c>
      <c r="GO189">
        <v>12</v>
      </c>
      <c r="GP189">
        <v>2219</v>
      </c>
      <c r="GQ189">
        <v>4</v>
      </c>
      <c r="GR189">
        <v>38</v>
      </c>
      <c r="GS189">
        <v>3048.6</v>
      </c>
      <c r="GT189">
        <v>3048.6</v>
      </c>
      <c r="GU189">
        <v>2.50122</v>
      </c>
      <c r="GV189">
        <v>2.41577</v>
      </c>
      <c r="GW189">
        <v>1.99829</v>
      </c>
      <c r="GX189">
        <v>2.70142</v>
      </c>
      <c r="GY189">
        <v>2.09351</v>
      </c>
      <c r="GZ189">
        <v>2.40601</v>
      </c>
      <c r="HA189">
        <v>44.3899</v>
      </c>
      <c r="HB189">
        <v>13.4491</v>
      </c>
      <c r="HC189">
        <v>18</v>
      </c>
      <c r="HD189">
        <v>424.166</v>
      </c>
      <c r="HE189">
        <v>642.32</v>
      </c>
      <c r="HF189">
        <v>20.9855</v>
      </c>
      <c r="HG189">
        <v>32.0246</v>
      </c>
      <c r="HH189">
        <v>29.9985</v>
      </c>
      <c r="HI189">
        <v>32.1254</v>
      </c>
      <c r="HJ189">
        <v>32.0977</v>
      </c>
      <c r="HK189">
        <v>50.0238</v>
      </c>
      <c r="HL189">
        <v>46.6349</v>
      </c>
      <c r="HM189">
        <v>0</v>
      </c>
      <c r="HN189">
        <v>21.0701</v>
      </c>
      <c r="HO189">
        <v>957.96</v>
      </c>
      <c r="HP189">
        <v>19.7202</v>
      </c>
      <c r="HQ189">
        <v>95.3757</v>
      </c>
      <c r="HR189">
        <v>99.4414</v>
      </c>
    </row>
    <row r="190" spans="1:226">
      <c r="A190">
        <v>174</v>
      </c>
      <c r="B190">
        <v>1657481043.6</v>
      </c>
      <c r="C190">
        <v>1774.59999990463</v>
      </c>
      <c r="D190" t="s">
        <v>707</v>
      </c>
      <c r="E190" t="s">
        <v>708</v>
      </c>
      <c r="F190">
        <v>5</v>
      </c>
      <c r="G190" t="s">
        <v>596</v>
      </c>
      <c r="H190" t="s">
        <v>354</v>
      </c>
      <c r="I190">
        <v>1657481041.1</v>
      </c>
      <c r="J190">
        <f>(K190)/1000</f>
        <v>0</v>
      </c>
      <c r="K190">
        <f>IF(BF190, AN190, AH190)</f>
        <v>0</v>
      </c>
      <c r="L190">
        <f>IF(BF190, AI190, AG190)</f>
        <v>0</v>
      </c>
      <c r="M190">
        <f>BH190 - IF(AU190&gt;1, L190*BB190*100.0/(AW190*BV190), 0)</f>
        <v>0</v>
      </c>
      <c r="N190">
        <f>((T190-J190/2)*M190-L190)/(T190+J190/2)</f>
        <v>0</v>
      </c>
      <c r="O190">
        <f>N190*(BO190+BP190)/1000.0</f>
        <v>0</v>
      </c>
      <c r="P190">
        <f>(BH190 - IF(AU190&gt;1, L190*BB190*100.0/(AW190*BV190), 0))*(BO190+BP190)/1000.0</f>
        <v>0</v>
      </c>
      <c r="Q190">
        <f>2.0/((1/S190-1/R190)+SIGN(S190)*SQRT((1/S190-1/R190)*(1/S190-1/R190) + 4*BC190/((BC190+1)*(BC190+1))*(2*1/S190*1/R190-1/R190*1/R190)))</f>
        <v>0</v>
      </c>
      <c r="R190">
        <f>IF(LEFT(BD190,1)&lt;&gt;"0",IF(LEFT(BD190,1)="1",3.0,BE190),$D$5+$E$5*(BV190*BO190/($K$5*1000))+$F$5*(BV190*BO190/($K$5*1000))*MAX(MIN(BB190,$J$5),$I$5)*MAX(MIN(BB190,$J$5),$I$5)+$G$5*MAX(MIN(BB190,$J$5),$I$5)*(BV190*BO190/($K$5*1000))+$H$5*(BV190*BO190/($K$5*1000))*(BV190*BO190/($K$5*1000)))</f>
        <v>0</v>
      </c>
      <c r="S190">
        <f>J190*(1000-(1000*0.61365*exp(17.502*W190/(240.97+W190))/(BO190+BP190)+BJ190)/2)/(1000*0.61365*exp(17.502*W190/(240.97+W190))/(BO190+BP190)-BJ190)</f>
        <v>0</v>
      </c>
      <c r="T190">
        <f>1/((BC190+1)/(Q190/1.6)+1/(R190/1.37)) + BC190/((BC190+1)/(Q190/1.6) + BC190/(R190/1.37))</f>
        <v>0</v>
      </c>
      <c r="U190">
        <f>(AX190*BA190)</f>
        <v>0</v>
      </c>
      <c r="V190">
        <f>(BQ190+(U190+2*0.95*5.67E-8*(((BQ190+$B$7)+273)^4-(BQ190+273)^4)-44100*J190)/(1.84*29.3*R190+8*0.95*5.67E-8*(BQ190+273)^3))</f>
        <v>0</v>
      </c>
      <c r="W190">
        <f>($C$7*BR190+$D$7*BS190+$E$7*V190)</f>
        <v>0</v>
      </c>
      <c r="X190">
        <f>0.61365*exp(17.502*W190/(240.97+W190))</f>
        <v>0</v>
      </c>
      <c r="Y190">
        <f>(Z190/AA190*100)</f>
        <v>0</v>
      </c>
      <c r="Z190">
        <f>BJ190*(BO190+BP190)/1000</f>
        <v>0</v>
      </c>
      <c r="AA190">
        <f>0.61365*exp(17.502*BQ190/(240.97+BQ190))</f>
        <v>0</v>
      </c>
      <c r="AB190">
        <f>(X190-BJ190*(BO190+BP190)/1000)</f>
        <v>0</v>
      </c>
      <c r="AC190">
        <f>(-J190*44100)</f>
        <v>0</v>
      </c>
      <c r="AD190">
        <f>2*29.3*R190*0.92*(BQ190-W190)</f>
        <v>0</v>
      </c>
      <c r="AE190">
        <f>2*0.95*5.67E-8*(((BQ190+$B$7)+273)^4-(W190+273)^4)</f>
        <v>0</v>
      </c>
      <c r="AF190">
        <f>U190+AE190+AC190+AD190</f>
        <v>0</v>
      </c>
      <c r="AG190">
        <f>BN190*AU190*(BI190-BH190*(1000-AU190*BK190)/(1000-AU190*BJ190))/(100*BB190)</f>
        <v>0</v>
      </c>
      <c r="AH190">
        <f>1000*BN190*AU190*(BJ190-BK190)/(100*BB190*(1000-AU190*BJ190))</f>
        <v>0</v>
      </c>
      <c r="AI190">
        <f>(AJ190 - AK190 - BO190*1E3/(8.314*(BQ190+273.15)) * AM190/BN190 * AL190) * BN190/(100*BB190) * (1000 - BK190)/1000</f>
        <v>0</v>
      </c>
      <c r="AJ190">
        <v>958.562159861534</v>
      </c>
      <c r="AK190">
        <v>923.631533333333</v>
      </c>
      <c r="AL190">
        <v>3.31051733913514</v>
      </c>
      <c r="AM190">
        <v>66.2237107534502</v>
      </c>
      <c r="AN190">
        <f>(AP190 - AO190 + BO190*1E3/(8.314*(BQ190+273.15)) * AR190/BN190 * AQ190) * BN190/(100*BB190) * 1000/(1000 - AP190)</f>
        <v>0</v>
      </c>
      <c r="AO190">
        <v>19.7696816483136</v>
      </c>
      <c r="AP190">
        <v>21.9053370629371</v>
      </c>
      <c r="AQ190">
        <v>7.40195834873826e-05</v>
      </c>
      <c r="AR190">
        <v>78.8586477778016</v>
      </c>
      <c r="AS190">
        <v>19</v>
      </c>
      <c r="AT190">
        <v>4</v>
      </c>
      <c r="AU190">
        <f>IF(AS190*$H$13&gt;=AW190,1.0,(AW190/(AW190-AS190*$H$13)))</f>
        <v>0</v>
      </c>
      <c r="AV190">
        <f>(AU190-1)*100</f>
        <v>0</v>
      </c>
      <c r="AW190">
        <f>MAX(0,($B$13+$C$13*BV190)/(1+$D$13*BV190)*BO190/(BQ190+273)*$E$13)</f>
        <v>0</v>
      </c>
      <c r="AX190">
        <f>$B$11*BW190+$C$11*BX190+$F$11*CI190*(1-CL190)</f>
        <v>0</v>
      </c>
      <c r="AY190">
        <f>AX190*AZ190</f>
        <v>0</v>
      </c>
      <c r="AZ190">
        <f>($B$11*$D$9+$C$11*$D$9+$F$11*((CV190+CN190)/MAX(CV190+CN190+CW190, 0.1)*$I$9+CW190/MAX(CV190+CN190+CW190, 0.1)*$J$9))/($B$11+$C$11+$F$11)</f>
        <v>0</v>
      </c>
      <c r="BA190">
        <f>($B$11*$K$9+$C$11*$K$9+$F$11*((CV190+CN190)/MAX(CV190+CN190+CW190, 0.1)*$P$9+CW190/MAX(CV190+CN190+CW190, 0.1)*$Q$9))/($B$11+$C$11+$F$11)</f>
        <v>0</v>
      </c>
      <c r="BB190">
        <v>2.7</v>
      </c>
      <c r="BC190">
        <v>0.5</v>
      </c>
      <c r="BD190" t="s">
        <v>355</v>
      </c>
      <c r="BE190">
        <v>2</v>
      </c>
      <c r="BF190" t="b">
        <v>1</v>
      </c>
      <c r="BG190">
        <v>1657481041.1</v>
      </c>
      <c r="BH190">
        <v>896.848888888889</v>
      </c>
      <c r="BI190">
        <v>941.685</v>
      </c>
      <c r="BJ190">
        <v>21.9035333333333</v>
      </c>
      <c r="BK190">
        <v>19.7709333333333</v>
      </c>
      <c r="BL190">
        <v>892.171333333333</v>
      </c>
      <c r="BM190">
        <v>21.5950888888889</v>
      </c>
      <c r="BN190">
        <v>499.991222222222</v>
      </c>
      <c r="BO190">
        <v>73.3678777777778</v>
      </c>
      <c r="BP190">
        <v>0.0240918333333333</v>
      </c>
      <c r="BQ190">
        <v>25.0645777777778</v>
      </c>
      <c r="BR190">
        <v>24.8894666666667</v>
      </c>
      <c r="BS190">
        <v>999.9</v>
      </c>
      <c r="BT190">
        <v>0</v>
      </c>
      <c r="BU190">
        <v>0</v>
      </c>
      <c r="BV190">
        <v>10013.3222222222</v>
      </c>
      <c r="BW190">
        <v>0</v>
      </c>
      <c r="BX190">
        <v>1765.84</v>
      </c>
      <c r="BY190">
        <v>-44.8360777777778</v>
      </c>
      <c r="BZ190">
        <v>916.933</v>
      </c>
      <c r="CA190">
        <v>960.678555555556</v>
      </c>
      <c r="CB190">
        <v>2.13260333333333</v>
      </c>
      <c r="CC190">
        <v>941.685</v>
      </c>
      <c r="CD190">
        <v>19.7709333333333</v>
      </c>
      <c r="CE190">
        <v>1.60701555555556</v>
      </c>
      <c r="CF190">
        <v>1.45055111111111</v>
      </c>
      <c r="CG190">
        <v>14.0262222222222</v>
      </c>
      <c r="CH190">
        <v>12.4566333333333</v>
      </c>
      <c r="CI190">
        <v>2000.09777777778</v>
      </c>
      <c r="CJ190">
        <v>0.980002333333333</v>
      </c>
      <c r="CK190">
        <v>0.0199975666666667</v>
      </c>
      <c r="CL190">
        <v>0</v>
      </c>
      <c r="CM190">
        <v>2.62616666666667</v>
      </c>
      <c r="CN190">
        <v>0</v>
      </c>
      <c r="CO190">
        <v>3722.24333333333</v>
      </c>
      <c r="CP190">
        <v>16706.2666666667</v>
      </c>
      <c r="CQ190">
        <v>45.3818888888889</v>
      </c>
      <c r="CR190">
        <v>48</v>
      </c>
      <c r="CS190">
        <v>46.687</v>
      </c>
      <c r="CT190">
        <v>45.583</v>
      </c>
      <c r="CU190">
        <v>44.736</v>
      </c>
      <c r="CV190">
        <v>1960.10111111111</v>
      </c>
      <c r="CW190">
        <v>40</v>
      </c>
      <c r="CX190">
        <v>0</v>
      </c>
      <c r="CY190">
        <v>1651547827.8</v>
      </c>
      <c r="CZ190">
        <v>0</v>
      </c>
      <c r="DA190">
        <v>0</v>
      </c>
      <c r="DB190" t="s">
        <v>356</v>
      </c>
      <c r="DC190">
        <v>1657298120.5</v>
      </c>
      <c r="DD190">
        <v>1657298120.5</v>
      </c>
      <c r="DE190">
        <v>0</v>
      </c>
      <c r="DF190">
        <v>1.391</v>
      </c>
      <c r="DG190">
        <v>0.035</v>
      </c>
      <c r="DH190">
        <v>2.39</v>
      </c>
      <c r="DI190">
        <v>0.104</v>
      </c>
      <c r="DJ190">
        <v>419</v>
      </c>
      <c r="DK190">
        <v>18</v>
      </c>
      <c r="DL190">
        <v>0.11</v>
      </c>
      <c r="DM190">
        <v>0.02</v>
      </c>
      <c r="DN190">
        <v>-44.43936</v>
      </c>
      <c r="DO190">
        <v>0.549550469043213</v>
      </c>
      <c r="DP190">
        <v>0.306572638048473</v>
      </c>
      <c r="DQ190">
        <v>0</v>
      </c>
      <c r="DR190">
        <v>2.13251925</v>
      </c>
      <c r="DS190">
        <v>-0.00959651031894806</v>
      </c>
      <c r="DT190">
        <v>0.00169103575878812</v>
      </c>
      <c r="DU190">
        <v>1</v>
      </c>
      <c r="DV190">
        <v>1</v>
      </c>
      <c r="DW190">
        <v>2</v>
      </c>
      <c r="DX190" t="s">
        <v>383</v>
      </c>
      <c r="DY190">
        <v>2.82235</v>
      </c>
      <c r="DZ190">
        <v>2.64062</v>
      </c>
      <c r="EA190">
        <v>0.126383</v>
      </c>
      <c r="EB190">
        <v>0.13067</v>
      </c>
      <c r="EC190">
        <v>0.0776244</v>
      </c>
      <c r="ED190">
        <v>0.072344</v>
      </c>
      <c r="EE190">
        <v>24284.4</v>
      </c>
      <c r="EF190">
        <v>21129.3</v>
      </c>
      <c r="EG190">
        <v>24908.9</v>
      </c>
      <c r="EH190">
        <v>23692.7</v>
      </c>
      <c r="EI190">
        <v>39268.2</v>
      </c>
      <c r="EJ190">
        <v>36420.1</v>
      </c>
      <c r="EK190">
        <v>45084.5</v>
      </c>
      <c r="EL190">
        <v>42316.5</v>
      </c>
      <c r="EM190">
        <v>1.72803</v>
      </c>
      <c r="EN190">
        <v>2.05535</v>
      </c>
      <c r="EO190">
        <v>-0.0166818</v>
      </c>
      <c r="EP190">
        <v>0</v>
      </c>
      <c r="EQ190">
        <v>25.1636</v>
      </c>
      <c r="ER190">
        <v>999.9</v>
      </c>
      <c r="ES190">
        <v>33.512</v>
      </c>
      <c r="ET190">
        <v>39.217</v>
      </c>
      <c r="EU190">
        <v>32.4737</v>
      </c>
      <c r="EV190">
        <v>51.5808</v>
      </c>
      <c r="EW190">
        <v>29.1146</v>
      </c>
      <c r="EX190">
        <v>2</v>
      </c>
      <c r="EY190">
        <v>0.350869</v>
      </c>
      <c r="EZ190">
        <v>3.83255</v>
      </c>
      <c r="FA190">
        <v>20.2025</v>
      </c>
      <c r="FB190">
        <v>5.23376</v>
      </c>
      <c r="FC190">
        <v>11.992</v>
      </c>
      <c r="FD190">
        <v>4.9556</v>
      </c>
      <c r="FE190">
        <v>3.30395</v>
      </c>
      <c r="FF190">
        <v>348.2</v>
      </c>
      <c r="FG190">
        <v>9999</v>
      </c>
      <c r="FH190">
        <v>9999</v>
      </c>
      <c r="FI190">
        <v>6256.4</v>
      </c>
      <c r="FJ190">
        <v>1.86823</v>
      </c>
      <c r="FK190">
        <v>1.86401</v>
      </c>
      <c r="FL190">
        <v>1.87138</v>
      </c>
      <c r="FM190">
        <v>1.86249</v>
      </c>
      <c r="FN190">
        <v>1.86188</v>
      </c>
      <c r="FO190">
        <v>1.86826</v>
      </c>
      <c r="FP190">
        <v>1.85838</v>
      </c>
      <c r="FQ190">
        <v>1.86462</v>
      </c>
      <c r="FR190">
        <v>5</v>
      </c>
      <c r="FS190">
        <v>0</v>
      </c>
      <c r="FT190">
        <v>0</v>
      </c>
      <c r="FU190">
        <v>0</v>
      </c>
      <c r="FV190" t="s">
        <v>358</v>
      </c>
      <c r="FW190" t="s">
        <v>359</v>
      </c>
      <c r="FX190" t="s">
        <v>360</v>
      </c>
      <c r="FY190" t="s">
        <v>360</v>
      </c>
      <c r="FZ190" t="s">
        <v>360</v>
      </c>
      <c r="GA190" t="s">
        <v>360</v>
      </c>
      <c r="GB190">
        <v>0</v>
      </c>
      <c r="GC190">
        <v>100</v>
      </c>
      <c r="GD190">
        <v>100</v>
      </c>
      <c r="GE190">
        <v>4.701</v>
      </c>
      <c r="GF190">
        <v>0.3085</v>
      </c>
      <c r="GG190">
        <v>1.58883679202709</v>
      </c>
      <c r="GH190">
        <v>0.00476717027532216</v>
      </c>
      <c r="GI190">
        <v>-2.21254457965117e-06</v>
      </c>
      <c r="GJ190">
        <v>8.4011376092462e-10</v>
      </c>
      <c r="GK190">
        <v>-0.0609447565822332</v>
      </c>
      <c r="GL190">
        <v>-0.00872906473258777</v>
      </c>
      <c r="GM190">
        <v>0.00143137740804298</v>
      </c>
      <c r="GN190">
        <v>-1.08861914993027e-05</v>
      </c>
      <c r="GO190">
        <v>12</v>
      </c>
      <c r="GP190">
        <v>2219</v>
      </c>
      <c r="GQ190">
        <v>4</v>
      </c>
      <c r="GR190">
        <v>38</v>
      </c>
      <c r="GS190">
        <v>3048.7</v>
      </c>
      <c r="GT190">
        <v>3048.7</v>
      </c>
      <c r="GU190">
        <v>2.53418</v>
      </c>
      <c r="GV190">
        <v>2.41699</v>
      </c>
      <c r="GW190">
        <v>1.99829</v>
      </c>
      <c r="GX190">
        <v>2.70142</v>
      </c>
      <c r="GY190">
        <v>2.09351</v>
      </c>
      <c r="GZ190">
        <v>2.41699</v>
      </c>
      <c r="HA190">
        <v>44.3899</v>
      </c>
      <c r="HB190">
        <v>13.4491</v>
      </c>
      <c r="HC190">
        <v>18</v>
      </c>
      <c r="HD190">
        <v>424.368</v>
      </c>
      <c r="HE190">
        <v>642.085</v>
      </c>
      <c r="HF190">
        <v>21.0621</v>
      </c>
      <c r="HG190">
        <v>32.0089</v>
      </c>
      <c r="HH190">
        <v>29.9984</v>
      </c>
      <c r="HI190">
        <v>32.1141</v>
      </c>
      <c r="HJ190">
        <v>32.0836</v>
      </c>
      <c r="HK190">
        <v>50.6971</v>
      </c>
      <c r="HL190">
        <v>46.9375</v>
      </c>
      <c r="HM190">
        <v>0</v>
      </c>
      <c r="HN190">
        <v>21.1475</v>
      </c>
      <c r="HO190">
        <v>971.452</v>
      </c>
      <c r="HP190">
        <v>19.5986</v>
      </c>
      <c r="HQ190">
        <v>95.3789</v>
      </c>
      <c r="HR190">
        <v>99.4447</v>
      </c>
    </row>
    <row r="191" spans="1:226">
      <c r="A191">
        <v>175</v>
      </c>
      <c r="B191">
        <v>1657481048.6</v>
      </c>
      <c r="C191">
        <v>1779.59999990463</v>
      </c>
      <c r="D191" t="s">
        <v>709</v>
      </c>
      <c r="E191" t="s">
        <v>710</v>
      </c>
      <c r="F191">
        <v>5</v>
      </c>
      <c r="G191" t="s">
        <v>596</v>
      </c>
      <c r="H191" t="s">
        <v>354</v>
      </c>
      <c r="I191">
        <v>1657481045.8</v>
      </c>
      <c r="J191">
        <f>(K191)/1000</f>
        <v>0</v>
      </c>
      <c r="K191">
        <f>IF(BF191, AN191, AH191)</f>
        <v>0</v>
      </c>
      <c r="L191">
        <f>IF(BF191, AI191, AG191)</f>
        <v>0</v>
      </c>
      <c r="M191">
        <f>BH191 - IF(AU191&gt;1, L191*BB191*100.0/(AW191*BV191), 0)</f>
        <v>0</v>
      </c>
      <c r="N191">
        <f>((T191-J191/2)*M191-L191)/(T191+J191/2)</f>
        <v>0</v>
      </c>
      <c r="O191">
        <f>N191*(BO191+BP191)/1000.0</f>
        <v>0</v>
      </c>
      <c r="P191">
        <f>(BH191 - IF(AU191&gt;1, L191*BB191*100.0/(AW191*BV191), 0))*(BO191+BP191)/1000.0</f>
        <v>0</v>
      </c>
      <c r="Q191">
        <f>2.0/((1/S191-1/R191)+SIGN(S191)*SQRT((1/S191-1/R191)*(1/S191-1/R191) + 4*BC191/((BC191+1)*(BC191+1))*(2*1/S191*1/R191-1/R191*1/R191)))</f>
        <v>0</v>
      </c>
      <c r="R191">
        <f>IF(LEFT(BD191,1)&lt;&gt;"0",IF(LEFT(BD191,1)="1",3.0,BE191),$D$5+$E$5*(BV191*BO191/($K$5*1000))+$F$5*(BV191*BO191/($K$5*1000))*MAX(MIN(BB191,$J$5),$I$5)*MAX(MIN(BB191,$J$5),$I$5)+$G$5*MAX(MIN(BB191,$J$5),$I$5)*(BV191*BO191/($K$5*1000))+$H$5*(BV191*BO191/($K$5*1000))*(BV191*BO191/($K$5*1000)))</f>
        <v>0</v>
      </c>
      <c r="S191">
        <f>J191*(1000-(1000*0.61365*exp(17.502*W191/(240.97+W191))/(BO191+BP191)+BJ191)/2)/(1000*0.61365*exp(17.502*W191/(240.97+W191))/(BO191+BP191)-BJ191)</f>
        <v>0</v>
      </c>
      <c r="T191">
        <f>1/((BC191+1)/(Q191/1.6)+1/(R191/1.37)) + BC191/((BC191+1)/(Q191/1.6) + BC191/(R191/1.37))</f>
        <v>0</v>
      </c>
      <c r="U191">
        <f>(AX191*BA191)</f>
        <v>0</v>
      </c>
      <c r="V191">
        <f>(BQ191+(U191+2*0.95*5.67E-8*(((BQ191+$B$7)+273)^4-(BQ191+273)^4)-44100*J191)/(1.84*29.3*R191+8*0.95*5.67E-8*(BQ191+273)^3))</f>
        <v>0</v>
      </c>
      <c r="W191">
        <f>($C$7*BR191+$D$7*BS191+$E$7*V191)</f>
        <v>0</v>
      </c>
      <c r="X191">
        <f>0.61365*exp(17.502*W191/(240.97+W191))</f>
        <v>0</v>
      </c>
      <c r="Y191">
        <f>(Z191/AA191*100)</f>
        <v>0</v>
      </c>
      <c r="Z191">
        <f>BJ191*(BO191+BP191)/1000</f>
        <v>0</v>
      </c>
      <c r="AA191">
        <f>0.61365*exp(17.502*BQ191/(240.97+BQ191))</f>
        <v>0</v>
      </c>
      <c r="AB191">
        <f>(X191-BJ191*(BO191+BP191)/1000)</f>
        <v>0</v>
      </c>
      <c r="AC191">
        <f>(-J191*44100)</f>
        <v>0</v>
      </c>
      <c r="AD191">
        <f>2*29.3*R191*0.92*(BQ191-W191)</f>
        <v>0</v>
      </c>
      <c r="AE191">
        <f>2*0.95*5.67E-8*(((BQ191+$B$7)+273)^4-(W191+273)^4)</f>
        <v>0</v>
      </c>
      <c r="AF191">
        <f>U191+AE191+AC191+AD191</f>
        <v>0</v>
      </c>
      <c r="AG191">
        <f>BN191*AU191*(BI191-BH191*(1000-AU191*BK191)/(1000-AU191*BJ191))/(100*BB191)</f>
        <v>0</v>
      </c>
      <c r="AH191">
        <f>1000*BN191*AU191*(BJ191-BK191)/(100*BB191*(1000-AU191*BJ191))</f>
        <v>0</v>
      </c>
      <c r="AI191">
        <f>(AJ191 - AK191 - BO191*1E3/(8.314*(BQ191+273.15)) * AM191/BN191 * AL191) * BN191/(100*BB191) * (1000 - BK191)/1000</f>
        <v>0</v>
      </c>
      <c r="AJ191">
        <v>975.904895148009</v>
      </c>
      <c r="AK191">
        <v>940.723424242424</v>
      </c>
      <c r="AL191">
        <v>3.40116747697825</v>
      </c>
      <c r="AM191">
        <v>66.2237107534502</v>
      </c>
      <c r="AN191">
        <f>(AP191 - AO191 + BO191*1E3/(8.314*(BQ191+273.15)) * AR191/BN191 * AQ191) * BN191/(100*BB191) * 1000/(1000 - AP191)</f>
        <v>0</v>
      </c>
      <c r="AO191">
        <v>19.7662672133836</v>
      </c>
      <c r="AP191">
        <v>21.9038762237762</v>
      </c>
      <c r="AQ191">
        <v>4.51372392873767e-05</v>
      </c>
      <c r="AR191">
        <v>78.8586477778016</v>
      </c>
      <c r="AS191">
        <v>19</v>
      </c>
      <c r="AT191">
        <v>4</v>
      </c>
      <c r="AU191">
        <f>IF(AS191*$H$13&gt;=AW191,1.0,(AW191/(AW191-AS191*$H$13)))</f>
        <v>0</v>
      </c>
      <c r="AV191">
        <f>(AU191-1)*100</f>
        <v>0</v>
      </c>
      <c r="AW191">
        <f>MAX(0,($B$13+$C$13*BV191)/(1+$D$13*BV191)*BO191/(BQ191+273)*$E$13)</f>
        <v>0</v>
      </c>
      <c r="AX191">
        <f>$B$11*BW191+$C$11*BX191+$F$11*CI191*(1-CL191)</f>
        <v>0</v>
      </c>
      <c r="AY191">
        <f>AX191*AZ191</f>
        <v>0</v>
      </c>
      <c r="AZ191">
        <f>($B$11*$D$9+$C$11*$D$9+$F$11*((CV191+CN191)/MAX(CV191+CN191+CW191, 0.1)*$I$9+CW191/MAX(CV191+CN191+CW191, 0.1)*$J$9))/($B$11+$C$11+$F$11)</f>
        <v>0</v>
      </c>
      <c r="BA191">
        <f>($B$11*$K$9+$C$11*$K$9+$F$11*((CV191+CN191)/MAX(CV191+CN191+CW191, 0.1)*$P$9+CW191/MAX(CV191+CN191+CW191, 0.1)*$Q$9))/($B$11+$C$11+$F$11)</f>
        <v>0</v>
      </c>
      <c r="BB191">
        <v>2.7</v>
      </c>
      <c r="BC191">
        <v>0.5</v>
      </c>
      <c r="BD191" t="s">
        <v>355</v>
      </c>
      <c r="BE191">
        <v>2</v>
      </c>
      <c r="BF191" t="b">
        <v>1</v>
      </c>
      <c r="BG191">
        <v>1657481045.8</v>
      </c>
      <c r="BH191">
        <v>912.4858</v>
      </c>
      <c r="BI191">
        <v>957.5747</v>
      </c>
      <c r="BJ191">
        <v>21.90592</v>
      </c>
      <c r="BK191">
        <v>19.75263</v>
      </c>
      <c r="BL191">
        <v>907.7645</v>
      </c>
      <c r="BM191">
        <v>21.59739</v>
      </c>
      <c r="BN191">
        <v>500.0195</v>
      </c>
      <c r="BO191">
        <v>73.36695</v>
      </c>
      <c r="BP191">
        <v>0.02390052</v>
      </c>
      <c r="BQ191">
        <v>25.0641</v>
      </c>
      <c r="BR191">
        <v>24.88853</v>
      </c>
      <c r="BS191">
        <v>999.9</v>
      </c>
      <c r="BT191">
        <v>0</v>
      </c>
      <c r="BU191">
        <v>0</v>
      </c>
      <c r="BV191">
        <v>10015.62</v>
      </c>
      <c r="BW191">
        <v>0</v>
      </c>
      <c r="BX191">
        <v>1679.59</v>
      </c>
      <c r="BY191">
        <v>-45.08874</v>
      </c>
      <c r="BZ191">
        <v>932.9223</v>
      </c>
      <c r="CA191">
        <v>976.8705</v>
      </c>
      <c r="CB191">
        <v>2.153283</v>
      </c>
      <c r="CC191">
        <v>957.5747</v>
      </c>
      <c r="CD191">
        <v>19.75263</v>
      </c>
      <c r="CE191">
        <v>1.60717</v>
      </c>
      <c r="CF191">
        <v>1.449192</v>
      </c>
      <c r="CG191">
        <v>14.02773</v>
      </c>
      <c r="CH191">
        <v>12.44235</v>
      </c>
      <c r="CI191">
        <v>1999.986</v>
      </c>
      <c r="CJ191">
        <v>0.9800018</v>
      </c>
      <c r="CK191">
        <v>0.01999798</v>
      </c>
      <c r="CL191">
        <v>0</v>
      </c>
      <c r="CM191">
        <v>2.56342</v>
      </c>
      <c r="CN191">
        <v>0</v>
      </c>
      <c r="CO191">
        <v>3691.856</v>
      </c>
      <c r="CP191">
        <v>16705.34</v>
      </c>
      <c r="CQ191">
        <v>45.375</v>
      </c>
      <c r="CR191">
        <v>47.9748</v>
      </c>
      <c r="CS191">
        <v>46.6312</v>
      </c>
      <c r="CT191">
        <v>45.562</v>
      </c>
      <c r="CU191">
        <v>44.687</v>
      </c>
      <c r="CV191">
        <v>1959.988</v>
      </c>
      <c r="CW191">
        <v>40</v>
      </c>
      <c r="CX191">
        <v>0</v>
      </c>
      <c r="CY191">
        <v>1651547833.2</v>
      </c>
      <c r="CZ191">
        <v>0</v>
      </c>
      <c r="DA191">
        <v>0</v>
      </c>
      <c r="DB191" t="s">
        <v>356</v>
      </c>
      <c r="DC191">
        <v>1657298120.5</v>
      </c>
      <c r="DD191">
        <v>1657298120.5</v>
      </c>
      <c r="DE191">
        <v>0</v>
      </c>
      <c r="DF191">
        <v>1.391</v>
      </c>
      <c r="DG191">
        <v>0.035</v>
      </c>
      <c r="DH191">
        <v>2.39</v>
      </c>
      <c r="DI191">
        <v>0.104</v>
      </c>
      <c r="DJ191">
        <v>419</v>
      </c>
      <c r="DK191">
        <v>18</v>
      </c>
      <c r="DL191">
        <v>0.11</v>
      </c>
      <c r="DM191">
        <v>0.02</v>
      </c>
      <c r="DN191">
        <v>-44.5628775</v>
      </c>
      <c r="DO191">
        <v>-2.83242889305809</v>
      </c>
      <c r="DP191">
        <v>0.436597012980792</v>
      </c>
      <c r="DQ191">
        <v>0</v>
      </c>
      <c r="DR191">
        <v>2.135223</v>
      </c>
      <c r="DS191">
        <v>0.0555293808630406</v>
      </c>
      <c r="DT191">
        <v>0.00840527935288296</v>
      </c>
      <c r="DU191">
        <v>1</v>
      </c>
      <c r="DV191">
        <v>1</v>
      </c>
      <c r="DW191">
        <v>2</v>
      </c>
      <c r="DX191" t="s">
        <v>383</v>
      </c>
      <c r="DY191">
        <v>2.82227</v>
      </c>
      <c r="DZ191">
        <v>2.64038</v>
      </c>
      <c r="EA191">
        <v>0.12791</v>
      </c>
      <c r="EB191">
        <v>0.132137</v>
      </c>
      <c r="EC191">
        <v>0.0776172</v>
      </c>
      <c r="ED191">
        <v>0.07222</v>
      </c>
      <c r="EE191">
        <v>24243</v>
      </c>
      <c r="EF191">
        <v>21094.3</v>
      </c>
      <c r="EG191">
        <v>24909.9</v>
      </c>
      <c r="EH191">
        <v>23693.4</v>
      </c>
      <c r="EI191">
        <v>39269.7</v>
      </c>
      <c r="EJ191">
        <v>36426</v>
      </c>
      <c r="EK191">
        <v>45085.8</v>
      </c>
      <c r="EL191">
        <v>42317.7</v>
      </c>
      <c r="EM191">
        <v>1.72835</v>
      </c>
      <c r="EN191">
        <v>2.05547</v>
      </c>
      <c r="EO191">
        <v>-0.0152439</v>
      </c>
      <c r="EP191">
        <v>0</v>
      </c>
      <c r="EQ191">
        <v>25.1398</v>
      </c>
      <c r="ER191">
        <v>999.9</v>
      </c>
      <c r="ES191">
        <v>33.488</v>
      </c>
      <c r="ET191">
        <v>39.237</v>
      </c>
      <c r="EU191">
        <v>32.4826</v>
      </c>
      <c r="EV191">
        <v>51.8608</v>
      </c>
      <c r="EW191">
        <v>29.1066</v>
      </c>
      <c r="EX191">
        <v>2</v>
      </c>
      <c r="EY191">
        <v>0.3492</v>
      </c>
      <c r="EZ191">
        <v>3.73528</v>
      </c>
      <c r="FA191">
        <v>20.2047</v>
      </c>
      <c r="FB191">
        <v>5.23301</v>
      </c>
      <c r="FC191">
        <v>11.992</v>
      </c>
      <c r="FD191">
        <v>4.9555</v>
      </c>
      <c r="FE191">
        <v>3.30387</v>
      </c>
      <c r="FF191">
        <v>348.2</v>
      </c>
      <c r="FG191">
        <v>9999</v>
      </c>
      <c r="FH191">
        <v>9999</v>
      </c>
      <c r="FI191">
        <v>6256.4</v>
      </c>
      <c r="FJ191">
        <v>1.86823</v>
      </c>
      <c r="FK191">
        <v>1.86401</v>
      </c>
      <c r="FL191">
        <v>1.87139</v>
      </c>
      <c r="FM191">
        <v>1.86249</v>
      </c>
      <c r="FN191">
        <v>1.86188</v>
      </c>
      <c r="FO191">
        <v>1.86827</v>
      </c>
      <c r="FP191">
        <v>1.85838</v>
      </c>
      <c r="FQ191">
        <v>1.86462</v>
      </c>
      <c r="FR191">
        <v>5</v>
      </c>
      <c r="FS191">
        <v>0</v>
      </c>
      <c r="FT191">
        <v>0</v>
      </c>
      <c r="FU191">
        <v>0</v>
      </c>
      <c r="FV191" t="s">
        <v>358</v>
      </c>
      <c r="FW191" t="s">
        <v>359</v>
      </c>
      <c r="FX191" t="s">
        <v>360</v>
      </c>
      <c r="FY191" t="s">
        <v>360</v>
      </c>
      <c r="FZ191" t="s">
        <v>360</v>
      </c>
      <c r="GA191" t="s">
        <v>360</v>
      </c>
      <c r="GB191">
        <v>0</v>
      </c>
      <c r="GC191">
        <v>100</v>
      </c>
      <c r="GD191">
        <v>100</v>
      </c>
      <c r="GE191">
        <v>4.748</v>
      </c>
      <c r="GF191">
        <v>0.3083</v>
      </c>
      <c r="GG191">
        <v>1.58883679202709</v>
      </c>
      <c r="GH191">
        <v>0.00476717027532216</v>
      </c>
      <c r="GI191">
        <v>-2.21254457965117e-06</v>
      </c>
      <c r="GJ191">
        <v>8.4011376092462e-10</v>
      </c>
      <c r="GK191">
        <v>-0.0609447565822332</v>
      </c>
      <c r="GL191">
        <v>-0.00872906473258777</v>
      </c>
      <c r="GM191">
        <v>0.00143137740804298</v>
      </c>
      <c r="GN191">
        <v>-1.08861914993027e-05</v>
      </c>
      <c r="GO191">
        <v>12</v>
      </c>
      <c r="GP191">
        <v>2219</v>
      </c>
      <c r="GQ191">
        <v>4</v>
      </c>
      <c r="GR191">
        <v>38</v>
      </c>
      <c r="GS191">
        <v>3048.8</v>
      </c>
      <c r="GT191">
        <v>3048.8</v>
      </c>
      <c r="GU191">
        <v>2.56958</v>
      </c>
      <c r="GV191">
        <v>2.3877</v>
      </c>
      <c r="GW191">
        <v>1.99829</v>
      </c>
      <c r="GX191">
        <v>2.7002</v>
      </c>
      <c r="GY191">
        <v>2.09351</v>
      </c>
      <c r="GZ191">
        <v>2.36694</v>
      </c>
      <c r="HA191">
        <v>44.3899</v>
      </c>
      <c r="HB191">
        <v>13.4403</v>
      </c>
      <c r="HC191">
        <v>18</v>
      </c>
      <c r="HD191">
        <v>424.465</v>
      </c>
      <c r="HE191">
        <v>642.066</v>
      </c>
      <c r="HF191">
        <v>21.1424</v>
      </c>
      <c r="HG191">
        <v>31.9936</v>
      </c>
      <c r="HH191">
        <v>29.9984</v>
      </c>
      <c r="HI191">
        <v>32.1001</v>
      </c>
      <c r="HJ191">
        <v>32.0722</v>
      </c>
      <c r="HK191">
        <v>51.3979</v>
      </c>
      <c r="HL191">
        <v>47.2317</v>
      </c>
      <c r="HM191">
        <v>0</v>
      </c>
      <c r="HN191">
        <v>21.2255</v>
      </c>
      <c r="HO191">
        <v>991.621</v>
      </c>
      <c r="HP191">
        <v>19.5683</v>
      </c>
      <c r="HQ191">
        <v>95.382</v>
      </c>
      <c r="HR191">
        <v>99.4476</v>
      </c>
    </row>
    <row r="192" spans="1:226">
      <c r="A192">
        <v>176</v>
      </c>
      <c r="B192">
        <v>1657481053.6</v>
      </c>
      <c r="C192">
        <v>1784.59999990463</v>
      </c>
      <c r="D192" t="s">
        <v>711</v>
      </c>
      <c r="E192" t="s">
        <v>712</v>
      </c>
      <c r="F192">
        <v>5</v>
      </c>
      <c r="G192" t="s">
        <v>596</v>
      </c>
      <c r="H192" t="s">
        <v>354</v>
      </c>
      <c r="I192">
        <v>1657481051.1</v>
      </c>
      <c r="J192">
        <f>(K192)/1000</f>
        <v>0</v>
      </c>
      <c r="K192">
        <f>IF(BF192, AN192, AH192)</f>
        <v>0</v>
      </c>
      <c r="L192">
        <f>IF(BF192, AI192, AG192)</f>
        <v>0</v>
      </c>
      <c r="M192">
        <f>BH192 - IF(AU192&gt;1, L192*BB192*100.0/(AW192*BV192), 0)</f>
        <v>0</v>
      </c>
      <c r="N192">
        <f>((T192-J192/2)*M192-L192)/(T192+J192/2)</f>
        <v>0</v>
      </c>
      <c r="O192">
        <f>N192*(BO192+BP192)/1000.0</f>
        <v>0</v>
      </c>
      <c r="P192">
        <f>(BH192 - IF(AU192&gt;1, L192*BB192*100.0/(AW192*BV192), 0))*(BO192+BP192)/1000.0</f>
        <v>0</v>
      </c>
      <c r="Q192">
        <f>2.0/((1/S192-1/R192)+SIGN(S192)*SQRT((1/S192-1/R192)*(1/S192-1/R192) + 4*BC192/((BC192+1)*(BC192+1))*(2*1/S192*1/R192-1/R192*1/R192)))</f>
        <v>0</v>
      </c>
      <c r="R192">
        <f>IF(LEFT(BD192,1)&lt;&gt;"0",IF(LEFT(BD192,1)="1",3.0,BE192),$D$5+$E$5*(BV192*BO192/($K$5*1000))+$F$5*(BV192*BO192/($K$5*1000))*MAX(MIN(BB192,$J$5),$I$5)*MAX(MIN(BB192,$J$5),$I$5)+$G$5*MAX(MIN(BB192,$J$5),$I$5)*(BV192*BO192/($K$5*1000))+$H$5*(BV192*BO192/($K$5*1000))*(BV192*BO192/($K$5*1000)))</f>
        <v>0</v>
      </c>
      <c r="S192">
        <f>J192*(1000-(1000*0.61365*exp(17.502*W192/(240.97+W192))/(BO192+BP192)+BJ192)/2)/(1000*0.61365*exp(17.502*W192/(240.97+W192))/(BO192+BP192)-BJ192)</f>
        <v>0</v>
      </c>
      <c r="T192">
        <f>1/((BC192+1)/(Q192/1.6)+1/(R192/1.37)) + BC192/((BC192+1)/(Q192/1.6) + BC192/(R192/1.37))</f>
        <v>0</v>
      </c>
      <c r="U192">
        <f>(AX192*BA192)</f>
        <v>0</v>
      </c>
      <c r="V192">
        <f>(BQ192+(U192+2*0.95*5.67E-8*(((BQ192+$B$7)+273)^4-(BQ192+273)^4)-44100*J192)/(1.84*29.3*R192+8*0.95*5.67E-8*(BQ192+273)^3))</f>
        <v>0</v>
      </c>
      <c r="W192">
        <f>($C$7*BR192+$D$7*BS192+$E$7*V192)</f>
        <v>0</v>
      </c>
      <c r="X192">
        <f>0.61365*exp(17.502*W192/(240.97+W192))</f>
        <v>0</v>
      </c>
      <c r="Y192">
        <f>(Z192/AA192*100)</f>
        <v>0</v>
      </c>
      <c r="Z192">
        <f>BJ192*(BO192+BP192)/1000</f>
        <v>0</v>
      </c>
      <c r="AA192">
        <f>0.61365*exp(17.502*BQ192/(240.97+BQ192))</f>
        <v>0</v>
      </c>
      <c r="AB192">
        <f>(X192-BJ192*(BO192+BP192)/1000)</f>
        <v>0</v>
      </c>
      <c r="AC192">
        <f>(-J192*44100)</f>
        <v>0</v>
      </c>
      <c r="AD192">
        <f>2*29.3*R192*0.92*(BQ192-W192)</f>
        <v>0</v>
      </c>
      <c r="AE192">
        <f>2*0.95*5.67E-8*(((BQ192+$B$7)+273)^4-(W192+273)^4)</f>
        <v>0</v>
      </c>
      <c r="AF192">
        <f>U192+AE192+AC192+AD192</f>
        <v>0</v>
      </c>
      <c r="AG192">
        <f>BN192*AU192*(BI192-BH192*(1000-AU192*BK192)/(1000-AU192*BJ192))/(100*BB192)</f>
        <v>0</v>
      </c>
      <c r="AH192">
        <f>1000*BN192*AU192*(BJ192-BK192)/(100*BB192*(1000-AU192*BJ192))</f>
        <v>0</v>
      </c>
      <c r="AI192">
        <f>(AJ192 - AK192 - BO192*1E3/(8.314*(BQ192+273.15)) * AM192/BN192 * AL192) * BN192/(100*BB192) * (1000 - BK192)/1000</f>
        <v>0</v>
      </c>
      <c r="AJ192">
        <v>992.968124033556</v>
      </c>
      <c r="AK192">
        <v>957.555812121212</v>
      </c>
      <c r="AL192">
        <v>3.37660755915486</v>
      </c>
      <c r="AM192">
        <v>66.2237107534502</v>
      </c>
      <c r="AN192">
        <f>(AP192 - AO192 + BO192*1E3/(8.314*(BQ192+273.15)) * AR192/BN192 * AQ192) * BN192/(100*BB192) * 1000/(1000 - AP192)</f>
        <v>0</v>
      </c>
      <c r="AO192">
        <v>19.7052828815313</v>
      </c>
      <c r="AP192">
        <v>21.8756475524476</v>
      </c>
      <c r="AQ192">
        <v>-0.000144182820221851</v>
      </c>
      <c r="AR192">
        <v>78.8586477778016</v>
      </c>
      <c r="AS192">
        <v>19</v>
      </c>
      <c r="AT192">
        <v>4</v>
      </c>
      <c r="AU192">
        <f>IF(AS192*$H$13&gt;=AW192,1.0,(AW192/(AW192-AS192*$H$13)))</f>
        <v>0</v>
      </c>
      <c r="AV192">
        <f>(AU192-1)*100</f>
        <v>0</v>
      </c>
      <c r="AW192">
        <f>MAX(0,($B$13+$C$13*BV192)/(1+$D$13*BV192)*BO192/(BQ192+273)*$E$13)</f>
        <v>0</v>
      </c>
      <c r="AX192">
        <f>$B$11*BW192+$C$11*BX192+$F$11*CI192*(1-CL192)</f>
        <v>0</v>
      </c>
      <c r="AY192">
        <f>AX192*AZ192</f>
        <v>0</v>
      </c>
      <c r="AZ192">
        <f>($B$11*$D$9+$C$11*$D$9+$F$11*((CV192+CN192)/MAX(CV192+CN192+CW192, 0.1)*$I$9+CW192/MAX(CV192+CN192+CW192, 0.1)*$J$9))/($B$11+$C$11+$F$11)</f>
        <v>0</v>
      </c>
      <c r="BA192">
        <f>($B$11*$K$9+$C$11*$K$9+$F$11*((CV192+CN192)/MAX(CV192+CN192+CW192, 0.1)*$P$9+CW192/MAX(CV192+CN192+CW192, 0.1)*$Q$9))/($B$11+$C$11+$F$11)</f>
        <v>0</v>
      </c>
      <c r="BB192">
        <v>2.7</v>
      </c>
      <c r="BC192">
        <v>0.5</v>
      </c>
      <c r="BD192" t="s">
        <v>355</v>
      </c>
      <c r="BE192">
        <v>2</v>
      </c>
      <c r="BF192" t="b">
        <v>1</v>
      </c>
      <c r="BG192">
        <v>1657481051.1</v>
      </c>
      <c r="BH192">
        <v>929.945222222222</v>
      </c>
      <c r="BI192">
        <v>975.523666666667</v>
      </c>
      <c r="BJ192">
        <v>21.8896111111111</v>
      </c>
      <c r="BK192">
        <v>19.6740777777778</v>
      </c>
      <c r="BL192">
        <v>925.174333333333</v>
      </c>
      <c r="BM192">
        <v>21.5816777777778</v>
      </c>
      <c r="BN192">
        <v>499.993</v>
      </c>
      <c r="BO192">
        <v>73.3661777777778</v>
      </c>
      <c r="BP192">
        <v>0.0239707111111111</v>
      </c>
      <c r="BQ192">
        <v>25.0702444444444</v>
      </c>
      <c r="BR192">
        <v>24.8976</v>
      </c>
      <c r="BS192">
        <v>999.9</v>
      </c>
      <c r="BT192">
        <v>0</v>
      </c>
      <c r="BU192">
        <v>0</v>
      </c>
      <c r="BV192">
        <v>9996.32</v>
      </c>
      <c r="BW192">
        <v>0</v>
      </c>
      <c r="BX192">
        <v>1619.31</v>
      </c>
      <c r="BY192">
        <v>-45.5784666666667</v>
      </c>
      <c r="BZ192">
        <v>950.756777777778</v>
      </c>
      <c r="CA192">
        <v>995.100555555556</v>
      </c>
      <c r="CB192">
        <v>2.21551888888889</v>
      </c>
      <c r="CC192">
        <v>975.523666666667</v>
      </c>
      <c r="CD192">
        <v>19.6740777777778</v>
      </c>
      <c r="CE192">
        <v>1.60595666666667</v>
      </c>
      <c r="CF192">
        <v>1.44341333333333</v>
      </c>
      <c r="CG192">
        <v>14.0160777777778</v>
      </c>
      <c r="CH192">
        <v>12.3815333333333</v>
      </c>
      <c r="CI192">
        <v>2000.02888888889</v>
      </c>
      <c r="CJ192">
        <v>0.980002777777778</v>
      </c>
      <c r="CK192">
        <v>0.0199972222222222</v>
      </c>
      <c r="CL192">
        <v>0</v>
      </c>
      <c r="CM192">
        <v>2.53794444444444</v>
      </c>
      <c r="CN192">
        <v>0</v>
      </c>
      <c r="CO192">
        <v>3653.21888888889</v>
      </c>
      <c r="CP192">
        <v>16705.6777777778</v>
      </c>
      <c r="CQ192">
        <v>45.375</v>
      </c>
      <c r="CR192">
        <v>48</v>
      </c>
      <c r="CS192">
        <v>46.6525555555556</v>
      </c>
      <c r="CT192">
        <v>45.562</v>
      </c>
      <c r="CU192">
        <v>44.701</v>
      </c>
      <c r="CV192">
        <v>1960.03555555556</v>
      </c>
      <c r="CW192">
        <v>39.9922222222222</v>
      </c>
      <c r="CX192">
        <v>0</v>
      </c>
      <c r="CY192">
        <v>1651547838</v>
      </c>
      <c r="CZ192">
        <v>0</v>
      </c>
      <c r="DA192">
        <v>0</v>
      </c>
      <c r="DB192" t="s">
        <v>356</v>
      </c>
      <c r="DC192">
        <v>1657298120.5</v>
      </c>
      <c r="DD192">
        <v>1657298120.5</v>
      </c>
      <c r="DE192">
        <v>0</v>
      </c>
      <c r="DF192">
        <v>1.391</v>
      </c>
      <c r="DG192">
        <v>0.035</v>
      </c>
      <c r="DH192">
        <v>2.39</v>
      </c>
      <c r="DI192">
        <v>0.104</v>
      </c>
      <c r="DJ192">
        <v>419</v>
      </c>
      <c r="DK192">
        <v>18</v>
      </c>
      <c r="DL192">
        <v>0.11</v>
      </c>
      <c r="DM192">
        <v>0.02</v>
      </c>
      <c r="DN192">
        <v>-44.7807975</v>
      </c>
      <c r="DO192">
        <v>-5.20750806754207</v>
      </c>
      <c r="DP192">
        <v>0.561640374477966</v>
      </c>
      <c r="DQ192">
        <v>0</v>
      </c>
      <c r="DR192">
        <v>2.15202975</v>
      </c>
      <c r="DS192">
        <v>0.266147279549718</v>
      </c>
      <c r="DT192">
        <v>0.0302938808579802</v>
      </c>
      <c r="DU192">
        <v>0</v>
      </c>
      <c r="DV192">
        <v>0</v>
      </c>
      <c r="DW192">
        <v>2</v>
      </c>
      <c r="DX192" t="s">
        <v>357</v>
      </c>
      <c r="DY192">
        <v>2.82266</v>
      </c>
      <c r="DZ192">
        <v>2.64054</v>
      </c>
      <c r="EA192">
        <v>0.12941</v>
      </c>
      <c r="EB192">
        <v>0.133679</v>
      </c>
      <c r="EC192">
        <v>0.0775385</v>
      </c>
      <c r="ED192">
        <v>0.0719995</v>
      </c>
      <c r="EE192">
        <v>24202.2</v>
      </c>
      <c r="EF192">
        <v>21057.7</v>
      </c>
      <c r="EG192">
        <v>24910.8</v>
      </c>
      <c r="EH192">
        <v>23694.4</v>
      </c>
      <c r="EI192">
        <v>39274.6</v>
      </c>
      <c r="EJ192">
        <v>36435.7</v>
      </c>
      <c r="EK192">
        <v>45087.5</v>
      </c>
      <c r="EL192">
        <v>42318.8</v>
      </c>
      <c r="EM192">
        <v>1.72875</v>
      </c>
      <c r="EN192">
        <v>2.0554</v>
      </c>
      <c r="EO192">
        <v>-0.013411</v>
      </c>
      <c r="EP192">
        <v>0</v>
      </c>
      <c r="EQ192">
        <v>25.1192</v>
      </c>
      <c r="ER192">
        <v>999.9</v>
      </c>
      <c r="ES192">
        <v>33.464</v>
      </c>
      <c r="ET192">
        <v>39.247</v>
      </c>
      <c r="EU192">
        <v>32.4797</v>
      </c>
      <c r="EV192">
        <v>51.7208</v>
      </c>
      <c r="EW192">
        <v>29.0745</v>
      </c>
      <c r="EX192">
        <v>2</v>
      </c>
      <c r="EY192">
        <v>0.347497</v>
      </c>
      <c r="EZ192">
        <v>3.63638</v>
      </c>
      <c r="FA192">
        <v>20.2071</v>
      </c>
      <c r="FB192">
        <v>5.23376</v>
      </c>
      <c r="FC192">
        <v>11.992</v>
      </c>
      <c r="FD192">
        <v>4.95555</v>
      </c>
      <c r="FE192">
        <v>3.30393</v>
      </c>
      <c r="FF192">
        <v>348.2</v>
      </c>
      <c r="FG192">
        <v>9999</v>
      </c>
      <c r="FH192">
        <v>9999</v>
      </c>
      <c r="FI192">
        <v>6256.4</v>
      </c>
      <c r="FJ192">
        <v>1.86823</v>
      </c>
      <c r="FK192">
        <v>1.86401</v>
      </c>
      <c r="FL192">
        <v>1.87137</v>
      </c>
      <c r="FM192">
        <v>1.86254</v>
      </c>
      <c r="FN192">
        <v>1.86188</v>
      </c>
      <c r="FO192">
        <v>1.86829</v>
      </c>
      <c r="FP192">
        <v>1.85837</v>
      </c>
      <c r="FQ192">
        <v>1.86462</v>
      </c>
      <c r="FR192">
        <v>5</v>
      </c>
      <c r="FS192">
        <v>0</v>
      </c>
      <c r="FT192">
        <v>0</v>
      </c>
      <c r="FU192">
        <v>0</v>
      </c>
      <c r="FV192" t="s">
        <v>358</v>
      </c>
      <c r="FW192" t="s">
        <v>359</v>
      </c>
      <c r="FX192" t="s">
        <v>360</v>
      </c>
      <c r="FY192" t="s">
        <v>360</v>
      </c>
      <c r="FZ192" t="s">
        <v>360</v>
      </c>
      <c r="GA192" t="s">
        <v>360</v>
      </c>
      <c r="GB192">
        <v>0</v>
      </c>
      <c r="GC192">
        <v>100</v>
      </c>
      <c r="GD192">
        <v>100</v>
      </c>
      <c r="GE192">
        <v>4.795</v>
      </c>
      <c r="GF192">
        <v>0.3072</v>
      </c>
      <c r="GG192">
        <v>1.58883679202709</v>
      </c>
      <c r="GH192">
        <v>0.00476717027532216</v>
      </c>
      <c r="GI192">
        <v>-2.21254457965117e-06</v>
      </c>
      <c r="GJ192">
        <v>8.4011376092462e-10</v>
      </c>
      <c r="GK192">
        <v>-0.0609447565822332</v>
      </c>
      <c r="GL192">
        <v>-0.00872906473258777</v>
      </c>
      <c r="GM192">
        <v>0.00143137740804298</v>
      </c>
      <c r="GN192">
        <v>-1.08861914993027e-05</v>
      </c>
      <c r="GO192">
        <v>12</v>
      </c>
      <c r="GP192">
        <v>2219</v>
      </c>
      <c r="GQ192">
        <v>4</v>
      </c>
      <c r="GR192">
        <v>38</v>
      </c>
      <c r="GS192">
        <v>3048.9</v>
      </c>
      <c r="GT192">
        <v>3048.9</v>
      </c>
      <c r="GU192">
        <v>2.60132</v>
      </c>
      <c r="GV192">
        <v>2.40845</v>
      </c>
      <c r="GW192">
        <v>1.99829</v>
      </c>
      <c r="GX192">
        <v>2.70142</v>
      </c>
      <c r="GY192">
        <v>2.09351</v>
      </c>
      <c r="GZ192">
        <v>2.41455</v>
      </c>
      <c r="HA192">
        <v>44.4177</v>
      </c>
      <c r="HB192">
        <v>13.4578</v>
      </c>
      <c r="HC192">
        <v>18</v>
      </c>
      <c r="HD192">
        <v>424.606</v>
      </c>
      <c r="HE192">
        <v>641.854</v>
      </c>
      <c r="HF192">
        <v>21.2212</v>
      </c>
      <c r="HG192">
        <v>31.9767</v>
      </c>
      <c r="HH192">
        <v>29.9985</v>
      </c>
      <c r="HI192">
        <v>32.0861</v>
      </c>
      <c r="HJ192">
        <v>32.0582</v>
      </c>
      <c r="HK192">
        <v>52.0588</v>
      </c>
      <c r="HL192">
        <v>47.2317</v>
      </c>
      <c r="HM192">
        <v>0</v>
      </c>
      <c r="HN192">
        <v>21.2977</v>
      </c>
      <c r="HO192">
        <v>1005</v>
      </c>
      <c r="HP192">
        <v>19.5635</v>
      </c>
      <c r="HQ192">
        <v>95.3855</v>
      </c>
      <c r="HR192">
        <v>99.4507</v>
      </c>
    </row>
    <row r="193" spans="1:226">
      <c r="A193">
        <v>177</v>
      </c>
      <c r="B193">
        <v>1657481058.6</v>
      </c>
      <c r="C193">
        <v>1789.59999990463</v>
      </c>
      <c r="D193" t="s">
        <v>713</v>
      </c>
      <c r="E193" t="s">
        <v>714</v>
      </c>
      <c r="F193">
        <v>5</v>
      </c>
      <c r="G193" t="s">
        <v>596</v>
      </c>
      <c r="H193" t="s">
        <v>354</v>
      </c>
      <c r="I193">
        <v>1657481055.8</v>
      </c>
      <c r="J193">
        <f>(K193)/1000</f>
        <v>0</v>
      </c>
      <c r="K193">
        <f>IF(BF193, AN193, AH193)</f>
        <v>0</v>
      </c>
      <c r="L193">
        <f>IF(BF193, AI193, AG193)</f>
        <v>0</v>
      </c>
      <c r="M193">
        <f>BH193 - IF(AU193&gt;1, L193*BB193*100.0/(AW193*BV193), 0)</f>
        <v>0</v>
      </c>
      <c r="N193">
        <f>((T193-J193/2)*M193-L193)/(T193+J193/2)</f>
        <v>0</v>
      </c>
      <c r="O193">
        <f>N193*(BO193+BP193)/1000.0</f>
        <v>0</v>
      </c>
      <c r="P193">
        <f>(BH193 - IF(AU193&gt;1, L193*BB193*100.0/(AW193*BV193), 0))*(BO193+BP193)/1000.0</f>
        <v>0</v>
      </c>
      <c r="Q193">
        <f>2.0/((1/S193-1/R193)+SIGN(S193)*SQRT((1/S193-1/R193)*(1/S193-1/R193) + 4*BC193/((BC193+1)*(BC193+1))*(2*1/S193*1/R193-1/R193*1/R193)))</f>
        <v>0</v>
      </c>
      <c r="R193">
        <f>IF(LEFT(BD193,1)&lt;&gt;"0",IF(LEFT(BD193,1)="1",3.0,BE193),$D$5+$E$5*(BV193*BO193/($K$5*1000))+$F$5*(BV193*BO193/($K$5*1000))*MAX(MIN(BB193,$J$5),$I$5)*MAX(MIN(BB193,$J$5),$I$5)+$G$5*MAX(MIN(BB193,$J$5),$I$5)*(BV193*BO193/($K$5*1000))+$H$5*(BV193*BO193/($K$5*1000))*(BV193*BO193/($K$5*1000)))</f>
        <v>0</v>
      </c>
      <c r="S193">
        <f>J193*(1000-(1000*0.61365*exp(17.502*W193/(240.97+W193))/(BO193+BP193)+BJ193)/2)/(1000*0.61365*exp(17.502*W193/(240.97+W193))/(BO193+BP193)-BJ193)</f>
        <v>0</v>
      </c>
      <c r="T193">
        <f>1/((BC193+1)/(Q193/1.6)+1/(R193/1.37)) + BC193/((BC193+1)/(Q193/1.6) + BC193/(R193/1.37))</f>
        <v>0</v>
      </c>
      <c r="U193">
        <f>(AX193*BA193)</f>
        <v>0</v>
      </c>
      <c r="V193">
        <f>(BQ193+(U193+2*0.95*5.67E-8*(((BQ193+$B$7)+273)^4-(BQ193+273)^4)-44100*J193)/(1.84*29.3*R193+8*0.95*5.67E-8*(BQ193+273)^3))</f>
        <v>0</v>
      </c>
      <c r="W193">
        <f>($C$7*BR193+$D$7*BS193+$E$7*V193)</f>
        <v>0</v>
      </c>
      <c r="X193">
        <f>0.61365*exp(17.502*W193/(240.97+W193))</f>
        <v>0</v>
      </c>
      <c r="Y193">
        <f>(Z193/AA193*100)</f>
        <v>0</v>
      </c>
      <c r="Z193">
        <f>BJ193*(BO193+BP193)/1000</f>
        <v>0</v>
      </c>
      <c r="AA193">
        <f>0.61365*exp(17.502*BQ193/(240.97+BQ193))</f>
        <v>0</v>
      </c>
      <c r="AB193">
        <f>(X193-BJ193*(BO193+BP193)/1000)</f>
        <v>0</v>
      </c>
      <c r="AC193">
        <f>(-J193*44100)</f>
        <v>0</v>
      </c>
      <c r="AD193">
        <f>2*29.3*R193*0.92*(BQ193-W193)</f>
        <v>0</v>
      </c>
      <c r="AE193">
        <f>2*0.95*5.67E-8*(((BQ193+$B$7)+273)^4-(W193+273)^4)</f>
        <v>0</v>
      </c>
      <c r="AF193">
        <f>U193+AE193+AC193+AD193</f>
        <v>0</v>
      </c>
      <c r="AG193">
        <f>BN193*AU193*(BI193-BH193*(1000-AU193*BK193)/(1000-AU193*BJ193))/(100*BB193)</f>
        <v>0</v>
      </c>
      <c r="AH193">
        <f>1000*BN193*AU193*(BJ193-BK193)/(100*BB193*(1000-AU193*BJ193))</f>
        <v>0</v>
      </c>
      <c r="AI193">
        <f>(AJ193 - AK193 - BO193*1E3/(8.314*(BQ193+273.15)) * AM193/BN193 * AL193) * BN193/(100*BB193) * (1000 - BK193)/1000</f>
        <v>0</v>
      </c>
      <c r="AJ193">
        <v>1010.32991327954</v>
      </c>
      <c r="AK193">
        <v>974.880254545454</v>
      </c>
      <c r="AL193">
        <v>3.46599229615243</v>
      </c>
      <c r="AM193">
        <v>66.2237107534502</v>
      </c>
      <c r="AN193">
        <f>(AP193 - AO193 + BO193*1E3/(8.314*(BQ193+273.15)) * AR193/BN193 * AQ193) * BN193/(100*BB193) * 1000/(1000 - AP193)</f>
        <v>0</v>
      </c>
      <c r="AO193">
        <v>19.6391068987913</v>
      </c>
      <c r="AP193">
        <v>21.8452741258741</v>
      </c>
      <c r="AQ193">
        <v>-0.00629676245791109</v>
      </c>
      <c r="AR193">
        <v>78.8586477778016</v>
      </c>
      <c r="AS193">
        <v>19</v>
      </c>
      <c r="AT193">
        <v>4</v>
      </c>
      <c r="AU193">
        <f>IF(AS193*$H$13&gt;=AW193,1.0,(AW193/(AW193-AS193*$H$13)))</f>
        <v>0</v>
      </c>
      <c r="AV193">
        <f>(AU193-1)*100</f>
        <v>0</v>
      </c>
      <c r="AW193">
        <f>MAX(0,($B$13+$C$13*BV193)/(1+$D$13*BV193)*BO193/(BQ193+273)*$E$13)</f>
        <v>0</v>
      </c>
      <c r="AX193">
        <f>$B$11*BW193+$C$11*BX193+$F$11*CI193*(1-CL193)</f>
        <v>0</v>
      </c>
      <c r="AY193">
        <f>AX193*AZ193</f>
        <v>0</v>
      </c>
      <c r="AZ193">
        <f>($B$11*$D$9+$C$11*$D$9+$F$11*((CV193+CN193)/MAX(CV193+CN193+CW193, 0.1)*$I$9+CW193/MAX(CV193+CN193+CW193, 0.1)*$J$9))/($B$11+$C$11+$F$11)</f>
        <v>0</v>
      </c>
      <c r="BA193">
        <f>($B$11*$K$9+$C$11*$K$9+$F$11*((CV193+CN193)/MAX(CV193+CN193+CW193, 0.1)*$P$9+CW193/MAX(CV193+CN193+CW193, 0.1)*$Q$9))/($B$11+$C$11+$F$11)</f>
        <v>0</v>
      </c>
      <c r="BB193">
        <v>2.7</v>
      </c>
      <c r="BC193">
        <v>0.5</v>
      </c>
      <c r="BD193" t="s">
        <v>355</v>
      </c>
      <c r="BE193">
        <v>2</v>
      </c>
      <c r="BF193" t="b">
        <v>1</v>
      </c>
      <c r="BG193">
        <v>1657481055.8</v>
      </c>
      <c r="BH193">
        <v>945.8101</v>
      </c>
      <c r="BI193">
        <v>991.4124</v>
      </c>
      <c r="BJ193">
        <v>21.85826</v>
      </c>
      <c r="BK193">
        <v>19.63914</v>
      </c>
      <c r="BL193">
        <v>940.9947</v>
      </c>
      <c r="BM193">
        <v>21.55147</v>
      </c>
      <c r="BN193">
        <v>500.0466</v>
      </c>
      <c r="BO193">
        <v>73.36471</v>
      </c>
      <c r="BP193">
        <v>0.02380491</v>
      </c>
      <c r="BQ193">
        <v>25.07134</v>
      </c>
      <c r="BR193">
        <v>24.89563</v>
      </c>
      <c r="BS193">
        <v>999.9</v>
      </c>
      <c r="BT193">
        <v>0</v>
      </c>
      <c r="BU193">
        <v>0</v>
      </c>
      <c r="BV193">
        <v>10013.688</v>
      </c>
      <c r="BW193">
        <v>0</v>
      </c>
      <c r="BX193">
        <v>1526.778</v>
      </c>
      <c r="BY193">
        <v>-45.60236</v>
      </c>
      <c r="BZ193">
        <v>966.9458</v>
      </c>
      <c r="CA193">
        <v>1011.273</v>
      </c>
      <c r="CB193">
        <v>2.219124</v>
      </c>
      <c r="CC193">
        <v>991.4124</v>
      </c>
      <c r="CD193">
        <v>19.63914</v>
      </c>
      <c r="CE193">
        <v>1.603626</v>
      </c>
      <c r="CF193">
        <v>1.440819</v>
      </c>
      <c r="CG193">
        <v>13.99369</v>
      </c>
      <c r="CH193">
        <v>12.35418</v>
      </c>
      <c r="CI193">
        <v>1999.983</v>
      </c>
      <c r="CJ193">
        <v>0.980005</v>
      </c>
      <c r="CK193">
        <v>0.0199955</v>
      </c>
      <c r="CL193">
        <v>0</v>
      </c>
      <c r="CM193">
        <v>2.39914</v>
      </c>
      <c r="CN193">
        <v>0</v>
      </c>
      <c r="CO193">
        <v>3598.937</v>
      </c>
      <c r="CP193">
        <v>16705.3</v>
      </c>
      <c r="CQ193">
        <v>45.375</v>
      </c>
      <c r="CR193">
        <v>48</v>
      </c>
      <c r="CS193">
        <v>46.6808</v>
      </c>
      <c r="CT193">
        <v>45.6187</v>
      </c>
      <c r="CU193">
        <v>44.7059</v>
      </c>
      <c r="CV193">
        <v>1959.993</v>
      </c>
      <c r="CW193">
        <v>39.99</v>
      </c>
      <c r="CX193">
        <v>0</v>
      </c>
      <c r="CY193">
        <v>1651547842.8</v>
      </c>
      <c r="CZ193">
        <v>0</v>
      </c>
      <c r="DA193">
        <v>0</v>
      </c>
      <c r="DB193" t="s">
        <v>356</v>
      </c>
      <c r="DC193">
        <v>1657298120.5</v>
      </c>
      <c r="DD193">
        <v>1657298120.5</v>
      </c>
      <c r="DE193">
        <v>0</v>
      </c>
      <c r="DF193">
        <v>1.391</v>
      </c>
      <c r="DG193">
        <v>0.035</v>
      </c>
      <c r="DH193">
        <v>2.39</v>
      </c>
      <c r="DI193">
        <v>0.104</v>
      </c>
      <c r="DJ193">
        <v>419</v>
      </c>
      <c r="DK193">
        <v>18</v>
      </c>
      <c r="DL193">
        <v>0.11</v>
      </c>
      <c r="DM193">
        <v>0.02</v>
      </c>
      <c r="DN193">
        <v>-45.2438175</v>
      </c>
      <c r="DO193">
        <v>-3.56727242026266</v>
      </c>
      <c r="DP193">
        <v>0.460853050813109</v>
      </c>
      <c r="DQ193">
        <v>0</v>
      </c>
      <c r="DR193">
        <v>2.17910675</v>
      </c>
      <c r="DS193">
        <v>0.373919437148217</v>
      </c>
      <c r="DT193">
        <v>0.0391265881075453</v>
      </c>
      <c r="DU193">
        <v>0</v>
      </c>
      <c r="DV193">
        <v>0</v>
      </c>
      <c r="DW193">
        <v>2</v>
      </c>
      <c r="DX193" t="s">
        <v>357</v>
      </c>
      <c r="DY193">
        <v>2.82262</v>
      </c>
      <c r="DZ193">
        <v>2.6401</v>
      </c>
      <c r="EA193">
        <v>0.130927</v>
      </c>
      <c r="EB193">
        <v>0.135101</v>
      </c>
      <c r="EC193">
        <v>0.0774669</v>
      </c>
      <c r="ED193">
        <v>0.071993</v>
      </c>
      <c r="EE193">
        <v>24161.1</v>
      </c>
      <c r="EF193">
        <v>21023.7</v>
      </c>
      <c r="EG193">
        <v>24911.8</v>
      </c>
      <c r="EH193">
        <v>23695</v>
      </c>
      <c r="EI193">
        <v>39278.8</v>
      </c>
      <c r="EJ193">
        <v>36436.9</v>
      </c>
      <c r="EK193">
        <v>45088.8</v>
      </c>
      <c r="EL193">
        <v>42319.8</v>
      </c>
      <c r="EM193">
        <v>1.72873</v>
      </c>
      <c r="EN193">
        <v>2.05582</v>
      </c>
      <c r="EO193">
        <v>-0.0125691</v>
      </c>
      <c r="EP193">
        <v>0</v>
      </c>
      <c r="EQ193">
        <v>25.1024</v>
      </c>
      <c r="ER193">
        <v>999.9</v>
      </c>
      <c r="ES193">
        <v>33.439</v>
      </c>
      <c r="ET193">
        <v>39.277</v>
      </c>
      <c r="EU193">
        <v>32.5074</v>
      </c>
      <c r="EV193">
        <v>52.1508</v>
      </c>
      <c r="EW193">
        <v>29.1026</v>
      </c>
      <c r="EX193">
        <v>2</v>
      </c>
      <c r="EY193">
        <v>0.345958</v>
      </c>
      <c r="EZ193">
        <v>3.56982</v>
      </c>
      <c r="FA193">
        <v>20.2085</v>
      </c>
      <c r="FB193">
        <v>5.23346</v>
      </c>
      <c r="FC193">
        <v>11.992</v>
      </c>
      <c r="FD193">
        <v>4.9556</v>
      </c>
      <c r="FE193">
        <v>3.30395</v>
      </c>
      <c r="FF193">
        <v>348.2</v>
      </c>
      <c r="FG193">
        <v>9999</v>
      </c>
      <c r="FH193">
        <v>9999</v>
      </c>
      <c r="FI193">
        <v>6256.7</v>
      </c>
      <c r="FJ193">
        <v>1.86821</v>
      </c>
      <c r="FK193">
        <v>1.86401</v>
      </c>
      <c r="FL193">
        <v>1.87137</v>
      </c>
      <c r="FM193">
        <v>1.86251</v>
      </c>
      <c r="FN193">
        <v>1.86188</v>
      </c>
      <c r="FO193">
        <v>1.86827</v>
      </c>
      <c r="FP193">
        <v>1.85837</v>
      </c>
      <c r="FQ193">
        <v>1.86462</v>
      </c>
      <c r="FR193">
        <v>5</v>
      </c>
      <c r="FS193">
        <v>0</v>
      </c>
      <c r="FT193">
        <v>0</v>
      </c>
      <c r="FU193">
        <v>0</v>
      </c>
      <c r="FV193" t="s">
        <v>358</v>
      </c>
      <c r="FW193" t="s">
        <v>359</v>
      </c>
      <c r="FX193" t="s">
        <v>360</v>
      </c>
      <c r="FY193" t="s">
        <v>360</v>
      </c>
      <c r="FZ193" t="s">
        <v>360</v>
      </c>
      <c r="GA193" t="s">
        <v>360</v>
      </c>
      <c r="GB193">
        <v>0</v>
      </c>
      <c r="GC193">
        <v>100</v>
      </c>
      <c r="GD193">
        <v>100</v>
      </c>
      <c r="GE193">
        <v>4.842</v>
      </c>
      <c r="GF193">
        <v>0.3062</v>
      </c>
      <c r="GG193">
        <v>1.58883679202709</v>
      </c>
      <c r="GH193">
        <v>0.00476717027532216</v>
      </c>
      <c r="GI193">
        <v>-2.21254457965117e-06</v>
      </c>
      <c r="GJ193">
        <v>8.4011376092462e-10</v>
      </c>
      <c r="GK193">
        <v>-0.0609447565822332</v>
      </c>
      <c r="GL193">
        <v>-0.00872906473258777</v>
      </c>
      <c r="GM193">
        <v>0.00143137740804298</v>
      </c>
      <c r="GN193">
        <v>-1.08861914993027e-05</v>
      </c>
      <c r="GO193">
        <v>12</v>
      </c>
      <c r="GP193">
        <v>2219</v>
      </c>
      <c r="GQ193">
        <v>4</v>
      </c>
      <c r="GR193">
        <v>38</v>
      </c>
      <c r="GS193">
        <v>3049</v>
      </c>
      <c r="GT193">
        <v>3049</v>
      </c>
      <c r="GU193">
        <v>2.6355</v>
      </c>
      <c r="GV193">
        <v>2.30225</v>
      </c>
      <c r="GW193">
        <v>1.99829</v>
      </c>
      <c r="GX193">
        <v>2.70142</v>
      </c>
      <c r="GY193">
        <v>2.09351</v>
      </c>
      <c r="GZ193">
        <v>2.35229</v>
      </c>
      <c r="HA193">
        <v>44.4177</v>
      </c>
      <c r="HB193">
        <v>13.4403</v>
      </c>
      <c r="HC193">
        <v>18</v>
      </c>
      <c r="HD193">
        <v>424.518</v>
      </c>
      <c r="HE193">
        <v>642.056</v>
      </c>
      <c r="HF193">
        <v>21.2966</v>
      </c>
      <c r="HG193">
        <v>31.9603</v>
      </c>
      <c r="HH193">
        <v>29.9985</v>
      </c>
      <c r="HI193">
        <v>32.0747</v>
      </c>
      <c r="HJ193">
        <v>32.0441</v>
      </c>
      <c r="HK193">
        <v>52.7564</v>
      </c>
      <c r="HL193">
        <v>47.2317</v>
      </c>
      <c r="HM193">
        <v>0</v>
      </c>
      <c r="HN193">
        <v>21.3709</v>
      </c>
      <c r="HO193">
        <v>1025.08</v>
      </c>
      <c r="HP193">
        <v>19.5555</v>
      </c>
      <c r="HQ193">
        <v>95.3886</v>
      </c>
      <c r="HR193">
        <v>99.4531</v>
      </c>
    </row>
    <row r="194" spans="1:226">
      <c r="A194">
        <v>178</v>
      </c>
      <c r="B194">
        <v>1657481063.6</v>
      </c>
      <c r="C194">
        <v>1794.59999990463</v>
      </c>
      <c r="D194" t="s">
        <v>715</v>
      </c>
      <c r="E194" t="s">
        <v>716</v>
      </c>
      <c r="F194">
        <v>5</v>
      </c>
      <c r="G194" t="s">
        <v>596</v>
      </c>
      <c r="H194" t="s">
        <v>354</v>
      </c>
      <c r="I194">
        <v>1657481061.1</v>
      </c>
      <c r="J194">
        <f>(K194)/1000</f>
        <v>0</v>
      </c>
      <c r="K194">
        <f>IF(BF194, AN194, AH194)</f>
        <v>0</v>
      </c>
      <c r="L194">
        <f>IF(BF194, AI194, AG194)</f>
        <v>0</v>
      </c>
      <c r="M194">
        <f>BH194 - IF(AU194&gt;1, L194*BB194*100.0/(AW194*BV194), 0)</f>
        <v>0</v>
      </c>
      <c r="N194">
        <f>((T194-J194/2)*M194-L194)/(T194+J194/2)</f>
        <v>0</v>
      </c>
      <c r="O194">
        <f>N194*(BO194+BP194)/1000.0</f>
        <v>0</v>
      </c>
      <c r="P194">
        <f>(BH194 - IF(AU194&gt;1, L194*BB194*100.0/(AW194*BV194), 0))*(BO194+BP194)/1000.0</f>
        <v>0</v>
      </c>
      <c r="Q194">
        <f>2.0/((1/S194-1/R194)+SIGN(S194)*SQRT((1/S194-1/R194)*(1/S194-1/R194) + 4*BC194/((BC194+1)*(BC194+1))*(2*1/S194*1/R194-1/R194*1/R194)))</f>
        <v>0</v>
      </c>
      <c r="R194">
        <f>IF(LEFT(BD194,1)&lt;&gt;"0",IF(LEFT(BD194,1)="1",3.0,BE194),$D$5+$E$5*(BV194*BO194/($K$5*1000))+$F$5*(BV194*BO194/($K$5*1000))*MAX(MIN(BB194,$J$5),$I$5)*MAX(MIN(BB194,$J$5),$I$5)+$G$5*MAX(MIN(BB194,$J$5),$I$5)*(BV194*BO194/($K$5*1000))+$H$5*(BV194*BO194/($K$5*1000))*(BV194*BO194/($K$5*1000)))</f>
        <v>0</v>
      </c>
      <c r="S194">
        <f>J194*(1000-(1000*0.61365*exp(17.502*W194/(240.97+W194))/(BO194+BP194)+BJ194)/2)/(1000*0.61365*exp(17.502*W194/(240.97+W194))/(BO194+BP194)-BJ194)</f>
        <v>0</v>
      </c>
      <c r="T194">
        <f>1/((BC194+1)/(Q194/1.6)+1/(R194/1.37)) + BC194/((BC194+1)/(Q194/1.6) + BC194/(R194/1.37))</f>
        <v>0</v>
      </c>
      <c r="U194">
        <f>(AX194*BA194)</f>
        <v>0</v>
      </c>
      <c r="V194">
        <f>(BQ194+(U194+2*0.95*5.67E-8*(((BQ194+$B$7)+273)^4-(BQ194+273)^4)-44100*J194)/(1.84*29.3*R194+8*0.95*5.67E-8*(BQ194+273)^3))</f>
        <v>0</v>
      </c>
      <c r="W194">
        <f>($C$7*BR194+$D$7*BS194+$E$7*V194)</f>
        <v>0</v>
      </c>
      <c r="X194">
        <f>0.61365*exp(17.502*W194/(240.97+W194))</f>
        <v>0</v>
      </c>
      <c r="Y194">
        <f>(Z194/AA194*100)</f>
        <v>0</v>
      </c>
      <c r="Z194">
        <f>BJ194*(BO194+BP194)/1000</f>
        <v>0</v>
      </c>
      <c r="AA194">
        <f>0.61365*exp(17.502*BQ194/(240.97+BQ194))</f>
        <v>0</v>
      </c>
      <c r="AB194">
        <f>(X194-BJ194*(BO194+BP194)/1000)</f>
        <v>0</v>
      </c>
      <c r="AC194">
        <f>(-J194*44100)</f>
        <v>0</v>
      </c>
      <c r="AD194">
        <f>2*29.3*R194*0.92*(BQ194-W194)</f>
        <v>0</v>
      </c>
      <c r="AE194">
        <f>2*0.95*5.67E-8*(((BQ194+$B$7)+273)^4-(W194+273)^4)</f>
        <v>0</v>
      </c>
      <c r="AF194">
        <f>U194+AE194+AC194+AD194</f>
        <v>0</v>
      </c>
      <c r="AG194">
        <f>BN194*AU194*(BI194-BH194*(1000-AU194*BK194)/(1000-AU194*BJ194))/(100*BB194)</f>
        <v>0</v>
      </c>
      <c r="AH194">
        <f>1000*BN194*AU194*(BJ194-BK194)/(100*BB194*(1000-AU194*BJ194))</f>
        <v>0</v>
      </c>
      <c r="AI194">
        <f>(AJ194 - AK194 - BO194*1E3/(8.314*(BQ194+273.15)) * AM194/BN194 * AL194) * BN194/(100*BB194) * (1000 - BK194)/1000</f>
        <v>0</v>
      </c>
      <c r="AJ194">
        <v>1027.30954521788</v>
      </c>
      <c r="AK194">
        <v>991.636618181818</v>
      </c>
      <c r="AL194">
        <v>3.37170219891311</v>
      </c>
      <c r="AM194">
        <v>66.2237107534502</v>
      </c>
      <c r="AN194">
        <f>(AP194 - AO194 + BO194*1E3/(8.314*(BQ194+273.15)) * AR194/BN194 * AQ194) * BN194/(100*BB194) * 1000/(1000 - AP194)</f>
        <v>0</v>
      </c>
      <c r="AO194">
        <v>19.6353856149786</v>
      </c>
      <c r="AP194">
        <v>21.8259510489511</v>
      </c>
      <c r="AQ194">
        <v>-0.00291297174293296</v>
      </c>
      <c r="AR194">
        <v>78.8586477778016</v>
      </c>
      <c r="AS194">
        <v>19</v>
      </c>
      <c r="AT194">
        <v>4</v>
      </c>
      <c r="AU194">
        <f>IF(AS194*$H$13&gt;=AW194,1.0,(AW194/(AW194-AS194*$H$13)))</f>
        <v>0</v>
      </c>
      <c r="AV194">
        <f>(AU194-1)*100</f>
        <v>0</v>
      </c>
      <c r="AW194">
        <f>MAX(0,($B$13+$C$13*BV194)/(1+$D$13*BV194)*BO194/(BQ194+273)*$E$13)</f>
        <v>0</v>
      </c>
      <c r="AX194">
        <f>$B$11*BW194+$C$11*BX194+$F$11*CI194*(1-CL194)</f>
        <v>0</v>
      </c>
      <c r="AY194">
        <f>AX194*AZ194</f>
        <v>0</v>
      </c>
      <c r="AZ194">
        <f>($B$11*$D$9+$C$11*$D$9+$F$11*((CV194+CN194)/MAX(CV194+CN194+CW194, 0.1)*$I$9+CW194/MAX(CV194+CN194+CW194, 0.1)*$J$9))/($B$11+$C$11+$F$11)</f>
        <v>0</v>
      </c>
      <c r="BA194">
        <f>($B$11*$K$9+$C$11*$K$9+$F$11*((CV194+CN194)/MAX(CV194+CN194+CW194, 0.1)*$P$9+CW194/MAX(CV194+CN194+CW194, 0.1)*$Q$9))/($B$11+$C$11+$F$11)</f>
        <v>0</v>
      </c>
      <c r="BB194">
        <v>2.7</v>
      </c>
      <c r="BC194">
        <v>0.5</v>
      </c>
      <c r="BD194" t="s">
        <v>355</v>
      </c>
      <c r="BE194">
        <v>2</v>
      </c>
      <c r="BF194" t="b">
        <v>1</v>
      </c>
      <c r="BG194">
        <v>1657481061.1</v>
      </c>
      <c r="BH194">
        <v>963.346</v>
      </c>
      <c r="BI194">
        <v>1009.21222222222</v>
      </c>
      <c r="BJ194">
        <v>21.8325</v>
      </c>
      <c r="BK194">
        <v>19.6341888888889</v>
      </c>
      <c r="BL194">
        <v>958.480888888889</v>
      </c>
      <c r="BM194">
        <v>21.5266444444444</v>
      </c>
      <c r="BN194">
        <v>499.945777777778</v>
      </c>
      <c r="BO194">
        <v>73.3623333333333</v>
      </c>
      <c r="BP194">
        <v>0.0241902555555556</v>
      </c>
      <c r="BQ194">
        <v>25.085</v>
      </c>
      <c r="BR194">
        <v>24.8979444444444</v>
      </c>
      <c r="BS194">
        <v>999.9</v>
      </c>
      <c r="BT194">
        <v>0</v>
      </c>
      <c r="BU194">
        <v>0</v>
      </c>
      <c r="BV194">
        <v>9970.34888888889</v>
      </c>
      <c r="BW194">
        <v>0</v>
      </c>
      <c r="BX194">
        <v>1371.03555555556</v>
      </c>
      <c r="BY194">
        <v>-45.8666222222222</v>
      </c>
      <c r="BZ194">
        <v>984.847777777778</v>
      </c>
      <c r="CA194">
        <v>1029.42555555556</v>
      </c>
      <c r="CB194">
        <v>2.19830444444444</v>
      </c>
      <c r="CC194">
        <v>1009.21222222222</v>
      </c>
      <c r="CD194">
        <v>19.6341888888889</v>
      </c>
      <c r="CE194">
        <v>1.60168222222222</v>
      </c>
      <c r="CF194">
        <v>1.44040888888889</v>
      </c>
      <c r="CG194">
        <v>13.975</v>
      </c>
      <c r="CH194">
        <v>12.3498666666667</v>
      </c>
      <c r="CI194">
        <v>1999.97444444444</v>
      </c>
      <c r="CJ194">
        <v>0.980005666666667</v>
      </c>
      <c r="CK194">
        <v>0.0199948111111111</v>
      </c>
      <c r="CL194">
        <v>0</v>
      </c>
      <c r="CM194">
        <v>2.5857</v>
      </c>
      <c r="CN194">
        <v>0</v>
      </c>
      <c r="CO194">
        <v>3500.93111111111</v>
      </c>
      <c r="CP194">
        <v>16705.2444444444</v>
      </c>
      <c r="CQ194">
        <v>45.4025555555556</v>
      </c>
      <c r="CR194">
        <v>48.0137777777778</v>
      </c>
      <c r="CS194">
        <v>46.687</v>
      </c>
      <c r="CT194">
        <v>45.6525555555556</v>
      </c>
      <c r="CU194">
        <v>44.715</v>
      </c>
      <c r="CV194">
        <v>1959.98444444444</v>
      </c>
      <c r="CW194">
        <v>39.99</v>
      </c>
      <c r="CX194">
        <v>0</v>
      </c>
      <c r="CY194">
        <v>1651547848.2</v>
      </c>
      <c r="CZ194">
        <v>0</v>
      </c>
      <c r="DA194">
        <v>0</v>
      </c>
      <c r="DB194" t="s">
        <v>356</v>
      </c>
      <c r="DC194">
        <v>1657298120.5</v>
      </c>
      <c r="DD194">
        <v>1657298120.5</v>
      </c>
      <c r="DE194">
        <v>0</v>
      </c>
      <c r="DF194">
        <v>1.391</v>
      </c>
      <c r="DG194">
        <v>0.035</v>
      </c>
      <c r="DH194">
        <v>2.39</v>
      </c>
      <c r="DI194">
        <v>0.104</v>
      </c>
      <c r="DJ194">
        <v>419</v>
      </c>
      <c r="DK194">
        <v>18</v>
      </c>
      <c r="DL194">
        <v>0.11</v>
      </c>
      <c r="DM194">
        <v>0.02</v>
      </c>
      <c r="DN194">
        <v>-45.45947</v>
      </c>
      <c r="DO194">
        <v>-2.44451482176361</v>
      </c>
      <c r="DP194">
        <v>0.366775077670226</v>
      </c>
      <c r="DQ194">
        <v>0</v>
      </c>
      <c r="DR194">
        <v>2.19273575</v>
      </c>
      <c r="DS194">
        <v>0.232013921200745</v>
      </c>
      <c r="DT194">
        <v>0.031635529305474</v>
      </c>
      <c r="DU194">
        <v>0</v>
      </c>
      <c r="DV194">
        <v>0</v>
      </c>
      <c r="DW194">
        <v>2</v>
      </c>
      <c r="DX194" t="s">
        <v>357</v>
      </c>
      <c r="DY194">
        <v>2.82294</v>
      </c>
      <c r="DZ194">
        <v>2.64055</v>
      </c>
      <c r="EA194">
        <v>0.132398</v>
      </c>
      <c r="EB194">
        <v>0.136601</v>
      </c>
      <c r="EC194">
        <v>0.077426</v>
      </c>
      <c r="ED194">
        <v>0.071985</v>
      </c>
      <c r="EE194">
        <v>24120.8</v>
      </c>
      <c r="EF194">
        <v>20988</v>
      </c>
      <c r="EG194">
        <v>24912.3</v>
      </c>
      <c r="EH194">
        <v>23695.7</v>
      </c>
      <c r="EI194">
        <v>39281.5</v>
      </c>
      <c r="EJ194">
        <v>36438.3</v>
      </c>
      <c r="EK194">
        <v>45089.8</v>
      </c>
      <c r="EL194">
        <v>42321</v>
      </c>
      <c r="EM194">
        <v>1.72892</v>
      </c>
      <c r="EN194">
        <v>2.05562</v>
      </c>
      <c r="EO194">
        <v>-0.0111461</v>
      </c>
      <c r="EP194">
        <v>0</v>
      </c>
      <c r="EQ194">
        <v>25.0877</v>
      </c>
      <c r="ER194">
        <v>999.9</v>
      </c>
      <c r="ES194">
        <v>33.439</v>
      </c>
      <c r="ET194">
        <v>39.287</v>
      </c>
      <c r="EU194">
        <v>32.529</v>
      </c>
      <c r="EV194">
        <v>51.7108</v>
      </c>
      <c r="EW194">
        <v>29.0385</v>
      </c>
      <c r="EX194">
        <v>2</v>
      </c>
      <c r="EY194">
        <v>0.34436</v>
      </c>
      <c r="EZ194">
        <v>3.48301</v>
      </c>
      <c r="FA194">
        <v>20.2099</v>
      </c>
      <c r="FB194">
        <v>5.23406</v>
      </c>
      <c r="FC194">
        <v>11.992</v>
      </c>
      <c r="FD194">
        <v>4.9557</v>
      </c>
      <c r="FE194">
        <v>3.304</v>
      </c>
      <c r="FF194">
        <v>348.2</v>
      </c>
      <c r="FG194">
        <v>9999</v>
      </c>
      <c r="FH194">
        <v>9999</v>
      </c>
      <c r="FI194">
        <v>6256.7</v>
      </c>
      <c r="FJ194">
        <v>1.86824</v>
      </c>
      <c r="FK194">
        <v>1.86401</v>
      </c>
      <c r="FL194">
        <v>1.8714</v>
      </c>
      <c r="FM194">
        <v>1.86253</v>
      </c>
      <c r="FN194">
        <v>1.86188</v>
      </c>
      <c r="FO194">
        <v>1.86827</v>
      </c>
      <c r="FP194">
        <v>1.85837</v>
      </c>
      <c r="FQ194">
        <v>1.86462</v>
      </c>
      <c r="FR194">
        <v>5</v>
      </c>
      <c r="FS194">
        <v>0</v>
      </c>
      <c r="FT194">
        <v>0</v>
      </c>
      <c r="FU194">
        <v>0</v>
      </c>
      <c r="FV194" t="s">
        <v>358</v>
      </c>
      <c r="FW194" t="s">
        <v>359</v>
      </c>
      <c r="FX194" t="s">
        <v>360</v>
      </c>
      <c r="FY194" t="s">
        <v>360</v>
      </c>
      <c r="FZ194" t="s">
        <v>360</v>
      </c>
      <c r="GA194" t="s">
        <v>360</v>
      </c>
      <c r="GB194">
        <v>0</v>
      </c>
      <c r="GC194">
        <v>100</v>
      </c>
      <c r="GD194">
        <v>100</v>
      </c>
      <c r="GE194">
        <v>4.889</v>
      </c>
      <c r="GF194">
        <v>0.3055</v>
      </c>
      <c r="GG194">
        <v>1.58883679202709</v>
      </c>
      <c r="GH194">
        <v>0.00476717027532216</v>
      </c>
      <c r="GI194">
        <v>-2.21254457965117e-06</v>
      </c>
      <c r="GJ194">
        <v>8.4011376092462e-10</v>
      </c>
      <c r="GK194">
        <v>-0.0609447565822332</v>
      </c>
      <c r="GL194">
        <v>-0.00872906473258777</v>
      </c>
      <c r="GM194">
        <v>0.00143137740804298</v>
      </c>
      <c r="GN194">
        <v>-1.08861914993027e-05</v>
      </c>
      <c r="GO194">
        <v>12</v>
      </c>
      <c r="GP194">
        <v>2219</v>
      </c>
      <c r="GQ194">
        <v>4</v>
      </c>
      <c r="GR194">
        <v>38</v>
      </c>
      <c r="GS194">
        <v>3049.1</v>
      </c>
      <c r="GT194">
        <v>3049.1</v>
      </c>
      <c r="GU194">
        <v>2.66968</v>
      </c>
      <c r="GV194">
        <v>2.41211</v>
      </c>
      <c r="GW194">
        <v>1.99829</v>
      </c>
      <c r="GX194">
        <v>2.70142</v>
      </c>
      <c r="GY194">
        <v>2.09351</v>
      </c>
      <c r="GZ194">
        <v>2.41333</v>
      </c>
      <c r="HA194">
        <v>44.4177</v>
      </c>
      <c r="HB194">
        <v>13.4578</v>
      </c>
      <c r="HC194">
        <v>18</v>
      </c>
      <c r="HD194">
        <v>424.543</v>
      </c>
      <c r="HE194">
        <v>641.738</v>
      </c>
      <c r="HF194">
        <v>21.3693</v>
      </c>
      <c r="HG194">
        <v>31.9441</v>
      </c>
      <c r="HH194">
        <v>29.9985</v>
      </c>
      <c r="HI194">
        <v>32.0607</v>
      </c>
      <c r="HJ194">
        <v>32.03</v>
      </c>
      <c r="HK194">
        <v>53.4117</v>
      </c>
      <c r="HL194">
        <v>47.5021</v>
      </c>
      <c r="HM194">
        <v>0</v>
      </c>
      <c r="HN194">
        <v>21.4425</v>
      </c>
      <c r="HO194">
        <v>1038.49</v>
      </c>
      <c r="HP194">
        <v>19.5531</v>
      </c>
      <c r="HQ194">
        <v>95.3907</v>
      </c>
      <c r="HR194">
        <v>99.4561</v>
      </c>
    </row>
    <row r="195" spans="1:226">
      <c r="A195">
        <v>179</v>
      </c>
      <c r="B195">
        <v>1657481068.1</v>
      </c>
      <c r="C195">
        <v>1799.09999990463</v>
      </c>
      <c r="D195" t="s">
        <v>717</v>
      </c>
      <c r="E195" t="s">
        <v>718</v>
      </c>
      <c r="F195">
        <v>5</v>
      </c>
      <c r="G195" t="s">
        <v>596</v>
      </c>
      <c r="H195" t="s">
        <v>354</v>
      </c>
      <c r="I195">
        <v>1657481065.54444</v>
      </c>
      <c r="J195">
        <f>(K195)/1000</f>
        <v>0</v>
      </c>
      <c r="K195">
        <f>IF(BF195, AN195, AH195)</f>
        <v>0</v>
      </c>
      <c r="L195">
        <f>IF(BF195, AI195, AG195)</f>
        <v>0</v>
      </c>
      <c r="M195">
        <f>BH195 - IF(AU195&gt;1, L195*BB195*100.0/(AW195*BV195), 0)</f>
        <v>0</v>
      </c>
      <c r="N195">
        <f>((T195-J195/2)*M195-L195)/(T195+J195/2)</f>
        <v>0</v>
      </c>
      <c r="O195">
        <f>N195*(BO195+BP195)/1000.0</f>
        <v>0</v>
      </c>
      <c r="P195">
        <f>(BH195 - IF(AU195&gt;1, L195*BB195*100.0/(AW195*BV195), 0))*(BO195+BP195)/1000.0</f>
        <v>0</v>
      </c>
      <c r="Q195">
        <f>2.0/((1/S195-1/R195)+SIGN(S195)*SQRT((1/S195-1/R195)*(1/S195-1/R195) + 4*BC195/((BC195+1)*(BC195+1))*(2*1/S195*1/R195-1/R195*1/R195)))</f>
        <v>0</v>
      </c>
      <c r="R195">
        <f>IF(LEFT(BD195,1)&lt;&gt;"0",IF(LEFT(BD195,1)="1",3.0,BE195),$D$5+$E$5*(BV195*BO195/($K$5*1000))+$F$5*(BV195*BO195/($K$5*1000))*MAX(MIN(BB195,$J$5),$I$5)*MAX(MIN(BB195,$J$5),$I$5)+$G$5*MAX(MIN(BB195,$J$5),$I$5)*(BV195*BO195/($K$5*1000))+$H$5*(BV195*BO195/($K$5*1000))*(BV195*BO195/($K$5*1000)))</f>
        <v>0</v>
      </c>
      <c r="S195">
        <f>J195*(1000-(1000*0.61365*exp(17.502*W195/(240.97+W195))/(BO195+BP195)+BJ195)/2)/(1000*0.61365*exp(17.502*W195/(240.97+W195))/(BO195+BP195)-BJ195)</f>
        <v>0</v>
      </c>
      <c r="T195">
        <f>1/((BC195+1)/(Q195/1.6)+1/(R195/1.37)) + BC195/((BC195+1)/(Q195/1.6) + BC195/(R195/1.37))</f>
        <v>0</v>
      </c>
      <c r="U195">
        <f>(AX195*BA195)</f>
        <v>0</v>
      </c>
      <c r="V195">
        <f>(BQ195+(U195+2*0.95*5.67E-8*(((BQ195+$B$7)+273)^4-(BQ195+273)^4)-44100*J195)/(1.84*29.3*R195+8*0.95*5.67E-8*(BQ195+273)^3))</f>
        <v>0</v>
      </c>
      <c r="W195">
        <f>($C$7*BR195+$D$7*BS195+$E$7*V195)</f>
        <v>0</v>
      </c>
      <c r="X195">
        <f>0.61365*exp(17.502*W195/(240.97+W195))</f>
        <v>0</v>
      </c>
      <c r="Y195">
        <f>(Z195/AA195*100)</f>
        <v>0</v>
      </c>
      <c r="Z195">
        <f>BJ195*(BO195+BP195)/1000</f>
        <v>0</v>
      </c>
      <c r="AA195">
        <f>0.61365*exp(17.502*BQ195/(240.97+BQ195))</f>
        <v>0</v>
      </c>
      <c r="AB195">
        <f>(X195-BJ195*(BO195+BP195)/1000)</f>
        <v>0</v>
      </c>
      <c r="AC195">
        <f>(-J195*44100)</f>
        <v>0</v>
      </c>
      <c r="AD195">
        <f>2*29.3*R195*0.92*(BQ195-W195)</f>
        <v>0</v>
      </c>
      <c r="AE195">
        <f>2*0.95*5.67E-8*(((BQ195+$B$7)+273)^4-(W195+273)^4)</f>
        <v>0</v>
      </c>
      <c r="AF195">
        <f>U195+AE195+AC195+AD195</f>
        <v>0</v>
      </c>
      <c r="AG195">
        <f>BN195*AU195*(BI195-BH195*(1000-AU195*BK195)/(1000-AU195*BJ195))/(100*BB195)</f>
        <v>0</v>
      </c>
      <c r="AH195">
        <f>1000*BN195*AU195*(BJ195-BK195)/(100*BB195*(1000-AU195*BJ195))</f>
        <v>0</v>
      </c>
      <c r="AI195">
        <f>(AJ195 - AK195 - BO195*1E3/(8.314*(BQ195+273.15)) * AM195/BN195 * AL195) * BN195/(100*BB195) * (1000 - BK195)/1000</f>
        <v>0</v>
      </c>
      <c r="AJ195">
        <v>1042.88320223032</v>
      </c>
      <c r="AK195">
        <v>1007.0688</v>
      </c>
      <c r="AL195">
        <v>3.4313742333928</v>
      </c>
      <c r="AM195">
        <v>66.2237107534502</v>
      </c>
      <c r="AN195">
        <f>(AP195 - AO195 + BO195*1E3/(8.314*(BQ195+273.15)) * AR195/BN195 * AQ195) * BN195/(100*BB195) * 1000/(1000 - AP195)</f>
        <v>0</v>
      </c>
      <c r="AO195">
        <v>19.6307875615554</v>
      </c>
      <c r="AP195">
        <v>21.8213531468532</v>
      </c>
      <c r="AQ195">
        <v>-0.000482160663102127</v>
      </c>
      <c r="AR195">
        <v>78.8586477778016</v>
      </c>
      <c r="AS195">
        <v>19</v>
      </c>
      <c r="AT195">
        <v>4</v>
      </c>
      <c r="AU195">
        <f>IF(AS195*$H$13&gt;=AW195,1.0,(AW195/(AW195-AS195*$H$13)))</f>
        <v>0</v>
      </c>
      <c r="AV195">
        <f>(AU195-1)*100</f>
        <v>0</v>
      </c>
      <c r="AW195">
        <f>MAX(0,($B$13+$C$13*BV195)/(1+$D$13*BV195)*BO195/(BQ195+273)*$E$13)</f>
        <v>0</v>
      </c>
      <c r="AX195">
        <f>$B$11*BW195+$C$11*BX195+$F$11*CI195*(1-CL195)</f>
        <v>0</v>
      </c>
      <c r="AY195">
        <f>AX195*AZ195</f>
        <v>0</v>
      </c>
      <c r="AZ195">
        <f>($B$11*$D$9+$C$11*$D$9+$F$11*((CV195+CN195)/MAX(CV195+CN195+CW195, 0.1)*$I$9+CW195/MAX(CV195+CN195+CW195, 0.1)*$J$9))/($B$11+$C$11+$F$11)</f>
        <v>0</v>
      </c>
      <c r="BA195">
        <f>($B$11*$K$9+$C$11*$K$9+$F$11*((CV195+CN195)/MAX(CV195+CN195+CW195, 0.1)*$P$9+CW195/MAX(CV195+CN195+CW195, 0.1)*$Q$9))/($B$11+$C$11+$F$11)</f>
        <v>0</v>
      </c>
      <c r="BB195">
        <v>2.7</v>
      </c>
      <c r="BC195">
        <v>0.5</v>
      </c>
      <c r="BD195" t="s">
        <v>355</v>
      </c>
      <c r="BE195">
        <v>2</v>
      </c>
      <c r="BF195" t="b">
        <v>1</v>
      </c>
      <c r="BG195">
        <v>1657481065.54444</v>
      </c>
      <c r="BH195">
        <v>978.243333333333</v>
      </c>
      <c r="BI195">
        <v>1024.14444444444</v>
      </c>
      <c r="BJ195">
        <v>21.8226666666667</v>
      </c>
      <c r="BK195">
        <v>19.6161222222222</v>
      </c>
      <c r="BL195">
        <v>973.336111111111</v>
      </c>
      <c r="BM195">
        <v>21.5171555555556</v>
      </c>
      <c r="BN195">
        <v>500.027333333333</v>
      </c>
      <c r="BO195">
        <v>73.3620666666667</v>
      </c>
      <c r="BP195">
        <v>0.0241483777777778</v>
      </c>
      <c r="BQ195">
        <v>25.0984666666667</v>
      </c>
      <c r="BR195">
        <v>24.9179777777778</v>
      </c>
      <c r="BS195">
        <v>999.9</v>
      </c>
      <c r="BT195">
        <v>0</v>
      </c>
      <c r="BU195">
        <v>0</v>
      </c>
      <c r="BV195">
        <v>9992.85222222222</v>
      </c>
      <c r="BW195">
        <v>0</v>
      </c>
      <c r="BX195">
        <v>1143.58</v>
      </c>
      <c r="BY195">
        <v>-45.9000777777778</v>
      </c>
      <c r="BZ195">
        <v>1000.06711111111</v>
      </c>
      <c r="CA195">
        <v>1044.63555555556</v>
      </c>
      <c r="CB195">
        <v>2.20652666666667</v>
      </c>
      <c r="CC195">
        <v>1024.14444444444</v>
      </c>
      <c r="CD195">
        <v>19.6161222222222</v>
      </c>
      <c r="CE195">
        <v>1.60095555555556</v>
      </c>
      <c r="CF195">
        <v>1.43908111111111</v>
      </c>
      <c r="CG195">
        <v>13.968</v>
      </c>
      <c r="CH195">
        <v>12.3358222222222</v>
      </c>
      <c r="CI195">
        <v>1999.93666666667</v>
      </c>
      <c r="CJ195">
        <v>0.980006666666667</v>
      </c>
      <c r="CK195">
        <v>0.0199937777777778</v>
      </c>
      <c r="CL195">
        <v>0</v>
      </c>
      <c r="CM195">
        <v>2.54287777777778</v>
      </c>
      <c r="CN195">
        <v>0</v>
      </c>
      <c r="CO195">
        <v>3394.49666666667</v>
      </c>
      <c r="CP195">
        <v>16704.9111111111</v>
      </c>
      <c r="CQ195">
        <v>45.437</v>
      </c>
      <c r="CR195">
        <v>48.062</v>
      </c>
      <c r="CS195">
        <v>46.736</v>
      </c>
      <c r="CT195">
        <v>45.687</v>
      </c>
      <c r="CU195">
        <v>44.736</v>
      </c>
      <c r="CV195">
        <v>1959.95</v>
      </c>
      <c r="CW195">
        <v>39.99</v>
      </c>
      <c r="CX195">
        <v>0</v>
      </c>
      <c r="CY195">
        <v>1651547852.4</v>
      </c>
      <c r="CZ195">
        <v>0</v>
      </c>
      <c r="DA195">
        <v>0</v>
      </c>
      <c r="DB195" t="s">
        <v>356</v>
      </c>
      <c r="DC195">
        <v>1657298120.5</v>
      </c>
      <c r="DD195">
        <v>1657298120.5</v>
      </c>
      <c r="DE195">
        <v>0</v>
      </c>
      <c r="DF195">
        <v>1.391</v>
      </c>
      <c r="DG195">
        <v>0.035</v>
      </c>
      <c r="DH195">
        <v>2.39</v>
      </c>
      <c r="DI195">
        <v>0.104</v>
      </c>
      <c r="DJ195">
        <v>419</v>
      </c>
      <c r="DK195">
        <v>18</v>
      </c>
      <c r="DL195">
        <v>0.11</v>
      </c>
      <c r="DM195">
        <v>0.02</v>
      </c>
      <c r="DN195">
        <v>-45.6686225</v>
      </c>
      <c r="DO195">
        <v>-2.24698874296432</v>
      </c>
      <c r="DP195">
        <v>0.363668413178475</v>
      </c>
      <c r="DQ195">
        <v>0</v>
      </c>
      <c r="DR195">
        <v>2.20680275</v>
      </c>
      <c r="DS195">
        <v>-0.00369692307692818</v>
      </c>
      <c r="DT195">
        <v>0.0161296645946994</v>
      </c>
      <c r="DU195">
        <v>1</v>
      </c>
      <c r="DV195">
        <v>1</v>
      </c>
      <c r="DW195">
        <v>2</v>
      </c>
      <c r="DX195" t="s">
        <v>383</v>
      </c>
      <c r="DY195">
        <v>2.82282</v>
      </c>
      <c r="DZ195">
        <v>2.64058</v>
      </c>
      <c r="EA195">
        <v>0.133729</v>
      </c>
      <c r="EB195">
        <v>0.137858</v>
      </c>
      <c r="EC195">
        <v>0.0774131</v>
      </c>
      <c r="ED195">
        <v>0.0718754</v>
      </c>
      <c r="EE195">
        <v>24084.4</v>
      </c>
      <c r="EF195">
        <v>20958.2</v>
      </c>
      <c r="EG195">
        <v>24913</v>
      </c>
      <c r="EH195">
        <v>23696.5</v>
      </c>
      <c r="EI195">
        <v>39283.3</v>
      </c>
      <c r="EJ195">
        <v>36443.9</v>
      </c>
      <c r="EK195">
        <v>45091.2</v>
      </c>
      <c r="EL195">
        <v>42322.5</v>
      </c>
      <c r="EM195">
        <v>1.72913</v>
      </c>
      <c r="EN195">
        <v>2.05588</v>
      </c>
      <c r="EO195">
        <v>-0.00936911</v>
      </c>
      <c r="EP195">
        <v>0</v>
      </c>
      <c r="EQ195">
        <v>25.081</v>
      </c>
      <c r="ER195">
        <v>999.9</v>
      </c>
      <c r="ES195">
        <v>33.415</v>
      </c>
      <c r="ET195">
        <v>39.307</v>
      </c>
      <c r="EU195">
        <v>32.5368</v>
      </c>
      <c r="EV195">
        <v>51.9008</v>
      </c>
      <c r="EW195">
        <v>29.0665</v>
      </c>
      <c r="EX195">
        <v>2</v>
      </c>
      <c r="EY195">
        <v>0.34313</v>
      </c>
      <c r="EZ195">
        <v>3.42494</v>
      </c>
      <c r="FA195">
        <v>20.2112</v>
      </c>
      <c r="FB195">
        <v>5.23346</v>
      </c>
      <c r="FC195">
        <v>11.992</v>
      </c>
      <c r="FD195">
        <v>4.95555</v>
      </c>
      <c r="FE195">
        <v>3.30393</v>
      </c>
      <c r="FF195">
        <v>348.2</v>
      </c>
      <c r="FG195">
        <v>9999</v>
      </c>
      <c r="FH195">
        <v>9999</v>
      </c>
      <c r="FI195">
        <v>6256.9</v>
      </c>
      <c r="FJ195">
        <v>1.86822</v>
      </c>
      <c r="FK195">
        <v>1.86401</v>
      </c>
      <c r="FL195">
        <v>1.87137</v>
      </c>
      <c r="FM195">
        <v>1.86257</v>
      </c>
      <c r="FN195">
        <v>1.86188</v>
      </c>
      <c r="FO195">
        <v>1.86828</v>
      </c>
      <c r="FP195">
        <v>1.85837</v>
      </c>
      <c r="FQ195">
        <v>1.86462</v>
      </c>
      <c r="FR195">
        <v>5</v>
      </c>
      <c r="FS195">
        <v>0</v>
      </c>
      <c r="FT195">
        <v>0</v>
      </c>
      <c r="FU195">
        <v>0</v>
      </c>
      <c r="FV195" t="s">
        <v>358</v>
      </c>
      <c r="FW195" t="s">
        <v>359</v>
      </c>
      <c r="FX195" t="s">
        <v>360</v>
      </c>
      <c r="FY195" t="s">
        <v>360</v>
      </c>
      <c r="FZ195" t="s">
        <v>360</v>
      </c>
      <c r="GA195" t="s">
        <v>360</v>
      </c>
      <c r="GB195">
        <v>0</v>
      </c>
      <c r="GC195">
        <v>100</v>
      </c>
      <c r="GD195">
        <v>100</v>
      </c>
      <c r="GE195">
        <v>4.931</v>
      </c>
      <c r="GF195">
        <v>0.3054</v>
      </c>
      <c r="GG195">
        <v>1.58883679202709</v>
      </c>
      <c r="GH195">
        <v>0.00476717027532216</v>
      </c>
      <c r="GI195">
        <v>-2.21254457965117e-06</v>
      </c>
      <c r="GJ195">
        <v>8.4011376092462e-10</v>
      </c>
      <c r="GK195">
        <v>-0.0609447565822332</v>
      </c>
      <c r="GL195">
        <v>-0.00872906473258777</v>
      </c>
      <c r="GM195">
        <v>0.00143137740804298</v>
      </c>
      <c r="GN195">
        <v>-1.08861914993027e-05</v>
      </c>
      <c r="GO195">
        <v>12</v>
      </c>
      <c r="GP195">
        <v>2219</v>
      </c>
      <c r="GQ195">
        <v>4</v>
      </c>
      <c r="GR195">
        <v>38</v>
      </c>
      <c r="GS195">
        <v>3049.1</v>
      </c>
      <c r="GT195">
        <v>3049.1</v>
      </c>
      <c r="GU195">
        <v>2.69897</v>
      </c>
      <c r="GV195">
        <v>2.40356</v>
      </c>
      <c r="GW195">
        <v>1.99829</v>
      </c>
      <c r="GX195">
        <v>2.70142</v>
      </c>
      <c r="GY195">
        <v>2.09351</v>
      </c>
      <c r="GZ195">
        <v>2.41821</v>
      </c>
      <c r="HA195">
        <v>44.4456</v>
      </c>
      <c r="HB195">
        <v>13.4491</v>
      </c>
      <c r="HC195">
        <v>18</v>
      </c>
      <c r="HD195">
        <v>424.579</v>
      </c>
      <c r="HE195">
        <v>641.822</v>
      </c>
      <c r="HF195">
        <v>21.4347</v>
      </c>
      <c r="HG195">
        <v>31.9301</v>
      </c>
      <c r="HH195">
        <v>29.9986</v>
      </c>
      <c r="HI195">
        <v>32.0483</v>
      </c>
      <c r="HJ195">
        <v>32.0185</v>
      </c>
      <c r="HK195">
        <v>53.9983</v>
      </c>
      <c r="HL195">
        <v>47.5021</v>
      </c>
      <c r="HM195">
        <v>0</v>
      </c>
      <c r="HN195">
        <v>21.499</v>
      </c>
      <c r="HO195">
        <v>1058.71</v>
      </c>
      <c r="HP195">
        <v>19.5507</v>
      </c>
      <c r="HQ195">
        <v>95.3936</v>
      </c>
      <c r="HR195">
        <v>99.4595</v>
      </c>
    </row>
    <row r="196" spans="1:226">
      <c r="A196">
        <v>180</v>
      </c>
      <c r="B196">
        <v>1657481073.6</v>
      </c>
      <c r="C196">
        <v>1804.59999990463</v>
      </c>
      <c r="D196" t="s">
        <v>719</v>
      </c>
      <c r="E196" t="s">
        <v>720</v>
      </c>
      <c r="F196">
        <v>5</v>
      </c>
      <c r="G196" t="s">
        <v>596</v>
      </c>
      <c r="H196" t="s">
        <v>354</v>
      </c>
      <c r="I196">
        <v>1657481070.85</v>
      </c>
      <c r="J196">
        <f>(K196)/1000</f>
        <v>0</v>
      </c>
      <c r="K196">
        <f>IF(BF196, AN196, AH196)</f>
        <v>0</v>
      </c>
      <c r="L196">
        <f>IF(BF196, AI196, AG196)</f>
        <v>0</v>
      </c>
      <c r="M196">
        <f>BH196 - IF(AU196&gt;1, L196*BB196*100.0/(AW196*BV196), 0)</f>
        <v>0</v>
      </c>
      <c r="N196">
        <f>((T196-J196/2)*M196-L196)/(T196+J196/2)</f>
        <v>0</v>
      </c>
      <c r="O196">
        <f>N196*(BO196+BP196)/1000.0</f>
        <v>0</v>
      </c>
      <c r="P196">
        <f>(BH196 - IF(AU196&gt;1, L196*BB196*100.0/(AW196*BV196), 0))*(BO196+BP196)/1000.0</f>
        <v>0</v>
      </c>
      <c r="Q196">
        <f>2.0/((1/S196-1/R196)+SIGN(S196)*SQRT((1/S196-1/R196)*(1/S196-1/R196) + 4*BC196/((BC196+1)*(BC196+1))*(2*1/S196*1/R196-1/R196*1/R196)))</f>
        <v>0</v>
      </c>
      <c r="R196">
        <f>IF(LEFT(BD196,1)&lt;&gt;"0",IF(LEFT(BD196,1)="1",3.0,BE196),$D$5+$E$5*(BV196*BO196/($K$5*1000))+$F$5*(BV196*BO196/($K$5*1000))*MAX(MIN(BB196,$J$5),$I$5)*MAX(MIN(BB196,$J$5),$I$5)+$G$5*MAX(MIN(BB196,$J$5),$I$5)*(BV196*BO196/($K$5*1000))+$H$5*(BV196*BO196/($K$5*1000))*(BV196*BO196/($K$5*1000)))</f>
        <v>0</v>
      </c>
      <c r="S196">
        <f>J196*(1000-(1000*0.61365*exp(17.502*W196/(240.97+W196))/(BO196+BP196)+BJ196)/2)/(1000*0.61365*exp(17.502*W196/(240.97+W196))/(BO196+BP196)-BJ196)</f>
        <v>0</v>
      </c>
      <c r="T196">
        <f>1/((BC196+1)/(Q196/1.6)+1/(R196/1.37)) + BC196/((BC196+1)/(Q196/1.6) + BC196/(R196/1.37))</f>
        <v>0</v>
      </c>
      <c r="U196">
        <f>(AX196*BA196)</f>
        <v>0</v>
      </c>
      <c r="V196">
        <f>(BQ196+(U196+2*0.95*5.67E-8*(((BQ196+$B$7)+273)^4-(BQ196+273)^4)-44100*J196)/(1.84*29.3*R196+8*0.95*5.67E-8*(BQ196+273)^3))</f>
        <v>0</v>
      </c>
      <c r="W196">
        <f>($C$7*BR196+$D$7*BS196+$E$7*V196)</f>
        <v>0</v>
      </c>
      <c r="X196">
        <f>0.61365*exp(17.502*W196/(240.97+W196))</f>
        <v>0</v>
      </c>
      <c r="Y196">
        <f>(Z196/AA196*100)</f>
        <v>0</v>
      </c>
      <c r="Z196">
        <f>BJ196*(BO196+BP196)/1000</f>
        <v>0</v>
      </c>
      <c r="AA196">
        <f>0.61365*exp(17.502*BQ196/(240.97+BQ196))</f>
        <v>0</v>
      </c>
      <c r="AB196">
        <f>(X196-BJ196*(BO196+BP196)/1000)</f>
        <v>0</v>
      </c>
      <c r="AC196">
        <f>(-J196*44100)</f>
        <v>0</v>
      </c>
      <c r="AD196">
        <f>2*29.3*R196*0.92*(BQ196-W196)</f>
        <v>0</v>
      </c>
      <c r="AE196">
        <f>2*0.95*5.67E-8*(((BQ196+$B$7)+273)^4-(W196+273)^4)</f>
        <v>0</v>
      </c>
      <c r="AF196">
        <f>U196+AE196+AC196+AD196</f>
        <v>0</v>
      </c>
      <c r="AG196">
        <f>BN196*AU196*(BI196-BH196*(1000-AU196*BK196)/(1000-AU196*BJ196))/(100*BB196)</f>
        <v>0</v>
      </c>
      <c r="AH196">
        <f>1000*BN196*AU196*(BJ196-BK196)/(100*BB196*(1000-AU196*BJ196))</f>
        <v>0</v>
      </c>
      <c r="AI196">
        <f>(AJ196 - AK196 - BO196*1E3/(8.314*(BQ196+273.15)) * AM196/BN196 * AL196) * BN196/(100*BB196) * (1000 - BK196)/1000</f>
        <v>0</v>
      </c>
      <c r="AJ196">
        <v>1061.51567753242</v>
      </c>
      <c r="AK196">
        <v>1025.77145454545</v>
      </c>
      <c r="AL196">
        <v>3.44258680523814</v>
      </c>
      <c r="AM196">
        <v>66.2237107534502</v>
      </c>
      <c r="AN196">
        <f>(AP196 - AO196 + BO196*1E3/(8.314*(BQ196+273.15)) * AR196/BN196 * AQ196) * BN196/(100*BB196) * 1000/(1000 - AP196)</f>
        <v>0</v>
      </c>
      <c r="AO196">
        <v>19.5845684205471</v>
      </c>
      <c r="AP196">
        <v>21.7952846153846</v>
      </c>
      <c r="AQ196">
        <v>-0.00071278722856724</v>
      </c>
      <c r="AR196">
        <v>78.8586477778016</v>
      </c>
      <c r="AS196">
        <v>19</v>
      </c>
      <c r="AT196">
        <v>4</v>
      </c>
      <c r="AU196">
        <f>IF(AS196*$H$13&gt;=AW196,1.0,(AW196/(AW196-AS196*$H$13)))</f>
        <v>0</v>
      </c>
      <c r="AV196">
        <f>(AU196-1)*100</f>
        <v>0</v>
      </c>
      <c r="AW196">
        <f>MAX(0,($B$13+$C$13*BV196)/(1+$D$13*BV196)*BO196/(BQ196+273)*$E$13)</f>
        <v>0</v>
      </c>
      <c r="AX196">
        <f>$B$11*BW196+$C$11*BX196+$F$11*CI196*(1-CL196)</f>
        <v>0</v>
      </c>
      <c r="AY196">
        <f>AX196*AZ196</f>
        <v>0</v>
      </c>
      <c r="AZ196">
        <f>($B$11*$D$9+$C$11*$D$9+$F$11*((CV196+CN196)/MAX(CV196+CN196+CW196, 0.1)*$I$9+CW196/MAX(CV196+CN196+CW196, 0.1)*$J$9))/($B$11+$C$11+$F$11)</f>
        <v>0</v>
      </c>
      <c r="BA196">
        <f>($B$11*$K$9+$C$11*$K$9+$F$11*((CV196+CN196)/MAX(CV196+CN196+CW196, 0.1)*$P$9+CW196/MAX(CV196+CN196+CW196, 0.1)*$Q$9))/($B$11+$C$11+$F$11)</f>
        <v>0</v>
      </c>
      <c r="BB196">
        <v>2.7</v>
      </c>
      <c r="BC196">
        <v>0.5</v>
      </c>
      <c r="BD196" t="s">
        <v>355</v>
      </c>
      <c r="BE196">
        <v>2</v>
      </c>
      <c r="BF196" t="b">
        <v>1</v>
      </c>
      <c r="BG196">
        <v>1657481070.85</v>
      </c>
      <c r="BH196">
        <v>995.7551</v>
      </c>
      <c r="BI196">
        <v>1041.947</v>
      </c>
      <c r="BJ196">
        <v>21.80599</v>
      </c>
      <c r="BK196">
        <v>19.58213</v>
      </c>
      <c r="BL196">
        <v>990.798</v>
      </c>
      <c r="BM196">
        <v>21.50111</v>
      </c>
      <c r="BN196">
        <v>499.9503</v>
      </c>
      <c r="BO196">
        <v>73.36245</v>
      </c>
      <c r="BP196">
        <v>0.02389146</v>
      </c>
      <c r="BQ196">
        <v>25.11646</v>
      </c>
      <c r="BR196">
        <v>24.92726</v>
      </c>
      <c r="BS196">
        <v>999.9</v>
      </c>
      <c r="BT196">
        <v>0</v>
      </c>
      <c r="BU196">
        <v>0</v>
      </c>
      <c r="BV196">
        <v>10005.133</v>
      </c>
      <c r="BW196">
        <v>0</v>
      </c>
      <c r="BX196">
        <v>930.3044</v>
      </c>
      <c r="BY196">
        <v>-46.19374</v>
      </c>
      <c r="BZ196">
        <v>1017.952</v>
      </c>
      <c r="CA196">
        <v>1062.758</v>
      </c>
      <c r="CB196">
        <v>2.223862</v>
      </c>
      <c r="CC196">
        <v>1041.947</v>
      </c>
      <c r="CD196">
        <v>19.58213</v>
      </c>
      <c r="CE196">
        <v>1.599741</v>
      </c>
      <c r="CF196">
        <v>1.436593</v>
      </c>
      <c r="CG196">
        <v>13.9563</v>
      </c>
      <c r="CH196">
        <v>12.30949</v>
      </c>
      <c r="CI196">
        <v>1999.994</v>
      </c>
      <c r="CJ196">
        <v>0.9800077</v>
      </c>
      <c r="CK196">
        <v>0.01999271</v>
      </c>
      <c r="CL196">
        <v>0</v>
      </c>
      <c r="CM196">
        <v>2.45765</v>
      </c>
      <c r="CN196">
        <v>0</v>
      </c>
      <c r="CO196">
        <v>3320.582</v>
      </c>
      <c r="CP196">
        <v>16705.42</v>
      </c>
      <c r="CQ196">
        <v>45.4748</v>
      </c>
      <c r="CR196">
        <v>48.062</v>
      </c>
      <c r="CS196">
        <v>46.75</v>
      </c>
      <c r="CT196">
        <v>45.7374</v>
      </c>
      <c r="CU196">
        <v>44.75</v>
      </c>
      <c r="CV196">
        <v>1960.014</v>
      </c>
      <c r="CW196">
        <v>39.988</v>
      </c>
      <c r="CX196">
        <v>0</v>
      </c>
      <c r="CY196">
        <v>1651547857.8</v>
      </c>
      <c r="CZ196">
        <v>0</v>
      </c>
      <c r="DA196">
        <v>0</v>
      </c>
      <c r="DB196" t="s">
        <v>356</v>
      </c>
      <c r="DC196">
        <v>1657298120.5</v>
      </c>
      <c r="DD196">
        <v>1657298120.5</v>
      </c>
      <c r="DE196">
        <v>0</v>
      </c>
      <c r="DF196">
        <v>1.391</v>
      </c>
      <c r="DG196">
        <v>0.035</v>
      </c>
      <c r="DH196">
        <v>2.39</v>
      </c>
      <c r="DI196">
        <v>0.104</v>
      </c>
      <c r="DJ196">
        <v>419</v>
      </c>
      <c r="DK196">
        <v>18</v>
      </c>
      <c r="DL196">
        <v>0.11</v>
      </c>
      <c r="DM196">
        <v>0.02</v>
      </c>
      <c r="DN196">
        <v>-45.8722325</v>
      </c>
      <c r="DO196">
        <v>-2.08713433395861</v>
      </c>
      <c r="DP196">
        <v>0.338028789740977</v>
      </c>
      <c r="DQ196">
        <v>0</v>
      </c>
      <c r="DR196">
        <v>2.212564</v>
      </c>
      <c r="DS196">
        <v>0.0261942213883646</v>
      </c>
      <c r="DT196">
        <v>0.0125300207102782</v>
      </c>
      <c r="DU196">
        <v>1</v>
      </c>
      <c r="DV196">
        <v>1</v>
      </c>
      <c r="DW196">
        <v>2</v>
      </c>
      <c r="DX196" t="s">
        <v>383</v>
      </c>
      <c r="DY196">
        <v>2.82304</v>
      </c>
      <c r="DZ196">
        <v>2.64055</v>
      </c>
      <c r="EA196">
        <v>0.135345</v>
      </c>
      <c r="EB196">
        <v>0.139491</v>
      </c>
      <c r="EC196">
        <v>0.0773475</v>
      </c>
      <c r="ED196">
        <v>0.0718435</v>
      </c>
      <c r="EE196">
        <v>24040.6</v>
      </c>
      <c r="EF196">
        <v>20919</v>
      </c>
      <c r="EG196">
        <v>24914.1</v>
      </c>
      <c r="EH196">
        <v>23697.1</v>
      </c>
      <c r="EI196">
        <v>39287.6</v>
      </c>
      <c r="EJ196">
        <v>36445.8</v>
      </c>
      <c r="EK196">
        <v>45092.9</v>
      </c>
      <c r="EL196">
        <v>42323.2</v>
      </c>
      <c r="EM196">
        <v>1.72943</v>
      </c>
      <c r="EN196">
        <v>2.0559</v>
      </c>
      <c r="EO196">
        <v>-0.00852719</v>
      </c>
      <c r="EP196">
        <v>0</v>
      </c>
      <c r="EQ196">
        <v>25.0767</v>
      </c>
      <c r="ER196">
        <v>999.9</v>
      </c>
      <c r="ES196">
        <v>33.384</v>
      </c>
      <c r="ET196">
        <v>39.317</v>
      </c>
      <c r="EU196">
        <v>32.5242</v>
      </c>
      <c r="EV196">
        <v>52.0608</v>
      </c>
      <c r="EW196">
        <v>29.0946</v>
      </c>
      <c r="EX196">
        <v>2</v>
      </c>
      <c r="EY196">
        <v>0.341768</v>
      </c>
      <c r="EZ196">
        <v>3.42213</v>
      </c>
      <c r="FA196">
        <v>20.2109</v>
      </c>
      <c r="FB196">
        <v>5.23376</v>
      </c>
      <c r="FC196">
        <v>11.992</v>
      </c>
      <c r="FD196">
        <v>4.9557</v>
      </c>
      <c r="FE196">
        <v>3.304</v>
      </c>
      <c r="FF196">
        <v>348.2</v>
      </c>
      <c r="FG196">
        <v>9999</v>
      </c>
      <c r="FH196">
        <v>9999</v>
      </c>
      <c r="FI196">
        <v>6256.9</v>
      </c>
      <c r="FJ196">
        <v>1.86824</v>
      </c>
      <c r="FK196">
        <v>1.86401</v>
      </c>
      <c r="FL196">
        <v>1.87138</v>
      </c>
      <c r="FM196">
        <v>1.8625</v>
      </c>
      <c r="FN196">
        <v>1.86188</v>
      </c>
      <c r="FO196">
        <v>1.86828</v>
      </c>
      <c r="FP196">
        <v>1.85837</v>
      </c>
      <c r="FQ196">
        <v>1.86462</v>
      </c>
      <c r="FR196">
        <v>5</v>
      </c>
      <c r="FS196">
        <v>0</v>
      </c>
      <c r="FT196">
        <v>0</v>
      </c>
      <c r="FU196">
        <v>0</v>
      </c>
      <c r="FV196" t="s">
        <v>358</v>
      </c>
      <c r="FW196" t="s">
        <v>359</v>
      </c>
      <c r="FX196" t="s">
        <v>360</v>
      </c>
      <c r="FY196" t="s">
        <v>360</v>
      </c>
      <c r="FZ196" t="s">
        <v>360</v>
      </c>
      <c r="GA196" t="s">
        <v>360</v>
      </c>
      <c r="GB196">
        <v>0</v>
      </c>
      <c r="GC196">
        <v>100</v>
      </c>
      <c r="GD196">
        <v>100</v>
      </c>
      <c r="GE196">
        <v>4.98</v>
      </c>
      <c r="GF196">
        <v>0.3044</v>
      </c>
      <c r="GG196">
        <v>1.58883679202709</v>
      </c>
      <c r="GH196">
        <v>0.00476717027532216</v>
      </c>
      <c r="GI196">
        <v>-2.21254457965117e-06</v>
      </c>
      <c r="GJ196">
        <v>8.4011376092462e-10</v>
      </c>
      <c r="GK196">
        <v>-0.0609447565822332</v>
      </c>
      <c r="GL196">
        <v>-0.00872906473258777</v>
      </c>
      <c r="GM196">
        <v>0.00143137740804298</v>
      </c>
      <c r="GN196">
        <v>-1.08861914993027e-05</v>
      </c>
      <c r="GO196">
        <v>12</v>
      </c>
      <c r="GP196">
        <v>2219</v>
      </c>
      <c r="GQ196">
        <v>4</v>
      </c>
      <c r="GR196">
        <v>38</v>
      </c>
      <c r="GS196">
        <v>3049.2</v>
      </c>
      <c r="GT196">
        <v>3049.2</v>
      </c>
      <c r="GU196">
        <v>2.73804</v>
      </c>
      <c r="GV196">
        <v>2.3999</v>
      </c>
      <c r="GW196">
        <v>1.99829</v>
      </c>
      <c r="GX196">
        <v>2.70142</v>
      </c>
      <c r="GY196">
        <v>2.09351</v>
      </c>
      <c r="GZ196">
        <v>2.41577</v>
      </c>
      <c r="HA196">
        <v>44.4456</v>
      </c>
      <c r="HB196">
        <v>13.4578</v>
      </c>
      <c r="HC196">
        <v>18</v>
      </c>
      <c r="HD196">
        <v>424.669</v>
      </c>
      <c r="HE196">
        <v>641.695</v>
      </c>
      <c r="HF196">
        <v>21.5039</v>
      </c>
      <c r="HG196">
        <v>31.912</v>
      </c>
      <c r="HH196">
        <v>29.9988</v>
      </c>
      <c r="HI196">
        <v>32.0354</v>
      </c>
      <c r="HJ196">
        <v>32.0046</v>
      </c>
      <c r="HK196">
        <v>54.7642</v>
      </c>
      <c r="HL196">
        <v>47.5021</v>
      </c>
      <c r="HM196">
        <v>0</v>
      </c>
      <c r="HN196">
        <v>21.5499</v>
      </c>
      <c r="HO196">
        <v>1072.15</v>
      </c>
      <c r="HP196">
        <v>19.5525</v>
      </c>
      <c r="HQ196">
        <v>95.3973</v>
      </c>
      <c r="HR196">
        <v>99.4615</v>
      </c>
    </row>
    <row r="197" spans="1:226">
      <c r="A197">
        <v>181</v>
      </c>
      <c r="B197">
        <v>1657481078.1</v>
      </c>
      <c r="C197">
        <v>1809.09999990463</v>
      </c>
      <c r="D197" t="s">
        <v>721</v>
      </c>
      <c r="E197" t="s">
        <v>722</v>
      </c>
      <c r="F197">
        <v>5</v>
      </c>
      <c r="G197" t="s">
        <v>596</v>
      </c>
      <c r="H197" t="s">
        <v>354</v>
      </c>
      <c r="I197">
        <v>1657481075.25</v>
      </c>
      <c r="J197">
        <f>(K197)/1000</f>
        <v>0</v>
      </c>
      <c r="K197">
        <f>IF(BF197, AN197, AH197)</f>
        <v>0</v>
      </c>
      <c r="L197">
        <f>IF(BF197, AI197, AG197)</f>
        <v>0</v>
      </c>
      <c r="M197">
        <f>BH197 - IF(AU197&gt;1, L197*BB197*100.0/(AW197*BV197), 0)</f>
        <v>0</v>
      </c>
      <c r="N197">
        <f>((T197-J197/2)*M197-L197)/(T197+J197/2)</f>
        <v>0</v>
      </c>
      <c r="O197">
        <f>N197*(BO197+BP197)/1000.0</f>
        <v>0</v>
      </c>
      <c r="P197">
        <f>(BH197 - IF(AU197&gt;1, L197*BB197*100.0/(AW197*BV197), 0))*(BO197+BP197)/1000.0</f>
        <v>0</v>
      </c>
      <c r="Q197">
        <f>2.0/((1/S197-1/R197)+SIGN(S197)*SQRT((1/S197-1/R197)*(1/S197-1/R197) + 4*BC197/((BC197+1)*(BC197+1))*(2*1/S197*1/R197-1/R197*1/R197)))</f>
        <v>0</v>
      </c>
      <c r="R197">
        <f>IF(LEFT(BD197,1)&lt;&gt;"0",IF(LEFT(BD197,1)="1",3.0,BE197),$D$5+$E$5*(BV197*BO197/($K$5*1000))+$F$5*(BV197*BO197/($K$5*1000))*MAX(MIN(BB197,$J$5),$I$5)*MAX(MIN(BB197,$J$5),$I$5)+$G$5*MAX(MIN(BB197,$J$5),$I$5)*(BV197*BO197/($K$5*1000))+$H$5*(BV197*BO197/($K$5*1000))*(BV197*BO197/($K$5*1000)))</f>
        <v>0</v>
      </c>
      <c r="S197">
        <f>J197*(1000-(1000*0.61365*exp(17.502*W197/(240.97+W197))/(BO197+BP197)+BJ197)/2)/(1000*0.61365*exp(17.502*W197/(240.97+W197))/(BO197+BP197)-BJ197)</f>
        <v>0</v>
      </c>
      <c r="T197">
        <f>1/((BC197+1)/(Q197/1.6)+1/(R197/1.37)) + BC197/((BC197+1)/(Q197/1.6) + BC197/(R197/1.37))</f>
        <v>0</v>
      </c>
      <c r="U197">
        <f>(AX197*BA197)</f>
        <v>0</v>
      </c>
      <c r="V197">
        <f>(BQ197+(U197+2*0.95*5.67E-8*(((BQ197+$B$7)+273)^4-(BQ197+273)^4)-44100*J197)/(1.84*29.3*R197+8*0.95*5.67E-8*(BQ197+273)^3))</f>
        <v>0</v>
      </c>
      <c r="W197">
        <f>($C$7*BR197+$D$7*BS197+$E$7*V197)</f>
        <v>0</v>
      </c>
      <c r="X197">
        <f>0.61365*exp(17.502*W197/(240.97+W197))</f>
        <v>0</v>
      </c>
      <c r="Y197">
        <f>(Z197/AA197*100)</f>
        <v>0</v>
      </c>
      <c r="Z197">
        <f>BJ197*(BO197+BP197)/1000</f>
        <v>0</v>
      </c>
      <c r="AA197">
        <f>0.61365*exp(17.502*BQ197/(240.97+BQ197))</f>
        <v>0</v>
      </c>
      <c r="AB197">
        <f>(X197-BJ197*(BO197+BP197)/1000)</f>
        <v>0</v>
      </c>
      <c r="AC197">
        <f>(-J197*44100)</f>
        <v>0</v>
      </c>
      <c r="AD197">
        <f>2*29.3*R197*0.92*(BQ197-W197)</f>
        <v>0</v>
      </c>
      <c r="AE197">
        <f>2*0.95*5.67E-8*(((BQ197+$B$7)+273)^4-(W197+273)^4)</f>
        <v>0</v>
      </c>
      <c r="AF197">
        <f>U197+AE197+AC197+AD197</f>
        <v>0</v>
      </c>
      <c r="AG197">
        <f>BN197*AU197*(BI197-BH197*(1000-AU197*BK197)/(1000-AU197*BJ197))/(100*BB197)</f>
        <v>0</v>
      </c>
      <c r="AH197">
        <f>1000*BN197*AU197*(BJ197-BK197)/(100*BB197*(1000-AU197*BJ197))</f>
        <v>0</v>
      </c>
      <c r="AI197">
        <f>(AJ197 - AK197 - BO197*1E3/(8.314*(BQ197+273.15)) * AM197/BN197 * AL197) * BN197/(100*BB197) * (1000 - BK197)/1000</f>
        <v>0</v>
      </c>
      <c r="AJ197">
        <v>1077.30795157382</v>
      </c>
      <c r="AK197">
        <v>1041.31927272727</v>
      </c>
      <c r="AL197">
        <v>3.45606872104746</v>
      </c>
      <c r="AM197">
        <v>66.2237107534502</v>
      </c>
      <c r="AN197">
        <f>(AP197 - AO197 + BO197*1E3/(8.314*(BQ197+273.15)) * AR197/BN197 * AQ197) * BN197/(100*BB197) * 1000/(1000 - AP197)</f>
        <v>0</v>
      </c>
      <c r="AO197">
        <v>19.5775744644235</v>
      </c>
      <c r="AP197">
        <v>21.780893006993</v>
      </c>
      <c r="AQ197">
        <v>-0.00309320966203934</v>
      </c>
      <c r="AR197">
        <v>78.8586477778016</v>
      </c>
      <c r="AS197">
        <v>19</v>
      </c>
      <c r="AT197">
        <v>4</v>
      </c>
      <c r="AU197">
        <f>IF(AS197*$H$13&gt;=AW197,1.0,(AW197/(AW197-AS197*$H$13)))</f>
        <v>0</v>
      </c>
      <c r="AV197">
        <f>(AU197-1)*100</f>
        <v>0</v>
      </c>
      <c r="AW197">
        <f>MAX(0,($B$13+$C$13*BV197)/(1+$D$13*BV197)*BO197/(BQ197+273)*$E$13)</f>
        <v>0</v>
      </c>
      <c r="AX197">
        <f>$B$11*BW197+$C$11*BX197+$F$11*CI197*(1-CL197)</f>
        <v>0</v>
      </c>
      <c r="AY197">
        <f>AX197*AZ197</f>
        <v>0</v>
      </c>
      <c r="AZ197">
        <f>($B$11*$D$9+$C$11*$D$9+$F$11*((CV197+CN197)/MAX(CV197+CN197+CW197, 0.1)*$I$9+CW197/MAX(CV197+CN197+CW197, 0.1)*$J$9))/($B$11+$C$11+$F$11)</f>
        <v>0</v>
      </c>
      <c r="BA197">
        <f>($B$11*$K$9+$C$11*$K$9+$F$11*((CV197+CN197)/MAX(CV197+CN197+CW197, 0.1)*$P$9+CW197/MAX(CV197+CN197+CW197, 0.1)*$Q$9))/($B$11+$C$11+$F$11)</f>
        <v>0</v>
      </c>
      <c r="BB197">
        <v>2.7</v>
      </c>
      <c r="BC197">
        <v>0.5</v>
      </c>
      <c r="BD197" t="s">
        <v>355</v>
      </c>
      <c r="BE197">
        <v>2</v>
      </c>
      <c r="BF197" t="b">
        <v>1</v>
      </c>
      <c r="BG197">
        <v>1657481075.25</v>
      </c>
      <c r="BH197">
        <v>1010.675</v>
      </c>
      <c r="BI197">
        <v>1056.96</v>
      </c>
      <c r="BJ197">
        <v>21.78722</v>
      </c>
      <c r="BK197">
        <v>19.57577</v>
      </c>
      <c r="BL197">
        <v>1005.6759</v>
      </c>
      <c r="BM197">
        <v>21.48303</v>
      </c>
      <c r="BN197">
        <v>499.9871</v>
      </c>
      <c r="BO197">
        <v>73.36178</v>
      </c>
      <c r="BP197">
        <v>0.02397941</v>
      </c>
      <c r="BQ197">
        <v>25.12416</v>
      </c>
      <c r="BR197">
        <v>24.94318</v>
      </c>
      <c r="BS197">
        <v>999.9</v>
      </c>
      <c r="BT197">
        <v>0</v>
      </c>
      <c r="BU197">
        <v>0</v>
      </c>
      <c r="BV197">
        <v>10012.003</v>
      </c>
      <c r="BW197">
        <v>0</v>
      </c>
      <c r="BX197">
        <v>840.5131</v>
      </c>
      <c r="BY197">
        <v>-46.28214</v>
      </c>
      <c r="BZ197">
        <v>1033.186</v>
      </c>
      <c r="CA197">
        <v>1078.062</v>
      </c>
      <c r="CB197">
        <v>2.211474</v>
      </c>
      <c r="CC197">
        <v>1056.96</v>
      </c>
      <c r="CD197">
        <v>19.57577</v>
      </c>
      <c r="CE197">
        <v>1.59835</v>
      </c>
      <c r="CF197">
        <v>1.436112</v>
      </c>
      <c r="CG197">
        <v>13.94291</v>
      </c>
      <c r="CH197">
        <v>12.30442</v>
      </c>
      <c r="CI197">
        <v>1999.987</v>
      </c>
      <c r="CJ197">
        <v>0.980008</v>
      </c>
      <c r="CK197">
        <v>0.0199924</v>
      </c>
      <c r="CL197">
        <v>0</v>
      </c>
      <c r="CM197">
        <v>2.54985</v>
      </c>
      <c r="CN197">
        <v>0</v>
      </c>
      <c r="CO197">
        <v>3288.305</v>
      </c>
      <c r="CP197">
        <v>16705.36</v>
      </c>
      <c r="CQ197">
        <v>45.5</v>
      </c>
      <c r="CR197">
        <v>48.0746</v>
      </c>
      <c r="CS197">
        <v>46.7686</v>
      </c>
      <c r="CT197">
        <v>45.75</v>
      </c>
      <c r="CU197">
        <v>44.75</v>
      </c>
      <c r="CV197">
        <v>1960.007</v>
      </c>
      <c r="CW197">
        <v>39.98</v>
      </c>
      <c r="CX197">
        <v>0</v>
      </c>
      <c r="CY197">
        <v>1651547862.6</v>
      </c>
      <c r="CZ197">
        <v>0</v>
      </c>
      <c r="DA197">
        <v>0</v>
      </c>
      <c r="DB197" t="s">
        <v>356</v>
      </c>
      <c r="DC197">
        <v>1657298120.5</v>
      </c>
      <c r="DD197">
        <v>1657298120.5</v>
      </c>
      <c r="DE197">
        <v>0</v>
      </c>
      <c r="DF197">
        <v>1.391</v>
      </c>
      <c r="DG197">
        <v>0.035</v>
      </c>
      <c r="DH197">
        <v>2.39</v>
      </c>
      <c r="DI197">
        <v>0.104</v>
      </c>
      <c r="DJ197">
        <v>419</v>
      </c>
      <c r="DK197">
        <v>18</v>
      </c>
      <c r="DL197">
        <v>0.11</v>
      </c>
      <c r="DM197">
        <v>0.02</v>
      </c>
      <c r="DN197">
        <v>-45.9952425</v>
      </c>
      <c r="DO197">
        <v>-2.71732795497178</v>
      </c>
      <c r="DP197">
        <v>0.355853474682698</v>
      </c>
      <c r="DQ197">
        <v>0</v>
      </c>
      <c r="DR197">
        <v>2.2103865</v>
      </c>
      <c r="DS197">
        <v>0.0610052532832956</v>
      </c>
      <c r="DT197">
        <v>0.0113901877837901</v>
      </c>
      <c r="DU197">
        <v>1</v>
      </c>
      <c r="DV197">
        <v>1</v>
      </c>
      <c r="DW197">
        <v>2</v>
      </c>
      <c r="DX197" t="s">
        <v>383</v>
      </c>
      <c r="DY197">
        <v>2.82331</v>
      </c>
      <c r="DZ197">
        <v>2.64047</v>
      </c>
      <c r="EA197">
        <v>0.136675</v>
      </c>
      <c r="EB197">
        <v>0.140733</v>
      </c>
      <c r="EC197">
        <v>0.0773192</v>
      </c>
      <c r="ED197">
        <v>0.0718298</v>
      </c>
      <c r="EE197">
        <v>24004.5</v>
      </c>
      <c r="EF197">
        <v>20889.6</v>
      </c>
      <c r="EG197">
        <v>24915</v>
      </c>
      <c r="EH197">
        <v>23698</v>
      </c>
      <c r="EI197">
        <v>39289.9</v>
      </c>
      <c r="EJ197">
        <v>36447.8</v>
      </c>
      <c r="EK197">
        <v>45094.1</v>
      </c>
      <c r="EL197">
        <v>42324.8</v>
      </c>
      <c r="EM197">
        <v>1.72978</v>
      </c>
      <c r="EN197">
        <v>2.0559</v>
      </c>
      <c r="EO197">
        <v>-0.00755489</v>
      </c>
      <c r="EP197">
        <v>0</v>
      </c>
      <c r="EQ197">
        <v>25.0735</v>
      </c>
      <c r="ER197">
        <v>999.9</v>
      </c>
      <c r="ES197">
        <v>33.36</v>
      </c>
      <c r="ET197">
        <v>39.317</v>
      </c>
      <c r="EU197">
        <v>32.502</v>
      </c>
      <c r="EV197">
        <v>52.0108</v>
      </c>
      <c r="EW197">
        <v>29.1226</v>
      </c>
      <c r="EX197">
        <v>2</v>
      </c>
      <c r="EY197">
        <v>0.340628</v>
      </c>
      <c r="EZ197">
        <v>3.40387</v>
      </c>
      <c r="FA197">
        <v>20.2111</v>
      </c>
      <c r="FB197">
        <v>5.23346</v>
      </c>
      <c r="FC197">
        <v>11.992</v>
      </c>
      <c r="FD197">
        <v>4.9555</v>
      </c>
      <c r="FE197">
        <v>3.30393</v>
      </c>
      <c r="FF197">
        <v>348.2</v>
      </c>
      <c r="FG197">
        <v>9999</v>
      </c>
      <c r="FH197">
        <v>9999</v>
      </c>
      <c r="FI197">
        <v>6257.2</v>
      </c>
      <c r="FJ197">
        <v>1.86826</v>
      </c>
      <c r="FK197">
        <v>1.86401</v>
      </c>
      <c r="FL197">
        <v>1.8714</v>
      </c>
      <c r="FM197">
        <v>1.86251</v>
      </c>
      <c r="FN197">
        <v>1.86188</v>
      </c>
      <c r="FO197">
        <v>1.86829</v>
      </c>
      <c r="FP197">
        <v>1.85837</v>
      </c>
      <c r="FQ197">
        <v>1.86462</v>
      </c>
      <c r="FR197">
        <v>5</v>
      </c>
      <c r="FS197">
        <v>0</v>
      </c>
      <c r="FT197">
        <v>0</v>
      </c>
      <c r="FU197">
        <v>0</v>
      </c>
      <c r="FV197" t="s">
        <v>358</v>
      </c>
      <c r="FW197" t="s">
        <v>359</v>
      </c>
      <c r="FX197" t="s">
        <v>360</v>
      </c>
      <c r="FY197" t="s">
        <v>360</v>
      </c>
      <c r="FZ197" t="s">
        <v>360</v>
      </c>
      <c r="GA197" t="s">
        <v>360</v>
      </c>
      <c r="GB197">
        <v>0</v>
      </c>
      <c r="GC197">
        <v>100</v>
      </c>
      <c r="GD197">
        <v>100</v>
      </c>
      <c r="GE197">
        <v>5.03</v>
      </c>
      <c r="GF197">
        <v>0.3039</v>
      </c>
      <c r="GG197">
        <v>1.58883679202709</v>
      </c>
      <c r="GH197">
        <v>0.00476717027532216</v>
      </c>
      <c r="GI197">
        <v>-2.21254457965117e-06</v>
      </c>
      <c r="GJ197">
        <v>8.4011376092462e-10</v>
      </c>
      <c r="GK197">
        <v>-0.0609447565822332</v>
      </c>
      <c r="GL197">
        <v>-0.00872906473258777</v>
      </c>
      <c r="GM197">
        <v>0.00143137740804298</v>
      </c>
      <c r="GN197">
        <v>-1.08861914993027e-05</v>
      </c>
      <c r="GO197">
        <v>12</v>
      </c>
      <c r="GP197">
        <v>2219</v>
      </c>
      <c r="GQ197">
        <v>4</v>
      </c>
      <c r="GR197">
        <v>38</v>
      </c>
      <c r="GS197">
        <v>3049.3</v>
      </c>
      <c r="GT197">
        <v>3049.3</v>
      </c>
      <c r="GU197">
        <v>2.76611</v>
      </c>
      <c r="GV197">
        <v>2.39624</v>
      </c>
      <c r="GW197">
        <v>1.99829</v>
      </c>
      <c r="GX197">
        <v>2.70142</v>
      </c>
      <c r="GY197">
        <v>2.09351</v>
      </c>
      <c r="GZ197">
        <v>2.41577</v>
      </c>
      <c r="HA197">
        <v>44.4456</v>
      </c>
      <c r="HB197">
        <v>13.4403</v>
      </c>
      <c r="HC197">
        <v>18</v>
      </c>
      <c r="HD197">
        <v>424.789</v>
      </c>
      <c r="HE197">
        <v>641.559</v>
      </c>
      <c r="HF197">
        <v>21.5503</v>
      </c>
      <c r="HG197">
        <v>31.8967</v>
      </c>
      <c r="HH197">
        <v>29.9988</v>
      </c>
      <c r="HI197">
        <v>32.0228</v>
      </c>
      <c r="HJ197">
        <v>31.992</v>
      </c>
      <c r="HK197">
        <v>55.3451</v>
      </c>
      <c r="HL197">
        <v>47.5021</v>
      </c>
      <c r="HM197">
        <v>0</v>
      </c>
      <c r="HN197">
        <v>21.5883</v>
      </c>
      <c r="HO197">
        <v>1092.26</v>
      </c>
      <c r="HP197">
        <v>19.5618</v>
      </c>
      <c r="HQ197">
        <v>95.4003</v>
      </c>
      <c r="HR197">
        <v>99.4651</v>
      </c>
    </row>
    <row r="198" spans="1:226">
      <c r="A198">
        <v>182</v>
      </c>
      <c r="B198">
        <v>1657481083.6</v>
      </c>
      <c r="C198">
        <v>1814.59999990463</v>
      </c>
      <c r="D198" t="s">
        <v>723</v>
      </c>
      <c r="E198" t="s">
        <v>724</v>
      </c>
      <c r="F198">
        <v>5</v>
      </c>
      <c r="G198" t="s">
        <v>596</v>
      </c>
      <c r="H198" t="s">
        <v>354</v>
      </c>
      <c r="I198">
        <v>1657481080.85</v>
      </c>
      <c r="J198">
        <f>(K198)/1000</f>
        <v>0</v>
      </c>
      <c r="K198">
        <f>IF(BF198, AN198, AH198)</f>
        <v>0</v>
      </c>
      <c r="L198">
        <f>IF(BF198, AI198, AG198)</f>
        <v>0</v>
      </c>
      <c r="M198">
        <f>BH198 - IF(AU198&gt;1, L198*BB198*100.0/(AW198*BV198), 0)</f>
        <v>0</v>
      </c>
      <c r="N198">
        <f>((T198-J198/2)*M198-L198)/(T198+J198/2)</f>
        <v>0</v>
      </c>
      <c r="O198">
        <f>N198*(BO198+BP198)/1000.0</f>
        <v>0</v>
      </c>
      <c r="P198">
        <f>(BH198 - IF(AU198&gt;1, L198*BB198*100.0/(AW198*BV198), 0))*(BO198+BP198)/1000.0</f>
        <v>0</v>
      </c>
      <c r="Q198">
        <f>2.0/((1/S198-1/R198)+SIGN(S198)*SQRT((1/S198-1/R198)*(1/S198-1/R198) + 4*BC198/((BC198+1)*(BC198+1))*(2*1/S198*1/R198-1/R198*1/R198)))</f>
        <v>0</v>
      </c>
      <c r="R198">
        <f>IF(LEFT(BD198,1)&lt;&gt;"0",IF(LEFT(BD198,1)="1",3.0,BE198),$D$5+$E$5*(BV198*BO198/($K$5*1000))+$F$5*(BV198*BO198/($K$5*1000))*MAX(MIN(BB198,$J$5),$I$5)*MAX(MIN(BB198,$J$5),$I$5)+$G$5*MAX(MIN(BB198,$J$5),$I$5)*(BV198*BO198/($K$5*1000))+$H$5*(BV198*BO198/($K$5*1000))*(BV198*BO198/($K$5*1000)))</f>
        <v>0</v>
      </c>
      <c r="S198">
        <f>J198*(1000-(1000*0.61365*exp(17.502*W198/(240.97+W198))/(BO198+BP198)+BJ198)/2)/(1000*0.61365*exp(17.502*W198/(240.97+W198))/(BO198+BP198)-BJ198)</f>
        <v>0</v>
      </c>
      <c r="T198">
        <f>1/((BC198+1)/(Q198/1.6)+1/(R198/1.37)) + BC198/((BC198+1)/(Q198/1.6) + BC198/(R198/1.37))</f>
        <v>0</v>
      </c>
      <c r="U198">
        <f>(AX198*BA198)</f>
        <v>0</v>
      </c>
      <c r="V198">
        <f>(BQ198+(U198+2*0.95*5.67E-8*(((BQ198+$B$7)+273)^4-(BQ198+273)^4)-44100*J198)/(1.84*29.3*R198+8*0.95*5.67E-8*(BQ198+273)^3))</f>
        <v>0</v>
      </c>
      <c r="W198">
        <f>($C$7*BR198+$D$7*BS198+$E$7*V198)</f>
        <v>0</v>
      </c>
      <c r="X198">
        <f>0.61365*exp(17.502*W198/(240.97+W198))</f>
        <v>0</v>
      </c>
      <c r="Y198">
        <f>(Z198/AA198*100)</f>
        <v>0</v>
      </c>
      <c r="Z198">
        <f>BJ198*(BO198+BP198)/1000</f>
        <v>0</v>
      </c>
      <c r="AA198">
        <f>0.61365*exp(17.502*BQ198/(240.97+BQ198))</f>
        <v>0</v>
      </c>
      <c r="AB198">
        <f>(X198-BJ198*(BO198+BP198)/1000)</f>
        <v>0</v>
      </c>
      <c r="AC198">
        <f>(-J198*44100)</f>
        <v>0</v>
      </c>
      <c r="AD198">
        <f>2*29.3*R198*0.92*(BQ198-W198)</f>
        <v>0</v>
      </c>
      <c r="AE198">
        <f>2*0.95*5.67E-8*(((BQ198+$B$7)+273)^4-(W198+273)^4)</f>
        <v>0</v>
      </c>
      <c r="AF198">
        <f>U198+AE198+AC198+AD198</f>
        <v>0</v>
      </c>
      <c r="AG198">
        <f>BN198*AU198*(BI198-BH198*(1000-AU198*BK198)/(1000-AU198*BJ198))/(100*BB198)</f>
        <v>0</v>
      </c>
      <c r="AH198">
        <f>1000*BN198*AU198*(BJ198-BK198)/(100*BB198*(1000-AU198*BJ198))</f>
        <v>0</v>
      </c>
      <c r="AI198">
        <f>(AJ198 - AK198 - BO198*1E3/(8.314*(BQ198+273.15)) * AM198/BN198 * AL198) * BN198/(100*BB198) * (1000 - BK198)/1000</f>
        <v>0</v>
      </c>
      <c r="AJ198">
        <v>1095.85492736191</v>
      </c>
      <c r="AK198">
        <v>1060.10175757576</v>
      </c>
      <c r="AL198">
        <v>3.38800274884181</v>
      </c>
      <c r="AM198">
        <v>66.2237107534502</v>
      </c>
      <c r="AN198">
        <f>(AP198 - AO198 + BO198*1E3/(8.314*(BQ198+273.15)) * AR198/BN198 * AQ198) * BN198/(100*BB198) * 1000/(1000 - AP198)</f>
        <v>0</v>
      </c>
      <c r="AO198">
        <v>19.570226059168</v>
      </c>
      <c r="AP198">
        <v>21.7677713286713</v>
      </c>
      <c r="AQ198">
        <v>-0.000699683599739428</v>
      </c>
      <c r="AR198">
        <v>78.8586477778016</v>
      </c>
      <c r="AS198">
        <v>19</v>
      </c>
      <c r="AT198">
        <v>4</v>
      </c>
      <c r="AU198">
        <f>IF(AS198*$H$13&gt;=AW198,1.0,(AW198/(AW198-AS198*$H$13)))</f>
        <v>0</v>
      </c>
      <c r="AV198">
        <f>(AU198-1)*100</f>
        <v>0</v>
      </c>
      <c r="AW198">
        <f>MAX(0,($B$13+$C$13*BV198)/(1+$D$13*BV198)*BO198/(BQ198+273)*$E$13)</f>
        <v>0</v>
      </c>
      <c r="AX198">
        <f>$B$11*BW198+$C$11*BX198+$F$11*CI198*(1-CL198)</f>
        <v>0</v>
      </c>
      <c r="AY198">
        <f>AX198*AZ198</f>
        <v>0</v>
      </c>
      <c r="AZ198">
        <f>($B$11*$D$9+$C$11*$D$9+$F$11*((CV198+CN198)/MAX(CV198+CN198+CW198, 0.1)*$I$9+CW198/MAX(CV198+CN198+CW198, 0.1)*$J$9))/($B$11+$C$11+$F$11)</f>
        <v>0</v>
      </c>
      <c r="BA198">
        <f>($B$11*$K$9+$C$11*$K$9+$F$11*((CV198+CN198)/MAX(CV198+CN198+CW198, 0.1)*$P$9+CW198/MAX(CV198+CN198+CW198, 0.1)*$Q$9))/($B$11+$C$11+$F$11)</f>
        <v>0</v>
      </c>
      <c r="BB198">
        <v>2.7</v>
      </c>
      <c r="BC198">
        <v>0.5</v>
      </c>
      <c r="BD198" t="s">
        <v>355</v>
      </c>
      <c r="BE198">
        <v>2</v>
      </c>
      <c r="BF198" t="b">
        <v>1</v>
      </c>
      <c r="BG198">
        <v>1657481080.85</v>
      </c>
      <c r="BH198">
        <v>1029.561</v>
      </c>
      <c r="BI198">
        <v>1075.673</v>
      </c>
      <c r="BJ198">
        <v>21.77267</v>
      </c>
      <c r="BK198">
        <v>19.56843</v>
      </c>
      <c r="BL198">
        <v>1024.508</v>
      </c>
      <c r="BM198">
        <v>21.469</v>
      </c>
      <c r="BN198">
        <v>499.9817</v>
      </c>
      <c r="BO198">
        <v>73.36053</v>
      </c>
      <c r="BP198">
        <v>0.02402452</v>
      </c>
      <c r="BQ198">
        <v>25.13255</v>
      </c>
      <c r="BR198">
        <v>24.95385</v>
      </c>
      <c r="BS198">
        <v>999.9</v>
      </c>
      <c r="BT198">
        <v>0</v>
      </c>
      <c r="BU198">
        <v>0</v>
      </c>
      <c r="BV198">
        <v>10013.801</v>
      </c>
      <c r="BW198">
        <v>0</v>
      </c>
      <c r="BX198">
        <v>773.8811</v>
      </c>
      <c r="BY198">
        <v>-46.11085</v>
      </c>
      <c r="BZ198">
        <v>1052.477</v>
      </c>
      <c r="CA198">
        <v>1097.143</v>
      </c>
      <c r="CB198">
        <v>2.204242</v>
      </c>
      <c r="CC198">
        <v>1075.673</v>
      </c>
      <c r="CD198">
        <v>19.56843</v>
      </c>
      <c r="CE198">
        <v>1.597254</v>
      </c>
      <c r="CF198">
        <v>1.43555</v>
      </c>
      <c r="CG198">
        <v>13.93234</v>
      </c>
      <c r="CH198">
        <v>12.29845</v>
      </c>
      <c r="CI198">
        <v>1999.974</v>
      </c>
      <c r="CJ198">
        <v>0.9799944</v>
      </c>
      <c r="CK198">
        <v>0.02000544</v>
      </c>
      <c r="CL198">
        <v>0</v>
      </c>
      <c r="CM198">
        <v>2.66513</v>
      </c>
      <c r="CN198">
        <v>0</v>
      </c>
      <c r="CO198">
        <v>3264.596</v>
      </c>
      <c r="CP198">
        <v>16705.16</v>
      </c>
      <c r="CQ198">
        <v>45.5</v>
      </c>
      <c r="CR198">
        <v>48.0872</v>
      </c>
      <c r="CS198">
        <v>46.812</v>
      </c>
      <c r="CT198">
        <v>45.7748</v>
      </c>
      <c r="CU198">
        <v>44.75</v>
      </c>
      <c r="CV198">
        <v>1959.962</v>
      </c>
      <c r="CW198">
        <v>40.012</v>
      </c>
      <c r="CX198">
        <v>0</v>
      </c>
      <c r="CY198">
        <v>1651547868</v>
      </c>
      <c r="CZ198">
        <v>0</v>
      </c>
      <c r="DA198">
        <v>0</v>
      </c>
      <c r="DB198" t="s">
        <v>356</v>
      </c>
      <c r="DC198">
        <v>1657298120.5</v>
      </c>
      <c r="DD198">
        <v>1657298120.5</v>
      </c>
      <c r="DE198">
        <v>0</v>
      </c>
      <c r="DF198">
        <v>1.391</v>
      </c>
      <c r="DG198">
        <v>0.035</v>
      </c>
      <c r="DH198">
        <v>2.39</v>
      </c>
      <c r="DI198">
        <v>0.104</v>
      </c>
      <c r="DJ198">
        <v>419</v>
      </c>
      <c r="DK198">
        <v>18</v>
      </c>
      <c r="DL198">
        <v>0.11</v>
      </c>
      <c r="DM198">
        <v>0.02</v>
      </c>
      <c r="DN198">
        <v>-46.0999625</v>
      </c>
      <c r="DO198">
        <v>-0.90764915572225</v>
      </c>
      <c r="DP198">
        <v>0.285285831831428</v>
      </c>
      <c r="DQ198">
        <v>0</v>
      </c>
      <c r="DR198">
        <v>2.211702</v>
      </c>
      <c r="DS198">
        <v>-0.0265675046904293</v>
      </c>
      <c r="DT198">
        <v>0.0100632626915926</v>
      </c>
      <c r="DU198">
        <v>1</v>
      </c>
      <c r="DV198">
        <v>1</v>
      </c>
      <c r="DW198">
        <v>2</v>
      </c>
      <c r="DX198" t="s">
        <v>383</v>
      </c>
      <c r="DY198">
        <v>2.82334</v>
      </c>
      <c r="DZ198">
        <v>2.6406</v>
      </c>
      <c r="EA198">
        <v>0.138253</v>
      </c>
      <c r="EB198">
        <v>0.142336</v>
      </c>
      <c r="EC198">
        <v>0.0772929</v>
      </c>
      <c r="ED198">
        <v>0.0718144</v>
      </c>
      <c r="EE198">
        <v>23961.1</v>
      </c>
      <c r="EF198">
        <v>20851.4</v>
      </c>
      <c r="EG198">
        <v>24915.4</v>
      </c>
      <c r="EH198">
        <v>23698.8</v>
      </c>
      <c r="EI198">
        <v>39291.8</v>
      </c>
      <c r="EJ198">
        <v>36449.6</v>
      </c>
      <c r="EK198">
        <v>45094.9</v>
      </c>
      <c r="EL198">
        <v>42326.1</v>
      </c>
      <c r="EM198">
        <v>1.73</v>
      </c>
      <c r="EN198">
        <v>2.05625</v>
      </c>
      <c r="EO198">
        <v>-0.0063777</v>
      </c>
      <c r="EP198">
        <v>0</v>
      </c>
      <c r="EQ198">
        <v>25.0693</v>
      </c>
      <c r="ER198">
        <v>999.9</v>
      </c>
      <c r="ES198">
        <v>33.335</v>
      </c>
      <c r="ET198">
        <v>39.347</v>
      </c>
      <c r="EU198">
        <v>32.5297</v>
      </c>
      <c r="EV198">
        <v>51.7208</v>
      </c>
      <c r="EW198">
        <v>29.1226</v>
      </c>
      <c r="EX198">
        <v>2</v>
      </c>
      <c r="EY198">
        <v>0.339479</v>
      </c>
      <c r="EZ198">
        <v>3.40081</v>
      </c>
      <c r="FA198">
        <v>20.211</v>
      </c>
      <c r="FB198">
        <v>5.23361</v>
      </c>
      <c r="FC198">
        <v>11.992</v>
      </c>
      <c r="FD198">
        <v>4.95555</v>
      </c>
      <c r="FE198">
        <v>3.30393</v>
      </c>
      <c r="FF198">
        <v>348.2</v>
      </c>
      <c r="FG198">
        <v>9999</v>
      </c>
      <c r="FH198">
        <v>9999</v>
      </c>
      <c r="FI198">
        <v>6257.2</v>
      </c>
      <c r="FJ198">
        <v>1.86819</v>
      </c>
      <c r="FK198">
        <v>1.86401</v>
      </c>
      <c r="FL198">
        <v>1.87136</v>
      </c>
      <c r="FM198">
        <v>1.8625</v>
      </c>
      <c r="FN198">
        <v>1.86188</v>
      </c>
      <c r="FO198">
        <v>1.86829</v>
      </c>
      <c r="FP198">
        <v>1.85837</v>
      </c>
      <c r="FQ198">
        <v>1.86462</v>
      </c>
      <c r="FR198">
        <v>5</v>
      </c>
      <c r="FS198">
        <v>0</v>
      </c>
      <c r="FT198">
        <v>0</v>
      </c>
      <c r="FU198">
        <v>0</v>
      </c>
      <c r="FV198" t="s">
        <v>358</v>
      </c>
      <c r="FW198" t="s">
        <v>359</v>
      </c>
      <c r="FX198" t="s">
        <v>360</v>
      </c>
      <c r="FY198" t="s">
        <v>360</v>
      </c>
      <c r="FZ198" t="s">
        <v>360</v>
      </c>
      <c r="GA198" t="s">
        <v>360</v>
      </c>
      <c r="GB198">
        <v>0</v>
      </c>
      <c r="GC198">
        <v>100</v>
      </c>
      <c r="GD198">
        <v>100</v>
      </c>
      <c r="GE198">
        <v>5.08</v>
      </c>
      <c r="GF198">
        <v>0.3035</v>
      </c>
      <c r="GG198">
        <v>1.58883679202709</v>
      </c>
      <c r="GH198">
        <v>0.00476717027532216</v>
      </c>
      <c r="GI198">
        <v>-2.21254457965117e-06</v>
      </c>
      <c r="GJ198">
        <v>8.4011376092462e-10</v>
      </c>
      <c r="GK198">
        <v>-0.0609447565822332</v>
      </c>
      <c r="GL198">
        <v>-0.00872906473258777</v>
      </c>
      <c r="GM198">
        <v>0.00143137740804298</v>
      </c>
      <c r="GN198">
        <v>-1.08861914993027e-05</v>
      </c>
      <c r="GO198">
        <v>12</v>
      </c>
      <c r="GP198">
        <v>2219</v>
      </c>
      <c r="GQ198">
        <v>4</v>
      </c>
      <c r="GR198">
        <v>38</v>
      </c>
      <c r="GS198">
        <v>3049.4</v>
      </c>
      <c r="GT198">
        <v>3049.4</v>
      </c>
      <c r="GU198">
        <v>2.80396</v>
      </c>
      <c r="GV198">
        <v>2.39136</v>
      </c>
      <c r="GW198">
        <v>1.99829</v>
      </c>
      <c r="GX198">
        <v>2.7002</v>
      </c>
      <c r="GY198">
        <v>2.09351</v>
      </c>
      <c r="GZ198">
        <v>2.40479</v>
      </c>
      <c r="HA198">
        <v>44.4456</v>
      </c>
      <c r="HB198">
        <v>13.4491</v>
      </c>
      <c r="HC198">
        <v>18</v>
      </c>
      <c r="HD198">
        <v>424.833</v>
      </c>
      <c r="HE198">
        <v>641.705</v>
      </c>
      <c r="HF198">
        <v>21.5928</v>
      </c>
      <c r="HG198">
        <v>31.8783</v>
      </c>
      <c r="HH198">
        <v>29.999</v>
      </c>
      <c r="HI198">
        <v>32.0095</v>
      </c>
      <c r="HJ198">
        <v>31.9785</v>
      </c>
      <c r="HK198">
        <v>56.0983</v>
      </c>
      <c r="HL198">
        <v>47.5021</v>
      </c>
      <c r="HM198">
        <v>0</v>
      </c>
      <c r="HN198">
        <v>21.6206</v>
      </c>
      <c r="HO198">
        <v>1105.71</v>
      </c>
      <c r="HP198">
        <v>19.5618</v>
      </c>
      <c r="HQ198">
        <v>95.4018</v>
      </c>
      <c r="HR198">
        <v>99.4683</v>
      </c>
    </row>
    <row r="199" spans="1:226">
      <c r="A199">
        <v>183</v>
      </c>
      <c r="B199">
        <v>1657481088.6</v>
      </c>
      <c r="C199">
        <v>1819.59999990463</v>
      </c>
      <c r="D199" t="s">
        <v>725</v>
      </c>
      <c r="E199" t="s">
        <v>726</v>
      </c>
      <c r="F199">
        <v>5</v>
      </c>
      <c r="G199" t="s">
        <v>596</v>
      </c>
      <c r="H199" t="s">
        <v>354</v>
      </c>
      <c r="I199">
        <v>1657481086.1</v>
      </c>
      <c r="J199">
        <f>(K199)/1000</f>
        <v>0</v>
      </c>
      <c r="K199">
        <f>IF(BF199, AN199, AH199)</f>
        <v>0</v>
      </c>
      <c r="L199">
        <f>IF(BF199, AI199, AG199)</f>
        <v>0</v>
      </c>
      <c r="M199">
        <f>BH199 - IF(AU199&gt;1, L199*BB199*100.0/(AW199*BV199), 0)</f>
        <v>0</v>
      </c>
      <c r="N199">
        <f>((T199-J199/2)*M199-L199)/(T199+J199/2)</f>
        <v>0</v>
      </c>
      <c r="O199">
        <f>N199*(BO199+BP199)/1000.0</f>
        <v>0</v>
      </c>
      <c r="P199">
        <f>(BH199 - IF(AU199&gt;1, L199*BB199*100.0/(AW199*BV199), 0))*(BO199+BP199)/1000.0</f>
        <v>0</v>
      </c>
      <c r="Q199">
        <f>2.0/((1/S199-1/R199)+SIGN(S199)*SQRT((1/S199-1/R199)*(1/S199-1/R199) + 4*BC199/((BC199+1)*(BC199+1))*(2*1/S199*1/R199-1/R199*1/R199)))</f>
        <v>0</v>
      </c>
      <c r="R199">
        <f>IF(LEFT(BD199,1)&lt;&gt;"0",IF(LEFT(BD199,1)="1",3.0,BE199),$D$5+$E$5*(BV199*BO199/($K$5*1000))+$F$5*(BV199*BO199/($K$5*1000))*MAX(MIN(BB199,$J$5),$I$5)*MAX(MIN(BB199,$J$5),$I$5)+$G$5*MAX(MIN(BB199,$J$5),$I$5)*(BV199*BO199/($K$5*1000))+$H$5*(BV199*BO199/($K$5*1000))*(BV199*BO199/($K$5*1000)))</f>
        <v>0</v>
      </c>
      <c r="S199">
        <f>J199*(1000-(1000*0.61365*exp(17.502*W199/(240.97+W199))/(BO199+BP199)+BJ199)/2)/(1000*0.61365*exp(17.502*W199/(240.97+W199))/(BO199+BP199)-BJ199)</f>
        <v>0</v>
      </c>
      <c r="T199">
        <f>1/((BC199+1)/(Q199/1.6)+1/(R199/1.37)) + BC199/((BC199+1)/(Q199/1.6) + BC199/(R199/1.37))</f>
        <v>0</v>
      </c>
      <c r="U199">
        <f>(AX199*BA199)</f>
        <v>0</v>
      </c>
      <c r="V199">
        <f>(BQ199+(U199+2*0.95*5.67E-8*(((BQ199+$B$7)+273)^4-(BQ199+273)^4)-44100*J199)/(1.84*29.3*R199+8*0.95*5.67E-8*(BQ199+273)^3))</f>
        <v>0</v>
      </c>
      <c r="W199">
        <f>($C$7*BR199+$D$7*BS199+$E$7*V199)</f>
        <v>0</v>
      </c>
      <c r="X199">
        <f>0.61365*exp(17.502*W199/(240.97+W199))</f>
        <v>0</v>
      </c>
      <c r="Y199">
        <f>(Z199/AA199*100)</f>
        <v>0</v>
      </c>
      <c r="Z199">
        <f>BJ199*(BO199+BP199)/1000</f>
        <v>0</v>
      </c>
      <c r="AA199">
        <f>0.61365*exp(17.502*BQ199/(240.97+BQ199))</f>
        <v>0</v>
      </c>
      <c r="AB199">
        <f>(X199-BJ199*(BO199+BP199)/1000)</f>
        <v>0</v>
      </c>
      <c r="AC199">
        <f>(-J199*44100)</f>
        <v>0</v>
      </c>
      <c r="AD199">
        <f>2*29.3*R199*0.92*(BQ199-W199)</f>
        <v>0</v>
      </c>
      <c r="AE199">
        <f>2*0.95*5.67E-8*(((BQ199+$B$7)+273)^4-(W199+273)^4)</f>
        <v>0</v>
      </c>
      <c r="AF199">
        <f>U199+AE199+AC199+AD199</f>
        <v>0</v>
      </c>
      <c r="AG199">
        <f>BN199*AU199*(BI199-BH199*(1000-AU199*BK199)/(1000-AU199*BJ199))/(100*BB199)</f>
        <v>0</v>
      </c>
      <c r="AH199">
        <f>1000*BN199*AU199*(BJ199-BK199)/(100*BB199*(1000-AU199*BJ199))</f>
        <v>0</v>
      </c>
      <c r="AI199">
        <f>(AJ199 - AK199 - BO199*1E3/(8.314*(BQ199+273.15)) * AM199/BN199 * AL199) * BN199/(100*BB199) * (1000 - BK199)/1000</f>
        <v>0</v>
      </c>
      <c r="AJ199">
        <v>1113.32197532873</v>
      </c>
      <c r="AK199">
        <v>1077.28781818182</v>
      </c>
      <c r="AL199">
        <v>3.43664532688866</v>
      </c>
      <c r="AM199">
        <v>66.2237107534502</v>
      </c>
      <c r="AN199">
        <f>(AP199 - AO199 + BO199*1E3/(8.314*(BQ199+273.15)) * AR199/BN199 * AQ199) * BN199/(100*BB199) * 1000/(1000 - AP199)</f>
        <v>0</v>
      </c>
      <c r="AO199">
        <v>19.5640355601231</v>
      </c>
      <c r="AP199">
        <v>21.7578027972028</v>
      </c>
      <c r="AQ199">
        <v>-0.000320726768512729</v>
      </c>
      <c r="AR199">
        <v>78.8586477778016</v>
      </c>
      <c r="AS199">
        <v>19</v>
      </c>
      <c r="AT199">
        <v>4</v>
      </c>
      <c r="AU199">
        <f>IF(AS199*$H$13&gt;=AW199,1.0,(AW199/(AW199-AS199*$H$13)))</f>
        <v>0</v>
      </c>
      <c r="AV199">
        <f>(AU199-1)*100</f>
        <v>0</v>
      </c>
      <c r="AW199">
        <f>MAX(0,($B$13+$C$13*BV199)/(1+$D$13*BV199)*BO199/(BQ199+273)*$E$13)</f>
        <v>0</v>
      </c>
      <c r="AX199">
        <f>$B$11*BW199+$C$11*BX199+$F$11*CI199*(1-CL199)</f>
        <v>0</v>
      </c>
      <c r="AY199">
        <f>AX199*AZ199</f>
        <v>0</v>
      </c>
      <c r="AZ199">
        <f>($B$11*$D$9+$C$11*$D$9+$F$11*((CV199+CN199)/MAX(CV199+CN199+CW199, 0.1)*$I$9+CW199/MAX(CV199+CN199+CW199, 0.1)*$J$9))/($B$11+$C$11+$F$11)</f>
        <v>0</v>
      </c>
      <c r="BA199">
        <f>($B$11*$K$9+$C$11*$K$9+$F$11*((CV199+CN199)/MAX(CV199+CN199+CW199, 0.1)*$P$9+CW199/MAX(CV199+CN199+CW199, 0.1)*$Q$9))/($B$11+$C$11+$F$11)</f>
        <v>0</v>
      </c>
      <c r="BB199">
        <v>2.7</v>
      </c>
      <c r="BC199">
        <v>0.5</v>
      </c>
      <c r="BD199" t="s">
        <v>355</v>
      </c>
      <c r="BE199">
        <v>2</v>
      </c>
      <c r="BF199" t="b">
        <v>1</v>
      </c>
      <c r="BG199">
        <v>1657481086.1</v>
      </c>
      <c r="BH199">
        <v>1047.09888888889</v>
      </c>
      <c r="BI199">
        <v>1093.37666666667</v>
      </c>
      <c r="BJ199">
        <v>21.7622444444444</v>
      </c>
      <c r="BK199">
        <v>19.5622444444444</v>
      </c>
      <c r="BL199">
        <v>1041.99777777778</v>
      </c>
      <c r="BM199">
        <v>21.4589444444444</v>
      </c>
      <c r="BN199">
        <v>500.020666666667</v>
      </c>
      <c r="BO199">
        <v>73.3622444444445</v>
      </c>
      <c r="BP199">
        <v>0.0235225444444444</v>
      </c>
      <c r="BQ199">
        <v>25.1434555555556</v>
      </c>
      <c r="BR199">
        <v>24.9665888888889</v>
      </c>
      <c r="BS199">
        <v>999.9</v>
      </c>
      <c r="BT199">
        <v>0</v>
      </c>
      <c r="BU199">
        <v>0</v>
      </c>
      <c r="BV199">
        <v>10015.7055555556</v>
      </c>
      <c r="BW199">
        <v>0</v>
      </c>
      <c r="BX199">
        <v>747.009222222222</v>
      </c>
      <c r="BY199">
        <v>-46.2762555555556</v>
      </c>
      <c r="BZ199">
        <v>1070.39222222222</v>
      </c>
      <c r="CA199">
        <v>1115.19111111111</v>
      </c>
      <c r="CB199">
        <v>2.20001444444444</v>
      </c>
      <c r="CC199">
        <v>1093.37666666667</v>
      </c>
      <c r="CD199">
        <v>19.5622444444444</v>
      </c>
      <c r="CE199">
        <v>1.59652777777778</v>
      </c>
      <c r="CF199">
        <v>1.43513</v>
      </c>
      <c r="CG199">
        <v>13.9253333333333</v>
      </c>
      <c r="CH199">
        <v>12.2939777777778</v>
      </c>
      <c r="CI199">
        <v>1999.97888888889</v>
      </c>
      <c r="CJ199">
        <v>0.979993333333333</v>
      </c>
      <c r="CK199">
        <v>0.0200065111111111</v>
      </c>
      <c r="CL199">
        <v>0</v>
      </c>
      <c r="CM199">
        <v>2.56847777777778</v>
      </c>
      <c r="CN199">
        <v>0</v>
      </c>
      <c r="CO199">
        <v>3257.46555555556</v>
      </c>
      <c r="CP199">
        <v>16705.1888888889</v>
      </c>
      <c r="CQ199">
        <v>45.5413333333333</v>
      </c>
      <c r="CR199">
        <v>48.111</v>
      </c>
      <c r="CS199">
        <v>46.812</v>
      </c>
      <c r="CT199">
        <v>45.812</v>
      </c>
      <c r="CU199">
        <v>44.7637777777778</v>
      </c>
      <c r="CV199">
        <v>1959.96444444444</v>
      </c>
      <c r="CW199">
        <v>40.0155555555556</v>
      </c>
      <c r="CX199">
        <v>0</v>
      </c>
      <c r="CY199">
        <v>1651547872.8</v>
      </c>
      <c r="CZ199">
        <v>0</v>
      </c>
      <c r="DA199">
        <v>0</v>
      </c>
      <c r="DB199" t="s">
        <v>356</v>
      </c>
      <c r="DC199">
        <v>1657298120.5</v>
      </c>
      <c r="DD199">
        <v>1657298120.5</v>
      </c>
      <c r="DE199">
        <v>0</v>
      </c>
      <c r="DF199">
        <v>1.391</v>
      </c>
      <c r="DG199">
        <v>0.035</v>
      </c>
      <c r="DH199">
        <v>2.39</v>
      </c>
      <c r="DI199">
        <v>0.104</v>
      </c>
      <c r="DJ199">
        <v>419</v>
      </c>
      <c r="DK199">
        <v>18</v>
      </c>
      <c r="DL199">
        <v>0.11</v>
      </c>
      <c r="DM199">
        <v>0.02</v>
      </c>
      <c r="DN199">
        <v>-46.1982825</v>
      </c>
      <c r="DO199">
        <v>-1.13764615384599</v>
      </c>
      <c r="DP199">
        <v>0.29749475700212</v>
      </c>
      <c r="DQ199">
        <v>0</v>
      </c>
      <c r="DR199">
        <v>2.2110345</v>
      </c>
      <c r="DS199">
        <v>-0.095802551594752</v>
      </c>
      <c r="DT199">
        <v>0.00961908700189369</v>
      </c>
      <c r="DU199">
        <v>1</v>
      </c>
      <c r="DV199">
        <v>1</v>
      </c>
      <c r="DW199">
        <v>2</v>
      </c>
      <c r="DX199" t="s">
        <v>383</v>
      </c>
      <c r="DY199">
        <v>2.8235</v>
      </c>
      <c r="DZ199">
        <v>2.63982</v>
      </c>
      <c r="EA199">
        <v>0.139691</v>
      </c>
      <c r="EB199">
        <v>0.14367</v>
      </c>
      <c r="EC199">
        <v>0.0772658</v>
      </c>
      <c r="ED199">
        <v>0.0717992</v>
      </c>
      <c r="EE199">
        <v>23921.9</v>
      </c>
      <c r="EF199">
        <v>20819.3</v>
      </c>
      <c r="EG199">
        <v>24916.2</v>
      </c>
      <c r="EH199">
        <v>23699.1</v>
      </c>
      <c r="EI199">
        <v>39294.2</v>
      </c>
      <c r="EJ199">
        <v>36450.5</v>
      </c>
      <c r="EK199">
        <v>45096.2</v>
      </c>
      <c r="EL199">
        <v>42326.4</v>
      </c>
      <c r="EM199">
        <v>1.73015</v>
      </c>
      <c r="EN199">
        <v>2.0562</v>
      </c>
      <c r="EO199">
        <v>-0.00608712</v>
      </c>
      <c r="EP199">
        <v>0</v>
      </c>
      <c r="EQ199">
        <v>25.0655</v>
      </c>
      <c r="ER199">
        <v>999.9</v>
      </c>
      <c r="ES199">
        <v>33.287</v>
      </c>
      <c r="ET199">
        <v>39.347</v>
      </c>
      <c r="EU199">
        <v>32.4849</v>
      </c>
      <c r="EV199">
        <v>51.7608</v>
      </c>
      <c r="EW199">
        <v>29.1787</v>
      </c>
      <c r="EX199">
        <v>2</v>
      </c>
      <c r="EY199">
        <v>0.338455</v>
      </c>
      <c r="EZ199">
        <v>3.40109</v>
      </c>
      <c r="FA199">
        <v>20.2109</v>
      </c>
      <c r="FB199">
        <v>5.23301</v>
      </c>
      <c r="FC199">
        <v>11.992</v>
      </c>
      <c r="FD199">
        <v>4.95565</v>
      </c>
      <c r="FE199">
        <v>3.304</v>
      </c>
      <c r="FF199">
        <v>348.3</v>
      </c>
      <c r="FG199">
        <v>9999</v>
      </c>
      <c r="FH199">
        <v>9999</v>
      </c>
      <c r="FI199">
        <v>6257.4</v>
      </c>
      <c r="FJ199">
        <v>1.86823</v>
      </c>
      <c r="FK199">
        <v>1.86401</v>
      </c>
      <c r="FL199">
        <v>1.87138</v>
      </c>
      <c r="FM199">
        <v>1.86251</v>
      </c>
      <c r="FN199">
        <v>1.86188</v>
      </c>
      <c r="FO199">
        <v>1.86829</v>
      </c>
      <c r="FP199">
        <v>1.85837</v>
      </c>
      <c r="FQ199">
        <v>1.86462</v>
      </c>
      <c r="FR199">
        <v>5</v>
      </c>
      <c r="FS199">
        <v>0</v>
      </c>
      <c r="FT199">
        <v>0</v>
      </c>
      <c r="FU199">
        <v>0</v>
      </c>
      <c r="FV199" t="s">
        <v>358</v>
      </c>
      <c r="FW199" t="s">
        <v>359</v>
      </c>
      <c r="FX199" t="s">
        <v>360</v>
      </c>
      <c r="FY199" t="s">
        <v>360</v>
      </c>
      <c r="FZ199" t="s">
        <v>360</v>
      </c>
      <c r="GA199" t="s">
        <v>360</v>
      </c>
      <c r="GB199">
        <v>0</v>
      </c>
      <c r="GC199">
        <v>100</v>
      </c>
      <c r="GD199">
        <v>100</v>
      </c>
      <c r="GE199">
        <v>5.13</v>
      </c>
      <c r="GF199">
        <v>0.3031</v>
      </c>
      <c r="GG199">
        <v>1.58883679202709</v>
      </c>
      <c r="GH199">
        <v>0.00476717027532216</v>
      </c>
      <c r="GI199">
        <v>-2.21254457965117e-06</v>
      </c>
      <c r="GJ199">
        <v>8.4011376092462e-10</v>
      </c>
      <c r="GK199">
        <v>-0.0609447565822332</v>
      </c>
      <c r="GL199">
        <v>-0.00872906473258777</v>
      </c>
      <c r="GM199">
        <v>0.00143137740804298</v>
      </c>
      <c r="GN199">
        <v>-1.08861914993027e-05</v>
      </c>
      <c r="GO199">
        <v>12</v>
      </c>
      <c r="GP199">
        <v>2219</v>
      </c>
      <c r="GQ199">
        <v>4</v>
      </c>
      <c r="GR199">
        <v>38</v>
      </c>
      <c r="GS199">
        <v>3049.5</v>
      </c>
      <c r="GT199">
        <v>3049.5</v>
      </c>
      <c r="GU199">
        <v>2.83203</v>
      </c>
      <c r="GV199">
        <v>2.39502</v>
      </c>
      <c r="GW199">
        <v>1.99829</v>
      </c>
      <c r="GX199">
        <v>2.70264</v>
      </c>
      <c r="GY199">
        <v>2.09351</v>
      </c>
      <c r="GZ199">
        <v>2.34863</v>
      </c>
      <c r="HA199">
        <v>44.4456</v>
      </c>
      <c r="HB199">
        <v>13.4316</v>
      </c>
      <c r="HC199">
        <v>18</v>
      </c>
      <c r="HD199">
        <v>424.833</v>
      </c>
      <c r="HE199">
        <v>641.521</v>
      </c>
      <c r="HF199">
        <v>21.6258</v>
      </c>
      <c r="HG199">
        <v>31.862</v>
      </c>
      <c r="HH199">
        <v>29.999</v>
      </c>
      <c r="HI199">
        <v>31.9961</v>
      </c>
      <c r="HJ199">
        <v>31.9652</v>
      </c>
      <c r="HK199">
        <v>56.7777</v>
      </c>
      <c r="HL199">
        <v>47.5021</v>
      </c>
      <c r="HM199">
        <v>0</v>
      </c>
      <c r="HN199">
        <v>21.6442</v>
      </c>
      <c r="HO199">
        <v>1125.85</v>
      </c>
      <c r="HP199">
        <v>19.5618</v>
      </c>
      <c r="HQ199">
        <v>95.4048</v>
      </c>
      <c r="HR199">
        <v>99.4692</v>
      </c>
    </row>
    <row r="200" spans="1:226">
      <c r="A200">
        <v>184</v>
      </c>
      <c r="B200">
        <v>1657481093.6</v>
      </c>
      <c r="C200">
        <v>1824.59999990463</v>
      </c>
      <c r="D200" t="s">
        <v>727</v>
      </c>
      <c r="E200" t="s">
        <v>728</v>
      </c>
      <c r="F200">
        <v>5</v>
      </c>
      <c r="G200" t="s">
        <v>596</v>
      </c>
      <c r="H200" t="s">
        <v>354</v>
      </c>
      <c r="I200">
        <v>1657481090.8</v>
      </c>
      <c r="J200">
        <f>(K200)/1000</f>
        <v>0</v>
      </c>
      <c r="K200">
        <f>IF(BF200, AN200, AH200)</f>
        <v>0</v>
      </c>
      <c r="L200">
        <f>IF(BF200, AI200, AG200)</f>
        <v>0</v>
      </c>
      <c r="M200">
        <f>BH200 - IF(AU200&gt;1, L200*BB200*100.0/(AW200*BV200), 0)</f>
        <v>0</v>
      </c>
      <c r="N200">
        <f>((T200-J200/2)*M200-L200)/(T200+J200/2)</f>
        <v>0</v>
      </c>
      <c r="O200">
        <f>N200*(BO200+BP200)/1000.0</f>
        <v>0</v>
      </c>
      <c r="P200">
        <f>(BH200 - IF(AU200&gt;1, L200*BB200*100.0/(AW200*BV200), 0))*(BO200+BP200)/1000.0</f>
        <v>0</v>
      </c>
      <c r="Q200">
        <f>2.0/((1/S200-1/R200)+SIGN(S200)*SQRT((1/S200-1/R200)*(1/S200-1/R200) + 4*BC200/((BC200+1)*(BC200+1))*(2*1/S200*1/R200-1/R200*1/R200)))</f>
        <v>0</v>
      </c>
      <c r="R200">
        <f>IF(LEFT(BD200,1)&lt;&gt;"0",IF(LEFT(BD200,1)="1",3.0,BE200),$D$5+$E$5*(BV200*BO200/($K$5*1000))+$F$5*(BV200*BO200/($K$5*1000))*MAX(MIN(BB200,$J$5),$I$5)*MAX(MIN(BB200,$J$5),$I$5)+$G$5*MAX(MIN(BB200,$J$5),$I$5)*(BV200*BO200/($K$5*1000))+$H$5*(BV200*BO200/($K$5*1000))*(BV200*BO200/($K$5*1000)))</f>
        <v>0</v>
      </c>
      <c r="S200">
        <f>J200*(1000-(1000*0.61365*exp(17.502*W200/(240.97+W200))/(BO200+BP200)+BJ200)/2)/(1000*0.61365*exp(17.502*W200/(240.97+W200))/(BO200+BP200)-BJ200)</f>
        <v>0</v>
      </c>
      <c r="T200">
        <f>1/((BC200+1)/(Q200/1.6)+1/(R200/1.37)) + BC200/((BC200+1)/(Q200/1.6) + BC200/(R200/1.37))</f>
        <v>0</v>
      </c>
      <c r="U200">
        <f>(AX200*BA200)</f>
        <v>0</v>
      </c>
      <c r="V200">
        <f>(BQ200+(U200+2*0.95*5.67E-8*(((BQ200+$B$7)+273)^4-(BQ200+273)^4)-44100*J200)/(1.84*29.3*R200+8*0.95*5.67E-8*(BQ200+273)^3))</f>
        <v>0</v>
      </c>
      <c r="W200">
        <f>($C$7*BR200+$D$7*BS200+$E$7*V200)</f>
        <v>0</v>
      </c>
      <c r="X200">
        <f>0.61365*exp(17.502*W200/(240.97+W200))</f>
        <v>0</v>
      </c>
      <c r="Y200">
        <f>(Z200/AA200*100)</f>
        <v>0</v>
      </c>
      <c r="Z200">
        <f>BJ200*(BO200+BP200)/1000</f>
        <v>0</v>
      </c>
      <c r="AA200">
        <f>0.61365*exp(17.502*BQ200/(240.97+BQ200))</f>
        <v>0</v>
      </c>
      <c r="AB200">
        <f>(X200-BJ200*(BO200+BP200)/1000)</f>
        <v>0</v>
      </c>
      <c r="AC200">
        <f>(-J200*44100)</f>
        <v>0</v>
      </c>
      <c r="AD200">
        <f>2*29.3*R200*0.92*(BQ200-W200)</f>
        <v>0</v>
      </c>
      <c r="AE200">
        <f>2*0.95*5.67E-8*(((BQ200+$B$7)+273)^4-(W200+273)^4)</f>
        <v>0</v>
      </c>
      <c r="AF200">
        <f>U200+AE200+AC200+AD200</f>
        <v>0</v>
      </c>
      <c r="AG200">
        <f>BN200*AU200*(BI200-BH200*(1000-AU200*BK200)/(1000-AU200*BJ200))/(100*BB200)</f>
        <v>0</v>
      </c>
      <c r="AH200">
        <f>1000*BN200*AU200*(BJ200-BK200)/(100*BB200*(1000-AU200*BJ200))</f>
        <v>0</v>
      </c>
      <c r="AI200">
        <f>(AJ200 - AK200 - BO200*1E3/(8.314*(BQ200+273.15)) * AM200/BN200 * AL200) * BN200/(100*BB200) * (1000 - BK200)/1000</f>
        <v>0</v>
      </c>
      <c r="AJ200">
        <v>1129.92828543992</v>
      </c>
      <c r="AK200">
        <v>1094.1483030303</v>
      </c>
      <c r="AL200">
        <v>3.36585221349457</v>
      </c>
      <c r="AM200">
        <v>66.2237107534502</v>
      </c>
      <c r="AN200">
        <f>(AP200 - AO200 + BO200*1E3/(8.314*(BQ200+273.15)) * AR200/BN200 * AQ200) * BN200/(100*BB200) * 1000/(1000 - AP200)</f>
        <v>0</v>
      </c>
      <c r="AO200">
        <v>19.5584992137763</v>
      </c>
      <c r="AP200">
        <v>21.7486384615385</v>
      </c>
      <c r="AQ200">
        <v>-8.3643385317576e-05</v>
      </c>
      <c r="AR200">
        <v>78.8586477778016</v>
      </c>
      <c r="AS200">
        <v>19</v>
      </c>
      <c r="AT200">
        <v>4</v>
      </c>
      <c r="AU200">
        <f>IF(AS200*$H$13&gt;=AW200,1.0,(AW200/(AW200-AS200*$H$13)))</f>
        <v>0</v>
      </c>
      <c r="AV200">
        <f>(AU200-1)*100</f>
        <v>0</v>
      </c>
      <c r="AW200">
        <f>MAX(0,($B$13+$C$13*BV200)/(1+$D$13*BV200)*BO200/(BQ200+273)*$E$13)</f>
        <v>0</v>
      </c>
      <c r="AX200">
        <f>$B$11*BW200+$C$11*BX200+$F$11*CI200*(1-CL200)</f>
        <v>0</v>
      </c>
      <c r="AY200">
        <f>AX200*AZ200</f>
        <v>0</v>
      </c>
      <c r="AZ200">
        <f>($B$11*$D$9+$C$11*$D$9+$F$11*((CV200+CN200)/MAX(CV200+CN200+CW200, 0.1)*$I$9+CW200/MAX(CV200+CN200+CW200, 0.1)*$J$9))/($B$11+$C$11+$F$11)</f>
        <v>0</v>
      </c>
      <c r="BA200">
        <f>($B$11*$K$9+$C$11*$K$9+$F$11*((CV200+CN200)/MAX(CV200+CN200+CW200, 0.1)*$P$9+CW200/MAX(CV200+CN200+CW200, 0.1)*$Q$9))/($B$11+$C$11+$F$11)</f>
        <v>0</v>
      </c>
      <c r="BB200">
        <v>2.7</v>
      </c>
      <c r="BC200">
        <v>0.5</v>
      </c>
      <c r="BD200" t="s">
        <v>355</v>
      </c>
      <c r="BE200">
        <v>2</v>
      </c>
      <c r="BF200" t="b">
        <v>1</v>
      </c>
      <c r="BG200">
        <v>1657481090.8</v>
      </c>
      <c r="BH200">
        <v>1062.758</v>
      </c>
      <c r="BI200">
        <v>1108.913</v>
      </c>
      <c r="BJ200">
        <v>21.75377</v>
      </c>
      <c r="BK200">
        <v>19.55705</v>
      </c>
      <c r="BL200">
        <v>1057.608</v>
      </c>
      <c r="BM200">
        <v>21.45079</v>
      </c>
      <c r="BN200">
        <v>499.9906</v>
      </c>
      <c r="BO200">
        <v>73.36056</v>
      </c>
      <c r="BP200">
        <v>0.02349536</v>
      </c>
      <c r="BQ200">
        <v>25.15345</v>
      </c>
      <c r="BR200">
        <v>24.97334</v>
      </c>
      <c r="BS200">
        <v>999.9</v>
      </c>
      <c r="BT200">
        <v>0</v>
      </c>
      <c r="BU200">
        <v>0</v>
      </c>
      <c r="BV200">
        <v>9995.247</v>
      </c>
      <c r="BW200">
        <v>0</v>
      </c>
      <c r="BX200">
        <v>741.0467</v>
      </c>
      <c r="BY200">
        <v>-46.15634</v>
      </c>
      <c r="BZ200">
        <v>1086.39</v>
      </c>
      <c r="CA200">
        <v>1131.034</v>
      </c>
      <c r="CB200">
        <v>2.196728</v>
      </c>
      <c r="CC200">
        <v>1108.913</v>
      </c>
      <c r="CD200">
        <v>19.55705</v>
      </c>
      <c r="CE200">
        <v>1.595868</v>
      </c>
      <c r="CF200">
        <v>1.434715</v>
      </c>
      <c r="CG200">
        <v>13.91898</v>
      </c>
      <c r="CH200">
        <v>12.28959</v>
      </c>
      <c r="CI200">
        <v>1999.994</v>
      </c>
      <c r="CJ200">
        <v>0.9799947</v>
      </c>
      <c r="CK200">
        <v>0.02000513</v>
      </c>
      <c r="CL200">
        <v>0</v>
      </c>
      <c r="CM200">
        <v>2.50403</v>
      </c>
      <c r="CN200">
        <v>0</v>
      </c>
      <c r="CO200">
        <v>3256.445</v>
      </c>
      <c r="CP200">
        <v>16705.33</v>
      </c>
      <c r="CQ200">
        <v>45.562</v>
      </c>
      <c r="CR200">
        <v>48.125</v>
      </c>
      <c r="CS200">
        <v>46.812</v>
      </c>
      <c r="CT200">
        <v>45.8498</v>
      </c>
      <c r="CU200">
        <v>44.7748</v>
      </c>
      <c r="CV200">
        <v>1959.982</v>
      </c>
      <c r="CW200">
        <v>40.012</v>
      </c>
      <c r="CX200">
        <v>0</v>
      </c>
      <c r="CY200">
        <v>1651547878.2</v>
      </c>
      <c r="CZ200">
        <v>0</v>
      </c>
      <c r="DA200">
        <v>0</v>
      </c>
      <c r="DB200" t="s">
        <v>356</v>
      </c>
      <c r="DC200">
        <v>1657298120.5</v>
      </c>
      <c r="DD200">
        <v>1657298120.5</v>
      </c>
      <c r="DE200">
        <v>0</v>
      </c>
      <c r="DF200">
        <v>1.391</v>
      </c>
      <c r="DG200">
        <v>0.035</v>
      </c>
      <c r="DH200">
        <v>2.39</v>
      </c>
      <c r="DI200">
        <v>0.104</v>
      </c>
      <c r="DJ200">
        <v>419</v>
      </c>
      <c r="DK200">
        <v>18</v>
      </c>
      <c r="DL200">
        <v>0.11</v>
      </c>
      <c r="DM200">
        <v>0.02</v>
      </c>
      <c r="DN200">
        <v>-46.1846725</v>
      </c>
      <c r="DO200">
        <v>0.367948592870684</v>
      </c>
      <c r="DP200">
        <v>0.308481363284316</v>
      </c>
      <c r="DQ200">
        <v>0</v>
      </c>
      <c r="DR200">
        <v>2.203979</v>
      </c>
      <c r="DS200">
        <v>-0.0587723076923117</v>
      </c>
      <c r="DT200">
        <v>0.00585862774035016</v>
      </c>
      <c r="DU200">
        <v>1</v>
      </c>
      <c r="DV200">
        <v>1</v>
      </c>
      <c r="DW200">
        <v>2</v>
      </c>
      <c r="DX200" t="s">
        <v>383</v>
      </c>
      <c r="DY200">
        <v>2.82363</v>
      </c>
      <c r="DZ200">
        <v>2.63969</v>
      </c>
      <c r="EA200">
        <v>0.14109</v>
      </c>
      <c r="EB200">
        <v>0.145103</v>
      </c>
      <c r="EC200">
        <v>0.0772461</v>
      </c>
      <c r="ED200">
        <v>0.0717881</v>
      </c>
      <c r="EE200">
        <v>23884</v>
      </c>
      <c r="EF200">
        <v>20785.1</v>
      </c>
      <c r="EG200">
        <v>24917.2</v>
      </c>
      <c r="EH200">
        <v>23699.8</v>
      </c>
      <c r="EI200">
        <v>39296</v>
      </c>
      <c r="EJ200">
        <v>36452</v>
      </c>
      <c r="EK200">
        <v>45097.3</v>
      </c>
      <c r="EL200">
        <v>42327.6</v>
      </c>
      <c r="EM200">
        <v>1.7304</v>
      </c>
      <c r="EN200">
        <v>2.05642</v>
      </c>
      <c r="EO200">
        <v>-0.00451505</v>
      </c>
      <c r="EP200">
        <v>0</v>
      </c>
      <c r="EQ200">
        <v>25.0587</v>
      </c>
      <c r="ER200">
        <v>999.9</v>
      </c>
      <c r="ES200">
        <v>33.262</v>
      </c>
      <c r="ET200">
        <v>39.368</v>
      </c>
      <c r="EU200">
        <v>32.4957</v>
      </c>
      <c r="EV200">
        <v>51.5608</v>
      </c>
      <c r="EW200">
        <v>29.0986</v>
      </c>
      <c r="EX200">
        <v>2</v>
      </c>
      <c r="EY200">
        <v>0.33736</v>
      </c>
      <c r="EZ200">
        <v>3.40123</v>
      </c>
      <c r="FA200">
        <v>20.2108</v>
      </c>
      <c r="FB200">
        <v>5.23331</v>
      </c>
      <c r="FC200">
        <v>11.992</v>
      </c>
      <c r="FD200">
        <v>4.9556</v>
      </c>
      <c r="FE200">
        <v>3.30395</v>
      </c>
      <c r="FF200">
        <v>348.3</v>
      </c>
      <c r="FG200">
        <v>9999</v>
      </c>
      <c r="FH200">
        <v>9999</v>
      </c>
      <c r="FI200">
        <v>6257.4</v>
      </c>
      <c r="FJ200">
        <v>1.86823</v>
      </c>
      <c r="FK200">
        <v>1.86401</v>
      </c>
      <c r="FL200">
        <v>1.87138</v>
      </c>
      <c r="FM200">
        <v>1.86255</v>
      </c>
      <c r="FN200">
        <v>1.86188</v>
      </c>
      <c r="FO200">
        <v>1.86827</v>
      </c>
      <c r="FP200">
        <v>1.85837</v>
      </c>
      <c r="FQ200">
        <v>1.86462</v>
      </c>
      <c r="FR200">
        <v>5</v>
      </c>
      <c r="FS200">
        <v>0</v>
      </c>
      <c r="FT200">
        <v>0</v>
      </c>
      <c r="FU200">
        <v>0</v>
      </c>
      <c r="FV200" t="s">
        <v>358</v>
      </c>
      <c r="FW200" t="s">
        <v>359</v>
      </c>
      <c r="FX200" t="s">
        <v>360</v>
      </c>
      <c r="FY200" t="s">
        <v>360</v>
      </c>
      <c r="FZ200" t="s">
        <v>360</v>
      </c>
      <c r="GA200" t="s">
        <v>360</v>
      </c>
      <c r="GB200">
        <v>0</v>
      </c>
      <c r="GC200">
        <v>100</v>
      </c>
      <c r="GD200">
        <v>100</v>
      </c>
      <c r="GE200">
        <v>5.17</v>
      </c>
      <c r="GF200">
        <v>0.3028</v>
      </c>
      <c r="GG200">
        <v>1.58883679202709</v>
      </c>
      <c r="GH200">
        <v>0.00476717027532216</v>
      </c>
      <c r="GI200">
        <v>-2.21254457965117e-06</v>
      </c>
      <c r="GJ200">
        <v>8.4011376092462e-10</v>
      </c>
      <c r="GK200">
        <v>-0.0609447565822332</v>
      </c>
      <c r="GL200">
        <v>-0.00872906473258777</v>
      </c>
      <c r="GM200">
        <v>0.00143137740804298</v>
      </c>
      <c r="GN200">
        <v>-1.08861914993027e-05</v>
      </c>
      <c r="GO200">
        <v>12</v>
      </c>
      <c r="GP200">
        <v>2219</v>
      </c>
      <c r="GQ200">
        <v>4</v>
      </c>
      <c r="GR200">
        <v>38</v>
      </c>
      <c r="GS200">
        <v>3049.6</v>
      </c>
      <c r="GT200">
        <v>3049.6</v>
      </c>
      <c r="GU200">
        <v>2.86865</v>
      </c>
      <c r="GV200">
        <v>2.38037</v>
      </c>
      <c r="GW200">
        <v>1.99829</v>
      </c>
      <c r="GX200">
        <v>2.70142</v>
      </c>
      <c r="GY200">
        <v>2.09351</v>
      </c>
      <c r="GZ200">
        <v>2.41821</v>
      </c>
      <c r="HA200">
        <v>44.4735</v>
      </c>
      <c r="HB200">
        <v>13.4491</v>
      </c>
      <c r="HC200">
        <v>18</v>
      </c>
      <c r="HD200">
        <v>424.887</v>
      </c>
      <c r="HE200">
        <v>641.557</v>
      </c>
      <c r="HF200">
        <v>21.6484</v>
      </c>
      <c r="HG200">
        <v>31.8447</v>
      </c>
      <c r="HH200">
        <v>29.999</v>
      </c>
      <c r="HI200">
        <v>31.9821</v>
      </c>
      <c r="HJ200">
        <v>31.9512</v>
      </c>
      <c r="HK200">
        <v>57.379</v>
      </c>
      <c r="HL200">
        <v>47.5021</v>
      </c>
      <c r="HM200">
        <v>0</v>
      </c>
      <c r="HN200">
        <v>21.6628</v>
      </c>
      <c r="HO200">
        <v>1139.52</v>
      </c>
      <c r="HP200">
        <v>19.6355</v>
      </c>
      <c r="HQ200">
        <v>95.4076</v>
      </c>
      <c r="HR200">
        <v>99.4721</v>
      </c>
    </row>
    <row r="201" spans="1:226">
      <c r="A201">
        <v>185</v>
      </c>
      <c r="B201">
        <v>1657481098.6</v>
      </c>
      <c r="C201">
        <v>1829.59999990463</v>
      </c>
      <c r="D201" t="s">
        <v>729</v>
      </c>
      <c r="E201" t="s">
        <v>730</v>
      </c>
      <c r="F201">
        <v>5</v>
      </c>
      <c r="G201" t="s">
        <v>596</v>
      </c>
      <c r="H201" t="s">
        <v>354</v>
      </c>
      <c r="I201">
        <v>1657481096.1</v>
      </c>
      <c r="J201">
        <f>(K201)/1000</f>
        <v>0</v>
      </c>
      <c r="K201">
        <f>IF(BF201, AN201, AH201)</f>
        <v>0</v>
      </c>
      <c r="L201">
        <f>IF(BF201, AI201, AG201)</f>
        <v>0</v>
      </c>
      <c r="M201">
        <f>BH201 - IF(AU201&gt;1, L201*BB201*100.0/(AW201*BV201), 0)</f>
        <v>0</v>
      </c>
      <c r="N201">
        <f>((T201-J201/2)*M201-L201)/(T201+J201/2)</f>
        <v>0</v>
      </c>
      <c r="O201">
        <f>N201*(BO201+BP201)/1000.0</f>
        <v>0</v>
      </c>
      <c r="P201">
        <f>(BH201 - IF(AU201&gt;1, L201*BB201*100.0/(AW201*BV201), 0))*(BO201+BP201)/1000.0</f>
        <v>0</v>
      </c>
      <c r="Q201">
        <f>2.0/((1/S201-1/R201)+SIGN(S201)*SQRT((1/S201-1/R201)*(1/S201-1/R201) + 4*BC201/((BC201+1)*(BC201+1))*(2*1/S201*1/R201-1/R201*1/R201)))</f>
        <v>0</v>
      </c>
      <c r="R201">
        <f>IF(LEFT(BD201,1)&lt;&gt;"0",IF(LEFT(BD201,1)="1",3.0,BE201),$D$5+$E$5*(BV201*BO201/($K$5*1000))+$F$5*(BV201*BO201/($K$5*1000))*MAX(MIN(BB201,$J$5),$I$5)*MAX(MIN(BB201,$J$5),$I$5)+$G$5*MAX(MIN(BB201,$J$5),$I$5)*(BV201*BO201/($K$5*1000))+$H$5*(BV201*BO201/($K$5*1000))*(BV201*BO201/($K$5*1000)))</f>
        <v>0</v>
      </c>
      <c r="S201">
        <f>J201*(1000-(1000*0.61365*exp(17.502*W201/(240.97+W201))/(BO201+BP201)+BJ201)/2)/(1000*0.61365*exp(17.502*W201/(240.97+W201))/(BO201+BP201)-BJ201)</f>
        <v>0</v>
      </c>
      <c r="T201">
        <f>1/((BC201+1)/(Q201/1.6)+1/(R201/1.37)) + BC201/((BC201+1)/(Q201/1.6) + BC201/(R201/1.37))</f>
        <v>0</v>
      </c>
      <c r="U201">
        <f>(AX201*BA201)</f>
        <v>0</v>
      </c>
      <c r="V201">
        <f>(BQ201+(U201+2*0.95*5.67E-8*(((BQ201+$B$7)+273)^4-(BQ201+273)^4)-44100*J201)/(1.84*29.3*R201+8*0.95*5.67E-8*(BQ201+273)^3))</f>
        <v>0</v>
      </c>
      <c r="W201">
        <f>($C$7*BR201+$D$7*BS201+$E$7*V201)</f>
        <v>0</v>
      </c>
      <c r="X201">
        <f>0.61365*exp(17.502*W201/(240.97+W201))</f>
        <v>0</v>
      </c>
      <c r="Y201">
        <f>(Z201/AA201*100)</f>
        <v>0</v>
      </c>
      <c r="Z201">
        <f>BJ201*(BO201+BP201)/1000</f>
        <v>0</v>
      </c>
      <c r="AA201">
        <f>0.61365*exp(17.502*BQ201/(240.97+BQ201))</f>
        <v>0</v>
      </c>
      <c r="AB201">
        <f>(X201-BJ201*(BO201+BP201)/1000)</f>
        <v>0</v>
      </c>
      <c r="AC201">
        <f>(-J201*44100)</f>
        <v>0</v>
      </c>
      <c r="AD201">
        <f>2*29.3*R201*0.92*(BQ201-W201)</f>
        <v>0</v>
      </c>
      <c r="AE201">
        <f>2*0.95*5.67E-8*(((BQ201+$B$7)+273)^4-(W201+273)^4)</f>
        <v>0</v>
      </c>
      <c r="AF201">
        <f>U201+AE201+AC201+AD201</f>
        <v>0</v>
      </c>
      <c r="AG201">
        <f>BN201*AU201*(BI201-BH201*(1000-AU201*BK201)/(1000-AU201*BJ201))/(100*BB201)</f>
        <v>0</v>
      </c>
      <c r="AH201">
        <f>1000*BN201*AU201*(BJ201-BK201)/(100*BB201*(1000-AU201*BJ201))</f>
        <v>0</v>
      </c>
      <c r="AI201">
        <f>(AJ201 - AK201 - BO201*1E3/(8.314*(BQ201+273.15)) * AM201/BN201 * AL201) * BN201/(100*BB201) * (1000 - BK201)/1000</f>
        <v>0</v>
      </c>
      <c r="AJ201">
        <v>1146.98887811205</v>
      </c>
      <c r="AK201">
        <v>1110.88951515151</v>
      </c>
      <c r="AL201">
        <v>3.35247489869094</v>
      </c>
      <c r="AM201">
        <v>66.2237107534502</v>
      </c>
      <c r="AN201">
        <f>(AP201 - AO201 + BO201*1E3/(8.314*(BQ201+273.15)) * AR201/BN201 * AQ201) * BN201/(100*BB201) * 1000/(1000 - AP201)</f>
        <v>0</v>
      </c>
      <c r="AO201">
        <v>19.5531002579268</v>
      </c>
      <c r="AP201">
        <v>21.7374776223776</v>
      </c>
      <c r="AQ201">
        <v>-0.000228836444670525</v>
      </c>
      <c r="AR201">
        <v>78.8586477778016</v>
      </c>
      <c r="AS201">
        <v>19</v>
      </c>
      <c r="AT201">
        <v>4</v>
      </c>
      <c r="AU201">
        <f>IF(AS201*$H$13&gt;=AW201,1.0,(AW201/(AW201-AS201*$H$13)))</f>
        <v>0</v>
      </c>
      <c r="AV201">
        <f>(AU201-1)*100</f>
        <v>0</v>
      </c>
      <c r="AW201">
        <f>MAX(0,($B$13+$C$13*BV201)/(1+$D$13*BV201)*BO201/(BQ201+273)*$E$13)</f>
        <v>0</v>
      </c>
      <c r="AX201">
        <f>$B$11*BW201+$C$11*BX201+$F$11*CI201*(1-CL201)</f>
        <v>0</v>
      </c>
      <c r="AY201">
        <f>AX201*AZ201</f>
        <v>0</v>
      </c>
      <c r="AZ201">
        <f>($B$11*$D$9+$C$11*$D$9+$F$11*((CV201+CN201)/MAX(CV201+CN201+CW201, 0.1)*$I$9+CW201/MAX(CV201+CN201+CW201, 0.1)*$J$9))/($B$11+$C$11+$F$11)</f>
        <v>0</v>
      </c>
      <c r="BA201">
        <f>($B$11*$K$9+$C$11*$K$9+$F$11*((CV201+CN201)/MAX(CV201+CN201+CW201, 0.1)*$P$9+CW201/MAX(CV201+CN201+CW201, 0.1)*$Q$9))/($B$11+$C$11+$F$11)</f>
        <v>0</v>
      </c>
      <c r="BB201">
        <v>2.7</v>
      </c>
      <c r="BC201">
        <v>0.5</v>
      </c>
      <c r="BD201" t="s">
        <v>355</v>
      </c>
      <c r="BE201">
        <v>2</v>
      </c>
      <c r="BF201" t="b">
        <v>1</v>
      </c>
      <c r="BG201">
        <v>1657481096.1</v>
      </c>
      <c r="BH201">
        <v>1080.16555555556</v>
      </c>
      <c r="BI201">
        <v>1126.54</v>
      </c>
      <c r="BJ201">
        <v>21.7415777777778</v>
      </c>
      <c r="BK201">
        <v>19.5527333333333</v>
      </c>
      <c r="BL201">
        <v>1074.96666666667</v>
      </c>
      <c r="BM201">
        <v>21.4390555555556</v>
      </c>
      <c r="BN201">
        <v>499.995111111111</v>
      </c>
      <c r="BO201">
        <v>73.3621222222222</v>
      </c>
      <c r="BP201">
        <v>0.0232759666666667</v>
      </c>
      <c r="BQ201">
        <v>25.1640333333333</v>
      </c>
      <c r="BR201">
        <v>24.9865111111111</v>
      </c>
      <c r="BS201">
        <v>999.9</v>
      </c>
      <c r="BT201">
        <v>0</v>
      </c>
      <c r="BU201">
        <v>0</v>
      </c>
      <c r="BV201">
        <v>9994.59111111111</v>
      </c>
      <c r="BW201">
        <v>0</v>
      </c>
      <c r="BX201">
        <v>751.967111111111</v>
      </c>
      <c r="BY201">
        <v>-46.3736888888889</v>
      </c>
      <c r="BZ201">
        <v>1104.17444444444</v>
      </c>
      <c r="CA201">
        <v>1149.00666666667</v>
      </c>
      <c r="CB201">
        <v>2.18887555555556</v>
      </c>
      <c r="CC201">
        <v>1126.54</v>
      </c>
      <c r="CD201">
        <v>19.5527333333333</v>
      </c>
      <c r="CE201">
        <v>1.59501</v>
      </c>
      <c r="CF201">
        <v>1.43442777777778</v>
      </c>
      <c r="CG201">
        <v>13.9106777777778</v>
      </c>
      <c r="CH201">
        <v>12.2865555555556</v>
      </c>
      <c r="CI201">
        <v>2000.01</v>
      </c>
      <c r="CJ201">
        <v>0.979995444444444</v>
      </c>
      <c r="CK201">
        <v>0.0200043888888889</v>
      </c>
      <c r="CL201">
        <v>0</v>
      </c>
      <c r="CM201">
        <v>2.67647777777778</v>
      </c>
      <c r="CN201">
        <v>0</v>
      </c>
      <c r="CO201">
        <v>3262.41</v>
      </c>
      <c r="CP201">
        <v>16705.4555555556</v>
      </c>
      <c r="CQ201">
        <v>45.562</v>
      </c>
      <c r="CR201">
        <v>48.125</v>
      </c>
      <c r="CS201">
        <v>46.84</v>
      </c>
      <c r="CT201">
        <v>45.875</v>
      </c>
      <c r="CU201">
        <v>44.812</v>
      </c>
      <c r="CV201">
        <v>1959.99888888889</v>
      </c>
      <c r="CW201">
        <v>40.0111111111111</v>
      </c>
      <c r="CX201">
        <v>0</v>
      </c>
      <c r="CY201">
        <v>1651547883</v>
      </c>
      <c r="CZ201">
        <v>0</v>
      </c>
      <c r="DA201">
        <v>0</v>
      </c>
      <c r="DB201" t="s">
        <v>356</v>
      </c>
      <c r="DC201">
        <v>1657298120.5</v>
      </c>
      <c r="DD201">
        <v>1657298120.5</v>
      </c>
      <c r="DE201">
        <v>0</v>
      </c>
      <c r="DF201">
        <v>1.391</v>
      </c>
      <c r="DG201">
        <v>0.035</v>
      </c>
      <c r="DH201">
        <v>2.39</v>
      </c>
      <c r="DI201">
        <v>0.104</v>
      </c>
      <c r="DJ201">
        <v>419</v>
      </c>
      <c r="DK201">
        <v>18</v>
      </c>
      <c r="DL201">
        <v>0.11</v>
      </c>
      <c r="DM201">
        <v>0.02</v>
      </c>
      <c r="DN201">
        <v>-46.21487</v>
      </c>
      <c r="DO201">
        <v>-1.30835121951206</v>
      </c>
      <c r="DP201">
        <v>0.324974192206089</v>
      </c>
      <c r="DQ201">
        <v>0</v>
      </c>
      <c r="DR201">
        <v>2.1987805</v>
      </c>
      <c r="DS201">
        <v>-0.0560235647279584</v>
      </c>
      <c r="DT201">
        <v>0.00553108079402207</v>
      </c>
      <c r="DU201">
        <v>1</v>
      </c>
      <c r="DV201">
        <v>1</v>
      </c>
      <c r="DW201">
        <v>2</v>
      </c>
      <c r="DX201" t="s">
        <v>383</v>
      </c>
      <c r="DY201">
        <v>2.82366</v>
      </c>
      <c r="DZ201">
        <v>2.63976</v>
      </c>
      <c r="EA201">
        <v>0.142477</v>
      </c>
      <c r="EB201">
        <v>0.146427</v>
      </c>
      <c r="EC201">
        <v>0.0772238</v>
      </c>
      <c r="ED201">
        <v>0.0717849</v>
      </c>
      <c r="EE201">
        <v>23846</v>
      </c>
      <c r="EF201">
        <v>20753.4</v>
      </c>
      <c r="EG201">
        <v>24917.7</v>
      </c>
      <c r="EH201">
        <v>23700.3</v>
      </c>
      <c r="EI201">
        <v>39298.5</v>
      </c>
      <c r="EJ201">
        <v>36452.8</v>
      </c>
      <c r="EK201">
        <v>45099</v>
      </c>
      <c r="EL201">
        <v>42328.3</v>
      </c>
      <c r="EM201">
        <v>1.73043</v>
      </c>
      <c r="EN201">
        <v>2.05652</v>
      </c>
      <c r="EO201">
        <v>-0.00384077</v>
      </c>
      <c r="EP201">
        <v>0</v>
      </c>
      <c r="EQ201">
        <v>25.0506</v>
      </c>
      <c r="ER201">
        <v>999.9</v>
      </c>
      <c r="ES201">
        <v>33.238</v>
      </c>
      <c r="ET201">
        <v>39.368</v>
      </c>
      <c r="EU201">
        <v>32.4702</v>
      </c>
      <c r="EV201">
        <v>51.5108</v>
      </c>
      <c r="EW201">
        <v>29.2027</v>
      </c>
      <c r="EX201">
        <v>2</v>
      </c>
      <c r="EY201">
        <v>0.336293</v>
      </c>
      <c r="EZ201">
        <v>3.4017</v>
      </c>
      <c r="FA201">
        <v>20.2107</v>
      </c>
      <c r="FB201">
        <v>5.23376</v>
      </c>
      <c r="FC201">
        <v>11.992</v>
      </c>
      <c r="FD201">
        <v>4.95545</v>
      </c>
      <c r="FE201">
        <v>3.30395</v>
      </c>
      <c r="FF201">
        <v>348.3</v>
      </c>
      <c r="FG201">
        <v>9999</v>
      </c>
      <c r="FH201">
        <v>9999</v>
      </c>
      <c r="FI201">
        <v>6257.7</v>
      </c>
      <c r="FJ201">
        <v>1.86821</v>
      </c>
      <c r="FK201">
        <v>1.86401</v>
      </c>
      <c r="FL201">
        <v>1.87137</v>
      </c>
      <c r="FM201">
        <v>1.86252</v>
      </c>
      <c r="FN201">
        <v>1.86188</v>
      </c>
      <c r="FO201">
        <v>1.86829</v>
      </c>
      <c r="FP201">
        <v>1.85837</v>
      </c>
      <c r="FQ201">
        <v>1.86462</v>
      </c>
      <c r="FR201">
        <v>5</v>
      </c>
      <c r="FS201">
        <v>0</v>
      </c>
      <c r="FT201">
        <v>0</v>
      </c>
      <c r="FU201">
        <v>0</v>
      </c>
      <c r="FV201" t="s">
        <v>358</v>
      </c>
      <c r="FW201" t="s">
        <v>359</v>
      </c>
      <c r="FX201" t="s">
        <v>360</v>
      </c>
      <c r="FY201" t="s">
        <v>360</v>
      </c>
      <c r="FZ201" t="s">
        <v>360</v>
      </c>
      <c r="GA201" t="s">
        <v>360</v>
      </c>
      <c r="GB201">
        <v>0</v>
      </c>
      <c r="GC201">
        <v>100</v>
      </c>
      <c r="GD201">
        <v>100</v>
      </c>
      <c r="GE201">
        <v>5.22</v>
      </c>
      <c r="GF201">
        <v>0.3024</v>
      </c>
      <c r="GG201">
        <v>1.58883679202709</v>
      </c>
      <c r="GH201">
        <v>0.00476717027532216</v>
      </c>
      <c r="GI201">
        <v>-2.21254457965117e-06</v>
      </c>
      <c r="GJ201">
        <v>8.4011376092462e-10</v>
      </c>
      <c r="GK201">
        <v>-0.0609447565822332</v>
      </c>
      <c r="GL201">
        <v>-0.00872906473258777</v>
      </c>
      <c r="GM201">
        <v>0.00143137740804298</v>
      </c>
      <c r="GN201">
        <v>-1.08861914993027e-05</v>
      </c>
      <c r="GO201">
        <v>12</v>
      </c>
      <c r="GP201">
        <v>2219</v>
      </c>
      <c r="GQ201">
        <v>4</v>
      </c>
      <c r="GR201">
        <v>38</v>
      </c>
      <c r="GS201">
        <v>3049.6</v>
      </c>
      <c r="GT201">
        <v>3049.6</v>
      </c>
      <c r="GU201">
        <v>2.89917</v>
      </c>
      <c r="GV201">
        <v>2.39136</v>
      </c>
      <c r="GW201">
        <v>1.99829</v>
      </c>
      <c r="GX201">
        <v>2.70142</v>
      </c>
      <c r="GY201">
        <v>2.09351</v>
      </c>
      <c r="GZ201">
        <v>2.35962</v>
      </c>
      <c r="HA201">
        <v>44.4735</v>
      </c>
      <c r="HB201">
        <v>13.4316</v>
      </c>
      <c r="HC201">
        <v>18</v>
      </c>
      <c r="HD201">
        <v>424.814</v>
      </c>
      <c r="HE201">
        <v>641.495</v>
      </c>
      <c r="HF201">
        <v>21.6654</v>
      </c>
      <c r="HG201">
        <v>31.8284</v>
      </c>
      <c r="HH201">
        <v>29.999</v>
      </c>
      <c r="HI201">
        <v>31.9687</v>
      </c>
      <c r="HJ201">
        <v>31.9377</v>
      </c>
      <c r="HK201">
        <v>57.9943</v>
      </c>
      <c r="HL201">
        <v>47.5021</v>
      </c>
      <c r="HM201">
        <v>0</v>
      </c>
      <c r="HN201">
        <v>21.6724</v>
      </c>
      <c r="HO201">
        <v>1159.71</v>
      </c>
      <c r="HP201">
        <v>19.6683</v>
      </c>
      <c r="HQ201">
        <v>95.4106</v>
      </c>
      <c r="HR201">
        <v>99.474</v>
      </c>
    </row>
    <row r="202" spans="1:226">
      <c r="A202">
        <v>186</v>
      </c>
      <c r="B202">
        <v>1657481103.6</v>
      </c>
      <c r="C202">
        <v>1834.59999990463</v>
      </c>
      <c r="D202" t="s">
        <v>731</v>
      </c>
      <c r="E202" t="s">
        <v>732</v>
      </c>
      <c r="F202">
        <v>5</v>
      </c>
      <c r="G202" t="s">
        <v>596</v>
      </c>
      <c r="H202" t="s">
        <v>354</v>
      </c>
      <c r="I202">
        <v>1657481100.8</v>
      </c>
      <c r="J202">
        <f>(K202)/1000</f>
        <v>0</v>
      </c>
      <c r="K202">
        <f>IF(BF202, AN202, AH202)</f>
        <v>0</v>
      </c>
      <c r="L202">
        <f>IF(BF202, AI202, AG202)</f>
        <v>0</v>
      </c>
      <c r="M202">
        <f>BH202 - IF(AU202&gt;1, L202*BB202*100.0/(AW202*BV202), 0)</f>
        <v>0</v>
      </c>
      <c r="N202">
        <f>((T202-J202/2)*M202-L202)/(T202+J202/2)</f>
        <v>0</v>
      </c>
      <c r="O202">
        <f>N202*(BO202+BP202)/1000.0</f>
        <v>0</v>
      </c>
      <c r="P202">
        <f>(BH202 - IF(AU202&gt;1, L202*BB202*100.0/(AW202*BV202), 0))*(BO202+BP202)/1000.0</f>
        <v>0</v>
      </c>
      <c r="Q202">
        <f>2.0/((1/S202-1/R202)+SIGN(S202)*SQRT((1/S202-1/R202)*(1/S202-1/R202) + 4*BC202/((BC202+1)*(BC202+1))*(2*1/S202*1/R202-1/R202*1/R202)))</f>
        <v>0</v>
      </c>
      <c r="R202">
        <f>IF(LEFT(BD202,1)&lt;&gt;"0",IF(LEFT(BD202,1)="1",3.0,BE202),$D$5+$E$5*(BV202*BO202/($K$5*1000))+$F$5*(BV202*BO202/($K$5*1000))*MAX(MIN(BB202,$J$5),$I$5)*MAX(MIN(BB202,$J$5),$I$5)+$G$5*MAX(MIN(BB202,$J$5),$I$5)*(BV202*BO202/($K$5*1000))+$H$5*(BV202*BO202/($K$5*1000))*(BV202*BO202/($K$5*1000)))</f>
        <v>0</v>
      </c>
      <c r="S202">
        <f>J202*(1000-(1000*0.61365*exp(17.502*W202/(240.97+W202))/(BO202+BP202)+BJ202)/2)/(1000*0.61365*exp(17.502*W202/(240.97+W202))/(BO202+BP202)-BJ202)</f>
        <v>0</v>
      </c>
      <c r="T202">
        <f>1/((BC202+1)/(Q202/1.6)+1/(R202/1.37)) + BC202/((BC202+1)/(Q202/1.6) + BC202/(R202/1.37))</f>
        <v>0</v>
      </c>
      <c r="U202">
        <f>(AX202*BA202)</f>
        <v>0</v>
      </c>
      <c r="V202">
        <f>(BQ202+(U202+2*0.95*5.67E-8*(((BQ202+$B$7)+273)^4-(BQ202+273)^4)-44100*J202)/(1.84*29.3*R202+8*0.95*5.67E-8*(BQ202+273)^3))</f>
        <v>0</v>
      </c>
      <c r="W202">
        <f>($C$7*BR202+$D$7*BS202+$E$7*V202)</f>
        <v>0</v>
      </c>
      <c r="X202">
        <f>0.61365*exp(17.502*W202/(240.97+W202))</f>
        <v>0</v>
      </c>
      <c r="Y202">
        <f>(Z202/AA202*100)</f>
        <v>0</v>
      </c>
      <c r="Z202">
        <f>BJ202*(BO202+BP202)/1000</f>
        <v>0</v>
      </c>
      <c r="AA202">
        <f>0.61365*exp(17.502*BQ202/(240.97+BQ202))</f>
        <v>0</v>
      </c>
      <c r="AB202">
        <f>(X202-BJ202*(BO202+BP202)/1000)</f>
        <v>0</v>
      </c>
      <c r="AC202">
        <f>(-J202*44100)</f>
        <v>0</v>
      </c>
      <c r="AD202">
        <f>2*29.3*R202*0.92*(BQ202-W202)</f>
        <v>0</v>
      </c>
      <c r="AE202">
        <f>2*0.95*5.67E-8*(((BQ202+$B$7)+273)^4-(W202+273)^4)</f>
        <v>0</v>
      </c>
      <c r="AF202">
        <f>U202+AE202+AC202+AD202</f>
        <v>0</v>
      </c>
      <c r="AG202">
        <f>BN202*AU202*(BI202-BH202*(1000-AU202*BK202)/(1000-AU202*BJ202))/(100*BB202)</f>
        <v>0</v>
      </c>
      <c r="AH202">
        <f>1000*BN202*AU202*(BJ202-BK202)/(100*BB202*(1000-AU202*BJ202))</f>
        <v>0</v>
      </c>
      <c r="AI202">
        <f>(AJ202 - AK202 - BO202*1E3/(8.314*(BQ202+273.15)) * AM202/BN202 * AL202) * BN202/(100*BB202) * (1000 - BK202)/1000</f>
        <v>0</v>
      </c>
      <c r="AJ202">
        <v>1163.83219601317</v>
      </c>
      <c r="AK202">
        <v>1127.93993939394</v>
      </c>
      <c r="AL202">
        <v>3.41476562497505</v>
      </c>
      <c r="AM202">
        <v>66.2237107534502</v>
      </c>
      <c r="AN202">
        <f>(AP202 - AO202 + BO202*1E3/(8.314*(BQ202+273.15)) * AR202/BN202 * AQ202) * BN202/(100*BB202) * 1000/(1000 - AP202)</f>
        <v>0</v>
      </c>
      <c r="AO202">
        <v>19.5504083229571</v>
      </c>
      <c r="AP202">
        <v>21.7355776223776</v>
      </c>
      <c r="AQ202">
        <v>-5.19786343928036e-05</v>
      </c>
      <c r="AR202">
        <v>78.8586477778016</v>
      </c>
      <c r="AS202">
        <v>19</v>
      </c>
      <c r="AT202">
        <v>4</v>
      </c>
      <c r="AU202">
        <f>IF(AS202*$H$13&gt;=AW202,1.0,(AW202/(AW202-AS202*$H$13)))</f>
        <v>0</v>
      </c>
      <c r="AV202">
        <f>(AU202-1)*100</f>
        <v>0</v>
      </c>
      <c r="AW202">
        <f>MAX(0,($B$13+$C$13*BV202)/(1+$D$13*BV202)*BO202/(BQ202+273)*$E$13)</f>
        <v>0</v>
      </c>
      <c r="AX202">
        <f>$B$11*BW202+$C$11*BX202+$F$11*CI202*(1-CL202)</f>
        <v>0</v>
      </c>
      <c r="AY202">
        <f>AX202*AZ202</f>
        <v>0</v>
      </c>
      <c r="AZ202">
        <f>($B$11*$D$9+$C$11*$D$9+$F$11*((CV202+CN202)/MAX(CV202+CN202+CW202, 0.1)*$I$9+CW202/MAX(CV202+CN202+CW202, 0.1)*$J$9))/($B$11+$C$11+$F$11)</f>
        <v>0</v>
      </c>
      <c r="BA202">
        <f>($B$11*$K$9+$C$11*$K$9+$F$11*((CV202+CN202)/MAX(CV202+CN202+CW202, 0.1)*$P$9+CW202/MAX(CV202+CN202+CW202, 0.1)*$Q$9))/($B$11+$C$11+$F$11)</f>
        <v>0</v>
      </c>
      <c r="BB202">
        <v>2.7</v>
      </c>
      <c r="BC202">
        <v>0.5</v>
      </c>
      <c r="BD202" t="s">
        <v>355</v>
      </c>
      <c r="BE202">
        <v>2</v>
      </c>
      <c r="BF202" t="b">
        <v>1</v>
      </c>
      <c r="BG202">
        <v>1657481100.8</v>
      </c>
      <c r="BH202">
        <v>1095.739</v>
      </c>
      <c r="BI202">
        <v>1142.115</v>
      </c>
      <c r="BJ202">
        <v>21.73626</v>
      </c>
      <c r="BK202">
        <v>19.5567</v>
      </c>
      <c r="BL202">
        <v>1090.495</v>
      </c>
      <c r="BM202">
        <v>21.43388</v>
      </c>
      <c r="BN202">
        <v>500.0166</v>
      </c>
      <c r="BO202">
        <v>73.3609</v>
      </c>
      <c r="BP202">
        <v>0.02333471</v>
      </c>
      <c r="BQ202">
        <v>25.17013</v>
      </c>
      <c r="BR202">
        <v>24.99696</v>
      </c>
      <c r="BS202">
        <v>999.9</v>
      </c>
      <c r="BT202">
        <v>0</v>
      </c>
      <c r="BU202">
        <v>0</v>
      </c>
      <c r="BV202">
        <v>10010.247</v>
      </c>
      <c r="BW202">
        <v>0</v>
      </c>
      <c r="BX202">
        <v>794.4367</v>
      </c>
      <c r="BY202">
        <v>-46.37508</v>
      </c>
      <c r="BZ202">
        <v>1120.086</v>
      </c>
      <c r="CA202">
        <v>1164.895</v>
      </c>
      <c r="CB202">
        <v>2.179554</v>
      </c>
      <c r="CC202">
        <v>1142.115</v>
      </c>
      <c r="CD202">
        <v>19.5567</v>
      </c>
      <c r="CE202">
        <v>1.594593</v>
      </c>
      <c r="CF202">
        <v>1.434698</v>
      </c>
      <c r="CG202">
        <v>13.90663</v>
      </c>
      <c r="CH202">
        <v>12.28943</v>
      </c>
      <c r="CI202">
        <v>1999.988</v>
      </c>
      <c r="CJ202">
        <v>0.979995</v>
      </c>
      <c r="CK202">
        <v>0.02000481</v>
      </c>
      <c r="CL202">
        <v>0</v>
      </c>
      <c r="CM202">
        <v>2.51411</v>
      </c>
      <c r="CN202">
        <v>0</v>
      </c>
      <c r="CO202">
        <v>3289.641</v>
      </c>
      <c r="CP202">
        <v>16705.27</v>
      </c>
      <c r="CQ202">
        <v>45.5998</v>
      </c>
      <c r="CR202">
        <v>48.125</v>
      </c>
      <c r="CS202">
        <v>46.875</v>
      </c>
      <c r="CT202">
        <v>45.875</v>
      </c>
      <c r="CU202">
        <v>44.812</v>
      </c>
      <c r="CV202">
        <v>1959.977</v>
      </c>
      <c r="CW202">
        <v>40.012</v>
      </c>
      <c r="CX202">
        <v>0</v>
      </c>
      <c r="CY202">
        <v>1651547887.8</v>
      </c>
      <c r="CZ202">
        <v>0</v>
      </c>
      <c r="DA202">
        <v>0</v>
      </c>
      <c r="DB202" t="s">
        <v>356</v>
      </c>
      <c r="DC202">
        <v>1657298120.5</v>
      </c>
      <c r="DD202">
        <v>1657298120.5</v>
      </c>
      <c r="DE202">
        <v>0</v>
      </c>
      <c r="DF202">
        <v>1.391</v>
      </c>
      <c r="DG202">
        <v>0.035</v>
      </c>
      <c r="DH202">
        <v>2.39</v>
      </c>
      <c r="DI202">
        <v>0.104</v>
      </c>
      <c r="DJ202">
        <v>419</v>
      </c>
      <c r="DK202">
        <v>18</v>
      </c>
      <c r="DL202">
        <v>0.11</v>
      </c>
      <c r="DM202">
        <v>0.02</v>
      </c>
      <c r="DN202">
        <v>-46.30556</v>
      </c>
      <c r="DO202">
        <v>-0.265897936210055</v>
      </c>
      <c r="DP202">
        <v>0.267523155820202</v>
      </c>
      <c r="DQ202">
        <v>0</v>
      </c>
      <c r="DR202">
        <v>2.19330725</v>
      </c>
      <c r="DS202">
        <v>-0.0725372983114465</v>
      </c>
      <c r="DT202">
        <v>0.00725730631415678</v>
      </c>
      <c r="DU202">
        <v>1</v>
      </c>
      <c r="DV202">
        <v>1</v>
      </c>
      <c r="DW202">
        <v>2</v>
      </c>
      <c r="DX202" t="s">
        <v>383</v>
      </c>
      <c r="DY202">
        <v>2.82377</v>
      </c>
      <c r="DZ202">
        <v>2.64034</v>
      </c>
      <c r="EA202">
        <v>0.143863</v>
      </c>
      <c r="EB202">
        <v>0.147795</v>
      </c>
      <c r="EC202">
        <v>0.0772195</v>
      </c>
      <c r="ED202">
        <v>0.0718501</v>
      </c>
      <c r="EE202">
        <v>23808.2</v>
      </c>
      <c r="EF202">
        <v>20720.9</v>
      </c>
      <c r="EG202">
        <v>24918.5</v>
      </c>
      <c r="EH202">
        <v>23701.2</v>
      </c>
      <c r="EI202">
        <v>39299.2</v>
      </c>
      <c r="EJ202">
        <v>36452</v>
      </c>
      <c r="EK202">
        <v>45099.5</v>
      </c>
      <c r="EL202">
        <v>42330.3</v>
      </c>
      <c r="EM202">
        <v>1.7307</v>
      </c>
      <c r="EN202">
        <v>2.05658</v>
      </c>
      <c r="EO202">
        <v>-0.00222772</v>
      </c>
      <c r="EP202">
        <v>0</v>
      </c>
      <c r="EQ202">
        <v>25.0412</v>
      </c>
      <c r="ER202">
        <v>999.9</v>
      </c>
      <c r="ES202">
        <v>33.238</v>
      </c>
      <c r="ET202">
        <v>39.388</v>
      </c>
      <c r="EU202">
        <v>32.5062</v>
      </c>
      <c r="EV202">
        <v>51.8208</v>
      </c>
      <c r="EW202">
        <v>29.1546</v>
      </c>
      <c r="EX202">
        <v>2</v>
      </c>
      <c r="EY202">
        <v>0.335069</v>
      </c>
      <c r="EZ202">
        <v>3.42199</v>
      </c>
      <c r="FA202">
        <v>20.2103</v>
      </c>
      <c r="FB202">
        <v>5.23346</v>
      </c>
      <c r="FC202">
        <v>11.992</v>
      </c>
      <c r="FD202">
        <v>4.95555</v>
      </c>
      <c r="FE202">
        <v>3.30393</v>
      </c>
      <c r="FF202">
        <v>348.3</v>
      </c>
      <c r="FG202">
        <v>9999</v>
      </c>
      <c r="FH202">
        <v>9999</v>
      </c>
      <c r="FI202">
        <v>6257.7</v>
      </c>
      <c r="FJ202">
        <v>1.86821</v>
      </c>
      <c r="FK202">
        <v>1.86401</v>
      </c>
      <c r="FL202">
        <v>1.87141</v>
      </c>
      <c r="FM202">
        <v>1.86251</v>
      </c>
      <c r="FN202">
        <v>1.86188</v>
      </c>
      <c r="FO202">
        <v>1.86828</v>
      </c>
      <c r="FP202">
        <v>1.85838</v>
      </c>
      <c r="FQ202">
        <v>1.86462</v>
      </c>
      <c r="FR202">
        <v>5</v>
      </c>
      <c r="FS202">
        <v>0</v>
      </c>
      <c r="FT202">
        <v>0</v>
      </c>
      <c r="FU202">
        <v>0</v>
      </c>
      <c r="FV202" t="s">
        <v>358</v>
      </c>
      <c r="FW202" t="s">
        <v>359</v>
      </c>
      <c r="FX202" t="s">
        <v>360</v>
      </c>
      <c r="FY202" t="s">
        <v>360</v>
      </c>
      <c r="FZ202" t="s">
        <v>360</v>
      </c>
      <c r="GA202" t="s">
        <v>360</v>
      </c>
      <c r="GB202">
        <v>0</v>
      </c>
      <c r="GC202">
        <v>100</v>
      </c>
      <c r="GD202">
        <v>100</v>
      </c>
      <c r="GE202">
        <v>5.27</v>
      </c>
      <c r="GF202">
        <v>0.3023</v>
      </c>
      <c r="GG202">
        <v>1.58883679202709</v>
      </c>
      <c r="GH202">
        <v>0.00476717027532216</v>
      </c>
      <c r="GI202">
        <v>-2.21254457965117e-06</v>
      </c>
      <c r="GJ202">
        <v>8.4011376092462e-10</v>
      </c>
      <c r="GK202">
        <v>-0.0609447565822332</v>
      </c>
      <c r="GL202">
        <v>-0.00872906473258777</v>
      </c>
      <c r="GM202">
        <v>0.00143137740804298</v>
      </c>
      <c r="GN202">
        <v>-1.08861914993027e-05</v>
      </c>
      <c r="GO202">
        <v>12</v>
      </c>
      <c r="GP202">
        <v>2219</v>
      </c>
      <c r="GQ202">
        <v>4</v>
      </c>
      <c r="GR202">
        <v>38</v>
      </c>
      <c r="GS202">
        <v>3049.7</v>
      </c>
      <c r="GT202">
        <v>3049.7</v>
      </c>
      <c r="GU202">
        <v>2.93335</v>
      </c>
      <c r="GV202">
        <v>2.37671</v>
      </c>
      <c r="GW202">
        <v>1.99829</v>
      </c>
      <c r="GX202">
        <v>2.70142</v>
      </c>
      <c r="GY202">
        <v>2.09351</v>
      </c>
      <c r="GZ202">
        <v>2.41333</v>
      </c>
      <c r="HA202">
        <v>44.4735</v>
      </c>
      <c r="HB202">
        <v>13.4491</v>
      </c>
      <c r="HC202">
        <v>18</v>
      </c>
      <c r="HD202">
        <v>424.879</v>
      </c>
      <c r="HE202">
        <v>641.38</v>
      </c>
      <c r="HF202">
        <v>21.6766</v>
      </c>
      <c r="HG202">
        <v>31.8102</v>
      </c>
      <c r="HH202">
        <v>29.999</v>
      </c>
      <c r="HI202">
        <v>31.9541</v>
      </c>
      <c r="HJ202">
        <v>31.9231</v>
      </c>
      <c r="HK202">
        <v>58.6836</v>
      </c>
      <c r="HL202">
        <v>47.2217</v>
      </c>
      <c r="HM202">
        <v>0</v>
      </c>
      <c r="HN202">
        <v>21.6745</v>
      </c>
      <c r="HO202">
        <v>1173.23</v>
      </c>
      <c r="HP202">
        <v>19.7035</v>
      </c>
      <c r="HQ202">
        <v>95.4124</v>
      </c>
      <c r="HR202">
        <v>99.4783</v>
      </c>
    </row>
    <row r="203" spans="1:226">
      <c r="A203">
        <v>187</v>
      </c>
      <c r="B203">
        <v>1657481108.6</v>
      </c>
      <c r="C203">
        <v>1839.59999990463</v>
      </c>
      <c r="D203" t="s">
        <v>733</v>
      </c>
      <c r="E203" t="s">
        <v>734</v>
      </c>
      <c r="F203">
        <v>5</v>
      </c>
      <c r="G203" t="s">
        <v>596</v>
      </c>
      <c r="H203" t="s">
        <v>354</v>
      </c>
      <c r="I203">
        <v>1657481106.1</v>
      </c>
      <c r="J203">
        <f>(K203)/1000</f>
        <v>0</v>
      </c>
      <c r="K203">
        <f>IF(BF203, AN203, AH203)</f>
        <v>0</v>
      </c>
      <c r="L203">
        <f>IF(BF203, AI203, AG203)</f>
        <v>0</v>
      </c>
      <c r="M203">
        <f>BH203 - IF(AU203&gt;1, L203*BB203*100.0/(AW203*BV203), 0)</f>
        <v>0</v>
      </c>
      <c r="N203">
        <f>((T203-J203/2)*M203-L203)/(T203+J203/2)</f>
        <v>0</v>
      </c>
      <c r="O203">
        <f>N203*(BO203+BP203)/1000.0</f>
        <v>0</v>
      </c>
      <c r="P203">
        <f>(BH203 - IF(AU203&gt;1, L203*BB203*100.0/(AW203*BV203), 0))*(BO203+BP203)/1000.0</f>
        <v>0</v>
      </c>
      <c r="Q203">
        <f>2.0/((1/S203-1/R203)+SIGN(S203)*SQRT((1/S203-1/R203)*(1/S203-1/R203) + 4*BC203/((BC203+1)*(BC203+1))*(2*1/S203*1/R203-1/R203*1/R203)))</f>
        <v>0</v>
      </c>
      <c r="R203">
        <f>IF(LEFT(BD203,1)&lt;&gt;"0",IF(LEFT(BD203,1)="1",3.0,BE203),$D$5+$E$5*(BV203*BO203/($K$5*1000))+$F$5*(BV203*BO203/($K$5*1000))*MAX(MIN(BB203,$J$5),$I$5)*MAX(MIN(BB203,$J$5),$I$5)+$G$5*MAX(MIN(BB203,$J$5),$I$5)*(BV203*BO203/($K$5*1000))+$H$5*(BV203*BO203/($K$5*1000))*(BV203*BO203/($K$5*1000)))</f>
        <v>0</v>
      </c>
      <c r="S203">
        <f>J203*(1000-(1000*0.61365*exp(17.502*W203/(240.97+W203))/(BO203+BP203)+BJ203)/2)/(1000*0.61365*exp(17.502*W203/(240.97+W203))/(BO203+BP203)-BJ203)</f>
        <v>0</v>
      </c>
      <c r="T203">
        <f>1/((BC203+1)/(Q203/1.6)+1/(R203/1.37)) + BC203/((BC203+1)/(Q203/1.6) + BC203/(R203/1.37))</f>
        <v>0</v>
      </c>
      <c r="U203">
        <f>(AX203*BA203)</f>
        <v>0</v>
      </c>
      <c r="V203">
        <f>(BQ203+(U203+2*0.95*5.67E-8*(((BQ203+$B$7)+273)^4-(BQ203+273)^4)-44100*J203)/(1.84*29.3*R203+8*0.95*5.67E-8*(BQ203+273)^3))</f>
        <v>0</v>
      </c>
      <c r="W203">
        <f>($C$7*BR203+$D$7*BS203+$E$7*V203)</f>
        <v>0</v>
      </c>
      <c r="X203">
        <f>0.61365*exp(17.502*W203/(240.97+W203))</f>
        <v>0</v>
      </c>
      <c r="Y203">
        <f>(Z203/AA203*100)</f>
        <v>0</v>
      </c>
      <c r="Z203">
        <f>BJ203*(BO203+BP203)/1000</f>
        <v>0</v>
      </c>
      <c r="AA203">
        <f>0.61365*exp(17.502*BQ203/(240.97+BQ203))</f>
        <v>0</v>
      </c>
      <c r="AB203">
        <f>(X203-BJ203*(BO203+BP203)/1000)</f>
        <v>0</v>
      </c>
      <c r="AC203">
        <f>(-J203*44100)</f>
        <v>0</v>
      </c>
      <c r="AD203">
        <f>2*29.3*R203*0.92*(BQ203-W203)</f>
        <v>0</v>
      </c>
      <c r="AE203">
        <f>2*0.95*5.67E-8*(((BQ203+$B$7)+273)^4-(W203+273)^4)</f>
        <v>0</v>
      </c>
      <c r="AF203">
        <f>U203+AE203+AC203+AD203</f>
        <v>0</v>
      </c>
      <c r="AG203">
        <f>BN203*AU203*(BI203-BH203*(1000-AU203*BK203)/(1000-AU203*BJ203))/(100*BB203)</f>
        <v>0</v>
      </c>
      <c r="AH203">
        <f>1000*BN203*AU203*(BJ203-BK203)/(100*BB203*(1000-AU203*BJ203))</f>
        <v>0</v>
      </c>
      <c r="AI203">
        <f>(AJ203 - AK203 - BO203*1E3/(8.314*(BQ203+273.15)) * AM203/BN203 * AL203) * BN203/(100*BB203) * (1000 - BK203)/1000</f>
        <v>0</v>
      </c>
      <c r="AJ203">
        <v>1180.85296597244</v>
      </c>
      <c r="AK203">
        <v>1144.76078787879</v>
      </c>
      <c r="AL203">
        <v>3.36178479436128</v>
      </c>
      <c r="AM203">
        <v>66.2237107534502</v>
      </c>
      <c r="AN203">
        <f>(AP203 - AO203 + BO203*1E3/(8.314*(BQ203+273.15)) * AR203/BN203 * AQ203) * BN203/(100*BB203) * 1000/(1000 - AP203)</f>
        <v>0</v>
      </c>
      <c r="AO203">
        <v>19.5810386771942</v>
      </c>
      <c r="AP203">
        <v>21.7382174825175</v>
      </c>
      <c r="AQ203">
        <v>4.3838521386674e-05</v>
      </c>
      <c r="AR203">
        <v>78.8586477778016</v>
      </c>
      <c r="AS203">
        <v>18</v>
      </c>
      <c r="AT203">
        <v>4</v>
      </c>
      <c r="AU203">
        <f>IF(AS203*$H$13&gt;=AW203,1.0,(AW203/(AW203-AS203*$H$13)))</f>
        <v>0</v>
      </c>
      <c r="AV203">
        <f>(AU203-1)*100</f>
        <v>0</v>
      </c>
      <c r="AW203">
        <f>MAX(0,($B$13+$C$13*BV203)/(1+$D$13*BV203)*BO203/(BQ203+273)*$E$13)</f>
        <v>0</v>
      </c>
      <c r="AX203">
        <f>$B$11*BW203+$C$11*BX203+$F$11*CI203*(1-CL203)</f>
        <v>0</v>
      </c>
      <c r="AY203">
        <f>AX203*AZ203</f>
        <v>0</v>
      </c>
      <c r="AZ203">
        <f>($B$11*$D$9+$C$11*$D$9+$F$11*((CV203+CN203)/MAX(CV203+CN203+CW203, 0.1)*$I$9+CW203/MAX(CV203+CN203+CW203, 0.1)*$J$9))/($B$11+$C$11+$F$11)</f>
        <v>0</v>
      </c>
      <c r="BA203">
        <f>($B$11*$K$9+$C$11*$K$9+$F$11*((CV203+CN203)/MAX(CV203+CN203+CW203, 0.1)*$P$9+CW203/MAX(CV203+CN203+CW203, 0.1)*$Q$9))/($B$11+$C$11+$F$11)</f>
        <v>0</v>
      </c>
      <c r="BB203">
        <v>2.7</v>
      </c>
      <c r="BC203">
        <v>0.5</v>
      </c>
      <c r="BD203" t="s">
        <v>355</v>
      </c>
      <c r="BE203">
        <v>2</v>
      </c>
      <c r="BF203" t="b">
        <v>1</v>
      </c>
      <c r="BG203">
        <v>1657481106.1</v>
      </c>
      <c r="BH203">
        <v>1113.24333333333</v>
      </c>
      <c r="BI203">
        <v>1159.78111111111</v>
      </c>
      <c r="BJ203">
        <v>21.7375555555556</v>
      </c>
      <c r="BK203">
        <v>19.5892333333333</v>
      </c>
      <c r="BL203">
        <v>1107.94666666667</v>
      </c>
      <c r="BM203">
        <v>21.4351444444444</v>
      </c>
      <c r="BN203">
        <v>500.003</v>
      </c>
      <c r="BO203">
        <v>73.3603222222222</v>
      </c>
      <c r="BP203">
        <v>0.0240582222222222</v>
      </c>
      <c r="BQ203">
        <v>25.1795333333333</v>
      </c>
      <c r="BR203">
        <v>25.0053333333333</v>
      </c>
      <c r="BS203">
        <v>999.9</v>
      </c>
      <c r="BT203">
        <v>0</v>
      </c>
      <c r="BU203">
        <v>0</v>
      </c>
      <c r="BV203">
        <v>9969.30555555555</v>
      </c>
      <c r="BW203">
        <v>0</v>
      </c>
      <c r="BX203">
        <v>906.989888888889</v>
      </c>
      <c r="BY203">
        <v>-46.5386333333333</v>
      </c>
      <c r="BZ203">
        <v>1137.98111111111</v>
      </c>
      <c r="CA203">
        <v>1182.95333333333</v>
      </c>
      <c r="CB203">
        <v>2.14833111111111</v>
      </c>
      <c r="CC203">
        <v>1159.78111111111</v>
      </c>
      <c r="CD203">
        <v>19.5892333333333</v>
      </c>
      <c r="CE203">
        <v>1.59467333333333</v>
      </c>
      <c r="CF203">
        <v>1.43707222222222</v>
      </c>
      <c r="CG203">
        <v>13.9074333333333</v>
      </c>
      <c r="CH203">
        <v>12.3145555555556</v>
      </c>
      <c r="CI203">
        <v>2000.03777777778</v>
      </c>
      <c r="CJ203">
        <v>0.979995444444444</v>
      </c>
      <c r="CK203">
        <v>0.0200043888888889</v>
      </c>
      <c r="CL203">
        <v>0</v>
      </c>
      <c r="CM203">
        <v>2.4507</v>
      </c>
      <c r="CN203">
        <v>0</v>
      </c>
      <c r="CO203">
        <v>3346.96888888889</v>
      </c>
      <c r="CP203">
        <v>16705.6888888889</v>
      </c>
      <c r="CQ203">
        <v>45.625</v>
      </c>
      <c r="CR203">
        <v>48.1387777777778</v>
      </c>
      <c r="CS203">
        <v>46.875</v>
      </c>
      <c r="CT203">
        <v>45.875</v>
      </c>
      <c r="CU203">
        <v>44.812</v>
      </c>
      <c r="CV203">
        <v>1960.02666666667</v>
      </c>
      <c r="CW203">
        <v>40.0111111111111</v>
      </c>
      <c r="CX203">
        <v>0</v>
      </c>
      <c r="CY203">
        <v>1651547893.2</v>
      </c>
      <c r="CZ203">
        <v>0</v>
      </c>
      <c r="DA203">
        <v>0</v>
      </c>
      <c r="DB203" t="s">
        <v>356</v>
      </c>
      <c r="DC203">
        <v>1657298120.5</v>
      </c>
      <c r="DD203">
        <v>1657298120.5</v>
      </c>
      <c r="DE203">
        <v>0</v>
      </c>
      <c r="DF203">
        <v>1.391</v>
      </c>
      <c r="DG203">
        <v>0.035</v>
      </c>
      <c r="DH203">
        <v>2.39</v>
      </c>
      <c r="DI203">
        <v>0.104</v>
      </c>
      <c r="DJ203">
        <v>419</v>
      </c>
      <c r="DK203">
        <v>18</v>
      </c>
      <c r="DL203">
        <v>0.11</v>
      </c>
      <c r="DM203">
        <v>0.02</v>
      </c>
      <c r="DN203">
        <v>-46.3585875</v>
      </c>
      <c r="DO203">
        <v>-1.4793399624764</v>
      </c>
      <c r="DP203">
        <v>0.240076828523183</v>
      </c>
      <c r="DQ203">
        <v>0</v>
      </c>
      <c r="DR203">
        <v>2.17880025</v>
      </c>
      <c r="DS203">
        <v>-0.182716210131341</v>
      </c>
      <c r="DT203">
        <v>0.0189851192368523</v>
      </c>
      <c r="DU203">
        <v>0</v>
      </c>
      <c r="DV203">
        <v>0</v>
      </c>
      <c r="DW203">
        <v>2</v>
      </c>
      <c r="DX203" t="s">
        <v>357</v>
      </c>
      <c r="DY203">
        <v>2.82393</v>
      </c>
      <c r="DZ203">
        <v>2.64021</v>
      </c>
      <c r="EA203">
        <v>0.145229</v>
      </c>
      <c r="EB203">
        <v>0.149146</v>
      </c>
      <c r="EC203">
        <v>0.0772358</v>
      </c>
      <c r="ED203">
        <v>0.0719658</v>
      </c>
      <c r="EE203">
        <v>23770.9</v>
      </c>
      <c r="EF203">
        <v>20688.3</v>
      </c>
      <c r="EG203">
        <v>24919.1</v>
      </c>
      <c r="EH203">
        <v>23701.4</v>
      </c>
      <c r="EI203">
        <v>39299.6</v>
      </c>
      <c r="EJ203">
        <v>36447.7</v>
      </c>
      <c r="EK203">
        <v>45100.7</v>
      </c>
      <c r="EL203">
        <v>42330.5</v>
      </c>
      <c r="EM203">
        <v>1.73095</v>
      </c>
      <c r="EN203">
        <v>2.05718</v>
      </c>
      <c r="EO203">
        <v>-0.00148639</v>
      </c>
      <c r="EP203">
        <v>0</v>
      </c>
      <c r="EQ203">
        <v>25.0311</v>
      </c>
      <c r="ER203">
        <v>999.9</v>
      </c>
      <c r="ES203">
        <v>33.238</v>
      </c>
      <c r="ET203">
        <v>39.398</v>
      </c>
      <c r="EU203">
        <v>32.5206</v>
      </c>
      <c r="EV203">
        <v>52.1608</v>
      </c>
      <c r="EW203">
        <v>29.1707</v>
      </c>
      <c r="EX203">
        <v>2</v>
      </c>
      <c r="EY203">
        <v>0.33404</v>
      </c>
      <c r="EZ203">
        <v>3.84283</v>
      </c>
      <c r="FA203">
        <v>20.1979</v>
      </c>
      <c r="FB203">
        <v>5.23376</v>
      </c>
      <c r="FC203">
        <v>11.992</v>
      </c>
      <c r="FD203">
        <v>4.9556</v>
      </c>
      <c r="FE203">
        <v>3.30395</v>
      </c>
      <c r="FF203">
        <v>348.3</v>
      </c>
      <c r="FG203">
        <v>9999</v>
      </c>
      <c r="FH203">
        <v>9999</v>
      </c>
      <c r="FI203">
        <v>6258</v>
      </c>
      <c r="FJ203">
        <v>1.8682</v>
      </c>
      <c r="FK203">
        <v>1.86401</v>
      </c>
      <c r="FL203">
        <v>1.87137</v>
      </c>
      <c r="FM203">
        <v>1.86251</v>
      </c>
      <c r="FN203">
        <v>1.86188</v>
      </c>
      <c r="FO203">
        <v>1.86827</v>
      </c>
      <c r="FP203">
        <v>1.85837</v>
      </c>
      <c r="FQ203">
        <v>1.86461</v>
      </c>
      <c r="FR203">
        <v>5</v>
      </c>
      <c r="FS203">
        <v>0</v>
      </c>
      <c r="FT203">
        <v>0</v>
      </c>
      <c r="FU203">
        <v>0</v>
      </c>
      <c r="FV203" t="s">
        <v>358</v>
      </c>
      <c r="FW203" t="s">
        <v>359</v>
      </c>
      <c r="FX203" t="s">
        <v>360</v>
      </c>
      <c r="FY203" t="s">
        <v>360</v>
      </c>
      <c r="FZ203" t="s">
        <v>360</v>
      </c>
      <c r="GA203" t="s">
        <v>360</v>
      </c>
      <c r="GB203">
        <v>0</v>
      </c>
      <c r="GC203">
        <v>100</v>
      </c>
      <c r="GD203">
        <v>100</v>
      </c>
      <c r="GE203">
        <v>5.33</v>
      </c>
      <c r="GF203">
        <v>0.3025</v>
      </c>
      <c r="GG203">
        <v>1.58883679202709</v>
      </c>
      <c r="GH203">
        <v>0.00476717027532216</v>
      </c>
      <c r="GI203">
        <v>-2.21254457965117e-06</v>
      </c>
      <c r="GJ203">
        <v>8.4011376092462e-10</v>
      </c>
      <c r="GK203">
        <v>-0.0609447565822332</v>
      </c>
      <c r="GL203">
        <v>-0.00872906473258777</v>
      </c>
      <c r="GM203">
        <v>0.00143137740804298</v>
      </c>
      <c r="GN203">
        <v>-1.08861914993027e-05</v>
      </c>
      <c r="GO203">
        <v>12</v>
      </c>
      <c r="GP203">
        <v>2219</v>
      </c>
      <c r="GQ203">
        <v>4</v>
      </c>
      <c r="GR203">
        <v>38</v>
      </c>
      <c r="GS203">
        <v>3049.8</v>
      </c>
      <c r="GT203">
        <v>3049.8</v>
      </c>
      <c r="GU203">
        <v>2.96387</v>
      </c>
      <c r="GV203">
        <v>2.38281</v>
      </c>
      <c r="GW203">
        <v>1.99829</v>
      </c>
      <c r="GX203">
        <v>2.70142</v>
      </c>
      <c r="GY203">
        <v>2.09351</v>
      </c>
      <c r="GZ203">
        <v>2.36206</v>
      </c>
      <c r="HA203">
        <v>44.4735</v>
      </c>
      <c r="HB203">
        <v>13.3528</v>
      </c>
      <c r="HC203">
        <v>18</v>
      </c>
      <c r="HD203">
        <v>424.933</v>
      </c>
      <c r="HE203">
        <v>641.722</v>
      </c>
      <c r="HF203">
        <v>21.6786</v>
      </c>
      <c r="HG203">
        <v>31.7934</v>
      </c>
      <c r="HH203">
        <v>29.999</v>
      </c>
      <c r="HI203">
        <v>31.9401</v>
      </c>
      <c r="HJ203">
        <v>31.9085</v>
      </c>
      <c r="HK203">
        <v>59.3108</v>
      </c>
      <c r="HL203">
        <v>46.9314</v>
      </c>
      <c r="HM203">
        <v>0</v>
      </c>
      <c r="HN203">
        <v>21.099</v>
      </c>
      <c r="HO203">
        <v>1193.47</v>
      </c>
      <c r="HP203">
        <v>19.7329</v>
      </c>
      <c r="HQ203">
        <v>95.4149</v>
      </c>
      <c r="HR203">
        <v>99.4789</v>
      </c>
    </row>
    <row r="204" spans="1:226">
      <c r="A204">
        <v>188</v>
      </c>
      <c r="B204">
        <v>1657481113.6</v>
      </c>
      <c r="C204">
        <v>1844.59999990463</v>
      </c>
      <c r="D204" t="s">
        <v>735</v>
      </c>
      <c r="E204" t="s">
        <v>736</v>
      </c>
      <c r="F204">
        <v>5</v>
      </c>
      <c r="G204" t="s">
        <v>596</v>
      </c>
      <c r="H204" t="s">
        <v>354</v>
      </c>
      <c r="I204">
        <v>1657481110.8</v>
      </c>
      <c r="J204">
        <f>(K204)/1000</f>
        <v>0</v>
      </c>
      <c r="K204">
        <f>IF(BF204, AN204, AH204)</f>
        <v>0</v>
      </c>
      <c r="L204">
        <f>IF(BF204, AI204, AG204)</f>
        <v>0</v>
      </c>
      <c r="M204">
        <f>BH204 - IF(AU204&gt;1, L204*BB204*100.0/(AW204*BV204), 0)</f>
        <v>0</v>
      </c>
      <c r="N204">
        <f>((T204-J204/2)*M204-L204)/(T204+J204/2)</f>
        <v>0</v>
      </c>
      <c r="O204">
        <f>N204*(BO204+BP204)/1000.0</f>
        <v>0</v>
      </c>
      <c r="P204">
        <f>(BH204 - IF(AU204&gt;1, L204*BB204*100.0/(AW204*BV204), 0))*(BO204+BP204)/1000.0</f>
        <v>0</v>
      </c>
      <c r="Q204">
        <f>2.0/((1/S204-1/R204)+SIGN(S204)*SQRT((1/S204-1/R204)*(1/S204-1/R204) + 4*BC204/((BC204+1)*(BC204+1))*(2*1/S204*1/R204-1/R204*1/R204)))</f>
        <v>0</v>
      </c>
      <c r="R204">
        <f>IF(LEFT(BD204,1)&lt;&gt;"0",IF(LEFT(BD204,1)="1",3.0,BE204),$D$5+$E$5*(BV204*BO204/($K$5*1000))+$F$5*(BV204*BO204/($K$5*1000))*MAX(MIN(BB204,$J$5),$I$5)*MAX(MIN(BB204,$J$5),$I$5)+$G$5*MAX(MIN(BB204,$J$5),$I$5)*(BV204*BO204/($K$5*1000))+$H$5*(BV204*BO204/($K$5*1000))*(BV204*BO204/($K$5*1000)))</f>
        <v>0</v>
      </c>
      <c r="S204">
        <f>J204*(1000-(1000*0.61365*exp(17.502*W204/(240.97+W204))/(BO204+BP204)+BJ204)/2)/(1000*0.61365*exp(17.502*W204/(240.97+W204))/(BO204+BP204)-BJ204)</f>
        <v>0</v>
      </c>
      <c r="T204">
        <f>1/((BC204+1)/(Q204/1.6)+1/(R204/1.37)) + BC204/((BC204+1)/(Q204/1.6) + BC204/(R204/1.37))</f>
        <v>0</v>
      </c>
      <c r="U204">
        <f>(AX204*BA204)</f>
        <v>0</v>
      </c>
      <c r="V204">
        <f>(BQ204+(U204+2*0.95*5.67E-8*(((BQ204+$B$7)+273)^4-(BQ204+273)^4)-44100*J204)/(1.84*29.3*R204+8*0.95*5.67E-8*(BQ204+273)^3))</f>
        <v>0</v>
      </c>
      <c r="W204">
        <f>($C$7*BR204+$D$7*BS204+$E$7*V204)</f>
        <v>0</v>
      </c>
      <c r="X204">
        <f>0.61365*exp(17.502*W204/(240.97+W204))</f>
        <v>0</v>
      </c>
      <c r="Y204">
        <f>(Z204/AA204*100)</f>
        <v>0</v>
      </c>
      <c r="Z204">
        <f>BJ204*(BO204+BP204)/1000</f>
        <v>0</v>
      </c>
      <c r="AA204">
        <f>0.61365*exp(17.502*BQ204/(240.97+BQ204))</f>
        <v>0</v>
      </c>
      <c r="AB204">
        <f>(X204-BJ204*(BO204+BP204)/1000)</f>
        <v>0</v>
      </c>
      <c r="AC204">
        <f>(-J204*44100)</f>
        <v>0</v>
      </c>
      <c r="AD204">
        <f>2*29.3*R204*0.92*(BQ204-W204)</f>
        <v>0</v>
      </c>
      <c r="AE204">
        <f>2*0.95*5.67E-8*(((BQ204+$B$7)+273)^4-(W204+273)^4)</f>
        <v>0</v>
      </c>
      <c r="AF204">
        <f>U204+AE204+AC204+AD204</f>
        <v>0</v>
      </c>
      <c r="AG204">
        <f>BN204*AU204*(BI204-BH204*(1000-AU204*BK204)/(1000-AU204*BJ204))/(100*BB204)</f>
        <v>0</v>
      </c>
      <c r="AH204">
        <f>1000*BN204*AU204*(BJ204-BK204)/(100*BB204*(1000-AU204*BJ204))</f>
        <v>0</v>
      </c>
      <c r="AI204">
        <f>(AJ204 - AK204 - BO204*1E3/(8.314*(BQ204+273.15)) * AM204/BN204 * AL204) * BN204/(100*BB204) * (1000 - BK204)/1000</f>
        <v>0</v>
      </c>
      <c r="AJ204">
        <v>1198.24544764017</v>
      </c>
      <c r="AK204">
        <v>1161.9843030303</v>
      </c>
      <c r="AL204">
        <v>3.43544328700927</v>
      </c>
      <c r="AM204">
        <v>66.2237107534502</v>
      </c>
      <c r="AN204">
        <f>(AP204 - AO204 + BO204*1E3/(8.314*(BQ204+273.15)) * AR204/BN204 * AQ204) * BN204/(100*BB204) * 1000/(1000 - AP204)</f>
        <v>0</v>
      </c>
      <c r="AO204">
        <v>19.6375395642187</v>
      </c>
      <c r="AP204">
        <v>21.7570804195804</v>
      </c>
      <c r="AQ204">
        <v>0.000218815957232135</v>
      </c>
      <c r="AR204">
        <v>78.8586477778016</v>
      </c>
      <c r="AS204">
        <v>19</v>
      </c>
      <c r="AT204">
        <v>4</v>
      </c>
      <c r="AU204">
        <f>IF(AS204*$H$13&gt;=AW204,1.0,(AW204/(AW204-AS204*$H$13)))</f>
        <v>0</v>
      </c>
      <c r="AV204">
        <f>(AU204-1)*100</f>
        <v>0</v>
      </c>
      <c r="AW204">
        <f>MAX(0,($B$13+$C$13*BV204)/(1+$D$13*BV204)*BO204/(BQ204+273)*$E$13)</f>
        <v>0</v>
      </c>
      <c r="AX204">
        <f>$B$11*BW204+$C$11*BX204+$F$11*CI204*(1-CL204)</f>
        <v>0</v>
      </c>
      <c r="AY204">
        <f>AX204*AZ204</f>
        <v>0</v>
      </c>
      <c r="AZ204">
        <f>($B$11*$D$9+$C$11*$D$9+$F$11*((CV204+CN204)/MAX(CV204+CN204+CW204, 0.1)*$I$9+CW204/MAX(CV204+CN204+CW204, 0.1)*$J$9))/($B$11+$C$11+$F$11)</f>
        <v>0</v>
      </c>
      <c r="BA204">
        <f>($B$11*$K$9+$C$11*$K$9+$F$11*((CV204+CN204)/MAX(CV204+CN204+CW204, 0.1)*$P$9+CW204/MAX(CV204+CN204+CW204, 0.1)*$Q$9))/($B$11+$C$11+$F$11)</f>
        <v>0</v>
      </c>
      <c r="BB204">
        <v>2.7</v>
      </c>
      <c r="BC204">
        <v>0.5</v>
      </c>
      <c r="BD204" t="s">
        <v>355</v>
      </c>
      <c r="BE204">
        <v>2</v>
      </c>
      <c r="BF204" t="b">
        <v>1</v>
      </c>
      <c r="BG204">
        <v>1657481110.8</v>
      </c>
      <c r="BH204">
        <v>1128.969</v>
      </c>
      <c r="BI204">
        <v>1175.778</v>
      </c>
      <c r="BJ204">
        <v>21.74903</v>
      </c>
      <c r="BK204">
        <v>19.6475</v>
      </c>
      <c r="BL204">
        <v>1123.625</v>
      </c>
      <c r="BM204">
        <v>21.44621</v>
      </c>
      <c r="BN204">
        <v>499.8992</v>
      </c>
      <c r="BO204">
        <v>73.36055</v>
      </c>
      <c r="BP204">
        <v>0.02452732</v>
      </c>
      <c r="BQ204">
        <v>25.18799</v>
      </c>
      <c r="BR204">
        <v>25.03097</v>
      </c>
      <c r="BS204">
        <v>999.9</v>
      </c>
      <c r="BT204">
        <v>0</v>
      </c>
      <c r="BU204">
        <v>0</v>
      </c>
      <c r="BV204">
        <v>9935.562</v>
      </c>
      <c r="BW204">
        <v>0</v>
      </c>
      <c r="BX204">
        <v>1031.7342</v>
      </c>
      <c r="BY204">
        <v>-46.8094</v>
      </c>
      <c r="BZ204">
        <v>1154.069</v>
      </c>
      <c r="CA204">
        <v>1199.342</v>
      </c>
      <c r="CB204">
        <v>2.101517</v>
      </c>
      <c r="CC204">
        <v>1175.778</v>
      </c>
      <c r="CD204">
        <v>19.6475</v>
      </c>
      <c r="CE204">
        <v>1.59552</v>
      </c>
      <c r="CF204">
        <v>1.441352</v>
      </c>
      <c r="CG204">
        <v>13.9156</v>
      </c>
      <c r="CH204">
        <v>12.3598</v>
      </c>
      <c r="CI204">
        <v>2000.069</v>
      </c>
      <c r="CJ204">
        <v>0.9799939</v>
      </c>
      <c r="CK204">
        <v>0.02000583</v>
      </c>
      <c r="CL204">
        <v>0</v>
      </c>
      <c r="CM204">
        <v>2.60411</v>
      </c>
      <c r="CN204">
        <v>0</v>
      </c>
      <c r="CO204">
        <v>3399.624</v>
      </c>
      <c r="CP204">
        <v>16705.96</v>
      </c>
      <c r="CQ204">
        <v>45.625</v>
      </c>
      <c r="CR204">
        <v>48.1684</v>
      </c>
      <c r="CS204">
        <v>46.875</v>
      </c>
      <c r="CT204">
        <v>45.9122</v>
      </c>
      <c r="CU204">
        <v>44.8498</v>
      </c>
      <c r="CV204">
        <v>1960.053</v>
      </c>
      <c r="CW204">
        <v>40.015</v>
      </c>
      <c r="CX204">
        <v>0</v>
      </c>
      <c r="CY204">
        <v>1651547898</v>
      </c>
      <c r="CZ204">
        <v>0</v>
      </c>
      <c r="DA204">
        <v>0</v>
      </c>
      <c r="DB204" t="s">
        <v>356</v>
      </c>
      <c r="DC204">
        <v>1657298120.5</v>
      </c>
      <c r="DD204">
        <v>1657298120.5</v>
      </c>
      <c r="DE204">
        <v>0</v>
      </c>
      <c r="DF204">
        <v>1.391</v>
      </c>
      <c r="DG204">
        <v>0.035</v>
      </c>
      <c r="DH204">
        <v>2.39</v>
      </c>
      <c r="DI204">
        <v>0.104</v>
      </c>
      <c r="DJ204">
        <v>419</v>
      </c>
      <c r="DK204">
        <v>18</v>
      </c>
      <c r="DL204">
        <v>0.11</v>
      </c>
      <c r="DM204">
        <v>0.02</v>
      </c>
      <c r="DN204">
        <v>-46.4991325</v>
      </c>
      <c r="DO204">
        <v>-1.21254371482164</v>
      </c>
      <c r="DP204">
        <v>0.17468647827966</v>
      </c>
      <c r="DQ204">
        <v>0</v>
      </c>
      <c r="DR204">
        <v>2.1598115</v>
      </c>
      <c r="DS204">
        <v>-0.327903264540341</v>
      </c>
      <c r="DT204">
        <v>0.0335891211964529</v>
      </c>
      <c r="DU204">
        <v>0</v>
      </c>
      <c r="DV204">
        <v>0</v>
      </c>
      <c r="DW204">
        <v>2</v>
      </c>
      <c r="DX204" t="s">
        <v>357</v>
      </c>
      <c r="DY204">
        <v>2.82386</v>
      </c>
      <c r="DZ204">
        <v>2.64083</v>
      </c>
      <c r="EA204">
        <v>0.14661</v>
      </c>
      <c r="EB204">
        <v>0.150535</v>
      </c>
      <c r="EC204">
        <v>0.0772745</v>
      </c>
      <c r="ED204">
        <v>0.0720782</v>
      </c>
      <c r="EE204">
        <v>23733.1</v>
      </c>
      <c r="EF204">
        <v>20655.1</v>
      </c>
      <c r="EG204">
        <v>24919.7</v>
      </c>
      <c r="EH204">
        <v>23701.9</v>
      </c>
      <c r="EI204">
        <v>39298.7</v>
      </c>
      <c r="EJ204">
        <v>36444.1</v>
      </c>
      <c r="EK204">
        <v>45101.6</v>
      </c>
      <c r="EL204">
        <v>42331.4</v>
      </c>
      <c r="EM204">
        <v>1.73088</v>
      </c>
      <c r="EN204">
        <v>2.05713</v>
      </c>
      <c r="EO204">
        <v>0.00116229</v>
      </c>
      <c r="EP204">
        <v>0</v>
      </c>
      <c r="EQ204">
        <v>25.0202</v>
      </c>
      <c r="ER204">
        <v>999.9</v>
      </c>
      <c r="ES204">
        <v>33.213</v>
      </c>
      <c r="ET204">
        <v>39.428</v>
      </c>
      <c r="EU204">
        <v>32.5523</v>
      </c>
      <c r="EV204">
        <v>52.6508</v>
      </c>
      <c r="EW204">
        <v>29.2588</v>
      </c>
      <c r="EX204">
        <v>2</v>
      </c>
      <c r="EY204">
        <v>0.342645</v>
      </c>
      <c r="EZ204">
        <v>5.76914</v>
      </c>
      <c r="FA204">
        <v>20.1436</v>
      </c>
      <c r="FB204">
        <v>5.23376</v>
      </c>
      <c r="FC204">
        <v>11.992</v>
      </c>
      <c r="FD204">
        <v>4.95585</v>
      </c>
      <c r="FE204">
        <v>3.30398</v>
      </c>
      <c r="FF204">
        <v>348.3</v>
      </c>
      <c r="FG204">
        <v>9999</v>
      </c>
      <c r="FH204">
        <v>9999</v>
      </c>
      <c r="FI204">
        <v>6258</v>
      </c>
      <c r="FJ204">
        <v>1.86813</v>
      </c>
      <c r="FK204">
        <v>1.86397</v>
      </c>
      <c r="FL204">
        <v>1.87134</v>
      </c>
      <c r="FM204">
        <v>1.86249</v>
      </c>
      <c r="FN204">
        <v>1.86184</v>
      </c>
      <c r="FO204">
        <v>1.86818</v>
      </c>
      <c r="FP204">
        <v>1.85837</v>
      </c>
      <c r="FQ204">
        <v>1.8646</v>
      </c>
      <c r="FR204">
        <v>5</v>
      </c>
      <c r="FS204">
        <v>0</v>
      </c>
      <c r="FT204">
        <v>0</v>
      </c>
      <c r="FU204">
        <v>0</v>
      </c>
      <c r="FV204" t="s">
        <v>358</v>
      </c>
      <c r="FW204" t="s">
        <v>359</v>
      </c>
      <c r="FX204" t="s">
        <v>360</v>
      </c>
      <c r="FY204" t="s">
        <v>360</v>
      </c>
      <c r="FZ204" t="s">
        <v>360</v>
      </c>
      <c r="GA204" t="s">
        <v>360</v>
      </c>
      <c r="GB204">
        <v>0</v>
      </c>
      <c r="GC204">
        <v>100</v>
      </c>
      <c r="GD204">
        <v>100</v>
      </c>
      <c r="GE204">
        <v>5.37</v>
      </c>
      <c r="GF204">
        <v>0.3031</v>
      </c>
      <c r="GG204">
        <v>1.58883679202709</v>
      </c>
      <c r="GH204">
        <v>0.00476717027532216</v>
      </c>
      <c r="GI204">
        <v>-2.21254457965117e-06</v>
      </c>
      <c r="GJ204">
        <v>8.4011376092462e-10</v>
      </c>
      <c r="GK204">
        <v>-0.0609447565822332</v>
      </c>
      <c r="GL204">
        <v>-0.00872906473258777</v>
      </c>
      <c r="GM204">
        <v>0.00143137740804298</v>
      </c>
      <c r="GN204">
        <v>-1.08861914993027e-05</v>
      </c>
      <c r="GO204">
        <v>12</v>
      </c>
      <c r="GP204">
        <v>2219</v>
      </c>
      <c r="GQ204">
        <v>4</v>
      </c>
      <c r="GR204">
        <v>38</v>
      </c>
      <c r="GS204">
        <v>3049.9</v>
      </c>
      <c r="GT204">
        <v>3049.9</v>
      </c>
      <c r="GU204">
        <v>2.99805</v>
      </c>
      <c r="GV204">
        <v>2.3645</v>
      </c>
      <c r="GW204">
        <v>1.99829</v>
      </c>
      <c r="GX204">
        <v>2.7002</v>
      </c>
      <c r="GY204">
        <v>2.09351</v>
      </c>
      <c r="GZ204">
        <v>2.43042</v>
      </c>
      <c r="HA204">
        <v>44.4735</v>
      </c>
      <c r="HB204">
        <v>13.3878</v>
      </c>
      <c r="HC204">
        <v>18</v>
      </c>
      <c r="HD204">
        <v>424.78</v>
      </c>
      <c r="HE204">
        <v>641.505</v>
      </c>
      <c r="HF204">
        <v>21.3107</v>
      </c>
      <c r="HG204">
        <v>31.7745</v>
      </c>
      <c r="HH204">
        <v>30.0054</v>
      </c>
      <c r="HI204">
        <v>31.9234</v>
      </c>
      <c r="HJ204">
        <v>31.8922</v>
      </c>
      <c r="HK204">
        <v>59.9878</v>
      </c>
      <c r="HL204">
        <v>46.9314</v>
      </c>
      <c r="HM204">
        <v>0</v>
      </c>
      <c r="HN204">
        <v>21.0679</v>
      </c>
      <c r="HO204">
        <v>1206.87</v>
      </c>
      <c r="HP204">
        <v>19.757</v>
      </c>
      <c r="HQ204">
        <v>95.4169</v>
      </c>
      <c r="HR204">
        <v>99.481</v>
      </c>
    </row>
    <row r="205" spans="1:226">
      <c r="A205">
        <v>189</v>
      </c>
      <c r="B205">
        <v>1657481118.6</v>
      </c>
      <c r="C205">
        <v>1849.59999990463</v>
      </c>
      <c r="D205" t="s">
        <v>737</v>
      </c>
      <c r="E205" t="s">
        <v>738</v>
      </c>
      <c r="F205">
        <v>5</v>
      </c>
      <c r="G205" t="s">
        <v>596</v>
      </c>
      <c r="H205" t="s">
        <v>354</v>
      </c>
      <c r="I205">
        <v>1657481116.1</v>
      </c>
      <c r="J205">
        <f>(K205)/1000</f>
        <v>0</v>
      </c>
      <c r="K205">
        <f>IF(BF205, AN205, AH205)</f>
        <v>0</v>
      </c>
      <c r="L205">
        <f>IF(BF205, AI205, AG205)</f>
        <v>0</v>
      </c>
      <c r="M205">
        <f>BH205 - IF(AU205&gt;1, L205*BB205*100.0/(AW205*BV205), 0)</f>
        <v>0</v>
      </c>
      <c r="N205">
        <f>((T205-J205/2)*M205-L205)/(T205+J205/2)</f>
        <v>0</v>
      </c>
      <c r="O205">
        <f>N205*(BO205+BP205)/1000.0</f>
        <v>0</v>
      </c>
      <c r="P205">
        <f>(BH205 - IF(AU205&gt;1, L205*BB205*100.0/(AW205*BV205), 0))*(BO205+BP205)/1000.0</f>
        <v>0</v>
      </c>
      <c r="Q205">
        <f>2.0/((1/S205-1/R205)+SIGN(S205)*SQRT((1/S205-1/R205)*(1/S205-1/R205) + 4*BC205/((BC205+1)*(BC205+1))*(2*1/S205*1/R205-1/R205*1/R205)))</f>
        <v>0</v>
      </c>
      <c r="R205">
        <f>IF(LEFT(BD205,1)&lt;&gt;"0",IF(LEFT(BD205,1)="1",3.0,BE205),$D$5+$E$5*(BV205*BO205/($K$5*1000))+$F$5*(BV205*BO205/($K$5*1000))*MAX(MIN(BB205,$J$5),$I$5)*MAX(MIN(BB205,$J$5),$I$5)+$G$5*MAX(MIN(BB205,$J$5),$I$5)*(BV205*BO205/($K$5*1000))+$H$5*(BV205*BO205/($K$5*1000))*(BV205*BO205/($K$5*1000)))</f>
        <v>0</v>
      </c>
      <c r="S205">
        <f>J205*(1000-(1000*0.61365*exp(17.502*W205/(240.97+W205))/(BO205+BP205)+BJ205)/2)/(1000*0.61365*exp(17.502*W205/(240.97+W205))/(BO205+BP205)-BJ205)</f>
        <v>0</v>
      </c>
      <c r="T205">
        <f>1/((BC205+1)/(Q205/1.6)+1/(R205/1.37)) + BC205/((BC205+1)/(Q205/1.6) + BC205/(R205/1.37))</f>
        <v>0</v>
      </c>
      <c r="U205">
        <f>(AX205*BA205)</f>
        <v>0</v>
      </c>
      <c r="V205">
        <f>(BQ205+(U205+2*0.95*5.67E-8*(((BQ205+$B$7)+273)^4-(BQ205+273)^4)-44100*J205)/(1.84*29.3*R205+8*0.95*5.67E-8*(BQ205+273)^3))</f>
        <v>0</v>
      </c>
      <c r="W205">
        <f>($C$7*BR205+$D$7*BS205+$E$7*V205)</f>
        <v>0</v>
      </c>
      <c r="X205">
        <f>0.61365*exp(17.502*W205/(240.97+W205))</f>
        <v>0</v>
      </c>
      <c r="Y205">
        <f>(Z205/AA205*100)</f>
        <v>0</v>
      </c>
      <c r="Z205">
        <f>BJ205*(BO205+BP205)/1000</f>
        <v>0</v>
      </c>
      <c r="AA205">
        <f>0.61365*exp(17.502*BQ205/(240.97+BQ205))</f>
        <v>0</v>
      </c>
      <c r="AB205">
        <f>(X205-BJ205*(BO205+BP205)/1000)</f>
        <v>0</v>
      </c>
      <c r="AC205">
        <f>(-J205*44100)</f>
        <v>0</v>
      </c>
      <c r="AD205">
        <f>2*29.3*R205*0.92*(BQ205-W205)</f>
        <v>0</v>
      </c>
      <c r="AE205">
        <f>2*0.95*5.67E-8*(((BQ205+$B$7)+273)^4-(W205+273)^4)</f>
        <v>0</v>
      </c>
      <c r="AF205">
        <f>U205+AE205+AC205+AD205</f>
        <v>0</v>
      </c>
      <c r="AG205">
        <f>BN205*AU205*(BI205-BH205*(1000-AU205*BK205)/(1000-AU205*BJ205))/(100*BB205)</f>
        <v>0</v>
      </c>
      <c r="AH205">
        <f>1000*BN205*AU205*(BJ205-BK205)/(100*BB205*(1000-AU205*BJ205))</f>
        <v>0</v>
      </c>
      <c r="AI205">
        <f>(AJ205 - AK205 - BO205*1E3/(8.314*(BQ205+273.15)) * AM205/BN205 * AL205) * BN205/(100*BB205) * (1000 - BK205)/1000</f>
        <v>0</v>
      </c>
      <c r="AJ205">
        <v>1215.62267498833</v>
      </c>
      <c r="AK205">
        <v>1179.19460606061</v>
      </c>
      <c r="AL205">
        <v>3.44702336515605</v>
      </c>
      <c r="AM205">
        <v>66.2237107534502</v>
      </c>
      <c r="AN205">
        <f>(AP205 - AO205 + BO205*1E3/(8.314*(BQ205+273.15)) * AR205/BN205 * AQ205) * BN205/(100*BB205) * 1000/(1000 - AP205)</f>
        <v>0</v>
      </c>
      <c r="AO205">
        <v>19.66035313776</v>
      </c>
      <c r="AP205">
        <v>21.7412181818182</v>
      </c>
      <c r="AQ205">
        <v>-9.4652542786406e-05</v>
      </c>
      <c r="AR205">
        <v>78.8586477778016</v>
      </c>
      <c r="AS205">
        <v>18</v>
      </c>
      <c r="AT205">
        <v>4</v>
      </c>
      <c r="AU205">
        <f>IF(AS205*$H$13&gt;=AW205,1.0,(AW205/(AW205-AS205*$H$13)))</f>
        <v>0</v>
      </c>
      <c r="AV205">
        <f>(AU205-1)*100</f>
        <v>0</v>
      </c>
      <c r="AW205">
        <f>MAX(0,($B$13+$C$13*BV205)/(1+$D$13*BV205)*BO205/(BQ205+273)*$E$13)</f>
        <v>0</v>
      </c>
      <c r="AX205">
        <f>$B$11*BW205+$C$11*BX205+$F$11*CI205*(1-CL205)</f>
        <v>0</v>
      </c>
      <c r="AY205">
        <f>AX205*AZ205</f>
        <v>0</v>
      </c>
      <c r="AZ205">
        <f>($B$11*$D$9+$C$11*$D$9+$F$11*((CV205+CN205)/MAX(CV205+CN205+CW205, 0.1)*$I$9+CW205/MAX(CV205+CN205+CW205, 0.1)*$J$9))/($B$11+$C$11+$F$11)</f>
        <v>0</v>
      </c>
      <c r="BA205">
        <f>($B$11*$K$9+$C$11*$K$9+$F$11*((CV205+CN205)/MAX(CV205+CN205+CW205, 0.1)*$P$9+CW205/MAX(CV205+CN205+CW205, 0.1)*$Q$9))/($B$11+$C$11+$F$11)</f>
        <v>0</v>
      </c>
      <c r="BB205">
        <v>2.7</v>
      </c>
      <c r="BC205">
        <v>0.5</v>
      </c>
      <c r="BD205" t="s">
        <v>355</v>
      </c>
      <c r="BE205">
        <v>2</v>
      </c>
      <c r="BF205" t="b">
        <v>1</v>
      </c>
      <c r="BG205">
        <v>1657481116.1</v>
      </c>
      <c r="BH205">
        <v>1146.80444444444</v>
      </c>
      <c r="BI205">
        <v>1193.74777777778</v>
      </c>
      <c r="BJ205">
        <v>21.7487888888889</v>
      </c>
      <c r="BK205">
        <v>19.663</v>
      </c>
      <c r="BL205">
        <v>1141.40888888889</v>
      </c>
      <c r="BM205">
        <v>21.4459777777778</v>
      </c>
      <c r="BN205">
        <v>499.961666666667</v>
      </c>
      <c r="BO205">
        <v>73.3611888888889</v>
      </c>
      <c r="BP205">
        <v>0.0240940555555556</v>
      </c>
      <c r="BQ205">
        <v>25.187</v>
      </c>
      <c r="BR205">
        <v>25.0262111111111</v>
      </c>
      <c r="BS205">
        <v>999.9</v>
      </c>
      <c r="BT205">
        <v>0</v>
      </c>
      <c r="BU205">
        <v>0</v>
      </c>
      <c r="BV205">
        <v>10002.2222222222</v>
      </c>
      <c r="BW205">
        <v>0</v>
      </c>
      <c r="BX205">
        <v>1180.60666666667</v>
      </c>
      <c r="BY205">
        <v>-46.9425222222222</v>
      </c>
      <c r="BZ205">
        <v>1172.29888888889</v>
      </c>
      <c r="CA205">
        <v>1217.69</v>
      </c>
      <c r="CB205">
        <v>2.08579666666667</v>
      </c>
      <c r="CC205">
        <v>1193.74777777778</v>
      </c>
      <c r="CD205">
        <v>19.663</v>
      </c>
      <c r="CE205">
        <v>1.59551555555556</v>
      </c>
      <c r="CF205">
        <v>1.44249888888889</v>
      </c>
      <c r="CG205">
        <v>13.9155666666667</v>
      </c>
      <c r="CH205">
        <v>12.3719222222222</v>
      </c>
      <c r="CI205">
        <v>1999.94333333333</v>
      </c>
      <c r="CJ205">
        <v>0.979997333333333</v>
      </c>
      <c r="CK205">
        <v>0.0200025777777778</v>
      </c>
      <c r="CL205">
        <v>0</v>
      </c>
      <c r="CM205">
        <v>2.53315555555556</v>
      </c>
      <c r="CN205">
        <v>0</v>
      </c>
      <c r="CO205">
        <v>3468.04222222222</v>
      </c>
      <c r="CP205">
        <v>16704.9333333333</v>
      </c>
      <c r="CQ205">
        <v>45.6387777777778</v>
      </c>
      <c r="CR205">
        <v>48.187</v>
      </c>
      <c r="CS205">
        <v>46.9232222222222</v>
      </c>
      <c r="CT205">
        <v>45.937</v>
      </c>
      <c r="CU205">
        <v>44.875</v>
      </c>
      <c r="CV205">
        <v>1959.93666666667</v>
      </c>
      <c r="CW205">
        <v>40.0033333333333</v>
      </c>
      <c r="CX205">
        <v>0</v>
      </c>
      <c r="CY205">
        <v>1651547902.8</v>
      </c>
      <c r="CZ205">
        <v>0</v>
      </c>
      <c r="DA205">
        <v>0</v>
      </c>
      <c r="DB205" t="s">
        <v>356</v>
      </c>
      <c r="DC205">
        <v>1657298120.5</v>
      </c>
      <c r="DD205">
        <v>1657298120.5</v>
      </c>
      <c r="DE205">
        <v>0</v>
      </c>
      <c r="DF205">
        <v>1.391</v>
      </c>
      <c r="DG205">
        <v>0.035</v>
      </c>
      <c r="DH205">
        <v>2.39</v>
      </c>
      <c r="DI205">
        <v>0.104</v>
      </c>
      <c r="DJ205">
        <v>419</v>
      </c>
      <c r="DK205">
        <v>18</v>
      </c>
      <c r="DL205">
        <v>0.11</v>
      </c>
      <c r="DM205">
        <v>0.02</v>
      </c>
      <c r="DN205">
        <v>-46.6647375</v>
      </c>
      <c r="DO205">
        <v>-2.43209043151963</v>
      </c>
      <c r="DP205">
        <v>0.257963678342029</v>
      </c>
      <c r="DQ205">
        <v>0</v>
      </c>
      <c r="DR205">
        <v>2.1291435</v>
      </c>
      <c r="DS205">
        <v>-0.388593320825519</v>
      </c>
      <c r="DT205">
        <v>0.0383036582162853</v>
      </c>
      <c r="DU205">
        <v>0</v>
      </c>
      <c r="DV205">
        <v>0</v>
      </c>
      <c r="DW205">
        <v>2</v>
      </c>
      <c r="DX205" t="s">
        <v>357</v>
      </c>
      <c r="DY205">
        <v>2.82423</v>
      </c>
      <c r="DZ205">
        <v>2.64037</v>
      </c>
      <c r="EA205">
        <v>0.147987</v>
      </c>
      <c r="EB205">
        <v>0.151865</v>
      </c>
      <c r="EC205">
        <v>0.0772424</v>
      </c>
      <c r="ED205">
        <v>0.0721234</v>
      </c>
      <c r="EE205">
        <v>23694.7</v>
      </c>
      <c r="EF205">
        <v>20623.1</v>
      </c>
      <c r="EG205">
        <v>24919.6</v>
      </c>
      <c r="EH205">
        <v>23702.3</v>
      </c>
      <c r="EI205">
        <v>39300</v>
      </c>
      <c r="EJ205">
        <v>36442.7</v>
      </c>
      <c r="EK205">
        <v>45101.4</v>
      </c>
      <c r="EL205">
        <v>42331.8</v>
      </c>
      <c r="EM205">
        <v>1.73137</v>
      </c>
      <c r="EN205">
        <v>2.05722</v>
      </c>
      <c r="EO205">
        <v>-3.72529e-05</v>
      </c>
      <c r="EP205">
        <v>0</v>
      </c>
      <c r="EQ205">
        <v>25.0119</v>
      </c>
      <c r="ER205">
        <v>999.9</v>
      </c>
      <c r="ES205">
        <v>33.189</v>
      </c>
      <c r="ET205">
        <v>39.418</v>
      </c>
      <c r="EU205">
        <v>32.5106</v>
      </c>
      <c r="EV205">
        <v>52.4208</v>
      </c>
      <c r="EW205">
        <v>29.375</v>
      </c>
      <c r="EX205">
        <v>2</v>
      </c>
      <c r="EY205">
        <v>0.341098</v>
      </c>
      <c r="EZ205">
        <v>4.94123</v>
      </c>
      <c r="FA205">
        <v>20.1717</v>
      </c>
      <c r="FB205">
        <v>5.23346</v>
      </c>
      <c r="FC205">
        <v>11.992</v>
      </c>
      <c r="FD205">
        <v>4.95565</v>
      </c>
      <c r="FE205">
        <v>3.30393</v>
      </c>
      <c r="FF205">
        <v>348.3</v>
      </c>
      <c r="FG205">
        <v>9999</v>
      </c>
      <c r="FH205">
        <v>9999</v>
      </c>
      <c r="FI205">
        <v>6258.2</v>
      </c>
      <c r="FJ205">
        <v>1.86815</v>
      </c>
      <c r="FK205">
        <v>1.86401</v>
      </c>
      <c r="FL205">
        <v>1.87134</v>
      </c>
      <c r="FM205">
        <v>1.86249</v>
      </c>
      <c r="FN205">
        <v>1.86188</v>
      </c>
      <c r="FO205">
        <v>1.86823</v>
      </c>
      <c r="FP205">
        <v>1.85837</v>
      </c>
      <c r="FQ205">
        <v>1.86462</v>
      </c>
      <c r="FR205">
        <v>5</v>
      </c>
      <c r="FS205">
        <v>0</v>
      </c>
      <c r="FT205">
        <v>0</v>
      </c>
      <c r="FU205">
        <v>0</v>
      </c>
      <c r="FV205" t="s">
        <v>358</v>
      </c>
      <c r="FW205" t="s">
        <v>359</v>
      </c>
      <c r="FX205" t="s">
        <v>360</v>
      </c>
      <c r="FY205" t="s">
        <v>360</v>
      </c>
      <c r="FZ205" t="s">
        <v>360</v>
      </c>
      <c r="GA205" t="s">
        <v>360</v>
      </c>
      <c r="GB205">
        <v>0</v>
      </c>
      <c r="GC205">
        <v>100</v>
      </c>
      <c r="GD205">
        <v>100</v>
      </c>
      <c r="GE205">
        <v>5.42</v>
      </c>
      <c r="GF205">
        <v>0.3025</v>
      </c>
      <c r="GG205">
        <v>1.58883679202709</v>
      </c>
      <c r="GH205">
        <v>0.00476717027532216</v>
      </c>
      <c r="GI205">
        <v>-2.21254457965117e-06</v>
      </c>
      <c r="GJ205">
        <v>8.4011376092462e-10</v>
      </c>
      <c r="GK205">
        <v>-0.0609447565822332</v>
      </c>
      <c r="GL205">
        <v>-0.00872906473258777</v>
      </c>
      <c r="GM205">
        <v>0.00143137740804298</v>
      </c>
      <c r="GN205">
        <v>-1.08861914993027e-05</v>
      </c>
      <c r="GO205">
        <v>12</v>
      </c>
      <c r="GP205">
        <v>2219</v>
      </c>
      <c r="GQ205">
        <v>4</v>
      </c>
      <c r="GR205">
        <v>38</v>
      </c>
      <c r="GS205">
        <v>3050</v>
      </c>
      <c r="GT205">
        <v>3050</v>
      </c>
      <c r="GU205">
        <v>3.02856</v>
      </c>
      <c r="GV205">
        <v>2.37427</v>
      </c>
      <c r="GW205">
        <v>1.99829</v>
      </c>
      <c r="GX205">
        <v>2.7002</v>
      </c>
      <c r="GY205">
        <v>2.09351</v>
      </c>
      <c r="GZ205">
        <v>2.38647</v>
      </c>
      <c r="HA205">
        <v>44.4735</v>
      </c>
      <c r="HB205">
        <v>13.3965</v>
      </c>
      <c r="HC205">
        <v>18</v>
      </c>
      <c r="HD205">
        <v>424.981</v>
      </c>
      <c r="HE205">
        <v>641.441</v>
      </c>
      <c r="HF205">
        <v>21.0409</v>
      </c>
      <c r="HG205">
        <v>31.7574</v>
      </c>
      <c r="HH205">
        <v>30.0008</v>
      </c>
      <c r="HI205">
        <v>31.9097</v>
      </c>
      <c r="HJ205">
        <v>31.8785</v>
      </c>
      <c r="HK205">
        <v>60.6009</v>
      </c>
      <c r="HL205">
        <v>46.6538</v>
      </c>
      <c r="HM205">
        <v>0</v>
      </c>
      <c r="HN205">
        <v>21.0404</v>
      </c>
      <c r="HO205">
        <v>1227.05</v>
      </c>
      <c r="HP205">
        <v>19.8001</v>
      </c>
      <c r="HQ205">
        <v>95.4165</v>
      </c>
      <c r="HR205">
        <v>99.4822</v>
      </c>
    </row>
    <row r="206" spans="1:226">
      <c r="A206">
        <v>190</v>
      </c>
      <c r="B206">
        <v>1657481123.6</v>
      </c>
      <c r="C206">
        <v>1854.59999990463</v>
      </c>
      <c r="D206" t="s">
        <v>739</v>
      </c>
      <c r="E206" t="s">
        <v>740</v>
      </c>
      <c r="F206">
        <v>5</v>
      </c>
      <c r="G206" t="s">
        <v>596</v>
      </c>
      <c r="H206" t="s">
        <v>354</v>
      </c>
      <c r="I206">
        <v>1657481120.8</v>
      </c>
      <c r="J206">
        <f>(K206)/1000</f>
        <v>0</v>
      </c>
      <c r="K206">
        <f>IF(BF206, AN206, AH206)</f>
        <v>0</v>
      </c>
      <c r="L206">
        <f>IF(BF206, AI206, AG206)</f>
        <v>0</v>
      </c>
      <c r="M206">
        <f>BH206 - IF(AU206&gt;1, L206*BB206*100.0/(AW206*BV206), 0)</f>
        <v>0</v>
      </c>
      <c r="N206">
        <f>((T206-J206/2)*M206-L206)/(T206+J206/2)</f>
        <v>0</v>
      </c>
      <c r="O206">
        <f>N206*(BO206+BP206)/1000.0</f>
        <v>0</v>
      </c>
      <c r="P206">
        <f>(BH206 - IF(AU206&gt;1, L206*BB206*100.0/(AW206*BV206), 0))*(BO206+BP206)/1000.0</f>
        <v>0</v>
      </c>
      <c r="Q206">
        <f>2.0/((1/S206-1/R206)+SIGN(S206)*SQRT((1/S206-1/R206)*(1/S206-1/R206) + 4*BC206/((BC206+1)*(BC206+1))*(2*1/S206*1/R206-1/R206*1/R206)))</f>
        <v>0</v>
      </c>
      <c r="R206">
        <f>IF(LEFT(BD206,1)&lt;&gt;"0",IF(LEFT(BD206,1)="1",3.0,BE206),$D$5+$E$5*(BV206*BO206/($K$5*1000))+$F$5*(BV206*BO206/($K$5*1000))*MAX(MIN(BB206,$J$5),$I$5)*MAX(MIN(BB206,$J$5),$I$5)+$G$5*MAX(MIN(BB206,$J$5),$I$5)*(BV206*BO206/($K$5*1000))+$H$5*(BV206*BO206/($K$5*1000))*(BV206*BO206/($K$5*1000)))</f>
        <v>0</v>
      </c>
      <c r="S206">
        <f>J206*(1000-(1000*0.61365*exp(17.502*W206/(240.97+W206))/(BO206+BP206)+BJ206)/2)/(1000*0.61365*exp(17.502*W206/(240.97+W206))/(BO206+BP206)-BJ206)</f>
        <v>0</v>
      </c>
      <c r="T206">
        <f>1/((BC206+1)/(Q206/1.6)+1/(R206/1.37)) + BC206/((BC206+1)/(Q206/1.6) + BC206/(R206/1.37))</f>
        <v>0</v>
      </c>
      <c r="U206">
        <f>(AX206*BA206)</f>
        <v>0</v>
      </c>
      <c r="V206">
        <f>(BQ206+(U206+2*0.95*5.67E-8*(((BQ206+$B$7)+273)^4-(BQ206+273)^4)-44100*J206)/(1.84*29.3*R206+8*0.95*5.67E-8*(BQ206+273)^3))</f>
        <v>0</v>
      </c>
      <c r="W206">
        <f>($C$7*BR206+$D$7*BS206+$E$7*V206)</f>
        <v>0</v>
      </c>
      <c r="X206">
        <f>0.61365*exp(17.502*W206/(240.97+W206))</f>
        <v>0</v>
      </c>
      <c r="Y206">
        <f>(Z206/AA206*100)</f>
        <v>0</v>
      </c>
      <c r="Z206">
        <f>BJ206*(BO206+BP206)/1000</f>
        <v>0</v>
      </c>
      <c r="AA206">
        <f>0.61365*exp(17.502*BQ206/(240.97+BQ206))</f>
        <v>0</v>
      </c>
      <c r="AB206">
        <f>(X206-BJ206*(BO206+BP206)/1000)</f>
        <v>0</v>
      </c>
      <c r="AC206">
        <f>(-J206*44100)</f>
        <v>0</v>
      </c>
      <c r="AD206">
        <f>2*29.3*R206*0.92*(BQ206-W206)</f>
        <v>0</v>
      </c>
      <c r="AE206">
        <f>2*0.95*5.67E-8*(((BQ206+$B$7)+273)^4-(W206+273)^4)</f>
        <v>0</v>
      </c>
      <c r="AF206">
        <f>U206+AE206+AC206+AD206</f>
        <v>0</v>
      </c>
      <c r="AG206">
        <f>BN206*AU206*(BI206-BH206*(1000-AU206*BK206)/(1000-AU206*BJ206))/(100*BB206)</f>
        <v>0</v>
      </c>
      <c r="AH206">
        <f>1000*BN206*AU206*(BJ206-BK206)/(100*BB206*(1000-AU206*BJ206))</f>
        <v>0</v>
      </c>
      <c r="AI206">
        <f>(AJ206 - AK206 - BO206*1E3/(8.314*(BQ206+273.15)) * AM206/BN206 * AL206) * BN206/(100*BB206) * (1000 - BK206)/1000</f>
        <v>0</v>
      </c>
      <c r="AJ206">
        <v>1232.96316362043</v>
      </c>
      <c r="AK206">
        <v>1196.46478787879</v>
      </c>
      <c r="AL206">
        <v>3.47363360805732</v>
      </c>
      <c r="AM206">
        <v>66.2237107534502</v>
      </c>
      <c r="AN206">
        <f>(AP206 - AO206 + BO206*1E3/(8.314*(BQ206+273.15)) * AR206/BN206 * AQ206) * BN206/(100*BB206) * 1000/(1000 - AP206)</f>
        <v>0</v>
      </c>
      <c r="AO206">
        <v>19.6871358673648</v>
      </c>
      <c r="AP206">
        <v>21.7497888111888</v>
      </c>
      <c r="AQ206">
        <v>-4.45715052881599e-05</v>
      </c>
      <c r="AR206">
        <v>78.8586477778016</v>
      </c>
      <c r="AS206">
        <v>18</v>
      </c>
      <c r="AT206">
        <v>4</v>
      </c>
      <c r="AU206">
        <f>IF(AS206*$H$13&gt;=AW206,1.0,(AW206/(AW206-AS206*$H$13)))</f>
        <v>0</v>
      </c>
      <c r="AV206">
        <f>(AU206-1)*100</f>
        <v>0</v>
      </c>
      <c r="AW206">
        <f>MAX(0,($B$13+$C$13*BV206)/(1+$D$13*BV206)*BO206/(BQ206+273)*$E$13)</f>
        <v>0</v>
      </c>
      <c r="AX206">
        <f>$B$11*BW206+$C$11*BX206+$F$11*CI206*(1-CL206)</f>
        <v>0</v>
      </c>
      <c r="AY206">
        <f>AX206*AZ206</f>
        <v>0</v>
      </c>
      <c r="AZ206">
        <f>($B$11*$D$9+$C$11*$D$9+$F$11*((CV206+CN206)/MAX(CV206+CN206+CW206, 0.1)*$I$9+CW206/MAX(CV206+CN206+CW206, 0.1)*$J$9))/($B$11+$C$11+$F$11)</f>
        <v>0</v>
      </c>
      <c r="BA206">
        <f>($B$11*$K$9+$C$11*$K$9+$F$11*((CV206+CN206)/MAX(CV206+CN206+CW206, 0.1)*$P$9+CW206/MAX(CV206+CN206+CW206, 0.1)*$Q$9))/($B$11+$C$11+$F$11)</f>
        <v>0</v>
      </c>
      <c r="BB206">
        <v>2.7</v>
      </c>
      <c r="BC206">
        <v>0.5</v>
      </c>
      <c r="BD206" t="s">
        <v>355</v>
      </c>
      <c r="BE206">
        <v>2</v>
      </c>
      <c r="BF206" t="b">
        <v>1</v>
      </c>
      <c r="BG206">
        <v>1657481120.8</v>
      </c>
      <c r="BH206">
        <v>1162.599</v>
      </c>
      <c r="BI206">
        <v>1209.676</v>
      </c>
      <c r="BJ206">
        <v>21.74279</v>
      </c>
      <c r="BK206">
        <v>19.69572</v>
      </c>
      <c r="BL206">
        <v>1157.157</v>
      </c>
      <c r="BM206">
        <v>21.44018</v>
      </c>
      <c r="BN206">
        <v>500.0447</v>
      </c>
      <c r="BO206">
        <v>73.3614</v>
      </c>
      <c r="BP206">
        <v>0.02329621</v>
      </c>
      <c r="BQ206">
        <v>25.17044</v>
      </c>
      <c r="BR206">
        <v>24.99978</v>
      </c>
      <c r="BS206">
        <v>999.9</v>
      </c>
      <c r="BT206">
        <v>0</v>
      </c>
      <c r="BU206">
        <v>0</v>
      </c>
      <c r="BV206">
        <v>10078</v>
      </c>
      <c r="BW206">
        <v>0</v>
      </c>
      <c r="BX206">
        <v>1310.277</v>
      </c>
      <c r="BY206">
        <v>-47.0745</v>
      </c>
      <c r="BZ206">
        <v>1188.439</v>
      </c>
      <c r="CA206">
        <v>1233.98</v>
      </c>
      <c r="CB206">
        <v>2.04706</v>
      </c>
      <c r="CC206">
        <v>1209.676</v>
      </c>
      <c r="CD206">
        <v>19.69572</v>
      </c>
      <c r="CE206">
        <v>1.595081</v>
      </c>
      <c r="CF206">
        <v>1.444907</v>
      </c>
      <c r="CG206">
        <v>13.91134</v>
      </c>
      <c r="CH206">
        <v>12.39728</v>
      </c>
      <c r="CI206">
        <v>1999.977</v>
      </c>
      <c r="CJ206">
        <v>0.9799952</v>
      </c>
      <c r="CK206">
        <v>0.02000476</v>
      </c>
      <c r="CL206">
        <v>0</v>
      </c>
      <c r="CM206">
        <v>2.42651</v>
      </c>
      <c r="CN206">
        <v>0</v>
      </c>
      <c r="CO206">
        <v>3519.172</v>
      </c>
      <c r="CP206">
        <v>16705.23</v>
      </c>
      <c r="CQ206">
        <v>45.6808</v>
      </c>
      <c r="CR206">
        <v>48.187</v>
      </c>
      <c r="CS206">
        <v>46.937</v>
      </c>
      <c r="CT206">
        <v>45.937</v>
      </c>
      <c r="CU206">
        <v>44.875</v>
      </c>
      <c r="CV206">
        <v>1959.967</v>
      </c>
      <c r="CW206">
        <v>40.01</v>
      </c>
      <c r="CX206">
        <v>0</v>
      </c>
      <c r="CY206">
        <v>1651547908.2</v>
      </c>
      <c r="CZ206">
        <v>0</v>
      </c>
      <c r="DA206">
        <v>0</v>
      </c>
      <c r="DB206" t="s">
        <v>356</v>
      </c>
      <c r="DC206">
        <v>1657298120.5</v>
      </c>
      <c r="DD206">
        <v>1657298120.5</v>
      </c>
      <c r="DE206">
        <v>0</v>
      </c>
      <c r="DF206">
        <v>1.391</v>
      </c>
      <c r="DG206">
        <v>0.035</v>
      </c>
      <c r="DH206">
        <v>2.39</v>
      </c>
      <c r="DI206">
        <v>0.104</v>
      </c>
      <c r="DJ206">
        <v>419</v>
      </c>
      <c r="DK206">
        <v>18</v>
      </c>
      <c r="DL206">
        <v>0.11</v>
      </c>
      <c r="DM206">
        <v>0.02</v>
      </c>
      <c r="DN206">
        <v>-46.8123075</v>
      </c>
      <c r="DO206">
        <v>-2.34662476547819</v>
      </c>
      <c r="DP206">
        <v>0.252840719018416</v>
      </c>
      <c r="DQ206">
        <v>0</v>
      </c>
      <c r="DR206">
        <v>2.10212125</v>
      </c>
      <c r="DS206">
        <v>-0.393311707317077</v>
      </c>
      <c r="DT206">
        <v>0.0387397665963219</v>
      </c>
      <c r="DU206">
        <v>0</v>
      </c>
      <c r="DV206">
        <v>0</v>
      </c>
      <c r="DW206">
        <v>2</v>
      </c>
      <c r="DX206" t="s">
        <v>357</v>
      </c>
      <c r="DY206">
        <v>2.82475</v>
      </c>
      <c r="DZ206">
        <v>2.63996</v>
      </c>
      <c r="EA206">
        <v>0.149357</v>
      </c>
      <c r="EB206">
        <v>0.153204</v>
      </c>
      <c r="EC206">
        <v>0.077271</v>
      </c>
      <c r="ED206">
        <v>0.0722057</v>
      </c>
      <c r="EE206">
        <v>23657.8</v>
      </c>
      <c r="EF206">
        <v>20590.7</v>
      </c>
      <c r="EG206">
        <v>24920.8</v>
      </c>
      <c r="EH206">
        <v>23702.5</v>
      </c>
      <c r="EI206">
        <v>39300.3</v>
      </c>
      <c r="EJ206">
        <v>36439.8</v>
      </c>
      <c r="EK206">
        <v>45103.1</v>
      </c>
      <c r="EL206">
        <v>42332.1</v>
      </c>
      <c r="EM206">
        <v>1.73193</v>
      </c>
      <c r="EN206">
        <v>2.0573</v>
      </c>
      <c r="EO206">
        <v>-0.00105053</v>
      </c>
      <c r="EP206">
        <v>0</v>
      </c>
      <c r="EQ206">
        <v>25.0012</v>
      </c>
      <c r="ER206">
        <v>999.9</v>
      </c>
      <c r="ES206">
        <v>33.164</v>
      </c>
      <c r="ET206">
        <v>39.438</v>
      </c>
      <c r="EU206">
        <v>32.521</v>
      </c>
      <c r="EV206">
        <v>51.9208</v>
      </c>
      <c r="EW206">
        <v>29.2107</v>
      </c>
      <c r="EX206">
        <v>2</v>
      </c>
      <c r="EY206">
        <v>0.337104</v>
      </c>
      <c r="EZ206">
        <v>4.45443</v>
      </c>
      <c r="FA206">
        <v>20.1867</v>
      </c>
      <c r="FB206">
        <v>5.23421</v>
      </c>
      <c r="FC206">
        <v>11.992</v>
      </c>
      <c r="FD206">
        <v>4.95575</v>
      </c>
      <c r="FE206">
        <v>3.304</v>
      </c>
      <c r="FF206">
        <v>348.3</v>
      </c>
      <c r="FG206">
        <v>9999</v>
      </c>
      <c r="FH206">
        <v>9999</v>
      </c>
      <c r="FI206">
        <v>6258.2</v>
      </c>
      <c r="FJ206">
        <v>1.86821</v>
      </c>
      <c r="FK206">
        <v>1.864</v>
      </c>
      <c r="FL206">
        <v>1.87136</v>
      </c>
      <c r="FM206">
        <v>1.86253</v>
      </c>
      <c r="FN206">
        <v>1.86188</v>
      </c>
      <c r="FO206">
        <v>1.86825</v>
      </c>
      <c r="FP206">
        <v>1.85837</v>
      </c>
      <c r="FQ206">
        <v>1.86462</v>
      </c>
      <c r="FR206">
        <v>5</v>
      </c>
      <c r="FS206">
        <v>0</v>
      </c>
      <c r="FT206">
        <v>0</v>
      </c>
      <c r="FU206">
        <v>0</v>
      </c>
      <c r="FV206" t="s">
        <v>358</v>
      </c>
      <c r="FW206" t="s">
        <v>359</v>
      </c>
      <c r="FX206" t="s">
        <v>360</v>
      </c>
      <c r="FY206" t="s">
        <v>360</v>
      </c>
      <c r="FZ206" t="s">
        <v>360</v>
      </c>
      <c r="GA206" t="s">
        <v>360</v>
      </c>
      <c r="GB206">
        <v>0</v>
      </c>
      <c r="GC206">
        <v>100</v>
      </c>
      <c r="GD206">
        <v>100</v>
      </c>
      <c r="GE206">
        <v>5.47</v>
      </c>
      <c r="GF206">
        <v>0.3029</v>
      </c>
      <c r="GG206">
        <v>1.58883679202709</v>
      </c>
      <c r="GH206">
        <v>0.00476717027532216</v>
      </c>
      <c r="GI206">
        <v>-2.21254457965117e-06</v>
      </c>
      <c r="GJ206">
        <v>8.4011376092462e-10</v>
      </c>
      <c r="GK206">
        <v>-0.0609447565822332</v>
      </c>
      <c r="GL206">
        <v>-0.00872906473258777</v>
      </c>
      <c r="GM206">
        <v>0.00143137740804298</v>
      </c>
      <c r="GN206">
        <v>-1.08861914993027e-05</v>
      </c>
      <c r="GO206">
        <v>12</v>
      </c>
      <c r="GP206">
        <v>2219</v>
      </c>
      <c r="GQ206">
        <v>4</v>
      </c>
      <c r="GR206">
        <v>38</v>
      </c>
      <c r="GS206">
        <v>3050.1</v>
      </c>
      <c r="GT206">
        <v>3050.1</v>
      </c>
      <c r="GU206">
        <v>3.06274</v>
      </c>
      <c r="GV206">
        <v>2.35596</v>
      </c>
      <c r="GW206">
        <v>1.99829</v>
      </c>
      <c r="GX206">
        <v>2.70142</v>
      </c>
      <c r="GY206">
        <v>2.09351</v>
      </c>
      <c r="GZ206">
        <v>2.43286</v>
      </c>
      <c r="HA206">
        <v>44.4735</v>
      </c>
      <c r="HB206">
        <v>13.4141</v>
      </c>
      <c r="HC206">
        <v>18</v>
      </c>
      <c r="HD206">
        <v>425.207</v>
      </c>
      <c r="HE206">
        <v>641.349</v>
      </c>
      <c r="HF206">
        <v>20.9675</v>
      </c>
      <c r="HG206">
        <v>31.739</v>
      </c>
      <c r="HH206">
        <v>29.9979</v>
      </c>
      <c r="HI206">
        <v>31.8955</v>
      </c>
      <c r="HJ206">
        <v>31.8642</v>
      </c>
      <c r="HK206">
        <v>61.2753</v>
      </c>
      <c r="HL206">
        <v>46.3803</v>
      </c>
      <c r="HM206">
        <v>0</v>
      </c>
      <c r="HN206">
        <v>21.0348</v>
      </c>
      <c r="HO206">
        <v>1240.45</v>
      </c>
      <c r="HP206">
        <v>19.8139</v>
      </c>
      <c r="HQ206">
        <v>95.4204</v>
      </c>
      <c r="HR206">
        <v>99.4829</v>
      </c>
    </row>
    <row r="207" spans="1:226">
      <c r="A207">
        <v>191</v>
      </c>
      <c r="B207">
        <v>1657481128.6</v>
      </c>
      <c r="C207">
        <v>1859.59999990463</v>
      </c>
      <c r="D207" t="s">
        <v>741</v>
      </c>
      <c r="E207" t="s">
        <v>742</v>
      </c>
      <c r="F207">
        <v>5</v>
      </c>
      <c r="G207" t="s">
        <v>596</v>
      </c>
      <c r="H207" t="s">
        <v>354</v>
      </c>
      <c r="I207">
        <v>1657481126.1</v>
      </c>
      <c r="J207">
        <f>(K207)/1000</f>
        <v>0</v>
      </c>
      <c r="K207">
        <f>IF(BF207, AN207, AH207)</f>
        <v>0</v>
      </c>
      <c r="L207">
        <f>IF(BF207, AI207, AG207)</f>
        <v>0</v>
      </c>
      <c r="M207">
        <f>BH207 - IF(AU207&gt;1, L207*BB207*100.0/(AW207*BV207), 0)</f>
        <v>0</v>
      </c>
      <c r="N207">
        <f>((T207-J207/2)*M207-L207)/(T207+J207/2)</f>
        <v>0</v>
      </c>
      <c r="O207">
        <f>N207*(BO207+BP207)/1000.0</f>
        <v>0</v>
      </c>
      <c r="P207">
        <f>(BH207 - IF(AU207&gt;1, L207*BB207*100.0/(AW207*BV207), 0))*(BO207+BP207)/1000.0</f>
        <v>0</v>
      </c>
      <c r="Q207">
        <f>2.0/((1/S207-1/R207)+SIGN(S207)*SQRT((1/S207-1/R207)*(1/S207-1/R207) + 4*BC207/((BC207+1)*(BC207+1))*(2*1/S207*1/R207-1/R207*1/R207)))</f>
        <v>0</v>
      </c>
      <c r="R207">
        <f>IF(LEFT(BD207,1)&lt;&gt;"0",IF(LEFT(BD207,1)="1",3.0,BE207),$D$5+$E$5*(BV207*BO207/($K$5*1000))+$F$5*(BV207*BO207/($K$5*1000))*MAX(MIN(BB207,$J$5),$I$5)*MAX(MIN(BB207,$J$5),$I$5)+$G$5*MAX(MIN(BB207,$J$5),$I$5)*(BV207*BO207/($K$5*1000))+$H$5*(BV207*BO207/($K$5*1000))*(BV207*BO207/($K$5*1000)))</f>
        <v>0</v>
      </c>
      <c r="S207">
        <f>J207*(1000-(1000*0.61365*exp(17.502*W207/(240.97+W207))/(BO207+BP207)+BJ207)/2)/(1000*0.61365*exp(17.502*W207/(240.97+W207))/(BO207+BP207)-BJ207)</f>
        <v>0</v>
      </c>
      <c r="T207">
        <f>1/((BC207+1)/(Q207/1.6)+1/(R207/1.37)) + BC207/((BC207+1)/(Q207/1.6) + BC207/(R207/1.37))</f>
        <v>0</v>
      </c>
      <c r="U207">
        <f>(AX207*BA207)</f>
        <v>0</v>
      </c>
      <c r="V207">
        <f>(BQ207+(U207+2*0.95*5.67E-8*(((BQ207+$B$7)+273)^4-(BQ207+273)^4)-44100*J207)/(1.84*29.3*R207+8*0.95*5.67E-8*(BQ207+273)^3))</f>
        <v>0</v>
      </c>
      <c r="W207">
        <f>($C$7*BR207+$D$7*BS207+$E$7*V207)</f>
        <v>0</v>
      </c>
      <c r="X207">
        <f>0.61365*exp(17.502*W207/(240.97+W207))</f>
        <v>0</v>
      </c>
      <c r="Y207">
        <f>(Z207/AA207*100)</f>
        <v>0</v>
      </c>
      <c r="Z207">
        <f>BJ207*(BO207+BP207)/1000</f>
        <v>0</v>
      </c>
      <c r="AA207">
        <f>0.61365*exp(17.502*BQ207/(240.97+BQ207))</f>
        <v>0</v>
      </c>
      <c r="AB207">
        <f>(X207-BJ207*(BO207+BP207)/1000)</f>
        <v>0</v>
      </c>
      <c r="AC207">
        <f>(-J207*44100)</f>
        <v>0</v>
      </c>
      <c r="AD207">
        <f>2*29.3*R207*0.92*(BQ207-W207)</f>
        <v>0</v>
      </c>
      <c r="AE207">
        <f>2*0.95*5.67E-8*(((BQ207+$B$7)+273)^4-(W207+273)^4)</f>
        <v>0</v>
      </c>
      <c r="AF207">
        <f>U207+AE207+AC207+AD207</f>
        <v>0</v>
      </c>
      <c r="AG207">
        <f>BN207*AU207*(BI207-BH207*(1000-AU207*BK207)/(1000-AU207*BJ207))/(100*BB207)</f>
        <v>0</v>
      </c>
      <c r="AH207">
        <f>1000*BN207*AU207*(BJ207-BK207)/(100*BB207*(1000-AU207*BJ207))</f>
        <v>0</v>
      </c>
      <c r="AI207">
        <f>(AJ207 - AK207 - BO207*1E3/(8.314*(BQ207+273.15)) * AM207/BN207 * AL207) * BN207/(100*BB207) * (1000 - BK207)/1000</f>
        <v>0</v>
      </c>
      <c r="AJ207">
        <v>1250.01356349743</v>
      </c>
      <c r="AK207">
        <v>1213.38521212121</v>
      </c>
      <c r="AL207">
        <v>3.37504745377612</v>
      </c>
      <c r="AM207">
        <v>66.2237107534502</v>
      </c>
      <c r="AN207">
        <f>(AP207 - AO207 + BO207*1E3/(8.314*(BQ207+273.15)) * AR207/BN207 * AQ207) * BN207/(100*BB207) * 1000/(1000 - AP207)</f>
        <v>0</v>
      </c>
      <c r="AO207">
        <v>19.7078229753614</v>
      </c>
      <c r="AP207">
        <v>21.7623</v>
      </c>
      <c r="AQ207">
        <v>0.000141590395660152</v>
      </c>
      <c r="AR207">
        <v>78.8586477778016</v>
      </c>
      <c r="AS207">
        <v>18</v>
      </c>
      <c r="AT207">
        <v>4</v>
      </c>
      <c r="AU207">
        <f>IF(AS207*$H$13&gt;=AW207,1.0,(AW207/(AW207-AS207*$H$13)))</f>
        <v>0</v>
      </c>
      <c r="AV207">
        <f>(AU207-1)*100</f>
        <v>0</v>
      </c>
      <c r="AW207">
        <f>MAX(0,($B$13+$C$13*BV207)/(1+$D$13*BV207)*BO207/(BQ207+273)*$E$13)</f>
        <v>0</v>
      </c>
      <c r="AX207">
        <f>$B$11*BW207+$C$11*BX207+$F$11*CI207*(1-CL207)</f>
        <v>0</v>
      </c>
      <c r="AY207">
        <f>AX207*AZ207</f>
        <v>0</v>
      </c>
      <c r="AZ207">
        <f>($B$11*$D$9+$C$11*$D$9+$F$11*((CV207+CN207)/MAX(CV207+CN207+CW207, 0.1)*$I$9+CW207/MAX(CV207+CN207+CW207, 0.1)*$J$9))/($B$11+$C$11+$F$11)</f>
        <v>0</v>
      </c>
      <c r="BA207">
        <f>($B$11*$K$9+$C$11*$K$9+$F$11*((CV207+CN207)/MAX(CV207+CN207+CW207, 0.1)*$P$9+CW207/MAX(CV207+CN207+CW207, 0.1)*$Q$9))/($B$11+$C$11+$F$11)</f>
        <v>0</v>
      </c>
      <c r="BB207">
        <v>2.7</v>
      </c>
      <c r="BC207">
        <v>0.5</v>
      </c>
      <c r="BD207" t="s">
        <v>355</v>
      </c>
      <c r="BE207">
        <v>2</v>
      </c>
      <c r="BF207" t="b">
        <v>1</v>
      </c>
      <c r="BG207">
        <v>1657481126.1</v>
      </c>
      <c r="BH207">
        <v>1180.39888888889</v>
      </c>
      <c r="BI207">
        <v>1227.43222222222</v>
      </c>
      <c r="BJ207">
        <v>21.7588888888889</v>
      </c>
      <c r="BK207">
        <v>19.7187222222222</v>
      </c>
      <c r="BL207">
        <v>1174.90222222222</v>
      </c>
      <c r="BM207">
        <v>21.4557</v>
      </c>
      <c r="BN207">
        <v>500.010555555556</v>
      </c>
      <c r="BO207">
        <v>73.3611111111111</v>
      </c>
      <c r="BP207">
        <v>0.0230362333333333</v>
      </c>
      <c r="BQ207">
        <v>25.1532222222222</v>
      </c>
      <c r="BR207">
        <v>24.9761333333333</v>
      </c>
      <c r="BS207">
        <v>999.9</v>
      </c>
      <c r="BT207">
        <v>0</v>
      </c>
      <c r="BU207">
        <v>0</v>
      </c>
      <c r="BV207">
        <v>10002.7144444444</v>
      </c>
      <c r="BW207">
        <v>0</v>
      </c>
      <c r="BX207">
        <v>1423.71222222222</v>
      </c>
      <c r="BY207">
        <v>-47.0332333333333</v>
      </c>
      <c r="BZ207">
        <v>1206.65555555556</v>
      </c>
      <c r="CA207">
        <v>1252.12333333333</v>
      </c>
      <c r="CB207">
        <v>2.04014444444444</v>
      </c>
      <c r="CC207">
        <v>1227.43222222222</v>
      </c>
      <c r="CD207">
        <v>19.7187222222222</v>
      </c>
      <c r="CE207">
        <v>1.59625555555556</v>
      </c>
      <c r="CF207">
        <v>1.44658777777778</v>
      </c>
      <c r="CG207">
        <v>13.9227111111111</v>
      </c>
      <c r="CH207">
        <v>12.415</v>
      </c>
      <c r="CI207">
        <v>1999.98111111111</v>
      </c>
      <c r="CJ207">
        <v>0.979997333333333</v>
      </c>
      <c r="CK207">
        <v>0.0200025777777778</v>
      </c>
      <c r="CL207">
        <v>0</v>
      </c>
      <c r="CM207">
        <v>2.47496666666667</v>
      </c>
      <c r="CN207">
        <v>0</v>
      </c>
      <c r="CO207">
        <v>3561.94</v>
      </c>
      <c r="CP207">
        <v>16705.2444444444</v>
      </c>
      <c r="CQ207">
        <v>45.687</v>
      </c>
      <c r="CR207">
        <v>48.215</v>
      </c>
      <c r="CS207">
        <v>46.937</v>
      </c>
      <c r="CT207">
        <v>45.937</v>
      </c>
      <c r="CU207">
        <v>44.875</v>
      </c>
      <c r="CV207">
        <v>1959.97444444444</v>
      </c>
      <c r="CW207">
        <v>40.0066666666667</v>
      </c>
      <c r="CX207">
        <v>0</v>
      </c>
      <c r="CY207">
        <v>1651547913</v>
      </c>
      <c r="CZ207">
        <v>0</v>
      </c>
      <c r="DA207">
        <v>0</v>
      </c>
      <c r="DB207" t="s">
        <v>356</v>
      </c>
      <c r="DC207">
        <v>1657298120.5</v>
      </c>
      <c r="DD207">
        <v>1657298120.5</v>
      </c>
      <c r="DE207">
        <v>0</v>
      </c>
      <c r="DF207">
        <v>1.391</v>
      </c>
      <c r="DG207">
        <v>0.035</v>
      </c>
      <c r="DH207">
        <v>2.39</v>
      </c>
      <c r="DI207">
        <v>0.104</v>
      </c>
      <c r="DJ207">
        <v>419</v>
      </c>
      <c r="DK207">
        <v>18</v>
      </c>
      <c r="DL207">
        <v>0.11</v>
      </c>
      <c r="DM207">
        <v>0.02</v>
      </c>
      <c r="DN207">
        <v>-46.966535</v>
      </c>
      <c r="DO207">
        <v>-0.979895684802946</v>
      </c>
      <c r="DP207">
        <v>0.158574910610096</v>
      </c>
      <c r="DQ207">
        <v>0</v>
      </c>
      <c r="DR207">
        <v>2.06862775</v>
      </c>
      <c r="DS207">
        <v>-0.267349756097569</v>
      </c>
      <c r="DT207">
        <v>0.0270261119556162</v>
      </c>
      <c r="DU207">
        <v>0</v>
      </c>
      <c r="DV207">
        <v>0</v>
      </c>
      <c r="DW207">
        <v>2</v>
      </c>
      <c r="DX207" t="s">
        <v>357</v>
      </c>
      <c r="DY207">
        <v>2.82464</v>
      </c>
      <c r="DZ207">
        <v>2.6395</v>
      </c>
      <c r="EA207">
        <v>0.150686</v>
      </c>
      <c r="EB207">
        <v>0.154523</v>
      </c>
      <c r="EC207">
        <v>0.077308</v>
      </c>
      <c r="ED207">
        <v>0.0722981</v>
      </c>
      <c r="EE207">
        <v>23622.2</v>
      </c>
      <c r="EF207">
        <v>20559.6</v>
      </c>
      <c r="EG207">
        <v>24922.2</v>
      </c>
      <c r="EH207">
        <v>23703.5</v>
      </c>
      <c r="EI207">
        <v>39301</v>
      </c>
      <c r="EJ207">
        <v>36437.3</v>
      </c>
      <c r="EK207">
        <v>45105.7</v>
      </c>
      <c r="EL207">
        <v>42333.3</v>
      </c>
      <c r="EM207">
        <v>1.73205</v>
      </c>
      <c r="EN207">
        <v>2.05753</v>
      </c>
      <c r="EO207">
        <v>-0.00147521</v>
      </c>
      <c r="EP207">
        <v>0</v>
      </c>
      <c r="EQ207">
        <v>24.9907</v>
      </c>
      <c r="ER207">
        <v>999.9</v>
      </c>
      <c r="ES207">
        <v>33.14</v>
      </c>
      <c r="ET207">
        <v>39.458</v>
      </c>
      <c r="EU207">
        <v>32.5307</v>
      </c>
      <c r="EV207">
        <v>51.5408</v>
      </c>
      <c r="EW207">
        <v>29.2428</v>
      </c>
      <c r="EX207">
        <v>2</v>
      </c>
      <c r="EY207">
        <v>0.333206</v>
      </c>
      <c r="EZ207">
        <v>4.14298</v>
      </c>
      <c r="FA207">
        <v>20.1951</v>
      </c>
      <c r="FB207">
        <v>5.23406</v>
      </c>
      <c r="FC207">
        <v>11.992</v>
      </c>
      <c r="FD207">
        <v>4.95565</v>
      </c>
      <c r="FE207">
        <v>3.30395</v>
      </c>
      <c r="FF207">
        <v>348.3</v>
      </c>
      <c r="FG207">
        <v>9999</v>
      </c>
      <c r="FH207">
        <v>9999</v>
      </c>
      <c r="FI207">
        <v>6258.5</v>
      </c>
      <c r="FJ207">
        <v>1.8682</v>
      </c>
      <c r="FK207">
        <v>1.86401</v>
      </c>
      <c r="FL207">
        <v>1.87136</v>
      </c>
      <c r="FM207">
        <v>1.86252</v>
      </c>
      <c r="FN207">
        <v>1.86188</v>
      </c>
      <c r="FO207">
        <v>1.86826</v>
      </c>
      <c r="FP207">
        <v>1.85837</v>
      </c>
      <c r="FQ207">
        <v>1.86462</v>
      </c>
      <c r="FR207">
        <v>5</v>
      </c>
      <c r="FS207">
        <v>0</v>
      </c>
      <c r="FT207">
        <v>0</v>
      </c>
      <c r="FU207">
        <v>0</v>
      </c>
      <c r="FV207" t="s">
        <v>358</v>
      </c>
      <c r="FW207" t="s">
        <v>359</v>
      </c>
      <c r="FX207" t="s">
        <v>360</v>
      </c>
      <c r="FY207" t="s">
        <v>360</v>
      </c>
      <c r="FZ207" t="s">
        <v>360</v>
      </c>
      <c r="GA207" t="s">
        <v>360</v>
      </c>
      <c r="GB207">
        <v>0</v>
      </c>
      <c r="GC207">
        <v>100</v>
      </c>
      <c r="GD207">
        <v>100</v>
      </c>
      <c r="GE207">
        <v>5.52</v>
      </c>
      <c r="GF207">
        <v>0.3034</v>
      </c>
      <c r="GG207">
        <v>1.58883679202709</v>
      </c>
      <c r="GH207">
        <v>0.00476717027532216</v>
      </c>
      <c r="GI207">
        <v>-2.21254457965117e-06</v>
      </c>
      <c r="GJ207">
        <v>8.4011376092462e-10</v>
      </c>
      <c r="GK207">
        <v>-0.0609447565822332</v>
      </c>
      <c r="GL207">
        <v>-0.00872906473258777</v>
      </c>
      <c r="GM207">
        <v>0.00143137740804298</v>
      </c>
      <c r="GN207">
        <v>-1.08861914993027e-05</v>
      </c>
      <c r="GO207">
        <v>12</v>
      </c>
      <c r="GP207">
        <v>2219</v>
      </c>
      <c r="GQ207">
        <v>4</v>
      </c>
      <c r="GR207">
        <v>38</v>
      </c>
      <c r="GS207">
        <v>3050.1</v>
      </c>
      <c r="GT207">
        <v>3050.1</v>
      </c>
      <c r="GU207">
        <v>3.09326</v>
      </c>
      <c r="GV207">
        <v>2.38403</v>
      </c>
      <c r="GW207">
        <v>1.99829</v>
      </c>
      <c r="GX207">
        <v>2.70142</v>
      </c>
      <c r="GY207">
        <v>2.09351</v>
      </c>
      <c r="GZ207">
        <v>2.40601</v>
      </c>
      <c r="HA207">
        <v>44.5014</v>
      </c>
      <c r="HB207">
        <v>13.4316</v>
      </c>
      <c r="HC207">
        <v>18</v>
      </c>
      <c r="HD207">
        <v>425.188</v>
      </c>
      <c r="HE207">
        <v>641.365</v>
      </c>
      <c r="HF207">
        <v>20.9703</v>
      </c>
      <c r="HG207">
        <v>31.7215</v>
      </c>
      <c r="HH207">
        <v>29.997</v>
      </c>
      <c r="HI207">
        <v>31.8815</v>
      </c>
      <c r="HJ207">
        <v>31.8482</v>
      </c>
      <c r="HK207">
        <v>61.8832</v>
      </c>
      <c r="HL207">
        <v>46.3803</v>
      </c>
      <c r="HM207">
        <v>0</v>
      </c>
      <c r="HN207">
        <v>21.051</v>
      </c>
      <c r="HO207">
        <v>1260.62</v>
      </c>
      <c r="HP207">
        <v>19.8323</v>
      </c>
      <c r="HQ207">
        <v>95.4259</v>
      </c>
      <c r="HR207">
        <v>99.4864</v>
      </c>
    </row>
    <row r="208" spans="1:226">
      <c r="A208">
        <v>192</v>
      </c>
      <c r="B208">
        <v>1657481133.6</v>
      </c>
      <c r="C208">
        <v>1864.59999990463</v>
      </c>
      <c r="D208" t="s">
        <v>743</v>
      </c>
      <c r="E208" t="s">
        <v>744</v>
      </c>
      <c r="F208">
        <v>5</v>
      </c>
      <c r="G208" t="s">
        <v>596</v>
      </c>
      <c r="H208" t="s">
        <v>354</v>
      </c>
      <c r="I208">
        <v>1657481130.8</v>
      </c>
      <c r="J208">
        <f>(K208)/1000</f>
        <v>0</v>
      </c>
      <c r="K208">
        <f>IF(BF208, AN208, AH208)</f>
        <v>0</v>
      </c>
      <c r="L208">
        <f>IF(BF208, AI208, AG208)</f>
        <v>0</v>
      </c>
      <c r="M208">
        <f>BH208 - IF(AU208&gt;1, L208*BB208*100.0/(AW208*BV208), 0)</f>
        <v>0</v>
      </c>
      <c r="N208">
        <f>((T208-J208/2)*M208-L208)/(T208+J208/2)</f>
        <v>0</v>
      </c>
      <c r="O208">
        <f>N208*(BO208+BP208)/1000.0</f>
        <v>0</v>
      </c>
      <c r="P208">
        <f>(BH208 - IF(AU208&gt;1, L208*BB208*100.0/(AW208*BV208), 0))*(BO208+BP208)/1000.0</f>
        <v>0</v>
      </c>
      <c r="Q208">
        <f>2.0/((1/S208-1/R208)+SIGN(S208)*SQRT((1/S208-1/R208)*(1/S208-1/R208) + 4*BC208/((BC208+1)*(BC208+1))*(2*1/S208*1/R208-1/R208*1/R208)))</f>
        <v>0</v>
      </c>
      <c r="R208">
        <f>IF(LEFT(BD208,1)&lt;&gt;"0",IF(LEFT(BD208,1)="1",3.0,BE208),$D$5+$E$5*(BV208*BO208/($K$5*1000))+$F$5*(BV208*BO208/($K$5*1000))*MAX(MIN(BB208,$J$5),$I$5)*MAX(MIN(BB208,$J$5),$I$5)+$G$5*MAX(MIN(BB208,$J$5),$I$5)*(BV208*BO208/($K$5*1000))+$H$5*(BV208*BO208/($K$5*1000))*(BV208*BO208/($K$5*1000)))</f>
        <v>0</v>
      </c>
      <c r="S208">
        <f>J208*(1000-(1000*0.61365*exp(17.502*W208/(240.97+W208))/(BO208+BP208)+BJ208)/2)/(1000*0.61365*exp(17.502*W208/(240.97+W208))/(BO208+BP208)-BJ208)</f>
        <v>0</v>
      </c>
      <c r="T208">
        <f>1/((BC208+1)/(Q208/1.6)+1/(R208/1.37)) + BC208/((BC208+1)/(Q208/1.6) + BC208/(R208/1.37))</f>
        <v>0</v>
      </c>
      <c r="U208">
        <f>(AX208*BA208)</f>
        <v>0</v>
      </c>
      <c r="V208">
        <f>(BQ208+(U208+2*0.95*5.67E-8*(((BQ208+$B$7)+273)^4-(BQ208+273)^4)-44100*J208)/(1.84*29.3*R208+8*0.95*5.67E-8*(BQ208+273)^3))</f>
        <v>0</v>
      </c>
      <c r="W208">
        <f>($C$7*BR208+$D$7*BS208+$E$7*V208)</f>
        <v>0</v>
      </c>
      <c r="X208">
        <f>0.61365*exp(17.502*W208/(240.97+W208))</f>
        <v>0</v>
      </c>
      <c r="Y208">
        <f>(Z208/AA208*100)</f>
        <v>0</v>
      </c>
      <c r="Z208">
        <f>BJ208*(BO208+BP208)/1000</f>
        <v>0</v>
      </c>
      <c r="AA208">
        <f>0.61365*exp(17.502*BQ208/(240.97+BQ208))</f>
        <v>0</v>
      </c>
      <c r="AB208">
        <f>(X208-BJ208*(BO208+BP208)/1000)</f>
        <v>0</v>
      </c>
      <c r="AC208">
        <f>(-J208*44100)</f>
        <v>0</v>
      </c>
      <c r="AD208">
        <f>2*29.3*R208*0.92*(BQ208-W208)</f>
        <v>0</v>
      </c>
      <c r="AE208">
        <f>2*0.95*5.67E-8*(((BQ208+$B$7)+273)^4-(W208+273)^4)</f>
        <v>0</v>
      </c>
      <c r="AF208">
        <f>U208+AE208+AC208+AD208</f>
        <v>0</v>
      </c>
      <c r="AG208">
        <f>BN208*AU208*(BI208-BH208*(1000-AU208*BK208)/(1000-AU208*BJ208))/(100*BB208)</f>
        <v>0</v>
      </c>
      <c r="AH208">
        <f>1000*BN208*AU208*(BJ208-BK208)/(100*BB208*(1000-AU208*BJ208))</f>
        <v>0</v>
      </c>
      <c r="AI208">
        <f>(AJ208 - AK208 - BO208*1E3/(8.314*(BQ208+273.15)) * AM208/BN208 * AL208) * BN208/(100*BB208) * (1000 - BK208)/1000</f>
        <v>0</v>
      </c>
      <c r="AJ208">
        <v>1267.32297311981</v>
      </c>
      <c r="AK208">
        <v>1230.50733333333</v>
      </c>
      <c r="AL208">
        <v>3.41878761570996</v>
      </c>
      <c r="AM208">
        <v>66.2237107534502</v>
      </c>
      <c r="AN208">
        <f>(AP208 - AO208 + BO208*1E3/(8.314*(BQ208+273.15)) * AR208/BN208 * AQ208) * BN208/(100*BB208) * 1000/(1000 - AP208)</f>
        <v>0</v>
      </c>
      <c r="AO208">
        <v>19.7463760266659</v>
      </c>
      <c r="AP208">
        <v>21.7934216783217</v>
      </c>
      <c r="AQ208">
        <v>0.000164523672631732</v>
      </c>
      <c r="AR208">
        <v>78.8586477778016</v>
      </c>
      <c r="AS208">
        <v>18</v>
      </c>
      <c r="AT208">
        <v>4</v>
      </c>
      <c r="AU208">
        <f>IF(AS208*$H$13&gt;=AW208,1.0,(AW208/(AW208-AS208*$H$13)))</f>
        <v>0</v>
      </c>
      <c r="AV208">
        <f>(AU208-1)*100</f>
        <v>0</v>
      </c>
      <c r="AW208">
        <f>MAX(0,($B$13+$C$13*BV208)/(1+$D$13*BV208)*BO208/(BQ208+273)*$E$13)</f>
        <v>0</v>
      </c>
      <c r="AX208">
        <f>$B$11*BW208+$C$11*BX208+$F$11*CI208*(1-CL208)</f>
        <v>0</v>
      </c>
      <c r="AY208">
        <f>AX208*AZ208</f>
        <v>0</v>
      </c>
      <c r="AZ208">
        <f>($B$11*$D$9+$C$11*$D$9+$F$11*((CV208+CN208)/MAX(CV208+CN208+CW208, 0.1)*$I$9+CW208/MAX(CV208+CN208+CW208, 0.1)*$J$9))/($B$11+$C$11+$F$11)</f>
        <v>0</v>
      </c>
      <c r="BA208">
        <f>($B$11*$K$9+$C$11*$K$9+$F$11*((CV208+CN208)/MAX(CV208+CN208+CW208, 0.1)*$P$9+CW208/MAX(CV208+CN208+CW208, 0.1)*$Q$9))/($B$11+$C$11+$F$11)</f>
        <v>0</v>
      </c>
      <c r="BB208">
        <v>2.7</v>
      </c>
      <c r="BC208">
        <v>0.5</v>
      </c>
      <c r="BD208" t="s">
        <v>355</v>
      </c>
      <c r="BE208">
        <v>2</v>
      </c>
      <c r="BF208" t="b">
        <v>1</v>
      </c>
      <c r="BG208">
        <v>1657481130.8</v>
      </c>
      <c r="BH208">
        <v>1196.009</v>
      </c>
      <c r="BI208">
        <v>1243.323</v>
      </c>
      <c r="BJ208">
        <v>21.77742</v>
      </c>
      <c r="BK208">
        <v>19.74728</v>
      </c>
      <c r="BL208">
        <v>1190.462</v>
      </c>
      <c r="BM208">
        <v>21.47354</v>
      </c>
      <c r="BN208">
        <v>500.0051</v>
      </c>
      <c r="BO208">
        <v>73.36183</v>
      </c>
      <c r="BP208">
        <v>0.02312103</v>
      </c>
      <c r="BQ208">
        <v>25.14767</v>
      </c>
      <c r="BR208">
        <v>24.95831</v>
      </c>
      <c r="BS208">
        <v>999.9</v>
      </c>
      <c r="BT208">
        <v>0</v>
      </c>
      <c r="BU208">
        <v>0</v>
      </c>
      <c r="BV208">
        <v>10015.315</v>
      </c>
      <c r="BW208">
        <v>0</v>
      </c>
      <c r="BX208">
        <v>1507.84</v>
      </c>
      <c r="BY208">
        <v>-47.31714</v>
      </c>
      <c r="BZ208">
        <v>1222.632</v>
      </c>
      <c r="CA208">
        <v>1268.374</v>
      </c>
      <c r="CB208">
        <v>2.030105</v>
      </c>
      <c r="CC208">
        <v>1243.323</v>
      </c>
      <c r="CD208">
        <v>19.74728</v>
      </c>
      <c r="CE208">
        <v>1.597629</v>
      </c>
      <c r="CF208">
        <v>1.448697</v>
      </c>
      <c r="CG208">
        <v>13.93595</v>
      </c>
      <c r="CH208">
        <v>12.4372</v>
      </c>
      <c r="CI208">
        <v>1999.967</v>
      </c>
      <c r="CJ208">
        <v>0.979995</v>
      </c>
      <c r="CK208">
        <v>0.02000482</v>
      </c>
      <c r="CL208">
        <v>0</v>
      </c>
      <c r="CM208">
        <v>2.46104</v>
      </c>
      <c r="CN208">
        <v>0</v>
      </c>
      <c r="CO208">
        <v>3604.507</v>
      </c>
      <c r="CP208">
        <v>16705.1</v>
      </c>
      <c r="CQ208">
        <v>45.687</v>
      </c>
      <c r="CR208">
        <v>48.2374</v>
      </c>
      <c r="CS208">
        <v>46.9622</v>
      </c>
      <c r="CT208">
        <v>45.937</v>
      </c>
      <c r="CU208">
        <v>44.875</v>
      </c>
      <c r="CV208">
        <v>1959.955</v>
      </c>
      <c r="CW208">
        <v>40.012</v>
      </c>
      <c r="CX208">
        <v>0</v>
      </c>
      <c r="CY208">
        <v>1651547917.8</v>
      </c>
      <c r="CZ208">
        <v>0</v>
      </c>
      <c r="DA208">
        <v>0</v>
      </c>
      <c r="DB208" t="s">
        <v>356</v>
      </c>
      <c r="DC208">
        <v>1657298120.5</v>
      </c>
      <c r="DD208">
        <v>1657298120.5</v>
      </c>
      <c r="DE208">
        <v>0</v>
      </c>
      <c r="DF208">
        <v>1.391</v>
      </c>
      <c r="DG208">
        <v>0.035</v>
      </c>
      <c r="DH208">
        <v>2.39</v>
      </c>
      <c r="DI208">
        <v>0.104</v>
      </c>
      <c r="DJ208">
        <v>419</v>
      </c>
      <c r="DK208">
        <v>18</v>
      </c>
      <c r="DL208">
        <v>0.11</v>
      </c>
      <c r="DM208">
        <v>0.02</v>
      </c>
      <c r="DN208">
        <v>-47.07604</v>
      </c>
      <c r="DO208">
        <v>-0.994158348968034</v>
      </c>
      <c r="DP208">
        <v>0.153292440779055</v>
      </c>
      <c r="DQ208">
        <v>0</v>
      </c>
      <c r="DR208">
        <v>2.053622</v>
      </c>
      <c r="DS208">
        <v>-0.23597065666041</v>
      </c>
      <c r="DT208">
        <v>0.0246550538632549</v>
      </c>
      <c r="DU208">
        <v>0</v>
      </c>
      <c r="DV208">
        <v>0</v>
      </c>
      <c r="DW208">
        <v>2</v>
      </c>
      <c r="DX208" t="s">
        <v>357</v>
      </c>
      <c r="DY208">
        <v>2.82478</v>
      </c>
      <c r="DZ208">
        <v>2.64023</v>
      </c>
      <c r="EA208">
        <v>0.152019</v>
      </c>
      <c r="EB208">
        <v>0.155841</v>
      </c>
      <c r="EC208">
        <v>0.0773889</v>
      </c>
      <c r="ED208">
        <v>0.0723255</v>
      </c>
      <c r="EE208">
        <v>23586.5</v>
      </c>
      <c r="EF208">
        <v>20528.5</v>
      </c>
      <c r="EG208">
        <v>24923.6</v>
      </c>
      <c r="EH208">
        <v>23704.6</v>
      </c>
      <c r="EI208">
        <v>39299.8</v>
      </c>
      <c r="EJ208">
        <v>36438.1</v>
      </c>
      <c r="EK208">
        <v>45108.3</v>
      </c>
      <c r="EL208">
        <v>42335.5</v>
      </c>
      <c r="EM208">
        <v>1.7322</v>
      </c>
      <c r="EN208">
        <v>2.0578</v>
      </c>
      <c r="EO208">
        <v>-0.00135973</v>
      </c>
      <c r="EP208">
        <v>0</v>
      </c>
      <c r="EQ208">
        <v>24.979</v>
      </c>
      <c r="ER208">
        <v>999.9</v>
      </c>
      <c r="ES208">
        <v>33.116</v>
      </c>
      <c r="ET208">
        <v>39.458</v>
      </c>
      <c r="EU208">
        <v>32.508</v>
      </c>
      <c r="EV208">
        <v>51.6708</v>
      </c>
      <c r="EW208">
        <v>29.1987</v>
      </c>
      <c r="EX208">
        <v>2</v>
      </c>
      <c r="EY208">
        <v>0.330305</v>
      </c>
      <c r="EZ208">
        <v>3.9459</v>
      </c>
      <c r="FA208">
        <v>20.2001</v>
      </c>
      <c r="FB208">
        <v>5.23376</v>
      </c>
      <c r="FC208">
        <v>11.992</v>
      </c>
      <c r="FD208">
        <v>4.9555</v>
      </c>
      <c r="FE208">
        <v>3.3039</v>
      </c>
      <c r="FF208">
        <v>348.3</v>
      </c>
      <c r="FG208">
        <v>9999</v>
      </c>
      <c r="FH208">
        <v>9999</v>
      </c>
      <c r="FI208">
        <v>6258.5</v>
      </c>
      <c r="FJ208">
        <v>1.86823</v>
      </c>
      <c r="FK208">
        <v>1.86401</v>
      </c>
      <c r="FL208">
        <v>1.87137</v>
      </c>
      <c r="FM208">
        <v>1.86252</v>
      </c>
      <c r="FN208">
        <v>1.86188</v>
      </c>
      <c r="FO208">
        <v>1.86828</v>
      </c>
      <c r="FP208">
        <v>1.85838</v>
      </c>
      <c r="FQ208">
        <v>1.86462</v>
      </c>
      <c r="FR208">
        <v>5</v>
      </c>
      <c r="FS208">
        <v>0</v>
      </c>
      <c r="FT208">
        <v>0</v>
      </c>
      <c r="FU208">
        <v>0</v>
      </c>
      <c r="FV208" t="s">
        <v>358</v>
      </c>
      <c r="FW208" t="s">
        <v>359</v>
      </c>
      <c r="FX208" t="s">
        <v>360</v>
      </c>
      <c r="FY208" t="s">
        <v>360</v>
      </c>
      <c r="FZ208" t="s">
        <v>360</v>
      </c>
      <c r="GA208" t="s">
        <v>360</v>
      </c>
      <c r="GB208">
        <v>0</v>
      </c>
      <c r="GC208">
        <v>100</v>
      </c>
      <c r="GD208">
        <v>100</v>
      </c>
      <c r="GE208">
        <v>5.57</v>
      </c>
      <c r="GF208">
        <v>0.3045</v>
      </c>
      <c r="GG208">
        <v>1.58883679202709</v>
      </c>
      <c r="GH208">
        <v>0.00476717027532216</v>
      </c>
      <c r="GI208">
        <v>-2.21254457965117e-06</v>
      </c>
      <c r="GJ208">
        <v>8.4011376092462e-10</v>
      </c>
      <c r="GK208">
        <v>-0.0609447565822332</v>
      </c>
      <c r="GL208">
        <v>-0.00872906473258777</v>
      </c>
      <c r="GM208">
        <v>0.00143137740804298</v>
      </c>
      <c r="GN208">
        <v>-1.08861914993027e-05</v>
      </c>
      <c r="GO208">
        <v>12</v>
      </c>
      <c r="GP208">
        <v>2219</v>
      </c>
      <c r="GQ208">
        <v>4</v>
      </c>
      <c r="GR208">
        <v>38</v>
      </c>
      <c r="GS208">
        <v>3050.2</v>
      </c>
      <c r="GT208">
        <v>3050.2</v>
      </c>
      <c r="GU208">
        <v>3.12622</v>
      </c>
      <c r="GV208">
        <v>2.35107</v>
      </c>
      <c r="GW208">
        <v>1.99829</v>
      </c>
      <c r="GX208">
        <v>2.7002</v>
      </c>
      <c r="GY208">
        <v>2.09351</v>
      </c>
      <c r="GZ208">
        <v>2.38159</v>
      </c>
      <c r="HA208">
        <v>44.5014</v>
      </c>
      <c r="HB208">
        <v>13.4141</v>
      </c>
      <c r="HC208">
        <v>18</v>
      </c>
      <c r="HD208">
        <v>425.166</v>
      </c>
      <c r="HE208">
        <v>641.434</v>
      </c>
      <c r="HF208">
        <v>21.0071</v>
      </c>
      <c r="HG208">
        <v>31.7041</v>
      </c>
      <c r="HH208">
        <v>29.9972</v>
      </c>
      <c r="HI208">
        <v>31.8648</v>
      </c>
      <c r="HJ208">
        <v>31.8335</v>
      </c>
      <c r="HK208">
        <v>62.5527</v>
      </c>
      <c r="HL208">
        <v>46.3803</v>
      </c>
      <c r="HM208">
        <v>0</v>
      </c>
      <c r="HN208">
        <v>21.0804</v>
      </c>
      <c r="HO208">
        <v>1274.02</v>
      </c>
      <c r="HP208">
        <v>19.828</v>
      </c>
      <c r="HQ208">
        <v>95.4312</v>
      </c>
      <c r="HR208">
        <v>99.4913</v>
      </c>
    </row>
    <row r="209" spans="1:226">
      <c r="A209">
        <v>193</v>
      </c>
      <c r="B209">
        <v>1657481138.6</v>
      </c>
      <c r="C209">
        <v>1869.59999990463</v>
      </c>
      <c r="D209" t="s">
        <v>745</v>
      </c>
      <c r="E209" t="s">
        <v>746</v>
      </c>
      <c r="F209">
        <v>5</v>
      </c>
      <c r="G209" t="s">
        <v>596</v>
      </c>
      <c r="H209" t="s">
        <v>354</v>
      </c>
      <c r="I209">
        <v>1657481136.1</v>
      </c>
      <c r="J209">
        <f>(K209)/1000</f>
        <v>0</v>
      </c>
      <c r="K209">
        <f>IF(BF209, AN209, AH209)</f>
        <v>0</v>
      </c>
      <c r="L209">
        <f>IF(BF209, AI209, AG209)</f>
        <v>0</v>
      </c>
      <c r="M209">
        <f>BH209 - IF(AU209&gt;1, L209*BB209*100.0/(AW209*BV209), 0)</f>
        <v>0</v>
      </c>
      <c r="N209">
        <f>((T209-J209/2)*M209-L209)/(T209+J209/2)</f>
        <v>0</v>
      </c>
      <c r="O209">
        <f>N209*(BO209+BP209)/1000.0</f>
        <v>0</v>
      </c>
      <c r="P209">
        <f>(BH209 - IF(AU209&gt;1, L209*BB209*100.0/(AW209*BV209), 0))*(BO209+BP209)/1000.0</f>
        <v>0</v>
      </c>
      <c r="Q209">
        <f>2.0/((1/S209-1/R209)+SIGN(S209)*SQRT((1/S209-1/R209)*(1/S209-1/R209) + 4*BC209/((BC209+1)*(BC209+1))*(2*1/S209*1/R209-1/R209*1/R209)))</f>
        <v>0</v>
      </c>
      <c r="R209">
        <f>IF(LEFT(BD209,1)&lt;&gt;"0",IF(LEFT(BD209,1)="1",3.0,BE209),$D$5+$E$5*(BV209*BO209/($K$5*1000))+$F$5*(BV209*BO209/($K$5*1000))*MAX(MIN(BB209,$J$5),$I$5)*MAX(MIN(BB209,$J$5),$I$5)+$G$5*MAX(MIN(BB209,$J$5),$I$5)*(BV209*BO209/($K$5*1000))+$H$5*(BV209*BO209/($K$5*1000))*(BV209*BO209/($K$5*1000)))</f>
        <v>0</v>
      </c>
      <c r="S209">
        <f>J209*(1000-(1000*0.61365*exp(17.502*W209/(240.97+W209))/(BO209+BP209)+BJ209)/2)/(1000*0.61365*exp(17.502*W209/(240.97+W209))/(BO209+BP209)-BJ209)</f>
        <v>0</v>
      </c>
      <c r="T209">
        <f>1/((BC209+1)/(Q209/1.6)+1/(R209/1.37)) + BC209/((BC209+1)/(Q209/1.6) + BC209/(R209/1.37))</f>
        <v>0</v>
      </c>
      <c r="U209">
        <f>(AX209*BA209)</f>
        <v>0</v>
      </c>
      <c r="V209">
        <f>(BQ209+(U209+2*0.95*5.67E-8*(((BQ209+$B$7)+273)^4-(BQ209+273)^4)-44100*J209)/(1.84*29.3*R209+8*0.95*5.67E-8*(BQ209+273)^3))</f>
        <v>0</v>
      </c>
      <c r="W209">
        <f>($C$7*BR209+$D$7*BS209+$E$7*V209)</f>
        <v>0</v>
      </c>
      <c r="X209">
        <f>0.61365*exp(17.502*W209/(240.97+W209))</f>
        <v>0</v>
      </c>
      <c r="Y209">
        <f>(Z209/AA209*100)</f>
        <v>0</v>
      </c>
      <c r="Z209">
        <f>BJ209*(BO209+BP209)/1000</f>
        <v>0</v>
      </c>
      <c r="AA209">
        <f>0.61365*exp(17.502*BQ209/(240.97+BQ209))</f>
        <v>0</v>
      </c>
      <c r="AB209">
        <f>(X209-BJ209*(BO209+BP209)/1000)</f>
        <v>0</v>
      </c>
      <c r="AC209">
        <f>(-J209*44100)</f>
        <v>0</v>
      </c>
      <c r="AD209">
        <f>2*29.3*R209*0.92*(BQ209-W209)</f>
        <v>0</v>
      </c>
      <c r="AE209">
        <f>2*0.95*5.67E-8*(((BQ209+$B$7)+273)^4-(W209+273)^4)</f>
        <v>0</v>
      </c>
      <c r="AF209">
        <f>U209+AE209+AC209+AD209</f>
        <v>0</v>
      </c>
      <c r="AG209">
        <f>BN209*AU209*(BI209-BH209*(1000-AU209*BK209)/(1000-AU209*BJ209))/(100*BB209)</f>
        <v>0</v>
      </c>
      <c r="AH209">
        <f>1000*BN209*AU209*(BJ209-BK209)/(100*BB209*(1000-AU209*BJ209))</f>
        <v>0</v>
      </c>
      <c r="AI209">
        <f>(AJ209 - AK209 - BO209*1E3/(8.314*(BQ209+273.15)) * AM209/BN209 * AL209) * BN209/(100*BB209) * (1000 - BK209)/1000</f>
        <v>0</v>
      </c>
      <c r="AJ209">
        <v>1284.39457913751</v>
      </c>
      <c r="AK209">
        <v>1247.83006060606</v>
      </c>
      <c r="AL209">
        <v>3.48626244189407</v>
      </c>
      <c r="AM209">
        <v>66.2237107534502</v>
      </c>
      <c r="AN209">
        <f>(AP209 - AO209 + BO209*1E3/(8.314*(BQ209+273.15)) * AR209/BN209 * AQ209) * BN209/(100*BB209) * 1000/(1000 - AP209)</f>
        <v>0</v>
      </c>
      <c r="AO209">
        <v>19.7518394453131</v>
      </c>
      <c r="AP209">
        <v>21.8130986013986</v>
      </c>
      <c r="AQ209">
        <v>0.00375079375969773</v>
      </c>
      <c r="AR209">
        <v>78.8586477778016</v>
      </c>
      <c r="AS209">
        <v>18</v>
      </c>
      <c r="AT209">
        <v>4</v>
      </c>
      <c r="AU209">
        <f>IF(AS209*$H$13&gt;=AW209,1.0,(AW209/(AW209-AS209*$H$13)))</f>
        <v>0</v>
      </c>
      <c r="AV209">
        <f>(AU209-1)*100</f>
        <v>0</v>
      </c>
      <c r="AW209">
        <f>MAX(0,($B$13+$C$13*BV209)/(1+$D$13*BV209)*BO209/(BQ209+273)*$E$13)</f>
        <v>0</v>
      </c>
      <c r="AX209">
        <f>$B$11*BW209+$C$11*BX209+$F$11*CI209*(1-CL209)</f>
        <v>0</v>
      </c>
      <c r="AY209">
        <f>AX209*AZ209</f>
        <v>0</v>
      </c>
      <c r="AZ209">
        <f>($B$11*$D$9+$C$11*$D$9+$F$11*((CV209+CN209)/MAX(CV209+CN209+CW209, 0.1)*$I$9+CW209/MAX(CV209+CN209+CW209, 0.1)*$J$9))/($B$11+$C$11+$F$11)</f>
        <v>0</v>
      </c>
      <c r="BA209">
        <f>($B$11*$K$9+$C$11*$K$9+$F$11*((CV209+CN209)/MAX(CV209+CN209+CW209, 0.1)*$P$9+CW209/MAX(CV209+CN209+CW209, 0.1)*$Q$9))/($B$11+$C$11+$F$11)</f>
        <v>0</v>
      </c>
      <c r="BB209">
        <v>2.7</v>
      </c>
      <c r="BC209">
        <v>0.5</v>
      </c>
      <c r="BD209" t="s">
        <v>355</v>
      </c>
      <c r="BE209">
        <v>2</v>
      </c>
      <c r="BF209" t="b">
        <v>1</v>
      </c>
      <c r="BG209">
        <v>1657481136.1</v>
      </c>
      <c r="BH209">
        <v>1213.73444444444</v>
      </c>
      <c r="BI209">
        <v>1261.09666666667</v>
      </c>
      <c r="BJ209">
        <v>21.8057888888889</v>
      </c>
      <c r="BK209">
        <v>19.7508222222222</v>
      </c>
      <c r="BL209">
        <v>1208.13444444444</v>
      </c>
      <c r="BM209">
        <v>21.5009</v>
      </c>
      <c r="BN209">
        <v>500.007</v>
      </c>
      <c r="BO209">
        <v>73.3626666666667</v>
      </c>
      <c r="BP209">
        <v>0.0232551666666667</v>
      </c>
      <c r="BQ209">
        <v>25.1469</v>
      </c>
      <c r="BR209">
        <v>24.9546777777778</v>
      </c>
      <c r="BS209">
        <v>999.9</v>
      </c>
      <c r="BT209">
        <v>0</v>
      </c>
      <c r="BU209">
        <v>0</v>
      </c>
      <c r="BV209">
        <v>10013.3222222222</v>
      </c>
      <c r="BW209">
        <v>0</v>
      </c>
      <c r="BX209">
        <v>1616.71</v>
      </c>
      <c r="BY209">
        <v>-47.3606888888889</v>
      </c>
      <c r="BZ209">
        <v>1240.79111111111</v>
      </c>
      <c r="CA209">
        <v>1286.50444444444</v>
      </c>
      <c r="CB209">
        <v>2.05495888888889</v>
      </c>
      <c r="CC209">
        <v>1261.09666666667</v>
      </c>
      <c r="CD209">
        <v>19.7508222222222</v>
      </c>
      <c r="CE209">
        <v>1.59973</v>
      </c>
      <c r="CF209">
        <v>1.44897333333333</v>
      </c>
      <c r="CG209">
        <v>13.9561888888889</v>
      </c>
      <c r="CH209">
        <v>12.4400777777778</v>
      </c>
      <c r="CI209">
        <v>1999.98888888889</v>
      </c>
      <c r="CJ209">
        <v>0.979997555555555</v>
      </c>
      <c r="CK209">
        <v>0.0200022555555556</v>
      </c>
      <c r="CL209">
        <v>0</v>
      </c>
      <c r="CM209">
        <v>2.44722222222222</v>
      </c>
      <c r="CN209">
        <v>0</v>
      </c>
      <c r="CO209">
        <v>3658.82</v>
      </c>
      <c r="CP209">
        <v>16705.3111111111</v>
      </c>
      <c r="CQ209">
        <v>45.701</v>
      </c>
      <c r="CR209">
        <v>48.25</v>
      </c>
      <c r="CS209">
        <v>47</v>
      </c>
      <c r="CT209">
        <v>45.951</v>
      </c>
      <c r="CU209">
        <v>44.9025555555556</v>
      </c>
      <c r="CV209">
        <v>1959.98222222222</v>
      </c>
      <c r="CW209">
        <v>40.0044444444444</v>
      </c>
      <c r="CX209">
        <v>0</v>
      </c>
      <c r="CY209">
        <v>1651547923.2</v>
      </c>
      <c r="CZ209">
        <v>0</v>
      </c>
      <c r="DA209">
        <v>0</v>
      </c>
      <c r="DB209" t="s">
        <v>356</v>
      </c>
      <c r="DC209">
        <v>1657298120.5</v>
      </c>
      <c r="DD209">
        <v>1657298120.5</v>
      </c>
      <c r="DE209">
        <v>0</v>
      </c>
      <c r="DF209">
        <v>1.391</v>
      </c>
      <c r="DG209">
        <v>0.035</v>
      </c>
      <c r="DH209">
        <v>2.39</v>
      </c>
      <c r="DI209">
        <v>0.104</v>
      </c>
      <c r="DJ209">
        <v>419</v>
      </c>
      <c r="DK209">
        <v>18</v>
      </c>
      <c r="DL209">
        <v>0.11</v>
      </c>
      <c r="DM209">
        <v>0.02</v>
      </c>
      <c r="DN209">
        <v>-47.1966825</v>
      </c>
      <c r="DO209">
        <v>-1.38220525328312</v>
      </c>
      <c r="DP209">
        <v>0.172306811948193</v>
      </c>
      <c r="DQ209">
        <v>0</v>
      </c>
      <c r="DR209">
        <v>2.04270775</v>
      </c>
      <c r="DS209">
        <v>0.0127919324577863</v>
      </c>
      <c r="DT209">
        <v>0.0115157803659804</v>
      </c>
      <c r="DU209">
        <v>1</v>
      </c>
      <c r="DV209">
        <v>1</v>
      </c>
      <c r="DW209">
        <v>2</v>
      </c>
      <c r="DX209" t="s">
        <v>383</v>
      </c>
      <c r="DY209">
        <v>2.82497</v>
      </c>
      <c r="DZ209">
        <v>2.6393</v>
      </c>
      <c r="EA209">
        <v>0.153371</v>
      </c>
      <c r="EB209">
        <v>0.157141</v>
      </c>
      <c r="EC209">
        <v>0.0774408</v>
      </c>
      <c r="ED209">
        <v>0.0723263</v>
      </c>
      <c r="EE209">
        <v>23550.5</v>
      </c>
      <c r="EF209">
        <v>20497.7</v>
      </c>
      <c r="EG209">
        <v>24925.2</v>
      </c>
      <c r="EH209">
        <v>23705.5</v>
      </c>
      <c r="EI209">
        <v>39299.3</v>
      </c>
      <c r="EJ209">
        <v>36439.4</v>
      </c>
      <c r="EK209">
        <v>45110.2</v>
      </c>
      <c r="EL209">
        <v>42337</v>
      </c>
      <c r="EM209">
        <v>1.73275</v>
      </c>
      <c r="EN209">
        <v>2.05778</v>
      </c>
      <c r="EO209">
        <v>-0.000983477</v>
      </c>
      <c r="EP209">
        <v>0</v>
      </c>
      <c r="EQ209">
        <v>24.9681</v>
      </c>
      <c r="ER209">
        <v>999.9</v>
      </c>
      <c r="ES209">
        <v>33.085</v>
      </c>
      <c r="ET209">
        <v>39.468</v>
      </c>
      <c r="EU209">
        <v>32.4949</v>
      </c>
      <c r="EV209">
        <v>51.7408</v>
      </c>
      <c r="EW209">
        <v>29.2348</v>
      </c>
      <c r="EX209">
        <v>2</v>
      </c>
      <c r="EY209">
        <v>0.328158</v>
      </c>
      <c r="EZ209">
        <v>3.83801</v>
      </c>
      <c r="FA209">
        <v>20.2027</v>
      </c>
      <c r="FB209">
        <v>5.23376</v>
      </c>
      <c r="FC209">
        <v>11.992</v>
      </c>
      <c r="FD209">
        <v>4.95565</v>
      </c>
      <c r="FE209">
        <v>3.30395</v>
      </c>
      <c r="FF209">
        <v>348.3</v>
      </c>
      <c r="FG209">
        <v>9999</v>
      </c>
      <c r="FH209">
        <v>9999</v>
      </c>
      <c r="FI209">
        <v>6258.8</v>
      </c>
      <c r="FJ209">
        <v>1.86827</v>
      </c>
      <c r="FK209">
        <v>1.86401</v>
      </c>
      <c r="FL209">
        <v>1.87139</v>
      </c>
      <c r="FM209">
        <v>1.86256</v>
      </c>
      <c r="FN209">
        <v>1.86188</v>
      </c>
      <c r="FO209">
        <v>1.86828</v>
      </c>
      <c r="FP209">
        <v>1.85838</v>
      </c>
      <c r="FQ209">
        <v>1.86462</v>
      </c>
      <c r="FR209">
        <v>5</v>
      </c>
      <c r="FS209">
        <v>0</v>
      </c>
      <c r="FT209">
        <v>0</v>
      </c>
      <c r="FU209">
        <v>0</v>
      </c>
      <c r="FV209" t="s">
        <v>358</v>
      </c>
      <c r="FW209" t="s">
        <v>359</v>
      </c>
      <c r="FX209" t="s">
        <v>360</v>
      </c>
      <c r="FY209" t="s">
        <v>360</v>
      </c>
      <c r="FZ209" t="s">
        <v>360</v>
      </c>
      <c r="GA209" t="s">
        <v>360</v>
      </c>
      <c r="GB209">
        <v>0</v>
      </c>
      <c r="GC209">
        <v>100</v>
      </c>
      <c r="GD209">
        <v>100</v>
      </c>
      <c r="GE209">
        <v>5.62</v>
      </c>
      <c r="GF209">
        <v>0.3052</v>
      </c>
      <c r="GG209">
        <v>1.58883679202709</v>
      </c>
      <c r="GH209">
        <v>0.00476717027532216</v>
      </c>
      <c r="GI209">
        <v>-2.21254457965117e-06</v>
      </c>
      <c r="GJ209">
        <v>8.4011376092462e-10</v>
      </c>
      <c r="GK209">
        <v>-0.0609447565822332</v>
      </c>
      <c r="GL209">
        <v>-0.00872906473258777</v>
      </c>
      <c r="GM209">
        <v>0.00143137740804298</v>
      </c>
      <c r="GN209">
        <v>-1.08861914993027e-05</v>
      </c>
      <c r="GO209">
        <v>12</v>
      </c>
      <c r="GP209">
        <v>2219</v>
      </c>
      <c r="GQ209">
        <v>4</v>
      </c>
      <c r="GR209">
        <v>38</v>
      </c>
      <c r="GS209">
        <v>3050.3</v>
      </c>
      <c r="GT209">
        <v>3050.3</v>
      </c>
      <c r="GU209">
        <v>3.15674</v>
      </c>
      <c r="GV209">
        <v>2.39136</v>
      </c>
      <c r="GW209">
        <v>1.99829</v>
      </c>
      <c r="GX209">
        <v>2.70142</v>
      </c>
      <c r="GY209">
        <v>2.09351</v>
      </c>
      <c r="GZ209">
        <v>2.37061</v>
      </c>
      <c r="HA209">
        <v>44.5014</v>
      </c>
      <c r="HB209">
        <v>13.4228</v>
      </c>
      <c r="HC209">
        <v>18</v>
      </c>
      <c r="HD209">
        <v>425.394</v>
      </c>
      <c r="HE209">
        <v>641.263</v>
      </c>
      <c r="HF209">
        <v>21.0555</v>
      </c>
      <c r="HG209">
        <v>31.6867</v>
      </c>
      <c r="HH209">
        <v>29.9978</v>
      </c>
      <c r="HI209">
        <v>31.8509</v>
      </c>
      <c r="HJ209">
        <v>31.8195</v>
      </c>
      <c r="HK209">
        <v>63.1564</v>
      </c>
      <c r="HL209">
        <v>46.105</v>
      </c>
      <c r="HM209">
        <v>0</v>
      </c>
      <c r="HN209">
        <v>21.112</v>
      </c>
      <c r="HO209">
        <v>1294.1</v>
      </c>
      <c r="HP209">
        <v>19.8248</v>
      </c>
      <c r="HQ209">
        <v>95.4361</v>
      </c>
      <c r="HR209">
        <v>99.4949</v>
      </c>
    </row>
    <row r="210" spans="1:226">
      <c r="A210">
        <v>194</v>
      </c>
      <c r="B210">
        <v>1657481143.6</v>
      </c>
      <c r="C210">
        <v>1874.59999990463</v>
      </c>
      <c r="D210" t="s">
        <v>747</v>
      </c>
      <c r="E210" t="s">
        <v>748</v>
      </c>
      <c r="F210">
        <v>5</v>
      </c>
      <c r="G210" t="s">
        <v>596</v>
      </c>
      <c r="H210" t="s">
        <v>354</v>
      </c>
      <c r="I210">
        <v>1657481140.8</v>
      </c>
      <c r="J210">
        <f>(K210)/1000</f>
        <v>0</v>
      </c>
      <c r="K210">
        <f>IF(BF210, AN210, AH210)</f>
        <v>0</v>
      </c>
      <c r="L210">
        <f>IF(BF210, AI210, AG210)</f>
        <v>0</v>
      </c>
      <c r="M210">
        <f>BH210 - IF(AU210&gt;1, L210*BB210*100.0/(AW210*BV210), 0)</f>
        <v>0</v>
      </c>
      <c r="N210">
        <f>((T210-J210/2)*M210-L210)/(T210+J210/2)</f>
        <v>0</v>
      </c>
      <c r="O210">
        <f>N210*(BO210+BP210)/1000.0</f>
        <v>0</v>
      </c>
      <c r="P210">
        <f>(BH210 - IF(AU210&gt;1, L210*BB210*100.0/(AW210*BV210), 0))*(BO210+BP210)/1000.0</f>
        <v>0</v>
      </c>
      <c r="Q210">
        <f>2.0/((1/S210-1/R210)+SIGN(S210)*SQRT((1/S210-1/R210)*(1/S210-1/R210) + 4*BC210/((BC210+1)*(BC210+1))*(2*1/S210*1/R210-1/R210*1/R210)))</f>
        <v>0</v>
      </c>
      <c r="R210">
        <f>IF(LEFT(BD210,1)&lt;&gt;"0",IF(LEFT(BD210,1)="1",3.0,BE210),$D$5+$E$5*(BV210*BO210/($K$5*1000))+$F$5*(BV210*BO210/($K$5*1000))*MAX(MIN(BB210,$J$5),$I$5)*MAX(MIN(BB210,$J$5),$I$5)+$G$5*MAX(MIN(BB210,$J$5),$I$5)*(BV210*BO210/($K$5*1000))+$H$5*(BV210*BO210/($K$5*1000))*(BV210*BO210/($K$5*1000)))</f>
        <v>0</v>
      </c>
      <c r="S210">
        <f>J210*(1000-(1000*0.61365*exp(17.502*W210/(240.97+W210))/(BO210+BP210)+BJ210)/2)/(1000*0.61365*exp(17.502*W210/(240.97+W210))/(BO210+BP210)-BJ210)</f>
        <v>0</v>
      </c>
      <c r="T210">
        <f>1/((BC210+1)/(Q210/1.6)+1/(R210/1.37)) + BC210/((BC210+1)/(Q210/1.6) + BC210/(R210/1.37))</f>
        <v>0</v>
      </c>
      <c r="U210">
        <f>(AX210*BA210)</f>
        <v>0</v>
      </c>
      <c r="V210">
        <f>(BQ210+(U210+2*0.95*5.67E-8*(((BQ210+$B$7)+273)^4-(BQ210+273)^4)-44100*J210)/(1.84*29.3*R210+8*0.95*5.67E-8*(BQ210+273)^3))</f>
        <v>0</v>
      </c>
      <c r="W210">
        <f>($C$7*BR210+$D$7*BS210+$E$7*V210)</f>
        <v>0</v>
      </c>
      <c r="X210">
        <f>0.61365*exp(17.502*W210/(240.97+W210))</f>
        <v>0</v>
      </c>
      <c r="Y210">
        <f>(Z210/AA210*100)</f>
        <v>0</v>
      </c>
      <c r="Z210">
        <f>BJ210*(BO210+BP210)/1000</f>
        <v>0</v>
      </c>
      <c r="AA210">
        <f>0.61365*exp(17.502*BQ210/(240.97+BQ210))</f>
        <v>0</v>
      </c>
      <c r="AB210">
        <f>(X210-BJ210*(BO210+BP210)/1000)</f>
        <v>0</v>
      </c>
      <c r="AC210">
        <f>(-J210*44100)</f>
        <v>0</v>
      </c>
      <c r="AD210">
        <f>2*29.3*R210*0.92*(BQ210-W210)</f>
        <v>0</v>
      </c>
      <c r="AE210">
        <f>2*0.95*5.67E-8*(((BQ210+$B$7)+273)^4-(W210+273)^4)</f>
        <v>0</v>
      </c>
      <c r="AF210">
        <f>U210+AE210+AC210+AD210</f>
        <v>0</v>
      </c>
      <c r="AG210">
        <f>BN210*AU210*(BI210-BH210*(1000-AU210*BK210)/(1000-AU210*BJ210))/(100*BB210)</f>
        <v>0</v>
      </c>
      <c r="AH210">
        <f>1000*BN210*AU210*(BJ210-BK210)/(100*BB210*(1000-AU210*BJ210))</f>
        <v>0</v>
      </c>
      <c r="AI210">
        <f>(AJ210 - AK210 - BO210*1E3/(8.314*(BQ210+273.15)) * AM210/BN210 * AL210) * BN210/(100*BB210) * (1000 - BK210)/1000</f>
        <v>0</v>
      </c>
      <c r="AJ210">
        <v>1301.64249471226</v>
      </c>
      <c r="AK210">
        <v>1264.95103030303</v>
      </c>
      <c r="AL210">
        <v>3.4065581599183</v>
      </c>
      <c r="AM210">
        <v>66.2237107534502</v>
      </c>
      <c r="AN210">
        <f>(AP210 - AO210 + BO210*1E3/(8.314*(BQ210+273.15)) * AR210/BN210 * AQ210) * BN210/(100*BB210) * 1000/(1000 - AP210)</f>
        <v>0</v>
      </c>
      <c r="AO210">
        <v>19.7539991152186</v>
      </c>
      <c r="AP210">
        <v>21.832472027972</v>
      </c>
      <c r="AQ210">
        <v>0.000511001541075477</v>
      </c>
      <c r="AR210">
        <v>78.8586477778016</v>
      </c>
      <c r="AS210">
        <v>18</v>
      </c>
      <c r="AT210">
        <v>4</v>
      </c>
      <c r="AU210">
        <f>IF(AS210*$H$13&gt;=AW210,1.0,(AW210/(AW210-AS210*$H$13)))</f>
        <v>0</v>
      </c>
      <c r="AV210">
        <f>(AU210-1)*100</f>
        <v>0</v>
      </c>
      <c r="AW210">
        <f>MAX(0,($B$13+$C$13*BV210)/(1+$D$13*BV210)*BO210/(BQ210+273)*$E$13)</f>
        <v>0</v>
      </c>
      <c r="AX210">
        <f>$B$11*BW210+$C$11*BX210+$F$11*CI210*(1-CL210)</f>
        <v>0</v>
      </c>
      <c r="AY210">
        <f>AX210*AZ210</f>
        <v>0</v>
      </c>
      <c r="AZ210">
        <f>($B$11*$D$9+$C$11*$D$9+$F$11*((CV210+CN210)/MAX(CV210+CN210+CW210, 0.1)*$I$9+CW210/MAX(CV210+CN210+CW210, 0.1)*$J$9))/($B$11+$C$11+$F$11)</f>
        <v>0</v>
      </c>
      <c r="BA210">
        <f>($B$11*$K$9+$C$11*$K$9+$F$11*((CV210+CN210)/MAX(CV210+CN210+CW210, 0.1)*$P$9+CW210/MAX(CV210+CN210+CW210, 0.1)*$Q$9))/($B$11+$C$11+$F$11)</f>
        <v>0</v>
      </c>
      <c r="BB210">
        <v>2.7</v>
      </c>
      <c r="BC210">
        <v>0.5</v>
      </c>
      <c r="BD210" t="s">
        <v>355</v>
      </c>
      <c r="BE210">
        <v>2</v>
      </c>
      <c r="BF210" t="b">
        <v>1</v>
      </c>
      <c r="BG210">
        <v>1657481140.8</v>
      </c>
      <c r="BH210">
        <v>1229.723</v>
      </c>
      <c r="BI210">
        <v>1276.934</v>
      </c>
      <c r="BJ210">
        <v>21.82155</v>
      </c>
      <c r="BK210">
        <v>19.77484</v>
      </c>
      <c r="BL210">
        <v>1224.072</v>
      </c>
      <c r="BM210">
        <v>21.5161</v>
      </c>
      <c r="BN210">
        <v>500.033</v>
      </c>
      <c r="BO210">
        <v>73.3632</v>
      </c>
      <c r="BP210">
        <v>0.02311888</v>
      </c>
      <c r="BQ210">
        <v>25.14224</v>
      </c>
      <c r="BR210">
        <v>24.95386</v>
      </c>
      <c r="BS210">
        <v>999.9</v>
      </c>
      <c r="BT210">
        <v>0</v>
      </c>
      <c r="BU210">
        <v>0</v>
      </c>
      <c r="BV210">
        <v>9995.188</v>
      </c>
      <c r="BW210">
        <v>0</v>
      </c>
      <c r="BX210">
        <v>1716.581</v>
      </c>
      <c r="BY210">
        <v>-47.21136</v>
      </c>
      <c r="BZ210">
        <v>1257.155</v>
      </c>
      <c r="CA210">
        <v>1302.695</v>
      </c>
      <c r="CB210">
        <v>2.04669</v>
      </c>
      <c r="CC210">
        <v>1276.934</v>
      </c>
      <c r="CD210">
        <v>19.77484</v>
      </c>
      <c r="CE210">
        <v>1.600898</v>
      </c>
      <c r="CF210">
        <v>1.450747</v>
      </c>
      <c r="CG210">
        <v>13.96744</v>
      </c>
      <c r="CH210">
        <v>12.4587</v>
      </c>
      <c r="CI210">
        <v>1999.989</v>
      </c>
      <c r="CJ210">
        <v>0.9799985</v>
      </c>
      <c r="CK210">
        <v>0.02000131</v>
      </c>
      <c r="CL210">
        <v>0</v>
      </c>
      <c r="CM210">
        <v>2.5985</v>
      </c>
      <c r="CN210">
        <v>0</v>
      </c>
      <c r="CO210">
        <v>3703.976</v>
      </c>
      <c r="CP210">
        <v>16705.32</v>
      </c>
      <c r="CQ210">
        <v>45.7248</v>
      </c>
      <c r="CR210">
        <v>48.25</v>
      </c>
      <c r="CS210">
        <v>47</v>
      </c>
      <c r="CT210">
        <v>45.9685</v>
      </c>
      <c r="CU210">
        <v>44.9122</v>
      </c>
      <c r="CV210">
        <v>1959.985</v>
      </c>
      <c r="CW210">
        <v>40.004</v>
      </c>
      <c r="CX210">
        <v>0</v>
      </c>
      <c r="CY210">
        <v>1651547928</v>
      </c>
      <c r="CZ210">
        <v>0</v>
      </c>
      <c r="DA210">
        <v>0</v>
      </c>
      <c r="DB210" t="s">
        <v>356</v>
      </c>
      <c r="DC210">
        <v>1657298120.5</v>
      </c>
      <c r="DD210">
        <v>1657298120.5</v>
      </c>
      <c r="DE210">
        <v>0</v>
      </c>
      <c r="DF210">
        <v>1.391</v>
      </c>
      <c r="DG210">
        <v>0.035</v>
      </c>
      <c r="DH210">
        <v>2.39</v>
      </c>
      <c r="DI210">
        <v>0.104</v>
      </c>
      <c r="DJ210">
        <v>419</v>
      </c>
      <c r="DK210">
        <v>18</v>
      </c>
      <c r="DL210">
        <v>0.11</v>
      </c>
      <c r="DM210">
        <v>0.02</v>
      </c>
      <c r="DN210">
        <v>-47.2278625</v>
      </c>
      <c r="DO210">
        <v>-0.721324953095619</v>
      </c>
      <c r="DP210">
        <v>0.149133717997474</v>
      </c>
      <c r="DQ210">
        <v>0</v>
      </c>
      <c r="DR210">
        <v>2.0427985</v>
      </c>
      <c r="DS210">
        <v>0.0430018761726028</v>
      </c>
      <c r="DT210">
        <v>0.0131801442613501</v>
      </c>
      <c r="DU210">
        <v>1</v>
      </c>
      <c r="DV210">
        <v>1</v>
      </c>
      <c r="DW210">
        <v>2</v>
      </c>
      <c r="DX210" t="s">
        <v>383</v>
      </c>
      <c r="DY210">
        <v>2.82507</v>
      </c>
      <c r="DZ210">
        <v>2.63935</v>
      </c>
      <c r="EA210">
        <v>0.154687</v>
      </c>
      <c r="EB210">
        <v>0.158438</v>
      </c>
      <c r="EC210">
        <v>0.0774973</v>
      </c>
      <c r="ED210">
        <v>0.0725031</v>
      </c>
      <c r="EE210">
        <v>23514.9</v>
      </c>
      <c r="EF210">
        <v>20467.2</v>
      </c>
      <c r="EG210">
        <v>24926.2</v>
      </c>
      <c r="EH210">
        <v>23706.7</v>
      </c>
      <c r="EI210">
        <v>39298.6</v>
      </c>
      <c r="EJ210">
        <v>36434.2</v>
      </c>
      <c r="EK210">
        <v>45112.1</v>
      </c>
      <c r="EL210">
        <v>42338.9</v>
      </c>
      <c r="EM210">
        <v>1.73283</v>
      </c>
      <c r="EN210">
        <v>2.05792</v>
      </c>
      <c r="EO210">
        <v>-0.000201166</v>
      </c>
      <c r="EP210">
        <v>0</v>
      </c>
      <c r="EQ210">
        <v>24.9597</v>
      </c>
      <c r="ER210">
        <v>999.9</v>
      </c>
      <c r="ES210">
        <v>33.061</v>
      </c>
      <c r="ET210">
        <v>39.488</v>
      </c>
      <c r="EU210">
        <v>32.5077</v>
      </c>
      <c r="EV210">
        <v>51.5708</v>
      </c>
      <c r="EW210">
        <v>29.2388</v>
      </c>
      <c r="EX210">
        <v>2</v>
      </c>
      <c r="EY210">
        <v>0.326443</v>
      </c>
      <c r="EZ210">
        <v>3.79336</v>
      </c>
      <c r="FA210">
        <v>20.2036</v>
      </c>
      <c r="FB210">
        <v>5.23361</v>
      </c>
      <c r="FC210">
        <v>11.992</v>
      </c>
      <c r="FD210">
        <v>4.95575</v>
      </c>
      <c r="FE210">
        <v>3.30395</v>
      </c>
      <c r="FF210">
        <v>348.3</v>
      </c>
      <c r="FG210">
        <v>9999</v>
      </c>
      <c r="FH210">
        <v>9999</v>
      </c>
      <c r="FI210">
        <v>6258.8</v>
      </c>
      <c r="FJ210">
        <v>1.86827</v>
      </c>
      <c r="FK210">
        <v>1.86401</v>
      </c>
      <c r="FL210">
        <v>1.87138</v>
      </c>
      <c r="FM210">
        <v>1.86256</v>
      </c>
      <c r="FN210">
        <v>1.86188</v>
      </c>
      <c r="FO210">
        <v>1.86829</v>
      </c>
      <c r="FP210">
        <v>1.85838</v>
      </c>
      <c r="FQ210">
        <v>1.86462</v>
      </c>
      <c r="FR210">
        <v>5</v>
      </c>
      <c r="FS210">
        <v>0</v>
      </c>
      <c r="FT210">
        <v>0</v>
      </c>
      <c r="FU210">
        <v>0</v>
      </c>
      <c r="FV210" t="s">
        <v>358</v>
      </c>
      <c r="FW210" t="s">
        <v>359</v>
      </c>
      <c r="FX210" t="s">
        <v>360</v>
      </c>
      <c r="FY210" t="s">
        <v>360</v>
      </c>
      <c r="FZ210" t="s">
        <v>360</v>
      </c>
      <c r="GA210" t="s">
        <v>360</v>
      </c>
      <c r="GB210">
        <v>0</v>
      </c>
      <c r="GC210">
        <v>100</v>
      </c>
      <c r="GD210">
        <v>100</v>
      </c>
      <c r="GE210">
        <v>5.68</v>
      </c>
      <c r="GF210">
        <v>0.306</v>
      </c>
      <c r="GG210">
        <v>1.58883679202709</v>
      </c>
      <c r="GH210">
        <v>0.00476717027532216</v>
      </c>
      <c r="GI210">
        <v>-2.21254457965117e-06</v>
      </c>
      <c r="GJ210">
        <v>8.4011376092462e-10</v>
      </c>
      <c r="GK210">
        <v>-0.0609447565822332</v>
      </c>
      <c r="GL210">
        <v>-0.00872906473258777</v>
      </c>
      <c r="GM210">
        <v>0.00143137740804298</v>
      </c>
      <c r="GN210">
        <v>-1.08861914993027e-05</v>
      </c>
      <c r="GO210">
        <v>12</v>
      </c>
      <c r="GP210">
        <v>2219</v>
      </c>
      <c r="GQ210">
        <v>4</v>
      </c>
      <c r="GR210">
        <v>38</v>
      </c>
      <c r="GS210">
        <v>3050.4</v>
      </c>
      <c r="GT210">
        <v>3050.4</v>
      </c>
      <c r="GU210">
        <v>3.1897</v>
      </c>
      <c r="GV210">
        <v>2.34497</v>
      </c>
      <c r="GW210">
        <v>1.99829</v>
      </c>
      <c r="GX210">
        <v>2.70142</v>
      </c>
      <c r="GY210">
        <v>2.09351</v>
      </c>
      <c r="GZ210">
        <v>2.3999</v>
      </c>
      <c r="HA210">
        <v>44.5014</v>
      </c>
      <c r="HB210">
        <v>13.4228</v>
      </c>
      <c r="HC210">
        <v>18</v>
      </c>
      <c r="HD210">
        <v>425.346</v>
      </c>
      <c r="HE210">
        <v>641.208</v>
      </c>
      <c r="HF210">
        <v>21.1019</v>
      </c>
      <c r="HG210">
        <v>31.67</v>
      </c>
      <c r="HH210">
        <v>29.9981</v>
      </c>
      <c r="HI210">
        <v>31.837</v>
      </c>
      <c r="HJ210">
        <v>31.8028</v>
      </c>
      <c r="HK210">
        <v>63.8229</v>
      </c>
      <c r="HL210">
        <v>46.105</v>
      </c>
      <c r="HM210">
        <v>0</v>
      </c>
      <c r="HN210">
        <v>21.1443</v>
      </c>
      <c r="HO210">
        <v>1307.51</v>
      </c>
      <c r="HP210">
        <v>19.8148</v>
      </c>
      <c r="HQ210">
        <v>95.44</v>
      </c>
      <c r="HR210">
        <v>99.4995</v>
      </c>
    </row>
    <row r="211" spans="1:226">
      <c r="A211">
        <v>195</v>
      </c>
      <c r="B211">
        <v>1657481148.6</v>
      </c>
      <c r="C211">
        <v>1879.59999990463</v>
      </c>
      <c r="D211" t="s">
        <v>749</v>
      </c>
      <c r="E211" t="s">
        <v>750</v>
      </c>
      <c r="F211">
        <v>5</v>
      </c>
      <c r="G211" t="s">
        <v>596</v>
      </c>
      <c r="H211" t="s">
        <v>354</v>
      </c>
      <c r="I211">
        <v>1657481146.1</v>
      </c>
      <c r="J211">
        <f>(K211)/1000</f>
        <v>0</v>
      </c>
      <c r="K211">
        <f>IF(BF211, AN211, AH211)</f>
        <v>0</v>
      </c>
      <c r="L211">
        <f>IF(BF211, AI211, AG211)</f>
        <v>0</v>
      </c>
      <c r="M211">
        <f>BH211 - IF(AU211&gt;1, L211*BB211*100.0/(AW211*BV211), 0)</f>
        <v>0</v>
      </c>
      <c r="N211">
        <f>((T211-J211/2)*M211-L211)/(T211+J211/2)</f>
        <v>0</v>
      </c>
      <c r="O211">
        <f>N211*(BO211+BP211)/1000.0</f>
        <v>0</v>
      </c>
      <c r="P211">
        <f>(BH211 - IF(AU211&gt;1, L211*BB211*100.0/(AW211*BV211), 0))*(BO211+BP211)/1000.0</f>
        <v>0</v>
      </c>
      <c r="Q211">
        <f>2.0/((1/S211-1/R211)+SIGN(S211)*SQRT((1/S211-1/R211)*(1/S211-1/R211) + 4*BC211/((BC211+1)*(BC211+1))*(2*1/S211*1/R211-1/R211*1/R211)))</f>
        <v>0</v>
      </c>
      <c r="R211">
        <f>IF(LEFT(BD211,1)&lt;&gt;"0",IF(LEFT(BD211,1)="1",3.0,BE211),$D$5+$E$5*(BV211*BO211/($K$5*1000))+$F$5*(BV211*BO211/($K$5*1000))*MAX(MIN(BB211,$J$5),$I$5)*MAX(MIN(BB211,$J$5),$I$5)+$G$5*MAX(MIN(BB211,$J$5),$I$5)*(BV211*BO211/($K$5*1000))+$H$5*(BV211*BO211/($K$5*1000))*(BV211*BO211/($K$5*1000)))</f>
        <v>0</v>
      </c>
      <c r="S211">
        <f>J211*(1000-(1000*0.61365*exp(17.502*W211/(240.97+W211))/(BO211+BP211)+BJ211)/2)/(1000*0.61365*exp(17.502*W211/(240.97+W211))/(BO211+BP211)-BJ211)</f>
        <v>0</v>
      </c>
      <c r="T211">
        <f>1/((BC211+1)/(Q211/1.6)+1/(R211/1.37)) + BC211/((BC211+1)/(Q211/1.6) + BC211/(R211/1.37))</f>
        <v>0</v>
      </c>
      <c r="U211">
        <f>(AX211*BA211)</f>
        <v>0</v>
      </c>
      <c r="V211">
        <f>(BQ211+(U211+2*0.95*5.67E-8*(((BQ211+$B$7)+273)^4-(BQ211+273)^4)-44100*J211)/(1.84*29.3*R211+8*0.95*5.67E-8*(BQ211+273)^3))</f>
        <v>0</v>
      </c>
      <c r="W211">
        <f>($C$7*BR211+$D$7*BS211+$E$7*V211)</f>
        <v>0</v>
      </c>
      <c r="X211">
        <f>0.61365*exp(17.502*W211/(240.97+W211))</f>
        <v>0</v>
      </c>
      <c r="Y211">
        <f>(Z211/AA211*100)</f>
        <v>0</v>
      </c>
      <c r="Z211">
        <f>BJ211*(BO211+BP211)/1000</f>
        <v>0</v>
      </c>
      <c r="AA211">
        <f>0.61365*exp(17.502*BQ211/(240.97+BQ211))</f>
        <v>0</v>
      </c>
      <c r="AB211">
        <f>(X211-BJ211*(BO211+BP211)/1000)</f>
        <v>0</v>
      </c>
      <c r="AC211">
        <f>(-J211*44100)</f>
        <v>0</v>
      </c>
      <c r="AD211">
        <f>2*29.3*R211*0.92*(BQ211-W211)</f>
        <v>0</v>
      </c>
      <c r="AE211">
        <f>2*0.95*5.67E-8*(((BQ211+$B$7)+273)^4-(W211+273)^4)</f>
        <v>0</v>
      </c>
      <c r="AF211">
        <f>U211+AE211+AC211+AD211</f>
        <v>0</v>
      </c>
      <c r="AG211">
        <f>BN211*AU211*(BI211-BH211*(1000-AU211*BK211)/(1000-AU211*BJ211))/(100*BB211)</f>
        <v>0</v>
      </c>
      <c r="AH211">
        <f>1000*BN211*AU211*(BJ211-BK211)/(100*BB211*(1000-AU211*BJ211))</f>
        <v>0</v>
      </c>
      <c r="AI211">
        <f>(AJ211 - AK211 - BO211*1E3/(8.314*(BQ211+273.15)) * AM211/BN211 * AL211) * BN211/(100*BB211) * (1000 - BK211)/1000</f>
        <v>0</v>
      </c>
      <c r="AJ211">
        <v>1318.78785403303</v>
      </c>
      <c r="AK211">
        <v>1282.07363636364</v>
      </c>
      <c r="AL211">
        <v>3.42305020261793</v>
      </c>
      <c r="AM211">
        <v>66.2237107534502</v>
      </c>
      <c r="AN211">
        <f>(AP211 - AO211 + BO211*1E3/(8.314*(BQ211+273.15)) * AR211/BN211 * AQ211) * BN211/(100*BB211) * 1000/(1000 - AP211)</f>
        <v>0</v>
      </c>
      <c r="AO211">
        <v>19.8192702732726</v>
      </c>
      <c r="AP211">
        <v>21.8625902097902</v>
      </c>
      <c r="AQ211">
        <v>0.00584809865043745</v>
      </c>
      <c r="AR211">
        <v>78.8586477778016</v>
      </c>
      <c r="AS211">
        <v>18</v>
      </c>
      <c r="AT211">
        <v>4</v>
      </c>
      <c r="AU211">
        <f>IF(AS211*$H$13&gt;=AW211,1.0,(AW211/(AW211-AS211*$H$13)))</f>
        <v>0</v>
      </c>
      <c r="AV211">
        <f>(AU211-1)*100</f>
        <v>0</v>
      </c>
      <c r="AW211">
        <f>MAX(0,($B$13+$C$13*BV211)/(1+$D$13*BV211)*BO211/(BQ211+273)*$E$13)</f>
        <v>0</v>
      </c>
      <c r="AX211">
        <f>$B$11*BW211+$C$11*BX211+$F$11*CI211*(1-CL211)</f>
        <v>0</v>
      </c>
      <c r="AY211">
        <f>AX211*AZ211</f>
        <v>0</v>
      </c>
      <c r="AZ211">
        <f>($B$11*$D$9+$C$11*$D$9+$F$11*((CV211+CN211)/MAX(CV211+CN211+CW211, 0.1)*$I$9+CW211/MAX(CV211+CN211+CW211, 0.1)*$J$9))/($B$11+$C$11+$F$11)</f>
        <v>0</v>
      </c>
      <c r="BA211">
        <f>($B$11*$K$9+$C$11*$K$9+$F$11*((CV211+CN211)/MAX(CV211+CN211+CW211, 0.1)*$P$9+CW211/MAX(CV211+CN211+CW211, 0.1)*$Q$9))/($B$11+$C$11+$F$11)</f>
        <v>0</v>
      </c>
      <c r="BB211">
        <v>2.7</v>
      </c>
      <c r="BC211">
        <v>0.5</v>
      </c>
      <c r="BD211" t="s">
        <v>355</v>
      </c>
      <c r="BE211">
        <v>2</v>
      </c>
      <c r="BF211" t="b">
        <v>1</v>
      </c>
      <c r="BG211">
        <v>1657481146.1</v>
      </c>
      <c r="BH211">
        <v>1247.38555555556</v>
      </c>
      <c r="BI211">
        <v>1294.64222222222</v>
      </c>
      <c r="BJ211">
        <v>21.8504666666667</v>
      </c>
      <c r="BK211">
        <v>19.8199333333333</v>
      </c>
      <c r="BL211">
        <v>1241.68</v>
      </c>
      <c r="BM211">
        <v>21.5439666666667</v>
      </c>
      <c r="BN211">
        <v>500.001333333333</v>
      </c>
      <c r="BO211">
        <v>73.365</v>
      </c>
      <c r="BP211">
        <v>0.0226247777777778</v>
      </c>
      <c r="BQ211">
        <v>25.1477222222222</v>
      </c>
      <c r="BR211">
        <v>24.9546444444444</v>
      </c>
      <c r="BS211">
        <v>999.9</v>
      </c>
      <c r="BT211">
        <v>0</v>
      </c>
      <c r="BU211">
        <v>0</v>
      </c>
      <c r="BV211">
        <v>9999.86888888889</v>
      </c>
      <c r="BW211">
        <v>0</v>
      </c>
      <c r="BX211">
        <v>1824.76333333333</v>
      </c>
      <c r="BY211">
        <v>-47.2576</v>
      </c>
      <c r="BZ211">
        <v>1275.24777777778</v>
      </c>
      <c r="CA211">
        <v>1320.81888888889</v>
      </c>
      <c r="CB211">
        <v>2.03053333333333</v>
      </c>
      <c r="CC211">
        <v>1294.64222222222</v>
      </c>
      <c r="CD211">
        <v>19.8199333333333</v>
      </c>
      <c r="CE211">
        <v>1.60305888888889</v>
      </c>
      <c r="CF211">
        <v>1.45408888888889</v>
      </c>
      <c r="CG211">
        <v>13.9882333333333</v>
      </c>
      <c r="CH211">
        <v>12.4937555555556</v>
      </c>
      <c r="CI211">
        <v>1999.99777777778</v>
      </c>
      <c r="CJ211">
        <v>0.980001222222222</v>
      </c>
      <c r="CK211">
        <v>0.0199986555555556</v>
      </c>
      <c r="CL211">
        <v>0</v>
      </c>
      <c r="CM211">
        <v>2.60697777777778</v>
      </c>
      <c r="CN211">
        <v>0</v>
      </c>
      <c r="CO211">
        <v>3745.77555555556</v>
      </c>
      <c r="CP211">
        <v>16705.4111111111</v>
      </c>
      <c r="CQ211">
        <v>45.743</v>
      </c>
      <c r="CR211">
        <v>48.2913333333333</v>
      </c>
      <c r="CS211">
        <v>47</v>
      </c>
      <c r="CT211">
        <v>45.972</v>
      </c>
      <c r="CU211">
        <v>44.937</v>
      </c>
      <c r="CV211">
        <v>1960</v>
      </c>
      <c r="CW211">
        <v>39.9977777777778</v>
      </c>
      <c r="CX211">
        <v>0</v>
      </c>
      <c r="CY211">
        <v>1651547932.8</v>
      </c>
      <c r="CZ211">
        <v>0</v>
      </c>
      <c r="DA211">
        <v>0</v>
      </c>
      <c r="DB211" t="s">
        <v>356</v>
      </c>
      <c r="DC211">
        <v>1657298120.5</v>
      </c>
      <c r="DD211">
        <v>1657298120.5</v>
      </c>
      <c r="DE211">
        <v>0</v>
      </c>
      <c r="DF211">
        <v>1.391</v>
      </c>
      <c r="DG211">
        <v>0.035</v>
      </c>
      <c r="DH211">
        <v>2.39</v>
      </c>
      <c r="DI211">
        <v>0.104</v>
      </c>
      <c r="DJ211">
        <v>419</v>
      </c>
      <c r="DK211">
        <v>18</v>
      </c>
      <c r="DL211">
        <v>0.11</v>
      </c>
      <c r="DM211">
        <v>0.02</v>
      </c>
      <c r="DN211">
        <v>-47.2860625</v>
      </c>
      <c r="DO211">
        <v>0.16714108818018</v>
      </c>
      <c r="DP211">
        <v>0.0913900833994043</v>
      </c>
      <c r="DQ211">
        <v>0</v>
      </c>
      <c r="DR211">
        <v>2.039433</v>
      </c>
      <c r="DS211">
        <v>0.00376142589117867</v>
      </c>
      <c r="DT211">
        <v>0.0147166102075172</v>
      </c>
      <c r="DU211">
        <v>1</v>
      </c>
      <c r="DV211">
        <v>1</v>
      </c>
      <c r="DW211">
        <v>2</v>
      </c>
      <c r="DX211" t="s">
        <v>383</v>
      </c>
      <c r="DY211">
        <v>2.8252</v>
      </c>
      <c r="DZ211">
        <v>2.63898</v>
      </c>
      <c r="EA211">
        <v>0.155986</v>
      </c>
      <c r="EB211">
        <v>0.159693</v>
      </c>
      <c r="EC211">
        <v>0.0775743</v>
      </c>
      <c r="ED211">
        <v>0.0725185</v>
      </c>
      <c r="EE211">
        <v>23479.9</v>
      </c>
      <c r="EF211">
        <v>20437.5</v>
      </c>
      <c r="EG211">
        <v>24927.3</v>
      </c>
      <c r="EH211">
        <v>23707.6</v>
      </c>
      <c r="EI211">
        <v>39297.2</v>
      </c>
      <c r="EJ211">
        <v>36434.8</v>
      </c>
      <c r="EK211">
        <v>45114.3</v>
      </c>
      <c r="EL211">
        <v>42340.3</v>
      </c>
      <c r="EM211">
        <v>1.7332</v>
      </c>
      <c r="EN211">
        <v>2.05802</v>
      </c>
      <c r="EO211">
        <v>-0.000592321</v>
      </c>
      <c r="EP211">
        <v>0</v>
      </c>
      <c r="EQ211">
        <v>24.9534</v>
      </c>
      <c r="ER211">
        <v>999.9</v>
      </c>
      <c r="ES211">
        <v>33.061</v>
      </c>
      <c r="ET211">
        <v>39.488</v>
      </c>
      <c r="EU211">
        <v>32.5044</v>
      </c>
      <c r="EV211">
        <v>51.5208</v>
      </c>
      <c r="EW211">
        <v>29.2107</v>
      </c>
      <c r="EX211">
        <v>2</v>
      </c>
      <c r="EY211">
        <v>0.324848</v>
      </c>
      <c r="EZ211">
        <v>3.77106</v>
      </c>
      <c r="FA211">
        <v>20.204</v>
      </c>
      <c r="FB211">
        <v>5.23406</v>
      </c>
      <c r="FC211">
        <v>11.992</v>
      </c>
      <c r="FD211">
        <v>4.9557</v>
      </c>
      <c r="FE211">
        <v>3.304</v>
      </c>
      <c r="FF211">
        <v>348.3</v>
      </c>
      <c r="FG211">
        <v>9999</v>
      </c>
      <c r="FH211">
        <v>9999</v>
      </c>
      <c r="FI211">
        <v>6259</v>
      </c>
      <c r="FJ211">
        <v>1.86827</v>
      </c>
      <c r="FK211">
        <v>1.86401</v>
      </c>
      <c r="FL211">
        <v>1.87137</v>
      </c>
      <c r="FM211">
        <v>1.86254</v>
      </c>
      <c r="FN211">
        <v>1.86188</v>
      </c>
      <c r="FO211">
        <v>1.86829</v>
      </c>
      <c r="FP211">
        <v>1.85837</v>
      </c>
      <c r="FQ211">
        <v>1.86462</v>
      </c>
      <c r="FR211">
        <v>5</v>
      </c>
      <c r="FS211">
        <v>0</v>
      </c>
      <c r="FT211">
        <v>0</v>
      </c>
      <c r="FU211">
        <v>0</v>
      </c>
      <c r="FV211" t="s">
        <v>358</v>
      </c>
      <c r="FW211" t="s">
        <v>359</v>
      </c>
      <c r="FX211" t="s">
        <v>360</v>
      </c>
      <c r="FY211" t="s">
        <v>360</v>
      </c>
      <c r="FZ211" t="s">
        <v>360</v>
      </c>
      <c r="GA211" t="s">
        <v>360</v>
      </c>
      <c r="GB211">
        <v>0</v>
      </c>
      <c r="GC211">
        <v>100</v>
      </c>
      <c r="GD211">
        <v>100</v>
      </c>
      <c r="GE211">
        <v>5.73</v>
      </c>
      <c r="GF211">
        <v>0.307</v>
      </c>
      <c r="GG211">
        <v>1.58883679202709</v>
      </c>
      <c r="GH211">
        <v>0.00476717027532216</v>
      </c>
      <c r="GI211">
        <v>-2.21254457965117e-06</v>
      </c>
      <c r="GJ211">
        <v>8.4011376092462e-10</v>
      </c>
      <c r="GK211">
        <v>-0.0609447565822332</v>
      </c>
      <c r="GL211">
        <v>-0.00872906473258777</v>
      </c>
      <c r="GM211">
        <v>0.00143137740804298</v>
      </c>
      <c r="GN211">
        <v>-1.08861914993027e-05</v>
      </c>
      <c r="GO211">
        <v>12</v>
      </c>
      <c r="GP211">
        <v>2219</v>
      </c>
      <c r="GQ211">
        <v>4</v>
      </c>
      <c r="GR211">
        <v>38</v>
      </c>
      <c r="GS211">
        <v>3050.5</v>
      </c>
      <c r="GT211">
        <v>3050.5</v>
      </c>
      <c r="GU211">
        <v>3.21777</v>
      </c>
      <c r="GV211">
        <v>2.35352</v>
      </c>
      <c r="GW211">
        <v>1.99829</v>
      </c>
      <c r="GX211">
        <v>2.7002</v>
      </c>
      <c r="GY211">
        <v>2.09351</v>
      </c>
      <c r="GZ211">
        <v>2.35962</v>
      </c>
      <c r="HA211">
        <v>44.5014</v>
      </c>
      <c r="HB211">
        <v>13.4141</v>
      </c>
      <c r="HC211">
        <v>18</v>
      </c>
      <c r="HD211">
        <v>425.459</v>
      </c>
      <c r="HE211">
        <v>641.139</v>
      </c>
      <c r="HF211">
        <v>21.1421</v>
      </c>
      <c r="HG211">
        <v>31.6533</v>
      </c>
      <c r="HH211">
        <v>29.9984</v>
      </c>
      <c r="HI211">
        <v>31.8209</v>
      </c>
      <c r="HJ211">
        <v>31.7888</v>
      </c>
      <c r="HK211">
        <v>64.3818</v>
      </c>
      <c r="HL211">
        <v>46.105</v>
      </c>
      <c r="HM211">
        <v>0</v>
      </c>
      <c r="HN211">
        <v>21.1759</v>
      </c>
      <c r="HO211">
        <v>1321.08</v>
      </c>
      <c r="HP211">
        <v>19.815</v>
      </c>
      <c r="HQ211">
        <v>95.4445</v>
      </c>
      <c r="HR211">
        <v>99.503</v>
      </c>
    </row>
    <row r="212" spans="1:226">
      <c r="A212">
        <v>196</v>
      </c>
      <c r="B212">
        <v>1657481153.6</v>
      </c>
      <c r="C212">
        <v>1884.59999990463</v>
      </c>
      <c r="D212" t="s">
        <v>751</v>
      </c>
      <c r="E212" t="s">
        <v>752</v>
      </c>
      <c r="F212">
        <v>5</v>
      </c>
      <c r="G212" t="s">
        <v>596</v>
      </c>
      <c r="H212" t="s">
        <v>354</v>
      </c>
      <c r="I212">
        <v>1657481150.8</v>
      </c>
      <c r="J212">
        <f>(K212)/1000</f>
        <v>0</v>
      </c>
      <c r="K212">
        <f>IF(BF212, AN212, AH212)</f>
        <v>0</v>
      </c>
      <c r="L212">
        <f>IF(BF212, AI212, AG212)</f>
        <v>0</v>
      </c>
      <c r="M212">
        <f>BH212 - IF(AU212&gt;1, L212*BB212*100.0/(AW212*BV212), 0)</f>
        <v>0</v>
      </c>
      <c r="N212">
        <f>((T212-J212/2)*M212-L212)/(T212+J212/2)</f>
        <v>0</v>
      </c>
      <c r="O212">
        <f>N212*(BO212+BP212)/1000.0</f>
        <v>0</v>
      </c>
      <c r="P212">
        <f>(BH212 - IF(AU212&gt;1, L212*BB212*100.0/(AW212*BV212), 0))*(BO212+BP212)/1000.0</f>
        <v>0</v>
      </c>
      <c r="Q212">
        <f>2.0/((1/S212-1/R212)+SIGN(S212)*SQRT((1/S212-1/R212)*(1/S212-1/R212) + 4*BC212/((BC212+1)*(BC212+1))*(2*1/S212*1/R212-1/R212*1/R212)))</f>
        <v>0</v>
      </c>
      <c r="R212">
        <f>IF(LEFT(BD212,1)&lt;&gt;"0",IF(LEFT(BD212,1)="1",3.0,BE212),$D$5+$E$5*(BV212*BO212/($K$5*1000))+$F$5*(BV212*BO212/($K$5*1000))*MAX(MIN(BB212,$J$5),$I$5)*MAX(MIN(BB212,$J$5),$I$5)+$G$5*MAX(MIN(BB212,$J$5),$I$5)*(BV212*BO212/($K$5*1000))+$H$5*(BV212*BO212/($K$5*1000))*(BV212*BO212/($K$5*1000)))</f>
        <v>0</v>
      </c>
      <c r="S212">
        <f>J212*(1000-(1000*0.61365*exp(17.502*W212/(240.97+W212))/(BO212+BP212)+BJ212)/2)/(1000*0.61365*exp(17.502*W212/(240.97+W212))/(BO212+BP212)-BJ212)</f>
        <v>0</v>
      </c>
      <c r="T212">
        <f>1/((BC212+1)/(Q212/1.6)+1/(R212/1.37)) + BC212/((BC212+1)/(Q212/1.6) + BC212/(R212/1.37))</f>
        <v>0</v>
      </c>
      <c r="U212">
        <f>(AX212*BA212)</f>
        <v>0</v>
      </c>
      <c r="V212">
        <f>(BQ212+(U212+2*0.95*5.67E-8*(((BQ212+$B$7)+273)^4-(BQ212+273)^4)-44100*J212)/(1.84*29.3*R212+8*0.95*5.67E-8*(BQ212+273)^3))</f>
        <v>0</v>
      </c>
      <c r="W212">
        <f>($C$7*BR212+$D$7*BS212+$E$7*V212)</f>
        <v>0</v>
      </c>
      <c r="X212">
        <f>0.61365*exp(17.502*W212/(240.97+W212))</f>
        <v>0</v>
      </c>
      <c r="Y212">
        <f>(Z212/AA212*100)</f>
        <v>0</v>
      </c>
      <c r="Z212">
        <f>BJ212*(BO212+BP212)/1000</f>
        <v>0</v>
      </c>
      <c r="AA212">
        <f>0.61365*exp(17.502*BQ212/(240.97+BQ212))</f>
        <v>0</v>
      </c>
      <c r="AB212">
        <f>(X212-BJ212*(BO212+BP212)/1000)</f>
        <v>0</v>
      </c>
      <c r="AC212">
        <f>(-J212*44100)</f>
        <v>0</v>
      </c>
      <c r="AD212">
        <f>2*29.3*R212*0.92*(BQ212-W212)</f>
        <v>0</v>
      </c>
      <c r="AE212">
        <f>2*0.95*5.67E-8*(((BQ212+$B$7)+273)^4-(W212+273)^4)</f>
        <v>0</v>
      </c>
      <c r="AF212">
        <f>U212+AE212+AC212+AD212</f>
        <v>0</v>
      </c>
      <c r="AG212">
        <f>BN212*AU212*(BI212-BH212*(1000-AU212*BK212)/(1000-AU212*BJ212))/(100*BB212)</f>
        <v>0</v>
      </c>
      <c r="AH212">
        <f>1000*BN212*AU212*(BJ212-BK212)/(100*BB212*(1000-AU212*BJ212))</f>
        <v>0</v>
      </c>
      <c r="AI212">
        <f>(AJ212 - AK212 - BO212*1E3/(8.314*(BQ212+273.15)) * AM212/BN212 * AL212) * BN212/(100*BB212) * (1000 - BK212)/1000</f>
        <v>0</v>
      </c>
      <c r="AJ212">
        <v>1335.09819906244</v>
      </c>
      <c r="AK212">
        <v>1298.88393939394</v>
      </c>
      <c r="AL212">
        <v>3.35970587391719</v>
      </c>
      <c r="AM212">
        <v>66.2237107534502</v>
      </c>
      <c r="AN212">
        <f>(AP212 - AO212 + BO212*1E3/(8.314*(BQ212+273.15)) * AR212/BN212 * AQ212) * BN212/(100*BB212) * 1000/(1000 - AP212)</f>
        <v>0</v>
      </c>
      <c r="AO212">
        <v>19.820636192314</v>
      </c>
      <c r="AP212">
        <v>21.8785958041958</v>
      </c>
      <c r="AQ212">
        <v>0.00327820530775823</v>
      </c>
      <c r="AR212">
        <v>78.8586477778016</v>
      </c>
      <c r="AS212">
        <v>18</v>
      </c>
      <c r="AT212">
        <v>4</v>
      </c>
      <c r="AU212">
        <f>IF(AS212*$H$13&gt;=AW212,1.0,(AW212/(AW212-AS212*$H$13)))</f>
        <v>0</v>
      </c>
      <c r="AV212">
        <f>(AU212-1)*100</f>
        <v>0</v>
      </c>
      <c r="AW212">
        <f>MAX(0,($B$13+$C$13*BV212)/(1+$D$13*BV212)*BO212/(BQ212+273)*$E$13)</f>
        <v>0</v>
      </c>
      <c r="AX212">
        <f>$B$11*BW212+$C$11*BX212+$F$11*CI212*(1-CL212)</f>
        <v>0</v>
      </c>
      <c r="AY212">
        <f>AX212*AZ212</f>
        <v>0</v>
      </c>
      <c r="AZ212">
        <f>($B$11*$D$9+$C$11*$D$9+$F$11*((CV212+CN212)/MAX(CV212+CN212+CW212, 0.1)*$I$9+CW212/MAX(CV212+CN212+CW212, 0.1)*$J$9))/($B$11+$C$11+$F$11)</f>
        <v>0</v>
      </c>
      <c r="BA212">
        <f>($B$11*$K$9+$C$11*$K$9+$F$11*((CV212+CN212)/MAX(CV212+CN212+CW212, 0.1)*$P$9+CW212/MAX(CV212+CN212+CW212, 0.1)*$Q$9))/($B$11+$C$11+$F$11)</f>
        <v>0</v>
      </c>
      <c r="BB212">
        <v>2.7</v>
      </c>
      <c r="BC212">
        <v>0.5</v>
      </c>
      <c r="BD212" t="s">
        <v>355</v>
      </c>
      <c r="BE212">
        <v>2</v>
      </c>
      <c r="BF212" t="b">
        <v>1</v>
      </c>
      <c r="BG212">
        <v>1657481150.8</v>
      </c>
      <c r="BH212">
        <v>1262.928</v>
      </c>
      <c r="BI212">
        <v>1309.565</v>
      </c>
      <c r="BJ212">
        <v>21.87257</v>
      </c>
      <c r="BK212">
        <v>19.82062</v>
      </c>
      <c r="BL212">
        <v>1257.172</v>
      </c>
      <c r="BM212">
        <v>21.56526</v>
      </c>
      <c r="BN212">
        <v>500.0097</v>
      </c>
      <c r="BO212">
        <v>73.36479</v>
      </c>
      <c r="BP212">
        <v>0.02297942</v>
      </c>
      <c r="BQ212">
        <v>25.15321</v>
      </c>
      <c r="BR212">
        <v>24.94797</v>
      </c>
      <c r="BS212">
        <v>999.9</v>
      </c>
      <c r="BT212">
        <v>0</v>
      </c>
      <c r="BU212">
        <v>0</v>
      </c>
      <c r="BV212">
        <v>9982.691</v>
      </c>
      <c r="BW212">
        <v>0</v>
      </c>
      <c r="BX212">
        <v>1907.4</v>
      </c>
      <c r="BY212">
        <v>-46.63697</v>
      </c>
      <c r="BZ212">
        <v>1291.17</v>
      </c>
      <c r="CA212">
        <v>1336.047</v>
      </c>
      <c r="CB212">
        <v>2.051953</v>
      </c>
      <c r="CC212">
        <v>1309.565</v>
      </c>
      <c r="CD212">
        <v>19.82062</v>
      </c>
      <c r="CE212">
        <v>1.604675</v>
      </c>
      <c r="CF212">
        <v>1.454136</v>
      </c>
      <c r="CG212">
        <v>14.00379</v>
      </c>
      <c r="CH212">
        <v>12.49424</v>
      </c>
      <c r="CI212">
        <v>1999.954</v>
      </c>
      <c r="CJ212">
        <v>0.9799999</v>
      </c>
      <c r="CK212">
        <v>0.02</v>
      </c>
      <c r="CL212">
        <v>0</v>
      </c>
      <c r="CM212">
        <v>2.47146</v>
      </c>
      <c r="CN212">
        <v>0</v>
      </c>
      <c r="CO212">
        <v>3776.077</v>
      </c>
      <c r="CP212">
        <v>16705.03</v>
      </c>
      <c r="CQ212">
        <v>45.75</v>
      </c>
      <c r="CR212">
        <v>48.312</v>
      </c>
      <c r="CS212">
        <v>47.0124</v>
      </c>
      <c r="CT212">
        <v>45.9937</v>
      </c>
      <c r="CU212">
        <v>44.937</v>
      </c>
      <c r="CV212">
        <v>1959.954</v>
      </c>
      <c r="CW212">
        <v>40</v>
      </c>
      <c r="CX212">
        <v>0</v>
      </c>
      <c r="CY212">
        <v>1651547938.2</v>
      </c>
      <c r="CZ212">
        <v>0</v>
      </c>
      <c r="DA212">
        <v>0</v>
      </c>
      <c r="DB212" t="s">
        <v>356</v>
      </c>
      <c r="DC212">
        <v>1657298120.5</v>
      </c>
      <c r="DD212">
        <v>1657298120.5</v>
      </c>
      <c r="DE212">
        <v>0</v>
      </c>
      <c r="DF212">
        <v>1.391</v>
      </c>
      <c r="DG212">
        <v>0.035</v>
      </c>
      <c r="DH212">
        <v>2.39</v>
      </c>
      <c r="DI212">
        <v>0.104</v>
      </c>
      <c r="DJ212">
        <v>419</v>
      </c>
      <c r="DK212">
        <v>18</v>
      </c>
      <c r="DL212">
        <v>0.11</v>
      </c>
      <c r="DM212">
        <v>0.02</v>
      </c>
      <c r="DN212">
        <v>-47.17396</v>
      </c>
      <c r="DO212">
        <v>2.05047804878072</v>
      </c>
      <c r="DP212">
        <v>0.264910716846261</v>
      </c>
      <c r="DQ212">
        <v>0</v>
      </c>
      <c r="DR212">
        <v>2.0447535</v>
      </c>
      <c r="DS212">
        <v>-0.0308422514071341</v>
      </c>
      <c r="DT212">
        <v>0.0132189758585905</v>
      </c>
      <c r="DU212">
        <v>1</v>
      </c>
      <c r="DV212">
        <v>1</v>
      </c>
      <c r="DW212">
        <v>2</v>
      </c>
      <c r="DX212" t="s">
        <v>383</v>
      </c>
      <c r="DY212">
        <v>2.82531</v>
      </c>
      <c r="DZ212">
        <v>2.63958</v>
      </c>
      <c r="EA212">
        <v>0.15725</v>
      </c>
      <c r="EB212">
        <v>0.160867</v>
      </c>
      <c r="EC212">
        <v>0.0776137</v>
      </c>
      <c r="ED212">
        <v>0.0725201</v>
      </c>
      <c r="EE212">
        <v>23445.5</v>
      </c>
      <c r="EF212">
        <v>20410</v>
      </c>
      <c r="EG212">
        <v>24928.2</v>
      </c>
      <c r="EH212">
        <v>23708.7</v>
      </c>
      <c r="EI212">
        <v>39296.9</v>
      </c>
      <c r="EJ212">
        <v>36436.4</v>
      </c>
      <c r="EK212">
        <v>45115.7</v>
      </c>
      <c r="EL212">
        <v>42342.1</v>
      </c>
      <c r="EM212">
        <v>1.73353</v>
      </c>
      <c r="EN212">
        <v>2.05835</v>
      </c>
      <c r="EO212">
        <v>0.000651926</v>
      </c>
      <c r="EP212">
        <v>0</v>
      </c>
      <c r="EQ212">
        <v>24.9477</v>
      </c>
      <c r="ER212">
        <v>999.9</v>
      </c>
      <c r="ES212">
        <v>33.012</v>
      </c>
      <c r="ET212">
        <v>39.509</v>
      </c>
      <c r="EU212">
        <v>32.4949</v>
      </c>
      <c r="EV212">
        <v>51.8309</v>
      </c>
      <c r="EW212">
        <v>29.1747</v>
      </c>
      <c r="EX212">
        <v>2</v>
      </c>
      <c r="EY212">
        <v>0.323336</v>
      </c>
      <c r="EZ212">
        <v>3.73888</v>
      </c>
      <c r="FA212">
        <v>20.2047</v>
      </c>
      <c r="FB212">
        <v>5.23361</v>
      </c>
      <c r="FC212">
        <v>11.992</v>
      </c>
      <c r="FD212">
        <v>4.9555</v>
      </c>
      <c r="FE212">
        <v>3.304</v>
      </c>
      <c r="FF212">
        <v>348.3</v>
      </c>
      <c r="FG212">
        <v>9999</v>
      </c>
      <c r="FH212">
        <v>9999</v>
      </c>
      <c r="FI212">
        <v>6259</v>
      </c>
      <c r="FJ212">
        <v>1.86825</v>
      </c>
      <c r="FK212">
        <v>1.86401</v>
      </c>
      <c r="FL212">
        <v>1.87138</v>
      </c>
      <c r="FM212">
        <v>1.86255</v>
      </c>
      <c r="FN212">
        <v>1.86188</v>
      </c>
      <c r="FO212">
        <v>1.86829</v>
      </c>
      <c r="FP212">
        <v>1.85837</v>
      </c>
      <c r="FQ212">
        <v>1.86462</v>
      </c>
      <c r="FR212">
        <v>5</v>
      </c>
      <c r="FS212">
        <v>0</v>
      </c>
      <c r="FT212">
        <v>0</v>
      </c>
      <c r="FU212">
        <v>0</v>
      </c>
      <c r="FV212" t="s">
        <v>358</v>
      </c>
      <c r="FW212" t="s">
        <v>359</v>
      </c>
      <c r="FX212" t="s">
        <v>360</v>
      </c>
      <c r="FY212" t="s">
        <v>360</v>
      </c>
      <c r="FZ212" t="s">
        <v>360</v>
      </c>
      <c r="GA212" t="s">
        <v>360</v>
      </c>
      <c r="GB212">
        <v>0</v>
      </c>
      <c r="GC212">
        <v>100</v>
      </c>
      <c r="GD212">
        <v>100</v>
      </c>
      <c r="GE212">
        <v>5.79</v>
      </c>
      <c r="GF212">
        <v>0.3076</v>
      </c>
      <c r="GG212">
        <v>1.58883679202709</v>
      </c>
      <c r="GH212">
        <v>0.00476717027532216</v>
      </c>
      <c r="GI212">
        <v>-2.21254457965117e-06</v>
      </c>
      <c r="GJ212">
        <v>8.4011376092462e-10</v>
      </c>
      <c r="GK212">
        <v>-0.0609447565822332</v>
      </c>
      <c r="GL212">
        <v>-0.00872906473258777</v>
      </c>
      <c r="GM212">
        <v>0.00143137740804298</v>
      </c>
      <c r="GN212">
        <v>-1.08861914993027e-05</v>
      </c>
      <c r="GO212">
        <v>12</v>
      </c>
      <c r="GP212">
        <v>2219</v>
      </c>
      <c r="GQ212">
        <v>4</v>
      </c>
      <c r="GR212">
        <v>38</v>
      </c>
      <c r="GS212">
        <v>3050.6</v>
      </c>
      <c r="GT212">
        <v>3050.6</v>
      </c>
      <c r="GU212">
        <v>3.24707</v>
      </c>
      <c r="GV212">
        <v>2.27051</v>
      </c>
      <c r="GW212">
        <v>1.99829</v>
      </c>
      <c r="GX212">
        <v>2.70142</v>
      </c>
      <c r="GY212">
        <v>2.09351</v>
      </c>
      <c r="GZ212">
        <v>2.42554</v>
      </c>
      <c r="HA212">
        <v>44.5014</v>
      </c>
      <c r="HB212">
        <v>13.4316</v>
      </c>
      <c r="HC212">
        <v>18</v>
      </c>
      <c r="HD212">
        <v>425.552</v>
      </c>
      <c r="HE212">
        <v>641.259</v>
      </c>
      <c r="HF212">
        <v>21.1756</v>
      </c>
      <c r="HG212">
        <v>31.6367</v>
      </c>
      <c r="HH212">
        <v>29.9986</v>
      </c>
      <c r="HI212">
        <v>31.8063</v>
      </c>
      <c r="HJ212">
        <v>31.7749</v>
      </c>
      <c r="HK212">
        <v>65.017</v>
      </c>
      <c r="HL212">
        <v>46.105</v>
      </c>
      <c r="HM212">
        <v>0</v>
      </c>
      <c r="HN212">
        <v>21.2125</v>
      </c>
      <c r="HO212">
        <v>1341.37</v>
      </c>
      <c r="HP212">
        <v>19.815</v>
      </c>
      <c r="HQ212">
        <v>95.4477</v>
      </c>
      <c r="HR212">
        <v>99.5074</v>
      </c>
    </row>
    <row r="213" spans="1:226">
      <c r="A213">
        <v>197</v>
      </c>
      <c r="B213">
        <v>1657481158.6</v>
      </c>
      <c r="C213">
        <v>1889.59999990463</v>
      </c>
      <c r="D213" t="s">
        <v>753</v>
      </c>
      <c r="E213" t="s">
        <v>754</v>
      </c>
      <c r="F213">
        <v>5</v>
      </c>
      <c r="G213" t="s">
        <v>596</v>
      </c>
      <c r="H213" t="s">
        <v>354</v>
      </c>
      <c r="I213">
        <v>1657481156.1</v>
      </c>
      <c r="J213">
        <f>(K213)/1000</f>
        <v>0</v>
      </c>
      <c r="K213">
        <f>IF(BF213, AN213, AH213)</f>
        <v>0</v>
      </c>
      <c r="L213">
        <f>IF(BF213, AI213, AG213)</f>
        <v>0</v>
      </c>
      <c r="M213">
        <f>BH213 - IF(AU213&gt;1, L213*BB213*100.0/(AW213*BV213), 0)</f>
        <v>0</v>
      </c>
      <c r="N213">
        <f>((T213-J213/2)*M213-L213)/(T213+J213/2)</f>
        <v>0</v>
      </c>
      <c r="O213">
        <f>N213*(BO213+BP213)/1000.0</f>
        <v>0</v>
      </c>
      <c r="P213">
        <f>(BH213 - IF(AU213&gt;1, L213*BB213*100.0/(AW213*BV213), 0))*(BO213+BP213)/1000.0</f>
        <v>0</v>
      </c>
      <c r="Q213">
        <f>2.0/((1/S213-1/R213)+SIGN(S213)*SQRT((1/S213-1/R213)*(1/S213-1/R213) + 4*BC213/((BC213+1)*(BC213+1))*(2*1/S213*1/R213-1/R213*1/R213)))</f>
        <v>0</v>
      </c>
      <c r="R213">
        <f>IF(LEFT(BD213,1)&lt;&gt;"0",IF(LEFT(BD213,1)="1",3.0,BE213),$D$5+$E$5*(BV213*BO213/($K$5*1000))+$F$5*(BV213*BO213/($K$5*1000))*MAX(MIN(BB213,$J$5),$I$5)*MAX(MIN(BB213,$J$5),$I$5)+$G$5*MAX(MIN(BB213,$J$5),$I$5)*(BV213*BO213/($K$5*1000))+$H$5*(BV213*BO213/($K$5*1000))*(BV213*BO213/($K$5*1000)))</f>
        <v>0</v>
      </c>
      <c r="S213">
        <f>J213*(1000-(1000*0.61365*exp(17.502*W213/(240.97+W213))/(BO213+BP213)+BJ213)/2)/(1000*0.61365*exp(17.502*W213/(240.97+W213))/(BO213+BP213)-BJ213)</f>
        <v>0</v>
      </c>
      <c r="T213">
        <f>1/((BC213+1)/(Q213/1.6)+1/(R213/1.37)) + BC213/((BC213+1)/(Q213/1.6) + BC213/(R213/1.37))</f>
        <v>0</v>
      </c>
      <c r="U213">
        <f>(AX213*BA213)</f>
        <v>0</v>
      </c>
      <c r="V213">
        <f>(BQ213+(U213+2*0.95*5.67E-8*(((BQ213+$B$7)+273)^4-(BQ213+273)^4)-44100*J213)/(1.84*29.3*R213+8*0.95*5.67E-8*(BQ213+273)^3))</f>
        <v>0</v>
      </c>
      <c r="W213">
        <f>($C$7*BR213+$D$7*BS213+$E$7*V213)</f>
        <v>0</v>
      </c>
      <c r="X213">
        <f>0.61365*exp(17.502*W213/(240.97+W213))</f>
        <v>0</v>
      </c>
      <c r="Y213">
        <f>(Z213/AA213*100)</f>
        <v>0</v>
      </c>
      <c r="Z213">
        <f>BJ213*(BO213+BP213)/1000</f>
        <v>0</v>
      </c>
      <c r="AA213">
        <f>0.61365*exp(17.502*BQ213/(240.97+BQ213))</f>
        <v>0</v>
      </c>
      <c r="AB213">
        <f>(X213-BJ213*(BO213+BP213)/1000)</f>
        <v>0</v>
      </c>
      <c r="AC213">
        <f>(-J213*44100)</f>
        <v>0</v>
      </c>
      <c r="AD213">
        <f>2*29.3*R213*0.92*(BQ213-W213)</f>
        <v>0</v>
      </c>
      <c r="AE213">
        <f>2*0.95*5.67E-8*(((BQ213+$B$7)+273)^4-(W213+273)^4)</f>
        <v>0</v>
      </c>
      <c r="AF213">
        <f>U213+AE213+AC213+AD213</f>
        <v>0</v>
      </c>
      <c r="AG213">
        <f>BN213*AU213*(BI213-BH213*(1000-AU213*BK213)/(1000-AU213*BJ213))/(100*BB213)</f>
        <v>0</v>
      </c>
      <c r="AH213">
        <f>1000*BN213*AU213*(BJ213-BK213)/(100*BB213*(1000-AU213*BJ213))</f>
        <v>0</v>
      </c>
      <c r="AI213">
        <f>(AJ213 - AK213 - BO213*1E3/(8.314*(BQ213+273.15)) * AM213/BN213 * AL213) * BN213/(100*BB213) * (1000 - BK213)/1000</f>
        <v>0</v>
      </c>
      <c r="AJ213">
        <v>1351.62797452709</v>
      </c>
      <c r="AK213">
        <v>1315.39</v>
      </c>
      <c r="AL213">
        <v>3.32751330997068</v>
      </c>
      <c r="AM213">
        <v>66.2237107534502</v>
      </c>
      <c r="AN213">
        <f>(AP213 - AO213 + BO213*1E3/(8.314*(BQ213+273.15)) * AR213/BN213 * AQ213) * BN213/(100*BB213) * 1000/(1000 - AP213)</f>
        <v>0</v>
      </c>
      <c r="AO213">
        <v>19.8210228830947</v>
      </c>
      <c r="AP213">
        <v>21.8906657342657</v>
      </c>
      <c r="AQ213">
        <v>0.000967695707987697</v>
      </c>
      <c r="AR213">
        <v>78.8586477778016</v>
      </c>
      <c r="AS213">
        <v>18</v>
      </c>
      <c r="AT213">
        <v>4</v>
      </c>
      <c r="AU213">
        <f>IF(AS213*$H$13&gt;=AW213,1.0,(AW213/(AW213-AS213*$H$13)))</f>
        <v>0</v>
      </c>
      <c r="AV213">
        <f>(AU213-1)*100</f>
        <v>0</v>
      </c>
      <c r="AW213">
        <f>MAX(0,($B$13+$C$13*BV213)/(1+$D$13*BV213)*BO213/(BQ213+273)*$E$13)</f>
        <v>0</v>
      </c>
      <c r="AX213">
        <f>$B$11*BW213+$C$11*BX213+$F$11*CI213*(1-CL213)</f>
        <v>0</v>
      </c>
      <c r="AY213">
        <f>AX213*AZ213</f>
        <v>0</v>
      </c>
      <c r="AZ213">
        <f>($B$11*$D$9+$C$11*$D$9+$F$11*((CV213+CN213)/MAX(CV213+CN213+CW213, 0.1)*$I$9+CW213/MAX(CV213+CN213+CW213, 0.1)*$J$9))/($B$11+$C$11+$F$11)</f>
        <v>0</v>
      </c>
      <c r="BA213">
        <f>($B$11*$K$9+$C$11*$K$9+$F$11*((CV213+CN213)/MAX(CV213+CN213+CW213, 0.1)*$P$9+CW213/MAX(CV213+CN213+CW213, 0.1)*$Q$9))/($B$11+$C$11+$F$11)</f>
        <v>0</v>
      </c>
      <c r="BB213">
        <v>2.7</v>
      </c>
      <c r="BC213">
        <v>0.5</v>
      </c>
      <c r="BD213" t="s">
        <v>355</v>
      </c>
      <c r="BE213">
        <v>2</v>
      </c>
      <c r="BF213" t="b">
        <v>1</v>
      </c>
      <c r="BG213">
        <v>1657481156.1</v>
      </c>
      <c r="BH213">
        <v>1280.02888888889</v>
      </c>
      <c r="BI213">
        <v>1326.94666666667</v>
      </c>
      <c r="BJ213">
        <v>21.8876666666667</v>
      </c>
      <c r="BK213">
        <v>19.8224</v>
      </c>
      <c r="BL213">
        <v>1274.22111111111</v>
      </c>
      <c r="BM213">
        <v>21.5797888888889</v>
      </c>
      <c r="BN213">
        <v>499.938444444444</v>
      </c>
      <c r="BO213">
        <v>73.3648333333333</v>
      </c>
      <c r="BP213">
        <v>0.0237096333333333</v>
      </c>
      <c r="BQ213">
        <v>25.1587333333333</v>
      </c>
      <c r="BR213">
        <v>24.9638555555556</v>
      </c>
      <c r="BS213">
        <v>999.9</v>
      </c>
      <c r="BT213">
        <v>0</v>
      </c>
      <c r="BU213">
        <v>0</v>
      </c>
      <c r="BV213">
        <v>9958.75111111111</v>
      </c>
      <c r="BW213">
        <v>0</v>
      </c>
      <c r="BX213">
        <v>1962.30888888889</v>
      </c>
      <c r="BY213">
        <v>-46.9159666666667</v>
      </c>
      <c r="BZ213">
        <v>1308.67444444444</v>
      </c>
      <c r="CA213">
        <v>1353.78222222222</v>
      </c>
      <c r="CB213">
        <v>2.06524777777778</v>
      </c>
      <c r="CC213">
        <v>1326.94666666667</v>
      </c>
      <c r="CD213">
        <v>19.8224</v>
      </c>
      <c r="CE213">
        <v>1.60578333333333</v>
      </c>
      <c r="CF213">
        <v>1.45426777777778</v>
      </c>
      <c r="CG213">
        <v>14.0144444444444</v>
      </c>
      <c r="CH213">
        <v>12.4956222222222</v>
      </c>
      <c r="CI213">
        <v>1999.98111111111</v>
      </c>
      <c r="CJ213">
        <v>0.979992</v>
      </c>
      <c r="CK213">
        <v>0.0200076666666667</v>
      </c>
      <c r="CL213">
        <v>0</v>
      </c>
      <c r="CM213">
        <v>2.58476666666667</v>
      </c>
      <c r="CN213">
        <v>0</v>
      </c>
      <c r="CO213">
        <v>3785.63888888889</v>
      </c>
      <c r="CP213">
        <v>16705.2</v>
      </c>
      <c r="CQ213">
        <v>45.75</v>
      </c>
      <c r="CR213">
        <v>48.34</v>
      </c>
      <c r="CS213">
        <v>47.0482222222222</v>
      </c>
      <c r="CT213">
        <v>46</v>
      </c>
      <c r="CU213">
        <v>44.937</v>
      </c>
      <c r="CV213">
        <v>1959.96111111111</v>
      </c>
      <c r="CW213">
        <v>40.0122222222222</v>
      </c>
      <c r="CX213">
        <v>0</v>
      </c>
      <c r="CY213">
        <v>1651547943</v>
      </c>
      <c r="CZ213">
        <v>0</v>
      </c>
      <c r="DA213">
        <v>0</v>
      </c>
      <c r="DB213" t="s">
        <v>356</v>
      </c>
      <c r="DC213">
        <v>1657298120.5</v>
      </c>
      <c r="DD213">
        <v>1657298120.5</v>
      </c>
      <c r="DE213">
        <v>0</v>
      </c>
      <c r="DF213">
        <v>1.391</v>
      </c>
      <c r="DG213">
        <v>0.035</v>
      </c>
      <c r="DH213">
        <v>2.39</v>
      </c>
      <c r="DI213">
        <v>0.104</v>
      </c>
      <c r="DJ213">
        <v>419</v>
      </c>
      <c r="DK213">
        <v>18</v>
      </c>
      <c r="DL213">
        <v>0.11</v>
      </c>
      <c r="DM213">
        <v>0.02</v>
      </c>
      <c r="DN213">
        <v>-46.9846875</v>
      </c>
      <c r="DO213">
        <v>2.37484840525336</v>
      </c>
      <c r="DP213">
        <v>0.364204866241172</v>
      </c>
      <c r="DQ213">
        <v>0</v>
      </c>
      <c r="DR213">
        <v>2.0481145</v>
      </c>
      <c r="DS213">
        <v>0.0555518949343257</v>
      </c>
      <c r="DT213">
        <v>0.0152568835202344</v>
      </c>
      <c r="DU213">
        <v>1</v>
      </c>
      <c r="DV213">
        <v>1</v>
      </c>
      <c r="DW213">
        <v>2</v>
      </c>
      <c r="DX213" t="s">
        <v>383</v>
      </c>
      <c r="DY213">
        <v>2.82546</v>
      </c>
      <c r="DZ213">
        <v>2.64005</v>
      </c>
      <c r="EA213">
        <v>0.158504</v>
      </c>
      <c r="EB213">
        <v>0.162171</v>
      </c>
      <c r="EC213">
        <v>0.0776431</v>
      </c>
      <c r="ED213">
        <v>0.072532</v>
      </c>
      <c r="EE213">
        <v>23411.8</v>
      </c>
      <c r="EF213">
        <v>20378.7</v>
      </c>
      <c r="EG213">
        <v>24929.3</v>
      </c>
      <c r="EH213">
        <v>23709.2</v>
      </c>
      <c r="EI213">
        <v>39297</v>
      </c>
      <c r="EJ213">
        <v>36436.6</v>
      </c>
      <c r="EK213">
        <v>45117.3</v>
      </c>
      <c r="EL213">
        <v>42342.8</v>
      </c>
      <c r="EM213">
        <v>1.73375</v>
      </c>
      <c r="EN213">
        <v>2.0585</v>
      </c>
      <c r="EO213">
        <v>0.00121817</v>
      </c>
      <c r="EP213">
        <v>0</v>
      </c>
      <c r="EQ213">
        <v>24.9462</v>
      </c>
      <c r="ER213">
        <v>999.9</v>
      </c>
      <c r="ES213">
        <v>33.012</v>
      </c>
      <c r="ET213">
        <v>39.529</v>
      </c>
      <c r="EU213">
        <v>32.5303</v>
      </c>
      <c r="EV213">
        <v>51.9909</v>
      </c>
      <c r="EW213">
        <v>29.3229</v>
      </c>
      <c r="EX213">
        <v>2</v>
      </c>
      <c r="EY213">
        <v>0.321936</v>
      </c>
      <c r="EZ213">
        <v>3.69627</v>
      </c>
      <c r="FA213">
        <v>20.2057</v>
      </c>
      <c r="FB213">
        <v>5.23361</v>
      </c>
      <c r="FC213">
        <v>11.992</v>
      </c>
      <c r="FD213">
        <v>4.9557</v>
      </c>
      <c r="FE213">
        <v>3.304</v>
      </c>
      <c r="FF213">
        <v>348.3</v>
      </c>
      <c r="FG213">
        <v>9999</v>
      </c>
      <c r="FH213">
        <v>9999</v>
      </c>
      <c r="FI213">
        <v>6259</v>
      </c>
      <c r="FJ213">
        <v>1.86823</v>
      </c>
      <c r="FK213">
        <v>1.86401</v>
      </c>
      <c r="FL213">
        <v>1.8714</v>
      </c>
      <c r="FM213">
        <v>1.86253</v>
      </c>
      <c r="FN213">
        <v>1.86188</v>
      </c>
      <c r="FO213">
        <v>1.86827</v>
      </c>
      <c r="FP213">
        <v>1.85837</v>
      </c>
      <c r="FQ213">
        <v>1.86462</v>
      </c>
      <c r="FR213">
        <v>5</v>
      </c>
      <c r="FS213">
        <v>0</v>
      </c>
      <c r="FT213">
        <v>0</v>
      </c>
      <c r="FU213">
        <v>0</v>
      </c>
      <c r="FV213" t="s">
        <v>358</v>
      </c>
      <c r="FW213" t="s">
        <v>359</v>
      </c>
      <c r="FX213" t="s">
        <v>360</v>
      </c>
      <c r="FY213" t="s">
        <v>360</v>
      </c>
      <c r="FZ213" t="s">
        <v>360</v>
      </c>
      <c r="GA213" t="s">
        <v>360</v>
      </c>
      <c r="GB213">
        <v>0</v>
      </c>
      <c r="GC213">
        <v>100</v>
      </c>
      <c r="GD213">
        <v>100</v>
      </c>
      <c r="GE213">
        <v>5.83</v>
      </c>
      <c r="GF213">
        <v>0.3079</v>
      </c>
      <c r="GG213">
        <v>1.58883679202709</v>
      </c>
      <c r="GH213">
        <v>0.00476717027532216</v>
      </c>
      <c r="GI213">
        <v>-2.21254457965117e-06</v>
      </c>
      <c r="GJ213">
        <v>8.4011376092462e-10</v>
      </c>
      <c r="GK213">
        <v>-0.0609447565822332</v>
      </c>
      <c r="GL213">
        <v>-0.00872906473258777</v>
      </c>
      <c r="GM213">
        <v>0.00143137740804298</v>
      </c>
      <c r="GN213">
        <v>-1.08861914993027e-05</v>
      </c>
      <c r="GO213">
        <v>12</v>
      </c>
      <c r="GP213">
        <v>2219</v>
      </c>
      <c r="GQ213">
        <v>4</v>
      </c>
      <c r="GR213">
        <v>38</v>
      </c>
      <c r="GS213">
        <v>3050.6</v>
      </c>
      <c r="GT213">
        <v>3050.6</v>
      </c>
      <c r="GU213">
        <v>3.27881</v>
      </c>
      <c r="GV213">
        <v>2.33765</v>
      </c>
      <c r="GW213">
        <v>1.99829</v>
      </c>
      <c r="GX213">
        <v>2.7002</v>
      </c>
      <c r="GY213">
        <v>2.09351</v>
      </c>
      <c r="GZ213">
        <v>2.39746</v>
      </c>
      <c r="HA213">
        <v>44.5014</v>
      </c>
      <c r="HB213">
        <v>13.4228</v>
      </c>
      <c r="HC213">
        <v>18</v>
      </c>
      <c r="HD213">
        <v>425.592</v>
      </c>
      <c r="HE213">
        <v>641.205</v>
      </c>
      <c r="HF213">
        <v>21.211</v>
      </c>
      <c r="HG213">
        <v>31.6207</v>
      </c>
      <c r="HH213">
        <v>29.9986</v>
      </c>
      <c r="HI213">
        <v>31.7924</v>
      </c>
      <c r="HJ213">
        <v>31.7582</v>
      </c>
      <c r="HK213">
        <v>65.6173</v>
      </c>
      <c r="HL213">
        <v>46.105</v>
      </c>
      <c r="HM213">
        <v>0</v>
      </c>
      <c r="HN213">
        <v>21.2382</v>
      </c>
      <c r="HO213">
        <v>1354.82</v>
      </c>
      <c r="HP213">
        <v>19.815</v>
      </c>
      <c r="HQ213">
        <v>95.4513</v>
      </c>
      <c r="HR213">
        <v>99.5092</v>
      </c>
    </row>
    <row r="214" spans="1:226">
      <c r="A214">
        <v>198</v>
      </c>
      <c r="B214">
        <v>1657481163.6</v>
      </c>
      <c r="C214">
        <v>1894.59999990463</v>
      </c>
      <c r="D214" t="s">
        <v>755</v>
      </c>
      <c r="E214" t="s">
        <v>756</v>
      </c>
      <c r="F214">
        <v>5</v>
      </c>
      <c r="G214" t="s">
        <v>596</v>
      </c>
      <c r="H214" t="s">
        <v>354</v>
      </c>
      <c r="I214">
        <v>1657481160.8</v>
      </c>
      <c r="J214">
        <f>(K214)/1000</f>
        <v>0</v>
      </c>
      <c r="K214">
        <f>IF(BF214, AN214, AH214)</f>
        <v>0</v>
      </c>
      <c r="L214">
        <f>IF(BF214, AI214, AG214)</f>
        <v>0</v>
      </c>
      <c r="M214">
        <f>BH214 - IF(AU214&gt;1, L214*BB214*100.0/(AW214*BV214), 0)</f>
        <v>0</v>
      </c>
      <c r="N214">
        <f>((T214-J214/2)*M214-L214)/(T214+J214/2)</f>
        <v>0</v>
      </c>
      <c r="O214">
        <f>N214*(BO214+BP214)/1000.0</f>
        <v>0</v>
      </c>
      <c r="P214">
        <f>(BH214 - IF(AU214&gt;1, L214*BB214*100.0/(AW214*BV214), 0))*(BO214+BP214)/1000.0</f>
        <v>0</v>
      </c>
      <c r="Q214">
        <f>2.0/((1/S214-1/R214)+SIGN(S214)*SQRT((1/S214-1/R214)*(1/S214-1/R214) + 4*BC214/((BC214+1)*(BC214+1))*(2*1/S214*1/R214-1/R214*1/R214)))</f>
        <v>0</v>
      </c>
      <c r="R214">
        <f>IF(LEFT(BD214,1)&lt;&gt;"0",IF(LEFT(BD214,1)="1",3.0,BE214),$D$5+$E$5*(BV214*BO214/($K$5*1000))+$F$5*(BV214*BO214/($K$5*1000))*MAX(MIN(BB214,$J$5),$I$5)*MAX(MIN(BB214,$J$5),$I$5)+$G$5*MAX(MIN(BB214,$J$5),$I$5)*(BV214*BO214/($K$5*1000))+$H$5*(BV214*BO214/($K$5*1000))*(BV214*BO214/($K$5*1000)))</f>
        <v>0</v>
      </c>
      <c r="S214">
        <f>J214*(1000-(1000*0.61365*exp(17.502*W214/(240.97+W214))/(BO214+BP214)+BJ214)/2)/(1000*0.61365*exp(17.502*W214/(240.97+W214))/(BO214+BP214)-BJ214)</f>
        <v>0</v>
      </c>
      <c r="T214">
        <f>1/((BC214+1)/(Q214/1.6)+1/(R214/1.37)) + BC214/((BC214+1)/(Q214/1.6) + BC214/(R214/1.37))</f>
        <v>0</v>
      </c>
      <c r="U214">
        <f>(AX214*BA214)</f>
        <v>0</v>
      </c>
      <c r="V214">
        <f>(BQ214+(U214+2*0.95*5.67E-8*(((BQ214+$B$7)+273)^4-(BQ214+273)^4)-44100*J214)/(1.84*29.3*R214+8*0.95*5.67E-8*(BQ214+273)^3))</f>
        <v>0</v>
      </c>
      <c r="W214">
        <f>($C$7*BR214+$D$7*BS214+$E$7*V214)</f>
        <v>0</v>
      </c>
      <c r="X214">
        <f>0.61365*exp(17.502*W214/(240.97+W214))</f>
        <v>0</v>
      </c>
      <c r="Y214">
        <f>(Z214/AA214*100)</f>
        <v>0</v>
      </c>
      <c r="Z214">
        <f>BJ214*(BO214+BP214)/1000</f>
        <v>0</v>
      </c>
      <c r="AA214">
        <f>0.61365*exp(17.502*BQ214/(240.97+BQ214))</f>
        <v>0</v>
      </c>
      <c r="AB214">
        <f>(X214-BJ214*(BO214+BP214)/1000)</f>
        <v>0</v>
      </c>
      <c r="AC214">
        <f>(-J214*44100)</f>
        <v>0</v>
      </c>
      <c r="AD214">
        <f>2*29.3*R214*0.92*(BQ214-W214)</f>
        <v>0</v>
      </c>
      <c r="AE214">
        <f>2*0.95*5.67E-8*(((BQ214+$B$7)+273)^4-(W214+273)^4)</f>
        <v>0</v>
      </c>
      <c r="AF214">
        <f>U214+AE214+AC214+AD214</f>
        <v>0</v>
      </c>
      <c r="AG214">
        <f>BN214*AU214*(BI214-BH214*(1000-AU214*BK214)/(1000-AU214*BJ214))/(100*BB214)</f>
        <v>0</v>
      </c>
      <c r="AH214">
        <f>1000*BN214*AU214*(BJ214-BK214)/(100*BB214*(1000-AU214*BJ214))</f>
        <v>0</v>
      </c>
      <c r="AI214">
        <f>(AJ214 - AK214 - BO214*1E3/(8.314*(BQ214+273.15)) * AM214/BN214 * AL214) * BN214/(100*BB214) * (1000 - BK214)/1000</f>
        <v>0</v>
      </c>
      <c r="AJ214">
        <v>1368.81570667894</v>
      </c>
      <c r="AK214">
        <v>1332.20939393939</v>
      </c>
      <c r="AL214">
        <v>3.35262962980752</v>
      </c>
      <c r="AM214">
        <v>66.2237107534502</v>
      </c>
      <c r="AN214">
        <f>(AP214 - AO214 + BO214*1E3/(8.314*(BQ214+273.15)) * AR214/BN214 * AQ214) * BN214/(100*BB214) * 1000/(1000 - AP214)</f>
        <v>0</v>
      </c>
      <c r="AO214">
        <v>19.8222364807184</v>
      </c>
      <c r="AP214">
        <v>21.8954398601399</v>
      </c>
      <c r="AQ214">
        <v>0.000353622510667694</v>
      </c>
      <c r="AR214">
        <v>78.8586477778016</v>
      </c>
      <c r="AS214">
        <v>18</v>
      </c>
      <c r="AT214">
        <v>4</v>
      </c>
      <c r="AU214">
        <f>IF(AS214*$H$13&gt;=AW214,1.0,(AW214/(AW214-AS214*$H$13)))</f>
        <v>0</v>
      </c>
      <c r="AV214">
        <f>(AU214-1)*100</f>
        <v>0</v>
      </c>
      <c r="AW214">
        <f>MAX(0,($B$13+$C$13*BV214)/(1+$D$13*BV214)*BO214/(BQ214+273)*$E$13)</f>
        <v>0</v>
      </c>
      <c r="AX214">
        <f>$B$11*BW214+$C$11*BX214+$F$11*CI214*(1-CL214)</f>
        <v>0</v>
      </c>
      <c r="AY214">
        <f>AX214*AZ214</f>
        <v>0</v>
      </c>
      <c r="AZ214">
        <f>($B$11*$D$9+$C$11*$D$9+$F$11*((CV214+CN214)/MAX(CV214+CN214+CW214, 0.1)*$I$9+CW214/MAX(CV214+CN214+CW214, 0.1)*$J$9))/($B$11+$C$11+$F$11)</f>
        <v>0</v>
      </c>
      <c r="BA214">
        <f>($B$11*$K$9+$C$11*$K$9+$F$11*((CV214+CN214)/MAX(CV214+CN214+CW214, 0.1)*$P$9+CW214/MAX(CV214+CN214+CW214, 0.1)*$Q$9))/($B$11+$C$11+$F$11)</f>
        <v>0</v>
      </c>
      <c r="BB214">
        <v>2.7</v>
      </c>
      <c r="BC214">
        <v>0.5</v>
      </c>
      <c r="BD214" t="s">
        <v>355</v>
      </c>
      <c r="BE214">
        <v>2</v>
      </c>
      <c r="BF214" t="b">
        <v>1</v>
      </c>
      <c r="BG214">
        <v>1657481160.8</v>
      </c>
      <c r="BH214">
        <v>1295.537</v>
      </c>
      <c r="BI214">
        <v>1342.599</v>
      </c>
      <c r="BJ214">
        <v>21.89422</v>
      </c>
      <c r="BK214">
        <v>19.82012</v>
      </c>
      <c r="BL214">
        <v>1289.679</v>
      </c>
      <c r="BM214">
        <v>21.58611</v>
      </c>
      <c r="BN214">
        <v>499.9659</v>
      </c>
      <c r="BO214">
        <v>73.36451</v>
      </c>
      <c r="BP214">
        <v>0.02327384</v>
      </c>
      <c r="BQ214">
        <v>25.16653</v>
      </c>
      <c r="BR214">
        <v>24.96791</v>
      </c>
      <c r="BS214">
        <v>999.9</v>
      </c>
      <c r="BT214">
        <v>0</v>
      </c>
      <c r="BU214">
        <v>0</v>
      </c>
      <c r="BV214">
        <v>10004.743</v>
      </c>
      <c r="BW214">
        <v>0</v>
      </c>
      <c r="BX214">
        <v>1992.473</v>
      </c>
      <c r="BY214">
        <v>-47.06182</v>
      </c>
      <c r="BZ214">
        <v>1324.537</v>
      </c>
      <c r="CA214">
        <v>1369.747</v>
      </c>
      <c r="CB214">
        <v>2.074101</v>
      </c>
      <c r="CC214">
        <v>1342.599</v>
      </c>
      <c r="CD214">
        <v>19.82012</v>
      </c>
      <c r="CE214">
        <v>1.60626</v>
      </c>
      <c r="CF214">
        <v>1.454093</v>
      </c>
      <c r="CG214">
        <v>14.01896</v>
      </c>
      <c r="CH214">
        <v>12.4938</v>
      </c>
      <c r="CI214">
        <v>1999.981</v>
      </c>
      <c r="CJ214">
        <v>0.9799919</v>
      </c>
      <c r="CK214">
        <v>0.02000777</v>
      </c>
      <c r="CL214">
        <v>0</v>
      </c>
      <c r="CM214">
        <v>2.58967</v>
      </c>
      <c r="CN214">
        <v>0</v>
      </c>
      <c r="CO214">
        <v>3804.993</v>
      </c>
      <c r="CP214">
        <v>16705.2</v>
      </c>
      <c r="CQ214">
        <v>45.7624</v>
      </c>
      <c r="CR214">
        <v>48.3435</v>
      </c>
      <c r="CS214">
        <v>47.062</v>
      </c>
      <c r="CT214">
        <v>46</v>
      </c>
      <c r="CU214">
        <v>44.937</v>
      </c>
      <c r="CV214">
        <v>1959.963</v>
      </c>
      <c r="CW214">
        <v>40.011</v>
      </c>
      <c r="CX214">
        <v>0</v>
      </c>
      <c r="CY214">
        <v>1651547947.8</v>
      </c>
      <c r="CZ214">
        <v>0</v>
      </c>
      <c r="DA214">
        <v>0</v>
      </c>
      <c r="DB214" t="s">
        <v>356</v>
      </c>
      <c r="DC214">
        <v>1657298120.5</v>
      </c>
      <c r="DD214">
        <v>1657298120.5</v>
      </c>
      <c r="DE214">
        <v>0</v>
      </c>
      <c r="DF214">
        <v>1.391</v>
      </c>
      <c r="DG214">
        <v>0.035</v>
      </c>
      <c r="DH214">
        <v>2.39</v>
      </c>
      <c r="DI214">
        <v>0.104</v>
      </c>
      <c r="DJ214">
        <v>419</v>
      </c>
      <c r="DK214">
        <v>18</v>
      </c>
      <c r="DL214">
        <v>0.11</v>
      </c>
      <c r="DM214">
        <v>0.02</v>
      </c>
      <c r="DN214">
        <v>-46.97733</v>
      </c>
      <c r="DO214">
        <v>0.622545590994434</v>
      </c>
      <c r="DP214">
        <v>0.37381331316581</v>
      </c>
      <c r="DQ214">
        <v>0</v>
      </c>
      <c r="DR214">
        <v>2.05247</v>
      </c>
      <c r="DS214">
        <v>0.180620487804874</v>
      </c>
      <c r="DT214">
        <v>0.0178210614162007</v>
      </c>
      <c r="DU214">
        <v>0</v>
      </c>
      <c r="DV214">
        <v>0</v>
      </c>
      <c r="DW214">
        <v>2</v>
      </c>
      <c r="DX214" t="s">
        <v>357</v>
      </c>
      <c r="DY214">
        <v>2.82547</v>
      </c>
      <c r="DZ214">
        <v>2.63949</v>
      </c>
      <c r="EA214">
        <v>0.159765</v>
      </c>
      <c r="EB214">
        <v>0.163365</v>
      </c>
      <c r="EC214">
        <v>0.0776557</v>
      </c>
      <c r="ED214">
        <v>0.0725183</v>
      </c>
      <c r="EE214">
        <v>23377.5</v>
      </c>
      <c r="EF214">
        <v>20350.2</v>
      </c>
      <c r="EG214">
        <v>24930.1</v>
      </c>
      <c r="EH214">
        <v>23709.8</v>
      </c>
      <c r="EI214">
        <v>39297.6</v>
      </c>
      <c r="EJ214">
        <v>36438</v>
      </c>
      <c r="EK214">
        <v>45118.6</v>
      </c>
      <c r="EL214">
        <v>42343.8</v>
      </c>
      <c r="EM214">
        <v>1.73372</v>
      </c>
      <c r="EN214">
        <v>2.05888</v>
      </c>
      <c r="EO214">
        <v>0.0016205</v>
      </c>
      <c r="EP214">
        <v>0</v>
      </c>
      <c r="EQ214">
        <v>24.95</v>
      </c>
      <c r="ER214">
        <v>999.9</v>
      </c>
      <c r="ES214">
        <v>32.987</v>
      </c>
      <c r="ET214">
        <v>39.539</v>
      </c>
      <c r="EU214">
        <v>32.5232</v>
      </c>
      <c r="EV214">
        <v>52.0309</v>
      </c>
      <c r="EW214">
        <v>29.3429</v>
      </c>
      <c r="EX214">
        <v>2</v>
      </c>
      <c r="EY214">
        <v>0.320823</v>
      </c>
      <c r="EZ214">
        <v>3.70178</v>
      </c>
      <c r="FA214">
        <v>20.2056</v>
      </c>
      <c r="FB214">
        <v>5.23331</v>
      </c>
      <c r="FC214">
        <v>11.992</v>
      </c>
      <c r="FD214">
        <v>4.95535</v>
      </c>
      <c r="FE214">
        <v>3.30387</v>
      </c>
      <c r="FF214">
        <v>348.3</v>
      </c>
      <c r="FG214">
        <v>9999</v>
      </c>
      <c r="FH214">
        <v>9999</v>
      </c>
      <c r="FI214">
        <v>6259.3</v>
      </c>
      <c r="FJ214">
        <v>1.86823</v>
      </c>
      <c r="FK214">
        <v>1.86401</v>
      </c>
      <c r="FL214">
        <v>1.87139</v>
      </c>
      <c r="FM214">
        <v>1.86253</v>
      </c>
      <c r="FN214">
        <v>1.86188</v>
      </c>
      <c r="FO214">
        <v>1.86828</v>
      </c>
      <c r="FP214">
        <v>1.85837</v>
      </c>
      <c r="FQ214">
        <v>1.86461</v>
      </c>
      <c r="FR214">
        <v>5</v>
      </c>
      <c r="FS214">
        <v>0</v>
      </c>
      <c r="FT214">
        <v>0</v>
      </c>
      <c r="FU214">
        <v>0</v>
      </c>
      <c r="FV214" t="s">
        <v>358</v>
      </c>
      <c r="FW214" t="s">
        <v>359</v>
      </c>
      <c r="FX214" t="s">
        <v>360</v>
      </c>
      <c r="FY214" t="s">
        <v>360</v>
      </c>
      <c r="FZ214" t="s">
        <v>360</v>
      </c>
      <c r="GA214" t="s">
        <v>360</v>
      </c>
      <c r="GB214">
        <v>0</v>
      </c>
      <c r="GC214">
        <v>100</v>
      </c>
      <c r="GD214">
        <v>100</v>
      </c>
      <c r="GE214">
        <v>5.89</v>
      </c>
      <c r="GF214">
        <v>0.3081</v>
      </c>
      <c r="GG214">
        <v>1.58883679202709</v>
      </c>
      <c r="GH214">
        <v>0.00476717027532216</v>
      </c>
      <c r="GI214">
        <v>-2.21254457965117e-06</v>
      </c>
      <c r="GJ214">
        <v>8.4011376092462e-10</v>
      </c>
      <c r="GK214">
        <v>-0.0609447565822332</v>
      </c>
      <c r="GL214">
        <v>-0.00872906473258777</v>
      </c>
      <c r="GM214">
        <v>0.00143137740804298</v>
      </c>
      <c r="GN214">
        <v>-1.08861914993027e-05</v>
      </c>
      <c r="GO214">
        <v>12</v>
      </c>
      <c r="GP214">
        <v>2219</v>
      </c>
      <c r="GQ214">
        <v>4</v>
      </c>
      <c r="GR214">
        <v>38</v>
      </c>
      <c r="GS214">
        <v>3050.7</v>
      </c>
      <c r="GT214">
        <v>3050.7</v>
      </c>
      <c r="GU214">
        <v>3.30933</v>
      </c>
      <c r="GV214">
        <v>2.27051</v>
      </c>
      <c r="GW214">
        <v>1.99829</v>
      </c>
      <c r="GX214">
        <v>2.70142</v>
      </c>
      <c r="GY214">
        <v>2.09351</v>
      </c>
      <c r="GZ214">
        <v>2.37183</v>
      </c>
      <c r="HA214">
        <v>44.5014</v>
      </c>
      <c r="HB214">
        <v>13.4141</v>
      </c>
      <c r="HC214">
        <v>18</v>
      </c>
      <c r="HD214">
        <v>425.486</v>
      </c>
      <c r="HE214">
        <v>641.364</v>
      </c>
      <c r="HF214">
        <v>21.2411</v>
      </c>
      <c r="HG214">
        <v>31.605</v>
      </c>
      <c r="HH214">
        <v>29.9989</v>
      </c>
      <c r="HI214">
        <v>31.7786</v>
      </c>
      <c r="HJ214">
        <v>31.7442</v>
      </c>
      <c r="HK214">
        <v>66.2631</v>
      </c>
      <c r="HL214">
        <v>46.105</v>
      </c>
      <c r="HM214">
        <v>0</v>
      </c>
      <c r="HN214">
        <v>21.2607</v>
      </c>
      <c r="HO214">
        <v>1374.96</v>
      </c>
      <c r="HP214">
        <v>19.815</v>
      </c>
      <c r="HQ214">
        <v>95.4542</v>
      </c>
      <c r="HR214">
        <v>99.5116</v>
      </c>
    </row>
    <row r="215" spans="1:226">
      <c r="A215">
        <v>199</v>
      </c>
      <c r="B215">
        <v>1657481168.6</v>
      </c>
      <c r="C215">
        <v>1899.59999990463</v>
      </c>
      <c r="D215" t="s">
        <v>757</v>
      </c>
      <c r="E215" t="s">
        <v>758</v>
      </c>
      <c r="F215">
        <v>5</v>
      </c>
      <c r="G215" t="s">
        <v>596</v>
      </c>
      <c r="H215" t="s">
        <v>354</v>
      </c>
      <c r="I215">
        <v>1657481166.1</v>
      </c>
      <c r="J215">
        <f>(K215)/1000</f>
        <v>0</v>
      </c>
      <c r="K215">
        <f>IF(BF215, AN215, AH215)</f>
        <v>0</v>
      </c>
      <c r="L215">
        <f>IF(BF215, AI215, AG215)</f>
        <v>0</v>
      </c>
      <c r="M215">
        <f>BH215 - IF(AU215&gt;1, L215*BB215*100.0/(AW215*BV215), 0)</f>
        <v>0</v>
      </c>
      <c r="N215">
        <f>((T215-J215/2)*M215-L215)/(T215+J215/2)</f>
        <v>0</v>
      </c>
      <c r="O215">
        <f>N215*(BO215+BP215)/1000.0</f>
        <v>0</v>
      </c>
      <c r="P215">
        <f>(BH215 - IF(AU215&gt;1, L215*BB215*100.0/(AW215*BV215), 0))*(BO215+BP215)/1000.0</f>
        <v>0</v>
      </c>
      <c r="Q215">
        <f>2.0/((1/S215-1/R215)+SIGN(S215)*SQRT((1/S215-1/R215)*(1/S215-1/R215) + 4*BC215/((BC215+1)*(BC215+1))*(2*1/S215*1/R215-1/R215*1/R215)))</f>
        <v>0</v>
      </c>
      <c r="R215">
        <f>IF(LEFT(BD215,1)&lt;&gt;"0",IF(LEFT(BD215,1)="1",3.0,BE215),$D$5+$E$5*(BV215*BO215/($K$5*1000))+$F$5*(BV215*BO215/($K$5*1000))*MAX(MIN(BB215,$J$5),$I$5)*MAX(MIN(BB215,$J$5),$I$5)+$G$5*MAX(MIN(BB215,$J$5),$I$5)*(BV215*BO215/($K$5*1000))+$H$5*(BV215*BO215/($K$5*1000))*(BV215*BO215/($K$5*1000)))</f>
        <v>0</v>
      </c>
      <c r="S215">
        <f>J215*(1000-(1000*0.61365*exp(17.502*W215/(240.97+W215))/(BO215+BP215)+BJ215)/2)/(1000*0.61365*exp(17.502*W215/(240.97+W215))/(BO215+BP215)-BJ215)</f>
        <v>0</v>
      </c>
      <c r="T215">
        <f>1/((BC215+1)/(Q215/1.6)+1/(R215/1.37)) + BC215/((BC215+1)/(Q215/1.6) + BC215/(R215/1.37))</f>
        <v>0</v>
      </c>
      <c r="U215">
        <f>(AX215*BA215)</f>
        <v>0</v>
      </c>
      <c r="V215">
        <f>(BQ215+(U215+2*0.95*5.67E-8*(((BQ215+$B$7)+273)^4-(BQ215+273)^4)-44100*J215)/(1.84*29.3*R215+8*0.95*5.67E-8*(BQ215+273)^3))</f>
        <v>0</v>
      </c>
      <c r="W215">
        <f>($C$7*BR215+$D$7*BS215+$E$7*V215)</f>
        <v>0</v>
      </c>
      <c r="X215">
        <f>0.61365*exp(17.502*W215/(240.97+W215))</f>
        <v>0</v>
      </c>
      <c r="Y215">
        <f>(Z215/AA215*100)</f>
        <v>0</v>
      </c>
      <c r="Z215">
        <f>BJ215*(BO215+BP215)/1000</f>
        <v>0</v>
      </c>
      <c r="AA215">
        <f>0.61365*exp(17.502*BQ215/(240.97+BQ215))</f>
        <v>0</v>
      </c>
      <c r="AB215">
        <f>(X215-BJ215*(BO215+BP215)/1000)</f>
        <v>0</v>
      </c>
      <c r="AC215">
        <f>(-J215*44100)</f>
        <v>0</v>
      </c>
      <c r="AD215">
        <f>2*29.3*R215*0.92*(BQ215-W215)</f>
        <v>0</v>
      </c>
      <c r="AE215">
        <f>2*0.95*5.67E-8*(((BQ215+$B$7)+273)^4-(W215+273)^4)</f>
        <v>0</v>
      </c>
      <c r="AF215">
        <f>U215+AE215+AC215+AD215</f>
        <v>0</v>
      </c>
      <c r="AG215">
        <f>BN215*AU215*(BI215-BH215*(1000-AU215*BK215)/(1000-AU215*BJ215))/(100*BB215)</f>
        <v>0</v>
      </c>
      <c r="AH215">
        <f>1000*BN215*AU215*(BJ215-BK215)/(100*BB215*(1000-AU215*BJ215))</f>
        <v>0</v>
      </c>
      <c r="AI215">
        <f>(AJ215 - AK215 - BO215*1E3/(8.314*(BQ215+273.15)) * AM215/BN215 * AL215) * BN215/(100*BB215) * (1000 - BK215)/1000</f>
        <v>0</v>
      </c>
      <c r="AJ215">
        <v>1385.90988929345</v>
      </c>
      <c r="AK215">
        <v>1349.26715151515</v>
      </c>
      <c r="AL215">
        <v>3.43341710050432</v>
      </c>
      <c r="AM215">
        <v>66.2237107534502</v>
      </c>
      <c r="AN215">
        <f>(AP215 - AO215 + BO215*1E3/(8.314*(BQ215+273.15)) * AR215/BN215 * AQ215) * BN215/(100*BB215) * 1000/(1000 - AP215)</f>
        <v>0</v>
      </c>
      <c r="AO215">
        <v>19.8168332130584</v>
      </c>
      <c r="AP215">
        <v>21.8915692307692</v>
      </c>
      <c r="AQ215">
        <v>-0.000121408281220435</v>
      </c>
      <c r="AR215">
        <v>78.8586477778016</v>
      </c>
      <c r="AS215">
        <v>18</v>
      </c>
      <c r="AT215">
        <v>4</v>
      </c>
      <c r="AU215">
        <f>IF(AS215*$H$13&gt;=AW215,1.0,(AW215/(AW215-AS215*$H$13)))</f>
        <v>0</v>
      </c>
      <c r="AV215">
        <f>(AU215-1)*100</f>
        <v>0</v>
      </c>
      <c r="AW215">
        <f>MAX(0,($B$13+$C$13*BV215)/(1+$D$13*BV215)*BO215/(BQ215+273)*$E$13)</f>
        <v>0</v>
      </c>
      <c r="AX215">
        <f>$B$11*BW215+$C$11*BX215+$F$11*CI215*(1-CL215)</f>
        <v>0</v>
      </c>
      <c r="AY215">
        <f>AX215*AZ215</f>
        <v>0</v>
      </c>
      <c r="AZ215">
        <f>($B$11*$D$9+$C$11*$D$9+$F$11*((CV215+CN215)/MAX(CV215+CN215+CW215, 0.1)*$I$9+CW215/MAX(CV215+CN215+CW215, 0.1)*$J$9))/($B$11+$C$11+$F$11)</f>
        <v>0</v>
      </c>
      <c r="BA215">
        <f>($B$11*$K$9+$C$11*$K$9+$F$11*((CV215+CN215)/MAX(CV215+CN215+CW215, 0.1)*$P$9+CW215/MAX(CV215+CN215+CW215, 0.1)*$Q$9))/($B$11+$C$11+$F$11)</f>
        <v>0</v>
      </c>
      <c r="BB215">
        <v>2.7</v>
      </c>
      <c r="BC215">
        <v>0.5</v>
      </c>
      <c r="BD215" t="s">
        <v>355</v>
      </c>
      <c r="BE215">
        <v>2</v>
      </c>
      <c r="BF215" t="b">
        <v>1</v>
      </c>
      <c r="BG215">
        <v>1657481166.1</v>
      </c>
      <c r="BH215">
        <v>1312.96</v>
      </c>
      <c r="BI215">
        <v>1360.55</v>
      </c>
      <c r="BJ215">
        <v>21.8923777777778</v>
      </c>
      <c r="BK215">
        <v>19.8164222222222</v>
      </c>
      <c r="BL215">
        <v>1307.04333333333</v>
      </c>
      <c r="BM215">
        <v>21.5843333333333</v>
      </c>
      <c r="BN215">
        <v>500.046111111111</v>
      </c>
      <c r="BO215">
        <v>73.3657111111111</v>
      </c>
      <c r="BP215">
        <v>0.0226434888888889</v>
      </c>
      <c r="BQ215">
        <v>25.1758333333333</v>
      </c>
      <c r="BR215">
        <v>24.9770111111111</v>
      </c>
      <c r="BS215">
        <v>999.9</v>
      </c>
      <c r="BT215">
        <v>0</v>
      </c>
      <c r="BU215">
        <v>0</v>
      </c>
      <c r="BV215">
        <v>10043.4666666667</v>
      </c>
      <c r="BW215">
        <v>0</v>
      </c>
      <c r="BX215">
        <v>2032.18</v>
      </c>
      <c r="BY215">
        <v>-47.5914</v>
      </c>
      <c r="BZ215">
        <v>1342.34666666667</v>
      </c>
      <c r="CA215">
        <v>1388.05444444444</v>
      </c>
      <c r="CB215">
        <v>2.07594888888889</v>
      </c>
      <c r="CC215">
        <v>1360.55</v>
      </c>
      <c r="CD215">
        <v>19.8164222222222</v>
      </c>
      <c r="CE215">
        <v>1.60614777777778</v>
      </c>
      <c r="CF215">
        <v>1.45384555555556</v>
      </c>
      <c r="CG215">
        <v>14.0179333333333</v>
      </c>
      <c r="CH215">
        <v>12.4911888888889</v>
      </c>
      <c r="CI215">
        <v>1999.98666666667</v>
      </c>
      <c r="CJ215">
        <v>0.979992</v>
      </c>
      <c r="CK215">
        <v>0.0200076666666667</v>
      </c>
      <c r="CL215">
        <v>0</v>
      </c>
      <c r="CM215">
        <v>2.62281111111111</v>
      </c>
      <c r="CN215">
        <v>0</v>
      </c>
      <c r="CO215">
        <v>3817.94555555556</v>
      </c>
      <c r="CP215">
        <v>16705.2555555556</v>
      </c>
      <c r="CQ215">
        <v>45.812</v>
      </c>
      <c r="CR215">
        <v>48.375</v>
      </c>
      <c r="CS215">
        <v>47.062</v>
      </c>
      <c r="CT215">
        <v>46</v>
      </c>
      <c r="CU215">
        <v>44.972</v>
      </c>
      <c r="CV215">
        <v>1959.97</v>
      </c>
      <c r="CW215">
        <v>40.0111111111111</v>
      </c>
      <c r="CX215">
        <v>0</v>
      </c>
      <c r="CY215">
        <v>1651547953.2</v>
      </c>
      <c r="CZ215">
        <v>0</v>
      </c>
      <c r="DA215">
        <v>0</v>
      </c>
      <c r="DB215" t="s">
        <v>356</v>
      </c>
      <c r="DC215">
        <v>1657298120.5</v>
      </c>
      <c r="DD215">
        <v>1657298120.5</v>
      </c>
      <c r="DE215">
        <v>0</v>
      </c>
      <c r="DF215">
        <v>1.391</v>
      </c>
      <c r="DG215">
        <v>0.035</v>
      </c>
      <c r="DH215">
        <v>2.39</v>
      </c>
      <c r="DI215">
        <v>0.104</v>
      </c>
      <c r="DJ215">
        <v>419</v>
      </c>
      <c r="DK215">
        <v>18</v>
      </c>
      <c r="DL215">
        <v>0.11</v>
      </c>
      <c r="DM215">
        <v>0.02</v>
      </c>
      <c r="DN215">
        <v>-46.9821525</v>
      </c>
      <c r="DO215">
        <v>-2.43491819887423</v>
      </c>
      <c r="DP215">
        <v>0.437215282776975</v>
      </c>
      <c r="DQ215">
        <v>0</v>
      </c>
      <c r="DR215">
        <v>2.06505675</v>
      </c>
      <c r="DS215">
        <v>0.111834934333961</v>
      </c>
      <c r="DT215">
        <v>0.0112753433179438</v>
      </c>
      <c r="DU215">
        <v>0</v>
      </c>
      <c r="DV215">
        <v>0</v>
      </c>
      <c r="DW215">
        <v>2</v>
      </c>
      <c r="DX215" t="s">
        <v>357</v>
      </c>
      <c r="DY215">
        <v>2.82602</v>
      </c>
      <c r="DZ215">
        <v>2.63908</v>
      </c>
      <c r="EA215">
        <v>0.161027</v>
      </c>
      <c r="EB215">
        <v>0.164672</v>
      </c>
      <c r="EC215">
        <v>0.0776498</v>
      </c>
      <c r="ED215">
        <v>0.0725157</v>
      </c>
      <c r="EE215">
        <v>23343.7</v>
      </c>
      <c r="EF215">
        <v>20319.4</v>
      </c>
      <c r="EG215">
        <v>24931.5</v>
      </c>
      <c r="EH215">
        <v>23710.9</v>
      </c>
      <c r="EI215">
        <v>39299.4</v>
      </c>
      <c r="EJ215">
        <v>36439.6</v>
      </c>
      <c r="EK215">
        <v>45120.3</v>
      </c>
      <c r="EL215">
        <v>42345.4</v>
      </c>
      <c r="EM215">
        <v>1.73452</v>
      </c>
      <c r="EN215">
        <v>2.05885</v>
      </c>
      <c r="EO215">
        <v>0.00112131</v>
      </c>
      <c r="EP215">
        <v>0</v>
      </c>
      <c r="EQ215">
        <v>24.9563</v>
      </c>
      <c r="ER215">
        <v>999.9</v>
      </c>
      <c r="ES215">
        <v>32.963</v>
      </c>
      <c r="ET215">
        <v>39.539</v>
      </c>
      <c r="EU215">
        <v>32.495</v>
      </c>
      <c r="EV215">
        <v>51.5009</v>
      </c>
      <c r="EW215">
        <v>29.2829</v>
      </c>
      <c r="EX215">
        <v>2</v>
      </c>
      <c r="EY215">
        <v>0.319566</v>
      </c>
      <c r="EZ215">
        <v>3.70369</v>
      </c>
      <c r="FA215">
        <v>20.2057</v>
      </c>
      <c r="FB215">
        <v>5.23421</v>
      </c>
      <c r="FC215">
        <v>11.992</v>
      </c>
      <c r="FD215">
        <v>4.9556</v>
      </c>
      <c r="FE215">
        <v>3.30395</v>
      </c>
      <c r="FF215">
        <v>348.3</v>
      </c>
      <c r="FG215">
        <v>9999</v>
      </c>
      <c r="FH215">
        <v>9999</v>
      </c>
      <c r="FI215">
        <v>6259.3</v>
      </c>
      <c r="FJ215">
        <v>1.86821</v>
      </c>
      <c r="FK215">
        <v>1.86401</v>
      </c>
      <c r="FL215">
        <v>1.8714</v>
      </c>
      <c r="FM215">
        <v>1.86257</v>
      </c>
      <c r="FN215">
        <v>1.86188</v>
      </c>
      <c r="FO215">
        <v>1.86826</v>
      </c>
      <c r="FP215">
        <v>1.85837</v>
      </c>
      <c r="FQ215">
        <v>1.86462</v>
      </c>
      <c r="FR215">
        <v>5</v>
      </c>
      <c r="FS215">
        <v>0</v>
      </c>
      <c r="FT215">
        <v>0</v>
      </c>
      <c r="FU215">
        <v>0</v>
      </c>
      <c r="FV215" t="s">
        <v>358</v>
      </c>
      <c r="FW215" t="s">
        <v>359</v>
      </c>
      <c r="FX215" t="s">
        <v>360</v>
      </c>
      <c r="FY215" t="s">
        <v>360</v>
      </c>
      <c r="FZ215" t="s">
        <v>360</v>
      </c>
      <c r="GA215" t="s">
        <v>360</v>
      </c>
      <c r="GB215">
        <v>0</v>
      </c>
      <c r="GC215">
        <v>100</v>
      </c>
      <c r="GD215">
        <v>100</v>
      </c>
      <c r="GE215">
        <v>5.94</v>
      </c>
      <c r="GF215">
        <v>0.308</v>
      </c>
      <c r="GG215">
        <v>1.58883679202709</v>
      </c>
      <c r="GH215">
        <v>0.00476717027532216</v>
      </c>
      <c r="GI215">
        <v>-2.21254457965117e-06</v>
      </c>
      <c r="GJ215">
        <v>8.4011376092462e-10</v>
      </c>
      <c r="GK215">
        <v>-0.0609447565822332</v>
      </c>
      <c r="GL215">
        <v>-0.00872906473258777</v>
      </c>
      <c r="GM215">
        <v>0.00143137740804298</v>
      </c>
      <c r="GN215">
        <v>-1.08861914993027e-05</v>
      </c>
      <c r="GO215">
        <v>12</v>
      </c>
      <c r="GP215">
        <v>2219</v>
      </c>
      <c r="GQ215">
        <v>4</v>
      </c>
      <c r="GR215">
        <v>38</v>
      </c>
      <c r="GS215">
        <v>3050.8</v>
      </c>
      <c r="GT215">
        <v>3050.8</v>
      </c>
      <c r="GU215">
        <v>3.33862</v>
      </c>
      <c r="GV215">
        <v>2.38647</v>
      </c>
      <c r="GW215">
        <v>1.99829</v>
      </c>
      <c r="GX215">
        <v>2.7002</v>
      </c>
      <c r="GY215">
        <v>2.09351</v>
      </c>
      <c r="GZ215">
        <v>2.3938</v>
      </c>
      <c r="HA215">
        <v>44.5014</v>
      </c>
      <c r="HB215">
        <v>13.4228</v>
      </c>
      <c r="HC215">
        <v>18</v>
      </c>
      <c r="HD215">
        <v>425.86</v>
      </c>
      <c r="HE215">
        <v>641.193</v>
      </c>
      <c r="HF215">
        <v>21.2647</v>
      </c>
      <c r="HG215">
        <v>31.5888</v>
      </c>
      <c r="HH215">
        <v>29.9989</v>
      </c>
      <c r="HI215">
        <v>31.7647</v>
      </c>
      <c r="HJ215">
        <v>31.7303</v>
      </c>
      <c r="HK215">
        <v>66.8589</v>
      </c>
      <c r="HL215">
        <v>46.105</v>
      </c>
      <c r="HM215">
        <v>0</v>
      </c>
      <c r="HN215">
        <v>21.2769</v>
      </c>
      <c r="HO215">
        <v>1388.39</v>
      </c>
      <c r="HP215">
        <v>19.8149</v>
      </c>
      <c r="HQ215">
        <v>95.4585</v>
      </c>
      <c r="HR215">
        <v>99.5157</v>
      </c>
    </row>
    <row r="216" spans="1:226">
      <c r="A216">
        <v>200</v>
      </c>
      <c r="B216">
        <v>1657481173.6</v>
      </c>
      <c r="C216">
        <v>1904.59999990463</v>
      </c>
      <c r="D216" t="s">
        <v>759</v>
      </c>
      <c r="E216" t="s">
        <v>760</v>
      </c>
      <c r="F216">
        <v>5</v>
      </c>
      <c r="G216" t="s">
        <v>596</v>
      </c>
      <c r="H216" t="s">
        <v>354</v>
      </c>
      <c r="I216">
        <v>1657481170.8</v>
      </c>
      <c r="J216">
        <f>(K216)/1000</f>
        <v>0</v>
      </c>
      <c r="K216">
        <f>IF(BF216, AN216, AH216)</f>
        <v>0</v>
      </c>
      <c r="L216">
        <f>IF(BF216, AI216, AG216)</f>
        <v>0</v>
      </c>
      <c r="M216">
        <f>BH216 - IF(AU216&gt;1, L216*BB216*100.0/(AW216*BV216), 0)</f>
        <v>0</v>
      </c>
      <c r="N216">
        <f>((T216-J216/2)*M216-L216)/(T216+J216/2)</f>
        <v>0</v>
      </c>
      <c r="O216">
        <f>N216*(BO216+BP216)/1000.0</f>
        <v>0</v>
      </c>
      <c r="P216">
        <f>(BH216 - IF(AU216&gt;1, L216*BB216*100.0/(AW216*BV216), 0))*(BO216+BP216)/1000.0</f>
        <v>0</v>
      </c>
      <c r="Q216">
        <f>2.0/((1/S216-1/R216)+SIGN(S216)*SQRT((1/S216-1/R216)*(1/S216-1/R216) + 4*BC216/((BC216+1)*(BC216+1))*(2*1/S216*1/R216-1/R216*1/R216)))</f>
        <v>0</v>
      </c>
      <c r="R216">
        <f>IF(LEFT(BD216,1)&lt;&gt;"0",IF(LEFT(BD216,1)="1",3.0,BE216),$D$5+$E$5*(BV216*BO216/($K$5*1000))+$F$5*(BV216*BO216/($K$5*1000))*MAX(MIN(BB216,$J$5),$I$5)*MAX(MIN(BB216,$J$5),$I$5)+$G$5*MAX(MIN(BB216,$J$5),$I$5)*(BV216*BO216/($K$5*1000))+$H$5*(BV216*BO216/($K$5*1000))*(BV216*BO216/($K$5*1000)))</f>
        <v>0</v>
      </c>
      <c r="S216">
        <f>J216*(1000-(1000*0.61365*exp(17.502*W216/(240.97+W216))/(BO216+BP216)+BJ216)/2)/(1000*0.61365*exp(17.502*W216/(240.97+W216))/(BO216+BP216)-BJ216)</f>
        <v>0</v>
      </c>
      <c r="T216">
        <f>1/((BC216+1)/(Q216/1.6)+1/(R216/1.37)) + BC216/((BC216+1)/(Q216/1.6) + BC216/(R216/1.37))</f>
        <v>0</v>
      </c>
      <c r="U216">
        <f>(AX216*BA216)</f>
        <v>0</v>
      </c>
      <c r="V216">
        <f>(BQ216+(U216+2*0.95*5.67E-8*(((BQ216+$B$7)+273)^4-(BQ216+273)^4)-44100*J216)/(1.84*29.3*R216+8*0.95*5.67E-8*(BQ216+273)^3))</f>
        <v>0</v>
      </c>
      <c r="W216">
        <f>($C$7*BR216+$D$7*BS216+$E$7*V216)</f>
        <v>0</v>
      </c>
      <c r="X216">
        <f>0.61365*exp(17.502*W216/(240.97+W216))</f>
        <v>0</v>
      </c>
      <c r="Y216">
        <f>(Z216/AA216*100)</f>
        <v>0</v>
      </c>
      <c r="Z216">
        <f>BJ216*(BO216+BP216)/1000</f>
        <v>0</v>
      </c>
      <c r="AA216">
        <f>0.61365*exp(17.502*BQ216/(240.97+BQ216))</f>
        <v>0</v>
      </c>
      <c r="AB216">
        <f>(X216-BJ216*(BO216+BP216)/1000)</f>
        <v>0</v>
      </c>
      <c r="AC216">
        <f>(-J216*44100)</f>
        <v>0</v>
      </c>
      <c r="AD216">
        <f>2*29.3*R216*0.92*(BQ216-W216)</f>
        <v>0</v>
      </c>
      <c r="AE216">
        <f>2*0.95*5.67E-8*(((BQ216+$B$7)+273)^4-(W216+273)^4)</f>
        <v>0</v>
      </c>
      <c r="AF216">
        <f>U216+AE216+AC216+AD216</f>
        <v>0</v>
      </c>
      <c r="AG216">
        <f>BN216*AU216*(BI216-BH216*(1000-AU216*BK216)/(1000-AU216*BJ216))/(100*BB216)</f>
        <v>0</v>
      </c>
      <c r="AH216">
        <f>1000*BN216*AU216*(BJ216-BK216)/(100*BB216*(1000-AU216*BJ216))</f>
        <v>0</v>
      </c>
      <c r="AI216">
        <f>(AJ216 - AK216 - BO216*1E3/(8.314*(BQ216+273.15)) * AM216/BN216 * AL216) * BN216/(100*BB216) * (1000 - BK216)/1000</f>
        <v>0</v>
      </c>
      <c r="AJ216">
        <v>1403.03361570989</v>
      </c>
      <c r="AK216">
        <v>1366.208</v>
      </c>
      <c r="AL216">
        <v>3.380515480362</v>
      </c>
      <c r="AM216">
        <v>66.2237107534502</v>
      </c>
      <c r="AN216">
        <f>(AP216 - AO216 + BO216*1E3/(8.314*(BQ216+273.15)) * AR216/BN216 * AQ216) * BN216/(100*BB216) * 1000/(1000 - AP216)</f>
        <v>0</v>
      </c>
      <c r="AO216">
        <v>19.815845458602</v>
      </c>
      <c r="AP216">
        <v>21.8910083916084</v>
      </c>
      <c r="AQ216">
        <v>-5.67163222761652e-05</v>
      </c>
      <c r="AR216">
        <v>78.8586477778016</v>
      </c>
      <c r="AS216">
        <v>18</v>
      </c>
      <c r="AT216">
        <v>4</v>
      </c>
      <c r="AU216">
        <f>IF(AS216*$H$13&gt;=AW216,1.0,(AW216/(AW216-AS216*$H$13)))</f>
        <v>0</v>
      </c>
      <c r="AV216">
        <f>(AU216-1)*100</f>
        <v>0</v>
      </c>
      <c r="AW216">
        <f>MAX(0,($B$13+$C$13*BV216)/(1+$D$13*BV216)*BO216/(BQ216+273)*$E$13)</f>
        <v>0</v>
      </c>
      <c r="AX216">
        <f>$B$11*BW216+$C$11*BX216+$F$11*CI216*(1-CL216)</f>
        <v>0</v>
      </c>
      <c r="AY216">
        <f>AX216*AZ216</f>
        <v>0</v>
      </c>
      <c r="AZ216">
        <f>($B$11*$D$9+$C$11*$D$9+$F$11*((CV216+CN216)/MAX(CV216+CN216+CW216, 0.1)*$I$9+CW216/MAX(CV216+CN216+CW216, 0.1)*$J$9))/($B$11+$C$11+$F$11)</f>
        <v>0</v>
      </c>
      <c r="BA216">
        <f>($B$11*$K$9+$C$11*$K$9+$F$11*((CV216+CN216)/MAX(CV216+CN216+CW216, 0.1)*$P$9+CW216/MAX(CV216+CN216+CW216, 0.1)*$Q$9))/($B$11+$C$11+$F$11)</f>
        <v>0</v>
      </c>
      <c r="BB216">
        <v>2.7</v>
      </c>
      <c r="BC216">
        <v>0.5</v>
      </c>
      <c r="BD216" t="s">
        <v>355</v>
      </c>
      <c r="BE216">
        <v>2</v>
      </c>
      <c r="BF216" t="b">
        <v>1</v>
      </c>
      <c r="BG216">
        <v>1657481170.8</v>
      </c>
      <c r="BH216">
        <v>1328.698</v>
      </c>
      <c r="BI216">
        <v>1376.211</v>
      </c>
      <c r="BJ216">
        <v>21.89065</v>
      </c>
      <c r="BK216">
        <v>19.81503</v>
      </c>
      <c r="BL216">
        <v>1322.731</v>
      </c>
      <c r="BM216">
        <v>21.5827</v>
      </c>
      <c r="BN216">
        <v>500.0076</v>
      </c>
      <c r="BO216">
        <v>73.36426</v>
      </c>
      <c r="BP216">
        <v>0.02283268</v>
      </c>
      <c r="BQ216">
        <v>25.18154</v>
      </c>
      <c r="BR216">
        <v>24.98461</v>
      </c>
      <c r="BS216">
        <v>999.9</v>
      </c>
      <c r="BT216">
        <v>0</v>
      </c>
      <c r="BU216">
        <v>0</v>
      </c>
      <c r="BV216">
        <v>10000.437</v>
      </c>
      <c r="BW216">
        <v>0</v>
      </c>
      <c r="BX216">
        <v>2054.099</v>
      </c>
      <c r="BY216">
        <v>-47.51315</v>
      </c>
      <c r="BZ216">
        <v>1358.435</v>
      </c>
      <c r="CA216">
        <v>1404.032</v>
      </c>
      <c r="CB216">
        <v>2.075628</v>
      </c>
      <c r="CC216">
        <v>1376.211</v>
      </c>
      <c r="CD216">
        <v>19.81503</v>
      </c>
      <c r="CE216">
        <v>1.605992</v>
      </c>
      <c r="CF216">
        <v>1.453715</v>
      </c>
      <c r="CG216">
        <v>14.01642</v>
      </c>
      <c r="CH216">
        <v>12.48984</v>
      </c>
      <c r="CI216">
        <v>2000.036</v>
      </c>
      <c r="CJ216">
        <v>0.9799925</v>
      </c>
      <c r="CK216">
        <v>0.02000715</v>
      </c>
      <c r="CL216">
        <v>0</v>
      </c>
      <c r="CM216">
        <v>2.58855</v>
      </c>
      <c r="CN216">
        <v>0</v>
      </c>
      <c r="CO216">
        <v>3823.076</v>
      </c>
      <c r="CP216">
        <v>16705.67</v>
      </c>
      <c r="CQ216">
        <v>45.812</v>
      </c>
      <c r="CR216">
        <v>48.375</v>
      </c>
      <c r="CS216">
        <v>47.062</v>
      </c>
      <c r="CT216">
        <v>46.0558</v>
      </c>
      <c r="CU216">
        <v>44.9937</v>
      </c>
      <c r="CV216">
        <v>1960.019</v>
      </c>
      <c r="CW216">
        <v>40.011</v>
      </c>
      <c r="CX216">
        <v>0</v>
      </c>
      <c r="CY216">
        <v>1651547958</v>
      </c>
      <c r="CZ216">
        <v>0</v>
      </c>
      <c r="DA216">
        <v>0</v>
      </c>
      <c r="DB216" t="s">
        <v>356</v>
      </c>
      <c r="DC216">
        <v>1657298120.5</v>
      </c>
      <c r="DD216">
        <v>1657298120.5</v>
      </c>
      <c r="DE216">
        <v>0</v>
      </c>
      <c r="DF216">
        <v>1.391</v>
      </c>
      <c r="DG216">
        <v>0.035</v>
      </c>
      <c r="DH216">
        <v>2.39</v>
      </c>
      <c r="DI216">
        <v>0.104</v>
      </c>
      <c r="DJ216">
        <v>419</v>
      </c>
      <c r="DK216">
        <v>18</v>
      </c>
      <c r="DL216">
        <v>0.11</v>
      </c>
      <c r="DM216">
        <v>0.02</v>
      </c>
      <c r="DN216">
        <v>-47.237125</v>
      </c>
      <c r="DO216">
        <v>-2.90947091932453</v>
      </c>
      <c r="DP216">
        <v>0.428665513395936</v>
      </c>
      <c r="DQ216">
        <v>0</v>
      </c>
      <c r="DR216">
        <v>2.07266675</v>
      </c>
      <c r="DS216">
        <v>0.0429884803001822</v>
      </c>
      <c r="DT216">
        <v>0.00518655299187233</v>
      </c>
      <c r="DU216">
        <v>1</v>
      </c>
      <c r="DV216">
        <v>1</v>
      </c>
      <c r="DW216">
        <v>2</v>
      </c>
      <c r="DX216" t="s">
        <v>383</v>
      </c>
      <c r="DY216">
        <v>2.82578</v>
      </c>
      <c r="DZ216">
        <v>2.63946</v>
      </c>
      <c r="EA216">
        <v>0.16228</v>
      </c>
      <c r="EB216">
        <v>0.165858</v>
      </c>
      <c r="EC216">
        <v>0.0776509</v>
      </c>
      <c r="ED216">
        <v>0.0725123</v>
      </c>
      <c r="EE216">
        <v>23309.4</v>
      </c>
      <c r="EF216">
        <v>20291.2</v>
      </c>
      <c r="EG216">
        <v>24932.1</v>
      </c>
      <c r="EH216">
        <v>23711.7</v>
      </c>
      <c r="EI216">
        <v>39300.5</v>
      </c>
      <c r="EJ216">
        <v>36441</v>
      </c>
      <c r="EK216">
        <v>45121.6</v>
      </c>
      <c r="EL216">
        <v>42346.9</v>
      </c>
      <c r="EM216">
        <v>1.73428</v>
      </c>
      <c r="EN216">
        <v>2.0589</v>
      </c>
      <c r="EO216">
        <v>0.00194833</v>
      </c>
      <c r="EP216">
        <v>0</v>
      </c>
      <c r="EQ216">
        <v>24.9626</v>
      </c>
      <c r="ER216">
        <v>999.9</v>
      </c>
      <c r="ES216">
        <v>32.939</v>
      </c>
      <c r="ET216">
        <v>39.559</v>
      </c>
      <c r="EU216">
        <v>32.5083</v>
      </c>
      <c r="EV216">
        <v>51.5409</v>
      </c>
      <c r="EW216">
        <v>29.2548</v>
      </c>
      <c r="EX216">
        <v>2</v>
      </c>
      <c r="EY216">
        <v>0.318412</v>
      </c>
      <c r="EZ216">
        <v>3.7191</v>
      </c>
      <c r="FA216">
        <v>20.2052</v>
      </c>
      <c r="FB216">
        <v>5.23361</v>
      </c>
      <c r="FC216">
        <v>11.992</v>
      </c>
      <c r="FD216">
        <v>4.95575</v>
      </c>
      <c r="FE216">
        <v>3.304</v>
      </c>
      <c r="FF216">
        <v>348.3</v>
      </c>
      <c r="FG216">
        <v>9999</v>
      </c>
      <c r="FH216">
        <v>9999</v>
      </c>
      <c r="FI216">
        <v>6259.6</v>
      </c>
      <c r="FJ216">
        <v>1.86826</v>
      </c>
      <c r="FK216">
        <v>1.86401</v>
      </c>
      <c r="FL216">
        <v>1.87143</v>
      </c>
      <c r="FM216">
        <v>1.86253</v>
      </c>
      <c r="FN216">
        <v>1.86188</v>
      </c>
      <c r="FO216">
        <v>1.86828</v>
      </c>
      <c r="FP216">
        <v>1.85838</v>
      </c>
      <c r="FQ216">
        <v>1.86462</v>
      </c>
      <c r="FR216">
        <v>5</v>
      </c>
      <c r="FS216">
        <v>0</v>
      </c>
      <c r="FT216">
        <v>0</v>
      </c>
      <c r="FU216">
        <v>0</v>
      </c>
      <c r="FV216" t="s">
        <v>358</v>
      </c>
      <c r="FW216" t="s">
        <v>359</v>
      </c>
      <c r="FX216" t="s">
        <v>360</v>
      </c>
      <c r="FY216" t="s">
        <v>360</v>
      </c>
      <c r="FZ216" t="s">
        <v>360</v>
      </c>
      <c r="GA216" t="s">
        <v>360</v>
      </c>
      <c r="GB216">
        <v>0</v>
      </c>
      <c r="GC216">
        <v>100</v>
      </c>
      <c r="GD216">
        <v>100</v>
      </c>
      <c r="GE216">
        <v>5.99</v>
      </c>
      <c r="GF216">
        <v>0.308</v>
      </c>
      <c r="GG216">
        <v>1.58883679202709</v>
      </c>
      <c r="GH216">
        <v>0.00476717027532216</v>
      </c>
      <c r="GI216">
        <v>-2.21254457965117e-06</v>
      </c>
      <c r="GJ216">
        <v>8.4011376092462e-10</v>
      </c>
      <c r="GK216">
        <v>-0.0609447565822332</v>
      </c>
      <c r="GL216">
        <v>-0.00872906473258777</v>
      </c>
      <c r="GM216">
        <v>0.00143137740804298</v>
      </c>
      <c r="GN216">
        <v>-1.08861914993027e-05</v>
      </c>
      <c r="GO216">
        <v>12</v>
      </c>
      <c r="GP216">
        <v>2219</v>
      </c>
      <c r="GQ216">
        <v>4</v>
      </c>
      <c r="GR216">
        <v>38</v>
      </c>
      <c r="GS216">
        <v>3050.9</v>
      </c>
      <c r="GT216">
        <v>3050.9</v>
      </c>
      <c r="GU216">
        <v>3.36792</v>
      </c>
      <c r="GV216">
        <v>2.37915</v>
      </c>
      <c r="GW216">
        <v>1.99829</v>
      </c>
      <c r="GX216">
        <v>2.7002</v>
      </c>
      <c r="GY216">
        <v>2.09351</v>
      </c>
      <c r="GZ216">
        <v>2.41943</v>
      </c>
      <c r="HA216">
        <v>44.5293</v>
      </c>
      <c r="HB216">
        <v>13.4228</v>
      </c>
      <c r="HC216">
        <v>18</v>
      </c>
      <c r="HD216">
        <v>425.623</v>
      </c>
      <c r="HE216">
        <v>641.085</v>
      </c>
      <c r="HF216">
        <v>21.2818</v>
      </c>
      <c r="HG216">
        <v>31.5745</v>
      </c>
      <c r="HH216">
        <v>29.9989</v>
      </c>
      <c r="HI216">
        <v>31.7508</v>
      </c>
      <c r="HJ216">
        <v>31.7164</v>
      </c>
      <c r="HK216">
        <v>67.5051</v>
      </c>
      <c r="HL216">
        <v>46.105</v>
      </c>
      <c r="HM216">
        <v>0</v>
      </c>
      <c r="HN216">
        <v>21.2877</v>
      </c>
      <c r="HO216">
        <v>1408.53</v>
      </c>
      <c r="HP216">
        <v>19.8149</v>
      </c>
      <c r="HQ216">
        <v>95.461</v>
      </c>
      <c r="HR216">
        <v>99.5191</v>
      </c>
    </row>
    <row r="217" spans="1:226">
      <c r="A217">
        <v>201</v>
      </c>
      <c r="B217">
        <v>1657481178.6</v>
      </c>
      <c r="C217">
        <v>1909.59999990463</v>
      </c>
      <c r="D217" t="s">
        <v>761</v>
      </c>
      <c r="E217" t="s">
        <v>762</v>
      </c>
      <c r="F217">
        <v>5</v>
      </c>
      <c r="G217" t="s">
        <v>596</v>
      </c>
      <c r="H217" t="s">
        <v>354</v>
      </c>
      <c r="I217">
        <v>1657481176.1</v>
      </c>
      <c r="J217">
        <f>(K217)/1000</f>
        <v>0</v>
      </c>
      <c r="K217">
        <f>IF(BF217, AN217, AH217)</f>
        <v>0</v>
      </c>
      <c r="L217">
        <f>IF(BF217, AI217, AG217)</f>
        <v>0</v>
      </c>
      <c r="M217">
        <f>BH217 - IF(AU217&gt;1, L217*BB217*100.0/(AW217*BV217), 0)</f>
        <v>0</v>
      </c>
      <c r="N217">
        <f>((T217-J217/2)*M217-L217)/(T217+J217/2)</f>
        <v>0</v>
      </c>
      <c r="O217">
        <f>N217*(BO217+BP217)/1000.0</f>
        <v>0</v>
      </c>
      <c r="P217">
        <f>(BH217 - IF(AU217&gt;1, L217*BB217*100.0/(AW217*BV217), 0))*(BO217+BP217)/1000.0</f>
        <v>0</v>
      </c>
      <c r="Q217">
        <f>2.0/((1/S217-1/R217)+SIGN(S217)*SQRT((1/S217-1/R217)*(1/S217-1/R217) + 4*BC217/((BC217+1)*(BC217+1))*(2*1/S217*1/R217-1/R217*1/R217)))</f>
        <v>0</v>
      </c>
      <c r="R217">
        <f>IF(LEFT(BD217,1)&lt;&gt;"0",IF(LEFT(BD217,1)="1",3.0,BE217),$D$5+$E$5*(BV217*BO217/($K$5*1000))+$F$5*(BV217*BO217/($K$5*1000))*MAX(MIN(BB217,$J$5),$I$5)*MAX(MIN(BB217,$J$5),$I$5)+$G$5*MAX(MIN(BB217,$J$5),$I$5)*(BV217*BO217/($K$5*1000))+$H$5*(BV217*BO217/($K$5*1000))*(BV217*BO217/($K$5*1000)))</f>
        <v>0</v>
      </c>
      <c r="S217">
        <f>J217*(1000-(1000*0.61365*exp(17.502*W217/(240.97+W217))/(BO217+BP217)+BJ217)/2)/(1000*0.61365*exp(17.502*W217/(240.97+W217))/(BO217+BP217)-BJ217)</f>
        <v>0</v>
      </c>
      <c r="T217">
        <f>1/((BC217+1)/(Q217/1.6)+1/(R217/1.37)) + BC217/((BC217+1)/(Q217/1.6) + BC217/(R217/1.37))</f>
        <v>0</v>
      </c>
      <c r="U217">
        <f>(AX217*BA217)</f>
        <v>0</v>
      </c>
      <c r="V217">
        <f>(BQ217+(U217+2*0.95*5.67E-8*(((BQ217+$B$7)+273)^4-(BQ217+273)^4)-44100*J217)/(1.84*29.3*R217+8*0.95*5.67E-8*(BQ217+273)^3))</f>
        <v>0</v>
      </c>
      <c r="W217">
        <f>($C$7*BR217+$D$7*BS217+$E$7*V217)</f>
        <v>0</v>
      </c>
      <c r="X217">
        <f>0.61365*exp(17.502*W217/(240.97+W217))</f>
        <v>0</v>
      </c>
      <c r="Y217">
        <f>(Z217/AA217*100)</f>
        <v>0</v>
      </c>
      <c r="Z217">
        <f>BJ217*(BO217+BP217)/1000</f>
        <v>0</v>
      </c>
      <c r="AA217">
        <f>0.61365*exp(17.502*BQ217/(240.97+BQ217))</f>
        <v>0</v>
      </c>
      <c r="AB217">
        <f>(X217-BJ217*(BO217+BP217)/1000)</f>
        <v>0</v>
      </c>
      <c r="AC217">
        <f>(-J217*44100)</f>
        <v>0</v>
      </c>
      <c r="AD217">
        <f>2*29.3*R217*0.92*(BQ217-W217)</f>
        <v>0</v>
      </c>
      <c r="AE217">
        <f>2*0.95*5.67E-8*(((BQ217+$B$7)+273)^4-(W217+273)^4)</f>
        <v>0</v>
      </c>
      <c r="AF217">
        <f>U217+AE217+AC217+AD217</f>
        <v>0</v>
      </c>
      <c r="AG217">
        <f>BN217*AU217*(BI217-BH217*(1000-AU217*BK217)/(1000-AU217*BJ217))/(100*BB217)</f>
        <v>0</v>
      </c>
      <c r="AH217">
        <f>1000*BN217*AU217*(BJ217-BK217)/(100*BB217*(1000-AU217*BJ217))</f>
        <v>0</v>
      </c>
      <c r="AI217">
        <f>(AJ217 - AK217 - BO217*1E3/(8.314*(BQ217+273.15)) * AM217/BN217 * AL217) * BN217/(100*BB217) * (1000 - BK217)/1000</f>
        <v>0</v>
      </c>
      <c r="AJ217">
        <v>1420.19943280381</v>
      </c>
      <c r="AK217">
        <v>1383.17957575758</v>
      </c>
      <c r="AL217">
        <v>3.39290581591151</v>
      </c>
      <c r="AM217">
        <v>66.2237107534502</v>
      </c>
      <c r="AN217">
        <f>(AP217 - AO217 + BO217*1E3/(8.314*(BQ217+273.15)) * AR217/BN217 * AQ217) * BN217/(100*BB217) * 1000/(1000 - AP217)</f>
        <v>0</v>
      </c>
      <c r="AO217">
        <v>19.8132746262839</v>
      </c>
      <c r="AP217">
        <v>21.8878552447553</v>
      </c>
      <c r="AQ217">
        <v>-2.43323912933276e-05</v>
      </c>
      <c r="AR217">
        <v>78.8586477778016</v>
      </c>
      <c r="AS217">
        <v>18</v>
      </c>
      <c r="AT217">
        <v>4</v>
      </c>
      <c r="AU217">
        <f>IF(AS217*$H$13&gt;=AW217,1.0,(AW217/(AW217-AS217*$H$13)))</f>
        <v>0</v>
      </c>
      <c r="AV217">
        <f>(AU217-1)*100</f>
        <v>0</v>
      </c>
      <c r="AW217">
        <f>MAX(0,($B$13+$C$13*BV217)/(1+$D$13*BV217)*BO217/(BQ217+273)*$E$13)</f>
        <v>0</v>
      </c>
      <c r="AX217">
        <f>$B$11*BW217+$C$11*BX217+$F$11*CI217*(1-CL217)</f>
        <v>0</v>
      </c>
      <c r="AY217">
        <f>AX217*AZ217</f>
        <v>0</v>
      </c>
      <c r="AZ217">
        <f>($B$11*$D$9+$C$11*$D$9+$F$11*((CV217+CN217)/MAX(CV217+CN217+CW217, 0.1)*$I$9+CW217/MAX(CV217+CN217+CW217, 0.1)*$J$9))/($B$11+$C$11+$F$11)</f>
        <v>0</v>
      </c>
      <c r="BA217">
        <f>($B$11*$K$9+$C$11*$K$9+$F$11*((CV217+CN217)/MAX(CV217+CN217+CW217, 0.1)*$P$9+CW217/MAX(CV217+CN217+CW217, 0.1)*$Q$9))/($B$11+$C$11+$F$11)</f>
        <v>0</v>
      </c>
      <c r="BB217">
        <v>2.7</v>
      </c>
      <c r="BC217">
        <v>0.5</v>
      </c>
      <c r="BD217" t="s">
        <v>355</v>
      </c>
      <c r="BE217">
        <v>2</v>
      </c>
      <c r="BF217" t="b">
        <v>1</v>
      </c>
      <c r="BG217">
        <v>1657481176.1</v>
      </c>
      <c r="BH217">
        <v>1346.24777777778</v>
      </c>
      <c r="BI217">
        <v>1394.15777777778</v>
      </c>
      <c r="BJ217">
        <v>21.8896111111111</v>
      </c>
      <c r="BK217">
        <v>19.8120888888889</v>
      </c>
      <c r="BL217">
        <v>1340.22222222222</v>
      </c>
      <c r="BM217">
        <v>21.5816777777778</v>
      </c>
      <c r="BN217">
        <v>499.971333333333</v>
      </c>
      <c r="BO217">
        <v>73.3643666666667</v>
      </c>
      <c r="BP217">
        <v>0.0231087444444444</v>
      </c>
      <c r="BQ217">
        <v>25.1905555555556</v>
      </c>
      <c r="BR217">
        <v>24.9983</v>
      </c>
      <c r="BS217">
        <v>999.9</v>
      </c>
      <c r="BT217">
        <v>0</v>
      </c>
      <c r="BU217">
        <v>0</v>
      </c>
      <c r="BV217">
        <v>9995.00555555556</v>
      </c>
      <c r="BW217">
        <v>0</v>
      </c>
      <c r="BX217">
        <v>2060.73444444444</v>
      </c>
      <c r="BY217">
        <v>-47.911</v>
      </c>
      <c r="BZ217">
        <v>1376.37666666667</v>
      </c>
      <c r="CA217">
        <v>1422.33666666667</v>
      </c>
      <c r="CB217">
        <v>2.07752555555556</v>
      </c>
      <c r="CC217">
        <v>1394.15777777778</v>
      </c>
      <c r="CD217">
        <v>19.8120888888889</v>
      </c>
      <c r="CE217">
        <v>1.60591666666667</v>
      </c>
      <c r="CF217">
        <v>1.4535</v>
      </c>
      <c r="CG217">
        <v>14.0157</v>
      </c>
      <c r="CH217">
        <v>12.4876</v>
      </c>
      <c r="CI217">
        <v>2000.01555555556</v>
      </c>
      <c r="CJ217">
        <v>0.979992333333333</v>
      </c>
      <c r="CK217">
        <v>0.0200073222222222</v>
      </c>
      <c r="CL217">
        <v>0</v>
      </c>
      <c r="CM217">
        <v>2.59027777777778</v>
      </c>
      <c r="CN217">
        <v>0</v>
      </c>
      <c r="CO217">
        <v>3821.24222222222</v>
      </c>
      <c r="CP217">
        <v>16705.4777777778</v>
      </c>
      <c r="CQ217">
        <v>45.812</v>
      </c>
      <c r="CR217">
        <v>48.4163333333333</v>
      </c>
      <c r="CS217">
        <v>47.09</v>
      </c>
      <c r="CT217">
        <v>46.062</v>
      </c>
      <c r="CU217">
        <v>45</v>
      </c>
      <c r="CV217">
        <v>1960.00111111111</v>
      </c>
      <c r="CW217">
        <v>40.0111111111111</v>
      </c>
      <c r="CX217">
        <v>0</v>
      </c>
      <c r="CY217">
        <v>1651547962.8</v>
      </c>
      <c r="CZ217">
        <v>0</v>
      </c>
      <c r="DA217">
        <v>0</v>
      </c>
      <c r="DB217" t="s">
        <v>356</v>
      </c>
      <c r="DC217">
        <v>1657298120.5</v>
      </c>
      <c r="DD217">
        <v>1657298120.5</v>
      </c>
      <c r="DE217">
        <v>0</v>
      </c>
      <c r="DF217">
        <v>1.391</v>
      </c>
      <c r="DG217">
        <v>0.035</v>
      </c>
      <c r="DH217">
        <v>2.39</v>
      </c>
      <c r="DI217">
        <v>0.104</v>
      </c>
      <c r="DJ217">
        <v>419</v>
      </c>
      <c r="DK217">
        <v>18</v>
      </c>
      <c r="DL217">
        <v>0.11</v>
      </c>
      <c r="DM217">
        <v>0.02</v>
      </c>
      <c r="DN217">
        <v>-47.4394</v>
      </c>
      <c r="DO217">
        <v>-2.29101838649139</v>
      </c>
      <c r="DP217">
        <v>0.382474784136158</v>
      </c>
      <c r="DQ217">
        <v>0</v>
      </c>
      <c r="DR217">
        <v>2.075346</v>
      </c>
      <c r="DS217">
        <v>0.0200535084427705</v>
      </c>
      <c r="DT217">
        <v>0.00307218961003386</v>
      </c>
      <c r="DU217">
        <v>1</v>
      </c>
      <c r="DV217">
        <v>1</v>
      </c>
      <c r="DW217">
        <v>2</v>
      </c>
      <c r="DX217" t="s">
        <v>383</v>
      </c>
      <c r="DY217">
        <v>2.82586</v>
      </c>
      <c r="DZ217">
        <v>2.63966</v>
      </c>
      <c r="EA217">
        <v>0.163526</v>
      </c>
      <c r="EB217">
        <v>0.167146</v>
      </c>
      <c r="EC217">
        <v>0.0776435</v>
      </c>
      <c r="ED217">
        <v>0.0725087</v>
      </c>
      <c r="EE217">
        <v>23275.6</v>
      </c>
      <c r="EF217">
        <v>20260.7</v>
      </c>
      <c r="EG217">
        <v>24933</v>
      </c>
      <c r="EH217">
        <v>23712.6</v>
      </c>
      <c r="EI217">
        <v>39302.3</v>
      </c>
      <c r="EJ217">
        <v>36442.4</v>
      </c>
      <c r="EK217">
        <v>45123.2</v>
      </c>
      <c r="EL217">
        <v>42348.4</v>
      </c>
      <c r="EM217">
        <v>1.73428</v>
      </c>
      <c r="EN217">
        <v>2.05923</v>
      </c>
      <c r="EO217">
        <v>0.00208616</v>
      </c>
      <c r="EP217">
        <v>0</v>
      </c>
      <c r="EQ217">
        <v>24.969</v>
      </c>
      <c r="ER217">
        <v>999.9</v>
      </c>
      <c r="ES217">
        <v>32.939</v>
      </c>
      <c r="ET217">
        <v>39.569</v>
      </c>
      <c r="EU217">
        <v>32.5294</v>
      </c>
      <c r="EV217">
        <v>51.2209</v>
      </c>
      <c r="EW217">
        <v>29.3349</v>
      </c>
      <c r="EX217">
        <v>2</v>
      </c>
      <c r="EY217">
        <v>0.31735</v>
      </c>
      <c r="EZ217">
        <v>3.73028</v>
      </c>
      <c r="FA217">
        <v>20.2051</v>
      </c>
      <c r="FB217">
        <v>5.23346</v>
      </c>
      <c r="FC217">
        <v>11.992</v>
      </c>
      <c r="FD217">
        <v>4.95565</v>
      </c>
      <c r="FE217">
        <v>3.30398</v>
      </c>
      <c r="FF217">
        <v>348.3</v>
      </c>
      <c r="FG217">
        <v>9999</v>
      </c>
      <c r="FH217">
        <v>9999</v>
      </c>
      <c r="FI217">
        <v>6259.6</v>
      </c>
      <c r="FJ217">
        <v>1.86821</v>
      </c>
      <c r="FK217">
        <v>1.86401</v>
      </c>
      <c r="FL217">
        <v>1.87137</v>
      </c>
      <c r="FM217">
        <v>1.86255</v>
      </c>
      <c r="FN217">
        <v>1.86188</v>
      </c>
      <c r="FO217">
        <v>1.86827</v>
      </c>
      <c r="FP217">
        <v>1.85838</v>
      </c>
      <c r="FQ217">
        <v>1.86462</v>
      </c>
      <c r="FR217">
        <v>5</v>
      </c>
      <c r="FS217">
        <v>0</v>
      </c>
      <c r="FT217">
        <v>0</v>
      </c>
      <c r="FU217">
        <v>0</v>
      </c>
      <c r="FV217" t="s">
        <v>358</v>
      </c>
      <c r="FW217" t="s">
        <v>359</v>
      </c>
      <c r="FX217" t="s">
        <v>360</v>
      </c>
      <c r="FY217" t="s">
        <v>360</v>
      </c>
      <c r="FZ217" t="s">
        <v>360</v>
      </c>
      <c r="GA217" t="s">
        <v>360</v>
      </c>
      <c r="GB217">
        <v>0</v>
      </c>
      <c r="GC217">
        <v>100</v>
      </c>
      <c r="GD217">
        <v>100</v>
      </c>
      <c r="GE217">
        <v>6.06</v>
      </c>
      <c r="GF217">
        <v>0.3078</v>
      </c>
      <c r="GG217">
        <v>1.58883679202709</v>
      </c>
      <c r="GH217">
        <v>0.00476717027532216</v>
      </c>
      <c r="GI217">
        <v>-2.21254457965117e-06</v>
      </c>
      <c r="GJ217">
        <v>8.4011376092462e-10</v>
      </c>
      <c r="GK217">
        <v>-0.0609447565822332</v>
      </c>
      <c r="GL217">
        <v>-0.00872906473258777</v>
      </c>
      <c r="GM217">
        <v>0.00143137740804298</v>
      </c>
      <c r="GN217">
        <v>-1.08861914993027e-05</v>
      </c>
      <c r="GO217">
        <v>12</v>
      </c>
      <c r="GP217">
        <v>2219</v>
      </c>
      <c r="GQ217">
        <v>4</v>
      </c>
      <c r="GR217">
        <v>38</v>
      </c>
      <c r="GS217">
        <v>3051</v>
      </c>
      <c r="GT217">
        <v>3051</v>
      </c>
      <c r="GU217">
        <v>3.40088</v>
      </c>
      <c r="GV217">
        <v>2.37793</v>
      </c>
      <c r="GW217">
        <v>1.99829</v>
      </c>
      <c r="GX217">
        <v>2.70142</v>
      </c>
      <c r="GY217">
        <v>2.09351</v>
      </c>
      <c r="GZ217">
        <v>2.37915</v>
      </c>
      <c r="HA217">
        <v>44.5293</v>
      </c>
      <c r="HB217">
        <v>13.4141</v>
      </c>
      <c r="HC217">
        <v>18</v>
      </c>
      <c r="HD217">
        <v>425.532</v>
      </c>
      <c r="HE217">
        <v>641.205</v>
      </c>
      <c r="HF217">
        <v>21.2915</v>
      </c>
      <c r="HG217">
        <v>31.5579</v>
      </c>
      <c r="HH217">
        <v>29.999</v>
      </c>
      <c r="HI217">
        <v>31.737</v>
      </c>
      <c r="HJ217">
        <v>31.7024</v>
      </c>
      <c r="HK217">
        <v>68.0937</v>
      </c>
      <c r="HL217">
        <v>46.105</v>
      </c>
      <c r="HM217">
        <v>0</v>
      </c>
      <c r="HN217">
        <v>21.2891</v>
      </c>
      <c r="HO217">
        <v>1421.97</v>
      </c>
      <c r="HP217">
        <v>19.8149</v>
      </c>
      <c r="HQ217">
        <v>95.4644</v>
      </c>
      <c r="HR217">
        <v>99.5226</v>
      </c>
    </row>
    <row r="218" spans="1:226">
      <c r="A218">
        <v>202</v>
      </c>
      <c r="B218">
        <v>1657481183.1</v>
      </c>
      <c r="C218">
        <v>1914.09999990463</v>
      </c>
      <c r="D218" t="s">
        <v>763</v>
      </c>
      <c r="E218" t="s">
        <v>764</v>
      </c>
      <c r="F218">
        <v>5</v>
      </c>
      <c r="G218" t="s">
        <v>596</v>
      </c>
      <c r="H218" t="s">
        <v>354</v>
      </c>
      <c r="I218">
        <v>1657481180.54444</v>
      </c>
      <c r="J218">
        <f>(K218)/1000</f>
        <v>0</v>
      </c>
      <c r="K218">
        <f>IF(BF218, AN218, AH218)</f>
        <v>0</v>
      </c>
      <c r="L218">
        <f>IF(BF218, AI218, AG218)</f>
        <v>0</v>
      </c>
      <c r="M218">
        <f>BH218 - IF(AU218&gt;1, L218*BB218*100.0/(AW218*BV218), 0)</f>
        <v>0</v>
      </c>
      <c r="N218">
        <f>((T218-J218/2)*M218-L218)/(T218+J218/2)</f>
        <v>0</v>
      </c>
      <c r="O218">
        <f>N218*(BO218+BP218)/1000.0</f>
        <v>0</v>
      </c>
      <c r="P218">
        <f>(BH218 - IF(AU218&gt;1, L218*BB218*100.0/(AW218*BV218), 0))*(BO218+BP218)/1000.0</f>
        <v>0</v>
      </c>
      <c r="Q218">
        <f>2.0/((1/S218-1/R218)+SIGN(S218)*SQRT((1/S218-1/R218)*(1/S218-1/R218) + 4*BC218/((BC218+1)*(BC218+1))*(2*1/S218*1/R218-1/R218*1/R218)))</f>
        <v>0</v>
      </c>
      <c r="R218">
        <f>IF(LEFT(BD218,1)&lt;&gt;"0",IF(LEFT(BD218,1)="1",3.0,BE218),$D$5+$E$5*(BV218*BO218/($K$5*1000))+$F$5*(BV218*BO218/($K$5*1000))*MAX(MIN(BB218,$J$5),$I$5)*MAX(MIN(BB218,$J$5),$I$5)+$G$5*MAX(MIN(BB218,$J$5),$I$5)*(BV218*BO218/($K$5*1000))+$H$5*(BV218*BO218/($K$5*1000))*(BV218*BO218/($K$5*1000)))</f>
        <v>0</v>
      </c>
      <c r="S218">
        <f>J218*(1000-(1000*0.61365*exp(17.502*W218/(240.97+W218))/(BO218+BP218)+BJ218)/2)/(1000*0.61365*exp(17.502*W218/(240.97+W218))/(BO218+BP218)-BJ218)</f>
        <v>0</v>
      </c>
      <c r="T218">
        <f>1/((BC218+1)/(Q218/1.6)+1/(R218/1.37)) + BC218/((BC218+1)/(Q218/1.6) + BC218/(R218/1.37))</f>
        <v>0</v>
      </c>
      <c r="U218">
        <f>(AX218*BA218)</f>
        <v>0</v>
      </c>
      <c r="V218">
        <f>(BQ218+(U218+2*0.95*5.67E-8*(((BQ218+$B$7)+273)^4-(BQ218+273)^4)-44100*J218)/(1.84*29.3*R218+8*0.95*5.67E-8*(BQ218+273)^3))</f>
        <v>0</v>
      </c>
      <c r="W218">
        <f>($C$7*BR218+$D$7*BS218+$E$7*V218)</f>
        <v>0</v>
      </c>
      <c r="X218">
        <f>0.61365*exp(17.502*W218/(240.97+W218))</f>
        <v>0</v>
      </c>
      <c r="Y218">
        <f>(Z218/AA218*100)</f>
        <v>0</v>
      </c>
      <c r="Z218">
        <f>BJ218*(BO218+BP218)/1000</f>
        <v>0</v>
      </c>
      <c r="AA218">
        <f>0.61365*exp(17.502*BQ218/(240.97+BQ218))</f>
        <v>0</v>
      </c>
      <c r="AB218">
        <f>(X218-BJ218*(BO218+BP218)/1000)</f>
        <v>0</v>
      </c>
      <c r="AC218">
        <f>(-J218*44100)</f>
        <v>0</v>
      </c>
      <c r="AD218">
        <f>2*29.3*R218*0.92*(BQ218-W218)</f>
        <v>0</v>
      </c>
      <c r="AE218">
        <f>2*0.95*5.67E-8*(((BQ218+$B$7)+273)^4-(W218+273)^4)</f>
        <v>0</v>
      </c>
      <c r="AF218">
        <f>U218+AE218+AC218+AD218</f>
        <v>0</v>
      </c>
      <c r="AG218">
        <f>BN218*AU218*(BI218-BH218*(1000-AU218*BK218)/(1000-AU218*BJ218))/(100*BB218)</f>
        <v>0</v>
      </c>
      <c r="AH218">
        <f>1000*BN218*AU218*(BJ218-BK218)/(100*BB218*(1000-AU218*BJ218))</f>
        <v>0</v>
      </c>
      <c r="AI218">
        <f>(AJ218 - AK218 - BO218*1E3/(8.314*(BQ218+273.15)) * AM218/BN218 * AL218) * BN218/(100*BB218) * (1000 - BK218)/1000</f>
        <v>0</v>
      </c>
      <c r="AJ218">
        <v>1435.95269691939</v>
      </c>
      <c r="AK218">
        <v>1398.88806060606</v>
      </c>
      <c r="AL218">
        <v>3.49749211520635</v>
      </c>
      <c r="AM218">
        <v>66.2237107534502</v>
      </c>
      <c r="AN218">
        <f>(AP218 - AO218 + BO218*1E3/(8.314*(BQ218+273.15)) * AR218/BN218 * AQ218) * BN218/(100*BB218) * 1000/(1000 - AP218)</f>
        <v>0</v>
      </c>
      <c r="AO218">
        <v>19.8116279966487</v>
      </c>
      <c r="AP218">
        <v>21.8787426573427</v>
      </c>
      <c r="AQ218">
        <v>-0.000134518640813889</v>
      </c>
      <c r="AR218">
        <v>78.8586477778016</v>
      </c>
      <c r="AS218">
        <v>18</v>
      </c>
      <c r="AT218">
        <v>4</v>
      </c>
      <c r="AU218">
        <f>IF(AS218*$H$13&gt;=AW218,1.0,(AW218/(AW218-AS218*$H$13)))</f>
        <v>0</v>
      </c>
      <c r="AV218">
        <f>(AU218-1)*100</f>
        <v>0</v>
      </c>
      <c r="AW218">
        <f>MAX(0,($B$13+$C$13*BV218)/(1+$D$13*BV218)*BO218/(BQ218+273)*$E$13)</f>
        <v>0</v>
      </c>
      <c r="AX218">
        <f>$B$11*BW218+$C$11*BX218+$F$11*CI218*(1-CL218)</f>
        <v>0</v>
      </c>
      <c r="AY218">
        <f>AX218*AZ218</f>
        <v>0</v>
      </c>
      <c r="AZ218">
        <f>($B$11*$D$9+$C$11*$D$9+$F$11*((CV218+CN218)/MAX(CV218+CN218+CW218, 0.1)*$I$9+CW218/MAX(CV218+CN218+CW218, 0.1)*$J$9))/($B$11+$C$11+$F$11)</f>
        <v>0</v>
      </c>
      <c r="BA218">
        <f>($B$11*$K$9+$C$11*$K$9+$F$11*((CV218+CN218)/MAX(CV218+CN218+CW218, 0.1)*$P$9+CW218/MAX(CV218+CN218+CW218, 0.1)*$Q$9))/($B$11+$C$11+$F$11)</f>
        <v>0</v>
      </c>
      <c r="BB218">
        <v>2.7</v>
      </c>
      <c r="BC218">
        <v>0.5</v>
      </c>
      <c r="BD218" t="s">
        <v>355</v>
      </c>
      <c r="BE218">
        <v>2</v>
      </c>
      <c r="BF218" t="b">
        <v>1</v>
      </c>
      <c r="BG218">
        <v>1657481180.54444</v>
      </c>
      <c r="BH218">
        <v>1361.25666666667</v>
      </c>
      <c r="BI218">
        <v>1409.23777777778</v>
      </c>
      <c r="BJ218">
        <v>21.8826777777778</v>
      </c>
      <c r="BK218">
        <v>19.8116333333333</v>
      </c>
      <c r="BL218">
        <v>1355.17888888889</v>
      </c>
      <c r="BM218">
        <v>21.575</v>
      </c>
      <c r="BN218">
        <v>500.009555555556</v>
      </c>
      <c r="BO218">
        <v>73.3643333333333</v>
      </c>
      <c r="BP218">
        <v>0.0229247777777778</v>
      </c>
      <c r="BQ218">
        <v>25.1984</v>
      </c>
      <c r="BR218">
        <v>25.007</v>
      </c>
      <c r="BS218">
        <v>999.9</v>
      </c>
      <c r="BT218">
        <v>0</v>
      </c>
      <c r="BU218">
        <v>0</v>
      </c>
      <c r="BV218">
        <v>9991.59777777778</v>
      </c>
      <c r="BW218">
        <v>0</v>
      </c>
      <c r="BX218">
        <v>2057.40222222222</v>
      </c>
      <c r="BY218">
        <v>-47.9801333333333</v>
      </c>
      <c r="BZ218">
        <v>1391.71222222222</v>
      </c>
      <c r="CA218">
        <v>1437.72222222222</v>
      </c>
      <c r="CB218">
        <v>2.07106111111111</v>
      </c>
      <c r="CC218">
        <v>1409.23777777778</v>
      </c>
      <c r="CD218">
        <v>19.8116333333333</v>
      </c>
      <c r="CE218">
        <v>1.60540888888889</v>
      </c>
      <c r="CF218">
        <v>1.45346666666667</v>
      </c>
      <c r="CG218">
        <v>14.0108222222222</v>
      </c>
      <c r="CH218">
        <v>12.4872444444444</v>
      </c>
      <c r="CI218">
        <v>2000.03888888889</v>
      </c>
      <c r="CJ218">
        <v>0.979992666666667</v>
      </c>
      <c r="CK218">
        <v>0.0200069777777778</v>
      </c>
      <c r="CL218">
        <v>0</v>
      </c>
      <c r="CM218">
        <v>2.53755555555556</v>
      </c>
      <c r="CN218">
        <v>0</v>
      </c>
      <c r="CO218">
        <v>3817.35555555556</v>
      </c>
      <c r="CP218">
        <v>16705.7</v>
      </c>
      <c r="CQ218">
        <v>45.812</v>
      </c>
      <c r="CR218">
        <v>48.437</v>
      </c>
      <c r="CS218">
        <v>47.118</v>
      </c>
      <c r="CT218">
        <v>46.062</v>
      </c>
      <c r="CU218">
        <v>45</v>
      </c>
      <c r="CV218">
        <v>1960.02555555556</v>
      </c>
      <c r="CW218">
        <v>40.0111111111111</v>
      </c>
      <c r="CX218">
        <v>0</v>
      </c>
      <c r="CY218">
        <v>1651547967.6</v>
      </c>
      <c r="CZ218">
        <v>0</v>
      </c>
      <c r="DA218">
        <v>0</v>
      </c>
      <c r="DB218" t="s">
        <v>356</v>
      </c>
      <c r="DC218">
        <v>1657298120.5</v>
      </c>
      <c r="DD218">
        <v>1657298120.5</v>
      </c>
      <c r="DE218">
        <v>0</v>
      </c>
      <c r="DF218">
        <v>1.391</v>
      </c>
      <c r="DG218">
        <v>0.035</v>
      </c>
      <c r="DH218">
        <v>2.39</v>
      </c>
      <c r="DI218">
        <v>0.104</v>
      </c>
      <c r="DJ218">
        <v>419</v>
      </c>
      <c r="DK218">
        <v>18</v>
      </c>
      <c r="DL218">
        <v>0.11</v>
      </c>
      <c r="DM218">
        <v>0.02</v>
      </c>
      <c r="DN218">
        <v>-47.6637825</v>
      </c>
      <c r="DO218">
        <v>-2.92198986866785</v>
      </c>
      <c r="DP218">
        <v>0.418413806468848</v>
      </c>
      <c r="DQ218">
        <v>0</v>
      </c>
      <c r="DR218">
        <v>2.0754645</v>
      </c>
      <c r="DS218">
        <v>-0.014542288930584</v>
      </c>
      <c r="DT218">
        <v>0.00265288046281772</v>
      </c>
      <c r="DU218">
        <v>1</v>
      </c>
      <c r="DV218">
        <v>1</v>
      </c>
      <c r="DW218">
        <v>2</v>
      </c>
      <c r="DX218" t="s">
        <v>383</v>
      </c>
      <c r="DY218">
        <v>2.82612</v>
      </c>
      <c r="DZ218">
        <v>2.63877</v>
      </c>
      <c r="EA218">
        <v>0.164669</v>
      </c>
      <c r="EB218">
        <v>0.168206</v>
      </c>
      <c r="EC218">
        <v>0.0776262</v>
      </c>
      <c r="ED218">
        <v>0.0725079</v>
      </c>
      <c r="EE218">
        <v>23244.9</v>
      </c>
      <c r="EF218">
        <v>20235.4</v>
      </c>
      <c r="EG218">
        <v>24934.2</v>
      </c>
      <c r="EH218">
        <v>23713.1</v>
      </c>
      <c r="EI218">
        <v>39304.1</v>
      </c>
      <c r="EJ218">
        <v>36443.2</v>
      </c>
      <c r="EK218">
        <v>45124.4</v>
      </c>
      <c r="EL218">
        <v>42349.2</v>
      </c>
      <c r="EM218">
        <v>1.73463</v>
      </c>
      <c r="EN218">
        <v>2.05918</v>
      </c>
      <c r="EO218">
        <v>0.00183657</v>
      </c>
      <c r="EP218">
        <v>0</v>
      </c>
      <c r="EQ218">
        <v>24.9753</v>
      </c>
      <c r="ER218">
        <v>999.9</v>
      </c>
      <c r="ES218">
        <v>32.914</v>
      </c>
      <c r="ET218">
        <v>39.579</v>
      </c>
      <c r="EU218">
        <v>32.5174</v>
      </c>
      <c r="EV218">
        <v>51.3809</v>
      </c>
      <c r="EW218">
        <v>29.3229</v>
      </c>
      <c r="EX218">
        <v>2</v>
      </c>
      <c r="EY218">
        <v>0.316598</v>
      </c>
      <c r="EZ218">
        <v>3.76324</v>
      </c>
      <c r="FA218">
        <v>20.2042</v>
      </c>
      <c r="FB218">
        <v>5.23391</v>
      </c>
      <c r="FC218">
        <v>11.992</v>
      </c>
      <c r="FD218">
        <v>4.95555</v>
      </c>
      <c r="FE218">
        <v>3.3039</v>
      </c>
      <c r="FF218">
        <v>348.3</v>
      </c>
      <c r="FG218">
        <v>9999</v>
      </c>
      <c r="FH218">
        <v>9999</v>
      </c>
      <c r="FI218">
        <v>6259.8</v>
      </c>
      <c r="FJ218">
        <v>1.86821</v>
      </c>
      <c r="FK218">
        <v>1.86401</v>
      </c>
      <c r="FL218">
        <v>1.87141</v>
      </c>
      <c r="FM218">
        <v>1.86255</v>
      </c>
      <c r="FN218">
        <v>1.86188</v>
      </c>
      <c r="FO218">
        <v>1.86823</v>
      </c>
      <c r="FP218">
        <v>1.85838</v>
      </c>
      <c r="FQ218">
        <v>1.86462</v>
      </c>
      <c r="FR218">
        <v>5</v>
      </c>
      <c r="FS218">
        <v>0</v>
      </c>
      <c r="FT218">
        <v>0</v>
      </c>
      <c r="FU218">
        <v>0</v>
      </c>
      <c r="FV218" t="s">
        <v>358</v>
      </c>
      <c r="FW218" t="s">
        <v>359</v>
      </c>
      <c r="FX218" t="s">
        <v>360</v>
      </c>
      <c r="FY218" t="s">
        <v>360</v>
      </c>
      <c r="FZ218" t="s">
        <v>360</v>
      </c>
      <c r="GA218" t="s">
        <v>360</v>
      </c>
      <c r="GB218">
        <v>0</v>
      </c>
      <c r="GC218">
        <v>100</v>
      </c>
      <c r="GD218">
        <v>100</v>
      </c>
      <c r="GE218">
        <v>6.11</v>
      </c>
      <c r="GF218">
        <v>0.3076</v>
      </c>
      <c r="GG218">
        <v>1.58883679202709</v>
      </c>
      <c r="GH218">
        <v>0.00476717027532216</v>
      </c>
      <c r="GI218">
        <v>-2.21254457965117e-06</v>
      </c>
      <c r="GJ218">
        <v>8.4011376092462e-10</v>
      </c>
      <c r="GK218">
        <v>-0.0609447565822332</v>
      </c>
      <c r="GL218">
        <v>-0.00872906473258777</v>
      </c>
      <c r="GM218">
        <v>0.00143137740804298</v>
      </c>
      <c r="GN218">
        <v>-1.08861914993027e-05</v>
      </c>
      <c r="GO218">
        <v>12</v>
      </c>
      <c r="GP218">
        <v>2219</v>
      </c>
      <c r="GQ218">
        <v>4</v>
      </c>
      <c r="GR218">
        <v>38</v>
      </c>
      <c r="GS218">
        <v>3051</v>
      </c>
      <c r="GT218">
        <v>3051</v>
      </c>
      <c r="GU218">
        <v>3.42896</v>
      </c>
      <c r="GV218">
        <v>2.38525</v>
      </c>
      <c r="GW218">
        <v>1.99829</v>
      </c>
      <c r="GX218">
        <v>2.70142</v>
      </c>
      <c r="GY218">
        <v>2.09351</v>
      </c>
      <c r="GZ218">
        <v>2.40356</v>
      </c>
      <c r="HA218">
        <v>44.5293</v>
      </c>
      <c r="HB218">
        <v>13.4141</v>
      </c>
      <c r="HC218">
        <v>18</v>
      </c>
      <c r="HD218">
        <v>425.656</v>
      </c>
      <c r="HE218">
        <v>641.031</v>
      </c>
      <c r="HF218">
        <v>21.2949</v>
      </c>
      <c r="HG218">
        <v>31.5457</v>
      </c>
      <c r="HH218">
        <v>29.9991</v>
      </c>
      <c r="HI218">
        <v>31.7248</v>
      </c>
      <c r="HJ218">
        <v>31.6902</v>
      </c>
      <c r="HK218">
        <v>68.6229</v>
      </c>
      <c r="HL218">
        <v>46.105</v>
      </c>
      <c r="HM218">
        <v>0</v>
      </c>
      <c r="HN218">
        <v>21.1649</v>
      </c>
      <c r="HO218">
        <v>1442.12</v>
      </c>
      <c r="HP218">
        <v>19.8149</v>
      </c>
      <c r="HQ218">
        <v>95.4677</v>
      </c>
      <c r="HR218">
        <v>99.5246</v>
      </c>
    </row>
    <row r="219" spans="1:226">
      <c r="A219">
        <v>203</v>
      </c>
      <c r="B219">
        <v>1657481188.6</v>
      </c>
      <c r="C219">
        <v>1919.59999990463</v>
      </c>
      <c r="D219" t="s">
        <v>765</v>
      </c>
      <c r="E219" t="s">
        <v>766</v>
      </c>
      <c r="F219">
        <v>5</v>
      </c>
      <c r="G219" t="s">
        <v>596</v>
      </c>
      <c r="H219" t="s">
        <v>354</v>
      </c>
      <c r="I219">
        <v>1657481185.85</v>
      </c>
      <c r="J219">
        <f>(K219)/1000</f>
        <v>0</v>
      </c>
      <c r="K219">
        <f>IF(BF219, AN219, AH219)</f>
        <v>0</v>
      </c>
      <c r="L219">
        <f>IF(BF219, AI219, AG219)</f>
        <v>0</v>
      </c>
      <c r="M219">
        <f>BH219 - IF(AU219&gt;1, L219*BB219*100.0/(AW219*BV219), 0)</f>
        <v>0</v>
      </c>
      <c r="N219">
        <f>((T219-J219/2)*M219-L219)/(T219+J219/2)</f>
        <v>0</v>
      </c>
      <c r="O219">
        <f>N219*(BO219+BP219)/1000.0</f>
        <v>0</v>
      </c>
      <c r="P219">
        <f>(BH219 - IF(AU219&gt;1, L219*BB219*100.0/(AW219*BV219), 0))*(BO219+BP219)/1000.0</f>
        <v>0</v>
      </c>
      <c r="Q219">
        <f>2.0/((1/S219-1/R219)+SIGN(S219)*SQRT((1/S219-1/R219)*(1/S219-1/R219) + 4*BC219/((BC219+1)*(BC219+1))*(2*1/S219*1/R219-1/R219*1/R219)))</f>
        <v>0</v>
      </c>
      <c r="R219">
        <f>IF(LEFT(BD219,1)&lt;&gt;"0",IF(LEFT(BD219,1)="1",3.0,BE219),$D$5+$E$5*(BV219*BO219/($K$5*1000))+$F$5*(BV219*BO219/($K$5*1000))*MAX(MIN(BB219,$J$5),$I$5)*MAX(MIN(BB219,$J$5),$I$5)+$G$5*MAX(MIN(BB219,$J$5),$I$5)*(BV219*BO219/($K$5*1000))+$H$5*(BV219*BO219/($K$5*1000))*(BV219*BO219/($K$5*1000)))</f>
        <v>0</v>
      </c>
      <c r="S219">
        <f>J219*(1000-(1000*0.61365*exp(17.502*W219/(240.97+W219))/(BO219+BP219)+BJ219)/2)/(1000*0.61365*exp(17.502*W219/(240.97+W219))/(BO219+BP219)-BJ219)</f>
        <v>0</v>
      </c>
      <c r="T219">
        <f>1/((BC219+1)/(Q219/1.6)+1/(R219/1.37)) + BC219/((BC219+1)/(Q219/1.6) + BC219/(R219/1.37))</f>
        <v>0</v>
      </c>
      <c r="U219">
        <f>(AX219*BA219)</f>
        <v>0</v>
      </c>
      <c r="V219">
        <f>(BQ219+(U219+2*0.95*5.67E-8*(((BQ219+$B$7)+273)^4-(BQ219+273)^4)-44100*J219)/(1.84*29.3*R219+8*0.95*5.67E-8*(BQ219+273)^3))</f>
        <v>0</v>
      </c>
      <c r="W219">
        <f>($C$7*BR219+$D$7*BS219+$E$7*V219)</f>
        <v>0</v>
      </c>
      <c r="X219">
        <f>0.61365*exp(17.502*W219/(240.97+W219))</f>
        <v>0</v>
      </c>
      <c r="Y219">
        <f>(Z219/AA219*100)</f>
        <v>0</v>
      </c>
      <c r="Z219">
        <f>BJ219*(BO219+BP219)/1000</f>
        <v>0</v>
      </c>
      <c r="AA219">
        <f>0.61365*exp(17.502*BQ219/(240.97+BQ219))</f>
        <v>0</v>
      </c>
      <c r="AB219">
        <f>(X219-BJ219*(BO219+BP219)/1000)</f>
        <v>0</v>
      </c>
      <c r="AC219">
        <f>(-J219*44100)</f>
        <v>0</v>
      </c>
      <c r="AD219">
        <f>2*29.3*R219*0.92*(BQ219-W219)</f>
        <v>0</v>
      </c>
      <c r="AE219">
        <f>2*0.95*5.67E-8*(((BQ219+$B$7)+273)^4-(W219+273)^4)</f>
        <v>0</v>
      </c>
      <c r="AF219">
        <f>U219+AE219+AC219+AD219</f>
        <v>0</v>
      </c>
      <c r="AG219">
        <f>BN219*AU219*(BI219-BH219*(1000-AU219*BK219)/(1000-AU219*BJ219))/(100*BB219)</f>
        <v>0</v>
      </c>
      <c r="AH219">
        <f>1000*BN219*AU219*(BJ219-BK219)/(100*BB219*(1000-AU219*BJ219))</f>
        <v>0</v>
      </c>
      <c r="AI219">
        <f>(AJ219 - AK219 - BO219*1E3/(8.314*(BQ219+273.15)) * AM219/BN219 * AL219) * BN219/(100*BB219) * (1000 - BK219)/1000</f>
        <v>0</v>
      </c>
      <c r="AJ219">
        <v>1454.46810960805</v>
      </c>
      <c r="AK219">
        <v>1417.53127272727</v>
      </c>
      <c r="AL219">
        <v>3.40408311621405</v>
      </c>
      <c r="AM219">
        <v>66.2237107534502</v>
      </c>
      <c r="AN219">
        <f>(AP219 - AO219 + BO219*1E3/(8.314*(BQ219+273.15)) * AR219/BN219 * AQ219) * BN219/(100*BB219) * 1000/(1000 - AP219)</f>
        <v>0</v>
      </c>
      <c r="AO219">
        <v>19.8076331277391</v>
      </c>
      <c r="AP219">
        <v>21.8693755244755</v>
      </c>
      <c r="AQ219">
        <v>-9.58310380147381e-05</v>
      </c>
      <c r="AR219">
        <v>78.8586477778016</v>
      </c>
      <c r="AS219">
        <v>18</v>
      </c>
      <c r="AT219">
        <v>4</v>
      </c>
      <c r="AU219">
        <f>IF(AS219*$H$13&gt;=AW219,1.0,(AW219/(AW219-AS219*$H$13)))</f>
        <v>0</v>
      </c>
      <c r="AV219">
        <f>(AU219-1)*100</f>
        <v>0</v>
      </c>
      <c r="AW219">
        <f>MAX(0,($B$13+$C$13*BV219)/(1+$D$13*BV219)*BO219/(BQ219+273)*$E$13)</f>
        <v>0</v>
      </c>
      <c r="AX219">
        <f>$B$11*BW219+$C$11*BX219+$F$11*CI219*(1-CL219)</f>
        <v>0</v>
      </c>
      <c r="AY219">
        <f>AX219*AZ219</f>
        <v>0</v>
      </c>
      <c r="AZ219">
        <f>($B$11*$D$9+$C$11*$D$9+$F$11*((CV219+CN219)/MAX(CV219+CN219+CW219, 0.1)*$I$9+CW219/MAX(CV219+CN219+CW219, 0.1)*$J$9))/($B$11+$C$11+$F$11)</f>
        <v>0</v>
      </c>
      <c r="BA219">
        <f>($B$11*$K$9+$C$11*$K$9+$F$11*((CV219+CN219)/MAX(CV219+CN219+CW219, 0.1)*$P$9+CW219/MAX(CV219+CN219+CW219, 0.1)*$Q$9))/($B$11+$C$11+$F$11)</f>
        <v>0</v>
      </c>
      <c r="BB219">
        <v>2.7</v>
      </c>
      <c r="BC219">
        <v>0.5</v>
      </c>
      <c r="BD219" t="s">
        <v>355</v>
      </c>
      <c r="BE219">
        <v>2</v>
      </c>
      <c r="BF219" t="b">
        <v>1</v>
      </c>
      <c r="BG219">
        <v>1657481185.85</v>
      </c>
      <c r="BH219">
        <v>1379.012</v>
      </c>
      <c r="BI219">
        <v>1426.922</v>
      </c>
      <c r="BJ219">
        <v>21.87426</v>
      </c>
      <c r="BK219">
        <v>19.80721</v>
      </c>
      <c r="BL219">
        <v>1372.875</v>
      </c>
      <c r="BM219">
        <v>21.5669</v>
      </c>
      <c r="BN219">
        <v>500.0097</v>
      </c>
      <c r="BO219">
        <v>73.36521</v>
      </c>
      <c r="BP219">
        <v>0.02245726</v>
      </c>
      <c r="BQ219">
        <v>25.20909</v>
      </c>
      <c r="BR219">
        <v>25.01748</v>
      </c>
      <c r="BS219">
        <v>999.9</v>
      </c>
      <c r="BT219">
        <v>0</v>
      </c>
      <c r="BU219">
        <v>0</v>
      </c>
      <c r="BV219">
        <v>9985.437</v>
      </c>
      <c r="BW219">
        <v>0</v>
      </c>
      <c r="BX219">
        <v>2052.189</v>
      </c>
      <c r="BY219">
        <v>-47.91155</v>
      </c>
      <c r="BZ219">
        <v>1409.851</v>
      </c>
      <c r="CA219">
        <v>1455.759</v>
      </c>
      <c r="CB219">
        <v>2.067069</v>
      </c>
      <c r="CC219">
        <v>1426.922</v>
      </c>
      <c r="CD219">
        <v>19.80721</v>
      </c>
      <c r="CE219">
        <v>1.604811</v>
      </c>
      <c r="CF219">
        <v>1.453162</v>
      </c>
      <c r="CG219">
        <v>14.00509</v>
      </c>
      <c r="CH219">
        <v>12.48403</v>
      </c>
      <c r="CI219">
        <v>1999.969</v>
      </c>
      <c r="CJ219">
        <v>0.9799922</v>
      </c>
      <c r="CK219">
        <v>0.02000746</v>
      </c>
      <c r="CL219">
        <v>0</v>
      </c>
      <c r="CM219">
        <v>2.55947</v>
      </c>
      <c r="CN219">
        <v>0</v>
      </c>
      <c r="CO219">
        <v>3811.728</v>
      </c>
      <c r="CP219">
        <v>16705.09</v>
      </c>
      <c r="CQ219">
        <v>45.8372</v>
      </c>
      <c r="CR219">
        <v>48.437</v>
      </c>
      <c r="CS219">
        <v>47.125</v>
      </c>
      <c r="CT219">
        <v>46.062</v>
      </c>
      <c r="CU219">
        <v>45</v>
      </c>
      <c r="CV219">
        <v>1959.958</v>
      </c>
      <c r="CW219">
        <v>40.011</v>
      </c>
      <c r="CX219">
        <v>0</v>
      </c>
      <c r="CY219">
        <v>1651547973</v>
      </c>
      <c r="CZ219">
        <v>0</v>
      </c>
      <c r="DA219">
        <v>0</v>
      </c>
      <c r="DB219" t="s">
        <v>356</v>
      </c>
      <c r="DC219">
        <v>1657298120.5</v>
      </c>
      <c r="DD219">
        <v>1657298120.5</v>
      </c>
      <c r="DE219">
        <v>0</v>
      </c>
      <c r="DF219">
        <v>1.391</v>
      </c>
      <c r="DG219">
        <v>0.035</v>
      </c>
      <c r="DH219">
        <v>2.39</v>
      </c>
      <c r="DI219">
        <v>0.104</v>
      </c>
      <c r="DJ219">
        <v>419</v>
      </c>
      <c r="DK219">
        <v>18</v>
      </c>
      <c r="DL219">
        <v>0.11</v>
      </c>
      <c r="DM219">
        <v>0.02</v>
      </c>
      <c r="DN219">
        <v>-47.79904</v>
      </c>
      <c r="DO219">
        <v>-1.55349343339565</v>
      </c>
      <c r="DP219">
        <v>0.338945938757201</v>
      </c>
      <c r="DQ219">
        <v>0</v>
      </c>
      <c r="DR219">
        <v>2.0727585</v>
      </c>
      <c r="DS219">
        <v>-0.0393870168855549</v>
      </c>
      <c r="DT219">
        <v>0.00449089331313939</v>
      </c>
      <c r="DU219">
        <v>1</v>
      </c>
      <c r="DV219">
        <v>1</v>
      </c>
      <c r="DW219">
        <v>2</v>
      </c>
      <c r="DX219" t="s">
        <v>383</v>
      </c>
      <c r="DY219">
        <v>2.82623</v>
      </c>
      <c r="DZ219">
        <v>2.63846</v>
      </c>
      <c r="EA219">
        <v>0.166024</v>
      </c>
      <c r="EB219">
        <v>0.169593</v>
      </c>
      <c r="EC219">
        <v>0.0776053</v>
      </c>
      <c r="ED219">
        <v>0.0725022</v>
      </c>
      <c r="EE219">
        <v>23208.3</v>
      </c>
      <c r="EF219">
        <v>20202.1</v>
      </c>
      <c r="EG219">
        <v>24935.3</v>
      </c>
      <c r="EH219">
        <v>23713.6</v>
      </c>
      <c r="EI219">
        <v>39306.4</v>
      </c>
      <c r="EJ219">
        <v>36444.4</v>
      </c>
      <c r="EK219">
        <v>45125.9</v>
      </c>
      <c r="EL219">
        <v>42350.2</v>
      </c>
      <c r="EM219">
        <v>1.73487</v>
      </c>
      <c r="EN219">
        <v>2.05925</v>
      </c>
      <c r="EO219">
        <v>0.00277907</v>
      </c>
      <c r="EP219">
        <v>0</v>
      </c>
      <c r="EQ219">
        <v>24.9869</v>
      </c>
      <c r="ER219">
        <v>999.9</v>
      </c>
      <c r="ES219">
        <v>32.89</v>
      </c>
      <c r="ET219">
        <v>39.599</v>
      </c>
      <c r="EU219">
        <v>32.5321</v>
      </c>
      <c r="EV219">
        <v>51.5709</v>
      </c>
      <c r="EW219">
        <v>29.2588</v>
      </c>
      <c r="EX219">
        <v>2</v>
      </c>
      <c r="EY219">
        <v>0.317416</v>
      </c>
      <c r="EZ219">
        <v>4.2858</v>
      </c>
      <c r="FA219">
        <v>20.1915</v>
      </c>
      <c r="FB219">
        <v>5.23376</v>
      </c>
      <c r="FC219">
        <v>11.992</v>
      </c>
      <c r="FD219">
        <v>4.95565</v>
      </c>
      <c r="FE219">
        <v>3.30398</v>
      </c>
      <c r="FF219">
        <v>348.3</v>
      </c>
      <c r="FG219">
        <v>9999</v>
      </c>
      <c r="FH219">
        <v>9999</v>
      </c>
      <c r="FI219">
        <v>6259.8</v>
      </c>
      <c r="FJ219">
        <v>1.86816</v>
      </c>
      <c r="FK219">
        <v>1.86401</v>
      </c>
      <c r="FL219">
        <v>1.87136</v>
      </c>
      <c r="FM219">
        <v>1.86252</v>
      </c>
      <c r="FN219">
        <v>1.86188</v>
      </c>
      <c r="FO219">
        <v>1.86821</v>
      </c>
      <c r="FP219">
        <v>1.85837</v>
      </c>
      <c r="FQ219">
        <v>1.86462</v>
      </c>
      <c r="FR219">
        <v>5</v>
      </c>
      <c r="FS219">
        <v>0</v>
      </c>
      <c r="FT219">
        <v>0</v>
      </c>
      <c r="FU219">
        <v>0</v>
      </c>
      <c r="FV219" t="s">
        <v>358</v>
      </c>
      <c r="FW219" t="s">
        <v>359</v>
      </c>
      <c r="FX219" t="s">
        <v>360</v>
      </c>
      <c r="FY219" t="s">
        <v>360</v>
      </c>
      <c r="FZ219" t="s">
        <v>360</v>
      </c>
      <c r="GA219" t="s">
        <v>360</v>
      </c>
      <c r="GB219">
        <v>0</v>
      </c>
      <c r="GC219">
        <v>100</v>
      </c>
      <c r="GD219">
        <v>100</v>
      </c>
      <c r="GE219">
        <v>6.17</v>
      </c>
      <c r="GF219">
        <v>0.3072</v>
      </c>
      <c r="GG219">
        <v>1.58883679202709</v>
      </c>
      <c r="GH219">
        <v>0.00476717027532216</v>
      </c>
      <c r="GI219">
        <v>-2.21254457965117e-06</v>
      </c>
      <c r="GJ219">
        <v>8.4011376092462e-10</v>
      </c>
      <c r="GK219">
        <v>-0.0609447565822332</v>
      </c>
      <c r="GL219">
        <v>-0.00872906473258777</v>
      </c>
      <c r="GM219">
        <v>0.00143137740804298</v>
      </c>
      <c r="GN219">
        <v>-1.08861914993027e-05</v>
      </c>
      <c r="GO219">
        <v>12</v>
      </c>
      <c r="GP219">
        <v>2219</v>
      </c>
      <c r="GQ219">
        <v>4</v>
      </c>
      <c r="GR219">
        <v>38</v>
      </c>
      <c r="GS219">
        <v>3051.1</v>
      </c>
      <c r="GT219">
        <v>3051.1</v>
      </c>
      <c r="GU219">
        <v>3.46191</v>
      </c>
      <c r="GV219">
        <v>2.37793</v>
      </c>
      <c r="GW219">
        <v>1.99829</v>
      </c>
      <c r="GX219">
        <v>2.70142</v>
      </c>
      <c r="GY219">
        <v>2.09351</v>
      </c>
      <c r="GZ219">
        <v>2.41455</v>
      </c>
      <c r="HA219">
        <v>44.5293</v>
      </c>
      <c r="HB219">
        <v>13.4053</v>
      </c>
      <c r="HC219">
        <v>18</v>
      </c>
      <c r="HD219">
        <v>425.699</v>
      </c>
      <c r="HE219">
        <v>640.926</v>
      </c>
      <c r="HF219">
        <v>21.2155</v>
      </c>
      <c r="HG219">
        <v>31.5293</v>
      </c>
      <c r="HH219">
        <v>30.0005</v>
      </c>
      <c r="HI219">
        <v>31.7093</v>
      </c>
      <c r="HJ219">
        <v>31.6747</v>
      </c>
      <c r="HK219">
        <v>69.3166</v>
      </c>
      <c r="HL219">
        <v>46.105</v>
      </c>
      <c r="HM219">
        <v>0</v>
      </c>
      <c r="HN219">
        <v>21.1474</v>
      </c>
      <c r="HO219">
        <v>1455.63</v>
      </c>
      <c r="HP219">
        <v>19.8149</v>
      </c>
      <c r="HQ219">
        <v>95.4712</v>
      </c>
      <c r="HR219">
        <v>99.527</v>
      </c>
    </row>
    <row r="220" spans="1:226">
      <c r="A220">
        <v>204</v>
      </c>
      <c r="B220">
        <v>1657481193.1</v>
      </c>
      <c r="C220">
        <v>1924.09999990463</v>
      </c>
      <c r="D220" t="s">
        <v>767</v>
      </c>
      <c r="E220" t="s">
        <v>768</v>
      </c>
      <c r="F220">
        <v>5</v>
      </c>
      <c r="G220" t="s">
        <v>596</v>
      </c>
      <c r="H220" t="s">
        <v>354</v>
      </c>
      <c r="I220">
        <v>1657481190.25</v>
      </c>
      <c r="J220">
        <f>(K220)/1000</f>
        <v>0</v>
      </c>
      <c r="K220">
        <f>IF(BF220, AN220, AH220)</f>
        <v>0</v>
      </c>
      <c r="L220">
        <f>IF(BF220, AI220, AG220)</f>
        <v>0</v>
      </c>
      <c r="M220">
        <f>BH220 - IF(AU220&gt;1, L220*BB220*100.0/(AW220*BV220), 0)</f>
        <v>0</v>
      </c>
      <c r="N220">
        <f>((T220-J220/2)*M220-L220)/(T220+J220/2)</f>
        <v>0</v>
      </c>
      <c r="O220">
        <f>N220*(BO220+BP220)/1000.0</f>
        <v>0</v>
      </c>
      <c r="P220">
        <f>(BH220 - IF(AU220&gt;1, L220*BB220*100.0/(AW220*BV220), 0))*(BO220+BP220)/1000.0</f>
        <v>0</v>
      </c>
      <c r="Q220">
        <f>2.0/((1/S220-1/R220)+SIGN(S220)*SQRT((1/S220-1/R220)*(1/S220-1/R220) + 4*BC220/((BC220+1)*(BC220+1))*(2*1/S220*1/R220-1/R220*1/R220)))</f>
        <v>0</v>
      </c>
      <c r="R220">
        <f>IF(LEFT(BD220,1)&lt;&gt;"0",IF(LEFT(BD220,1)="1",3.0,BE220),$D$5+$E$5*(BV220*BO220/($K$5*1000))+$F$5*(BV220*BO220/($K$5*1000))*MAX(MIN(BB220,$J$5),$I$5)*MAX(MIN(BB220,$J$5),$I$5)+$G$5*MAX(MIN(BB220,$J$5),$I$5)*(BV220*BO220/($K$5*1000))+$H$5*(BV220*BO220/($K$5*1000))*(BV220*BO220/($K$5*1000)))</f>
        <v>0</v>
      </c>
      <c r="S220">
        <f>J220*(1000-(1000*0.61365*exp(17.502*W220/(240.97+W220))/(BO220+BP220)+BJ220)/2)/(1000*0.61365*exp(17.502*W220/(240.97+W220))/(BO220+BP220)-BJ220)</f>
        <v>0</v>
      </c>
      <c r="T220">
        <f>1/((BC220+1)/(Q220/1.6)+1/(R220/1.37)) + BC220/((BC220+1)/(Q220/1.6) + BC220/(R220/1.37))</f>
        <v>0</v>
      </c>
      <c r="U220">
        <f>(AX220*BA220)</f>
        <v>0</v>
      </c>
      <c r="V220">
        <f>(BQ220+(U220+2*0.95*5.67E-8*(((BQ220+$B$7)+273)^4-(BQ220+273)^4)-44100*J220)/(1.84*29.3*R220+8*0.95*5.67E-8*(BQ220+273)^3))</f>
        <v>0</v>
      </c>
      <c r="W220">
        <f>($C$7*BR220+$D$7*BS220+$E$7*V220)</f>
        <v>0</v>
      </c>
      <c r="X220">
        <f>0.61365*exp(17.502*W220/(240.97+W220))</f>
        <v>0</v>
      </c>
      <c r="Y220">
        <f>(Z220/AA220*100)</f>
        <v>0</v>
      </c>
      <c r="Z220">
        <f>BJ220*(BO220+BP220)/1000</f>
        <v>0</v>
      </c>
      <c r="AA220">
        <f>0.61365*exp(17.502*BQ220/(240.97+BQ220))</f>
        <v>0</v>
      </c>
      <c r="AB220">
        <f>(X220-BJ220*(BO220+BP220)/1000)</f>
        <v>0</v>
      </c>
      <c r="AC220">
        <f>(-J220*44100)</f>
        <v>0</v>
      </c>
      <c r="AD220">
        <f>2*29.3*R220*0.92*(BQ220-W220)</f>
        <v>0</v>
      </c>
      <c r="AE220">
        <f>2*0.95*5.67E-8*(((BQ220+$B$7)+273)^4-(W220+273)^4)</f>
        <v>0</v>
      </c>
      <c r="AF220">
        <f>U220+AE220+AC220+AD220</f>
        <v>0</v>
      </c>
      <c r="AG220">
        <f>BN220*AU220*(BI220-BH220*(1000-AU220*BK220)/(1000-AU220*BJ220))/(100*BB220)</f>
        <v>0</v>
      </c>
      <c r="AH220">
        <f>1000*BN220*AU220*(BJ220-BK220)/(100*BB220*(1000-AU220*BJ220))</f>
        <v>0</v>
      </c>
      <c r="AI220">
        <f>(AJ220 - AK220 - BO220*1E3/(8.314*(BQ220+273.15)) * AM220/BN220 * AL220) * BN220/(100*BB220) * (1000 - BK220)/1000</f>
        <v>0</v>
      </c>
      <c r="AJ220">
        <v>1470.35987677152</v>
      </c>
      <c r="AK220">
        <v>1433.03309090909</v>
      </c>
      <c r="AL220">
        <v>3.43266796858098</v>
      </c>
      <c r="AM220">
        <v>66.2237107534502</v>
      </c>
      <c r="AN220">
        <f>(AP220 - AO220 + BO220*1E3/(8.314*(BQ220+273.15)) * AR220/BN220 * AQ220) * BN220/(100*BB220) * 1000/(1000 - AP220)</f>
        <v>0</v>
      </c>
      <c r="AO220">
        <v>19.8065820331232</v>
      </c>
      <c r="AP220">
        <v>21.8600384615385</v>
      </c>
      <c r="AQ220">
        <v>-4.88803593811264e-05</v>
      </c>
      <c r="AR220">
        <v>78.8586477778016</v>
      </c>
      <c r="AS220">
        <v>18</v>
      </c>
      <c r="AT220">
        <v>4</v>
      </c>
      <c r="AU220">
        <f>IF(AS220*$H$13&gt;=AW220,1.0,(AW220/(AW220-AS220*$H$13)))</f>
        <v>0</v>
      </c>
      <c r="AV220">
        <f>(AU220-1)*100</f>
        <v>0</v>
      </c>
      <c r="AW220">
        <f>MAX(0,($B$13+$C$13*BV220)/(1+$D$13*BV220)*BO220/(BQ220+273)*$E$13)</f>
        <v>0</v>
      </c>
      <c r="AX220">
        <f>$B$11*BW220+$C$11*BX220+$F$11*CI220*(1-CL220)</f>
        <v>0</v>
      </c>
      <c r="AY220">
        <f>AX220*AZ220</f>
        <v>0</v>
      </c>
      <c r="AZ220">
        <f>($B$11*$D$9+$C$11*$D$9+$F$11*((CV220+CN220)/MAX(CV220+CN220+CW220, 0.1)*$I$9+CW220/MAX(CV220+CN220+CW220, 0.1)*$J$9))/($B$11+$C$11+$F$11)</f>
        <v>0</v>
      </c>
      <c r="BA220">
        <f>($B$11*$K$9+$C$11*$K$9+$F$11*((CV220+CN220)/MAX(CV220+CN220+CW220, 0.1)*$P$9+CW220/MAX(CV220+CN220+CW220, 0.1)*$Q$9))/($B$11+$C$11+$F$11)</f>
        <v>0</v>
      </c>
      <c r="BB220">
        <v>2.7</v>
      </c>
      <c r="BC220">
        <v>0.5</v>
      </c>
      <c r="BD220" t="s">
        <v>355</v>
      </c>
      <c r="BE220">
        <v>2</v>
      </c>
      <c r="BF220" t="b">
        <v>1</v>
      </c>
      <c r="BG220">
        <v>1657481190.25</v>
      </c>
      <c r="BH220">
        <v>1393.753</v>
      </c>
      <c r="BI220">
        <v>1442.021</v>
      </c>
      <c r="BJ220">
        <v>21.86618</v>
      </c>
      <c r="BK220">
        <v>19.80586</v>
      </c>
      <c r="BL220">
        <v>1387.568</v>
      </c>
      <c r="BM220">
        <v>21.5591</v>
      </c>
      <c r="BN220">
        <v>499.9779</v>
      </c>
      <c r="BO220">
        <v>73.36463</v>
      </c>
      <c r="BP220">
        <v>0.02230519</v>
      </c>
      <c r="BQ220">
        <v>25.2162</v>
      </c>
      <c r="BR220">
        <v>25.03174</v>
      </c>
      <c r="BS220">
        <v>999.9</v>
      </c>
      <c r="BT220">
        <v>0</v>
      </c>
      <c r="BU220">
        <v>0</v>
      </c>
      <c r="BV220">
        <v>9989.805</v>
      </c>
      <c r="BW220">
        <v>0</v>
      </c>
      <c r="BX220">
        <v>2050.211</v>
      </c>
      <c r="BY220">
        <v>-48.26747</v>
      </c>
      <c r="BZ220">
        <v>1424.911</v>
      </c>
      <c r="CA220">
        <v>1471.158</v>
      </c>
      <c r="CB220">
        <v>2.060324</v>
      </c>
      <c r="CC220">
        <v>1442.021</v>
      </c>
      <c r="CD220">
        <v>19.80586</v>
      </c>
      <c r="CE220">
        <v>1.604205</v>
      </c>
      <c r="CF220">
        <v>1.453049</v>
      </c>
      <c r="CG220">
        <v>13.99923</v>
      </c>
      <c r="CH220">
        <v>12.48285</v>
      </c>
      <c r="CI220">
        <v>1999.973</v>
      </c>
      <c r="CJ220">
        <v>0.9799919</v>
      </c>
      <c r="CK220">
        <v>0.02000777</v>
      </c>
      <c r="CL220">
        <v>0</v>
      </c>
      <c r="CM220">
        <v>2.5545</v>
      </c>
      <c r="CN220">
        <v>0</v>
      </c>
      <c r="CO220">
        <v>3811.203</v>
      </c>
      <c r="CP220">
        <v>16705.11</v>
      </c>
      <c r="CQ220">
        <v>45.875</v>
      </c>
      <c r="CR220">
        <v>48.4496</v>
      </c>
      <c r="CS220">
        <v>47.1374</v>
      </c>
      <c r="CT220">
        <v>46.062</v>
      </c>
      <c r="CU220">
        <v>45</v>
      </c>
      <c r="CV220">
        <v>1959.961</v>
      </c>
      <c r="CW220">
        <v>40.012</v>
      </c>
      <c r="CX220">
        <v>0</v>
      </c>
      <c r="CY220">
        <v>1651547977.8</v>
      </c>
      <c r="CZ220">
        <v>0</v>
      </c>
      <c r="DA220">
        <v>0</v>
      </c>
      <c r="DB220" t="s">
        <v>356</v>
      </c>
      <c r="DC220">
        <v>1657298120.5</v>
      </c>
      <c r="DD220">
        <v>1657298120.5</v>
      </c>
      <c r="DE220">
        <v>0</v>
      </c>
      <c r="DF220">
        <v>1.391</v>
      </c>
      <c r="DG220">
        <v>0.035</v>
      </c>
      <c r="DH220">
        <v>2.39</v>
      </c>
      <c r="DI220">
        <v>0.104</v>
      </c>
      <c r="DJ220">
        <v>419</v>
      </c>
      <c r="DK220">
        <v>18</v>
      </c>
      <c r="DL220">
        <v>0.11</v>
      </c>
      <c r="DM220">
        <v>0.02</v>
      </c>
      <c r="DN220">
        <v>-47.943845</v>
      </c>
      <c r="DO220">
        <v>-2.07040975609765</v>
      </c>
      <c r="DP220">
        <v>0.358358722476515</v>
      </c>
      <c r="DQ220">
        <v>0</v>
      </c>
      <c r="DR220">
        <v>2.06976875</v>
      </c>
      <c r="DS220">
        <v>-0.0643667166979434</v>
      </c>
      <c r="DT220">
        <v>0.00640576583536271</v>
      </c>
      <c r="DU220">
        <v>1</v>
      </c>
      <c r="DV220">
        <v>1</v>
      </c>
      <c r="DW220">
        <v>2</v>
      </c>
      <c r="DX220" t="s">
        <v>383</v>
      </c>
      <c r="DY220">
        <v>2.82642</v>
      </c>
      <c r="DZ220">
        <v>2.63925</v>
      </c>
      <c r="EA220">
        <v>0.167133</v>
      </c>
      <c r="EB220">
        <v>0.170651</v>
      </c>
      <c r="EC220">
        <v>0.0775765</v>
      </c>
      <c r="ED220">
        <v>0.0724972</v>
      </c>
      <c r="EE220">
        <v>23177.8</v>
      </c>
      <c r="EF220">
        <v>20177</v>
      </c>
      <c r="EG220">
        <v>24935.6</v>
      </c>
      <c r="EH220">
        <v>23714.3</v>
      </c>
      <c r="EI220">
        <v>39308.6</v>
      </c>
      <c r="EJ220">
        <v>36445.3</v>
      </c>
      <c r="EK220">
        <v>45127</v>
      </c>
      <c r="EL220">
        <v>42351</v>
      </c>
      <c r="EM220">
        <v>1.7352</v>
      </c>
      <c r="EN220">
        <v>2.05932</v>
      </c>
      <c r="EO220">
        <v>0.00235438</v>
      </c>
      <c r="EP220">
        <v>0</v>
      </c>
      <c r="EQ220">
        <v>24.9963</v>
      </c>
      <c r="ER220">
        <v>999.9</v>
      </c>
      <c r="ES220">
        <v>32.865</v>
      </c>
      <c r="ET220">
        <v>39.609</v>
      </c>
      <c r="EU220">
        <v>32.5252</v>
      </c>
      <c r="EV220">
        <v>51.3709</v>
      </c>
      <c r="EW220">
        <v>29.2388</v>
      </c>
      <c r="EX220">
        <v>2</v>
      </c>
      <c r="EY220">
        <v>0.316608</v>
      </c>
      <c r="EZ220">
        <v>4.15764</v>
      </c>
      <c r="FA220">
        <v>20.1947</v>
      </c>
      <c r="FB220">
        <v>5.23391</v>
      </c>
      <c r="FC220">
        <v>11.992</v>
      </c>
      <c r="FD220">
        <v>4.9557</v>
      </c>
      <c r="FE220">
        <v>3.30393</v>
      </c>
      <c r="FF220">
        <v>348.3</v>
      </c>
      <c r="FG220">
        <v>9999</v>
      </c>
      <c r="FH220">
        <v>9999</v>
      </c>
      <c r="FI220">
        <v>6260.1</v>
      </c>
      <c r="FJ220">
        <v>1.86817</v>
      </c>
      <c r="FK220">
        <v>1.86401</v>
      </c>
      <c r="FL220">
        <v>1.87137</v>
      </c>
      <c r="FM220">
        <v>1.8625</v>
      </c>
      <c r="FN220">
        <v>1.86188</v>
      </c>
      <c r="FO220">
        <v>1.86827</v>
      </c>
      <c r="FP220">
        <v>1.85837</v>
      </c>
      <c r="FQ220">
        <v>1.86462</v>
      </c>
      <c r="FR220">
        <v>5</v>
      </c>
      <c r="FS220">
        <v>0</v>
      </c>
      <c r="FT220">
        <v>0</v>
      </c>
      <c r="FU220">
        <v>0</v>
      </c>
      <c r="FV220" t="s">
        <v>358</v>
      </c>
      <c r="FW220" t="s">
        <v>359</v>
      </c>
      <c r="FX220" t="s">
        <v>360</v>
      </c>
      <c r="FY220" t="s">
        <v>360</v>
      </c>
      <c r="FZ220" t="s">
        <v>360</v>
      </c>
      <c r="GA220" t="s">
        <v>360</v>
      </c>
      <c r="GB220">
        <v>0</v>
      </c>
      <c r="GC220">
        <v>100</v>
      </c>
      <c r="GD220">
        <v>100</v>
      </c>
      <c r="GE220">
        <v>6.22</v>
      </c>
      <c r="GF220">
        <v>0.3067</v>
      </c>
      <c r="GG220">
        <v>1.58883679202709</v>
      </c>
      <c r="GH220">
        <v>0.00476717027532216</v>
      </c>
      <c r="GI220">
        <v>-2.21254457965117e-06</v>
      </c>
      <c r="GJ220">
        <v>8.4011376092462e-10</v>
      </c>
      <c r="GK220">
        <v>-0.0609447565822332</v>
      </c>
      <c r="GL220">
        <v>-0.00872906473258777</v>
      </c>
      <c r="GM220">
        <v>0.00143137740804298</v>
      </c>
      <c r="GN220">
        <v>-1.08861914993027e-05</v>
      </c>
      <c r="GO220">
        <v>12</v>
      </c>
      <c r="GP220">
        <v>2219</v>
      </c>
      <c r="GQ220">
        <v>4</v>
      </c>
      <c r="GR220">
        <v>38</v>
      </c>
      <c r="GS220">
        <v>3051.2</v>
      </c>
      <c r="GT220">
        <v>3051.2</v>
      </c>
      <c r="GU220">
        <v>3.48999</v>
      </c>
      <c r="GV220">
        <v>2.37793</v>
      </c>
      <c r="GW220">
        <v>1.99829</v>
      </c>
      <c r="GX220">
        <v>2.7002</v>
      </c>
      <c r="GY220">
        <v>2.09351</v>
      </c>
      <c r="GZ220">
        <v>2.38159</v>
      </c>
      <c r="HA220">
        <v>44.5293</v>
      </c>
      <c r="HB220">
        <v>13.4053</v>
      </c>
      <c r="HC220">
        <v>18</v>
      </c>
      <c r="HD220">
        <v>425.806</v>
      </c>
      <c r="HE220">
        <v>640.853</v>
      </c>
      <c r="HF220">
        <v>21.1514</v>
      </c>
      <c r="HG220">
        <v>31.515</v>
      </c>
      <c r="HH220">
        <v>29.9996</v>
      </c>
      <c r="HI220">
        <v>31.6968</v>
      </c>
      <c r="HJ220">
        <v>31.6622</v>
      </c>
      <c r="HK220">
        <v>69.8368</v>
      </c>
      <c r="HL220">
        <v>46.105</v>
      </c>
      <c r="HM220">
        <v>0</v>
      </c>
      <c r="HN220">
        <v>21.115</v>
      </c>
      <c r="HO220">
        <v>1475.7</v>
      </c>
      <c r="HP220">
        <v>19.8149</v>
      </c>
      <c r="HQ220">
        <v>95.4732</v>
      </c>
      <c r="HR220">
        <v>99.5292</v>
      </c>
    </row>
    <row r="221" spans="1:226">
      <c r="A221">
        <v>205</v>
      </c>
      <c r="B221">
        <v>1657481198.6</v>
      </c>
      <c r="C221">
        <v>1929.59999990463</v>
      </c>
      <c r="D221" t="s">
        <v>769</v>
      </c>
      <c r="E221" t="s">
        <v>770</v>
      </c>
      <c r="F221">
        <v>5</v>
      </c>
      <c r="G221" t="s">
        <v>596</v>
      </c>
      <c r="H221" t="s">
        <v>354</v>
      </c>
      <c r="I221">
        <v>1657481195.85</v>
      </c>
      <c r="J221">
        <f>(K221)/1000</f>
        <v>0</v>
      </c>
      <c r="K221">
        <f>IF(BF221, AN221, AH221)</f>
        <v>0</v>
      </c>
      <c r="L221">
        <f>IF(BF221, AI221, AG221)</f>
        <v>0</v>
      </c>
      <c r="M221">
        <f>BH221 - IF(AU221&gt;1, L221*BB221*100.0/(AW221*BV221), 0)</f>
        <v>0</v>
      </c>
      <c r="N221">
        <f>((T221-J221/2)*M221-L221)/(T221+J221/2)</f>
        <v>0</v>
      </c>
      <c r="O221">
        <f>N221*(BO221+BP221)/1000.0</f>
        <v>0</v>
      </c>
      <c r="P221">
        <f>(BH221 - IF(AU221&gt;1, L221*BB221*100.0/(AW221*BV221), 0))*(BO221+BP221)/1000.0</f>
        <v>0</v>
      </c>
      <c r="Q221">
        <f>2.0/((1/S221-1/R221)+SIGN(S221)*SQRT((1/S221-1/R221)*(1/S221-1/R221) + 4*BC221/((BC221+1)*(BC221+1))*(2*1/S221*1/R221-1/R221*1/R221)))</f>
        <v>0</v>
      </c>
      <c r="R221">
        <f>IF(LEFT(BD221,1)&lt;&gt;"0",IF(LEFT(BD221,1)="1",3.0,BE221),$D$5+$E$5*(BV221*BO221/($K$5*1000))+$F$5*(BV221*BO221/($K$5*1000))*MAX(MIN(BB221,$J$5),$I$5)*MAX(MIN(BB221,$J$5),$I$5)+$G$5*MAX(MIN(BB221,$J$5),$I$5)*(BV221*BO221/($K$5*1000))+$H$5*(BV221*BO221/($K$5*1000))*(BV221*BO221/($K$5*1000)))</f>
        <v>0</v>
      </c>
      <c r="S221">
        <f>J221*(1000-(1000*0.61365*exp(17.502*W221/(240.97+W221))/(BO221+BP221)+BJ221)/2)/(1000*0.61365*exp(17.502*W221/(240.97+W221))/(BO221+BP221)-BJ221)</f>
        <v>0</v>
      </c>
      <c r="T221">
        <f>1/((BC221+1)/(Q221/1.6)+1/(R221/1.37)) + BC221/((BC221+1)/(Q221/1.6) + BC221/(R221/1.37))</f>
        <v>0</v>
      </c>
      <c r="U221">
        <f>(AX221*BA221)</f>
        <v>0</v>
      </c>
      <c r="V221">
        <f>(BQ221+(U221+2*0.95*5.67E-8*(((BQ221+$B$7)+273)^4-(BQ221+273)^4)-44100*J221)/(1.84*29.3*R221+8*0.95*5.67E-8*(BQ221+273)^3))</f>
        <v>0</v>
      </c>
      <c r="W221">
        <f>($C$7*BR221+$D$7*BS221+$E$7*V221)</f>
        <v>0</v>
      </c>
      <c r="X221">
        <f>0.61365*exp(17.502*W221/(240.97+W221))</f>
        <v>0</v>
      </c>
      <c r="Y221">
        <f>(Z221/AA221*100)</f>
        <v>0</v>
      </c>
      <c r="Z221">
        <f>BJ221*(BO221+BP221)/1000</f>
        <v>0</v>
      </c>
      <c r="AA221">
        <f>0.61365*exp(17.502*BQ221/(240.97+BQ221))</f>
        <v>0</v>
      </c>
      <c r="AB221">
        <f>(X221-BJ221*(BO221+BP221)/1000)</f>
        <v>0</v>
      </c>
      <c r="AC221">
        <f>(-J221*44100)</f>
        <v>0</v>
      </c>
      <c r="AD221">
        <f>2*29.3*R221*0.92*(BQ221-W221)</f>
        <v>0</v>
      </c>
      <c r="AE221">
        <f>2*0.95*5.67E-8*(((BQ221+$B$7)+273)^4-(W221+273)^4)</f>
        <v>0</v>
      </c>
      <c r="AF221">
        <f>U221+AE221+AC221+AD221</f>
        <v>0</v>
      </c>
      <c r="AG221">
        <f>BN221*AU221*(BI221-BH221*(1000-AU221*BK221)/(1000-AU221*BJ221))/(100*BB221)</f>
        <v>0</v>
      </c>
      <c r="AH221">
        <f>1000*BN221*AU221*(BJ221-BK221)/(100*BB221*(1000-AU221*BJ221))</f>
        <v>0</v>
      </c>
      <c r="AI221">
        <f>(AJ221 - AK221 - BO221*1E3/(8.314*(BQ221+273.15)) * AM221/BN221 * AL221) * BN221/(100*BB221) * (1000 - BK221)/1000</f>
        <v>0</v>
      </c>
      <c r="AJ221">
        <v>1488.95923751131</v>
      </c>
      <c r="AK221">
        <v>1452.00515151515</v>
      </c>
      <c r="AL221">
        <v>3.43807081893207</v>
      </c>
      <c r="AM221">
        <v>66.2237107534502</v>
      </c>
      <c r="AN221">
        <f>(AP221 - AO221 + BO221*1E3/(8.314*(BQ221+273.15)) * AR221/BN221 * AQ221) * BN221/(100*BB221) * 1000/(1000 - AP221)</f>
        <v>0</v>
      </c>
      <c r="AO221">
        <v>19.8042642388081</v>
      </c>
      <c r="AP221">
        <v>21.8479083916084</v>
      </c>
      <c r="AQ221">
        <v>-0.000118608961168554</v>
      </c>
      <c r="AR221">
        <v>78.8586477778016</v>
      </c>
      <c r="AS221">
        <v>18</v>
      </c>
      <c r="AT221">
        <v>4</v>
      </c>
      <c r="AU221">
        <f>IF(AS221*$H$13&gt;=AW221,1.0,(AW221/(AW221-AS221*$H$13)))</f>
        <v>0</v>
      </c>
      <c r="AV221">
        <f>(AU221-1)*100</f>
        <v>0</v>
      </c>
      <c r="AW221">
        <f>MAX(0,($B$13+$C$13*BV221)/(1+$D$13*BV221)*BO221/(BQ221+273)*$E$13)</f>
        <v>0</v>
      </c>
      <c r="AX221">
        <f>$B$11*BW221+$C$11*BX221+$F$11*CI221*(1-CL221)</f>
        <v>0</v>
      </c>
      <c r="AY221">
        <f>AX221*AZ221</f>
        <v>0</v>
      </c>
      <c r="AZ221">
        <f>($B$11*$D$9+$C$11*$D$9+$F$11*((CV221+CN221)/MAX(CV221+CN221+CW221, 0.1)*$I$9+CW221/MAX(CV221+CN221+CW221, 0.1)*$J$9))/($B$11+$C$11+$F$11)</f>
        <v>0</v>
      </c>
      <c r="BA221">
        <f>($B$11*$K$9+$C$11*$K$9+$F$11*((CV221+CN221)/MAX(CV221+CN221+CW221, 0.1)*$P$9+CW221/MAX(CV221+CN221+CW221, 0.1)*$Q$9))/($B$11+$C$11+$F$11)</f>
        <v>0</v>
      </c>
      <c r="BB221">
        <v>2.7</v>
      </c>
      <c r="BC221">
        <v>0.5</v>
      </c>
      <c r="BD221" t="s">
        <v>355</v>
      </c>
      <c r="BE221">
        <v>2</v>
      </c>
      <c r="BF221" t="b">
        <v>1</v>
      </c>
      <c r="BG221">
        <v>1657481195.85</v>
      </c>
      <c r="BH221">
        <v>1412.725</v>
      </c>
      <c r="BI221">
        <v>1460.72</v>
      </c>
      <c r="BJ221">
        <v>21.85109</v>
      </c>
      <c r="BK221">
        <v>19.80266</v>
      </c>
      <c r="BL221">
        <v>1406.471</v>
      </c>
      <c r="BM221">
        <v>21.54456</v>
      </c>
      <c r="BN221">
        <v>500.0478</v>
      </c>
      <c r="BO221">
        <v>73.3635</v>
      </c>
      <c r="BP221">
        <v>0.02307643</v>
      </c>
      <c r="BQ221">
        <v>25.22507</v>
      </c>
      <c r="BR221">
        <v>25.03829</v>
      </c>
      <c r="BS221">
        <v>999.9</v>
      </c>
      <c r="BT221">
        <v>0</v>
      </c>
      <c r="BU221">
        <v>0</v>
      </c>
      <c r="BV221">
        <v>9995.249</v>
      </c>
      <c r="BW221">
        <v>0</v>
      </c>
      <c r="BX221">
        <v>2046.872</v>
      </c>
      <c r="BY221">
        <v>-47.99578</v>
      </c>
      <c r="BZ221">
        <v>1444.283</v>
      </c>
      <c r="CA221">
        <v>1490.229</v>
      </c>
      <c r="CB221">
        <v>2.048445</v>
      </c>
      <c r="CC221">
        <v>1460.72</v>
      </c>
      <c r="CD221">
        <v>19.80266</v>
      </c>
      <c r="CE221">
        <v>1.603071</v>
      </c>
      <c r="CF221">
        <v>1.45279</v>
      </c>
      <c r="CG221">
        <v>13.98836</v>
      </c>
      <c r="CH221">
        <v>12.48015</v>
      </c>
      <c r="CI221">
        <v>1999.919</v>
      </c>
      <c r="CJ221">
        <v>0.9799922</v>
      </c>
      <c r="CK221">
        <v>0.02000746</v>
      </c>
      <c r="CL221">
        <v>0</v>
      </c>
      <c r="CM221">
        <v>2.49481</v>
      </c>
      <c r="CN221">
        <v>0</v>
      </c>
      <c r="CO221">
        <v>3808.612</v>
      </c>
      <c r="CP221">
        <v>16704.69</v>
      </c>
      <c r="CQ221">
        <v>45.875</v>
      </c>
      <c r="CR221">
        <v>48.4874</v>
      </c>
      <c r="CS221">
        <v>47.1498</v>
      </c>
      <c r="CT221">
        <v>46.0998</v>
      </c>
      <c r="CU221">
        <v>45.0496</v>
      </c>
      <c r="CV221">
        <v>1959.909</v>
      </c>
      <c r="CW221">
        <v>40.01</v>
      </c>
      <c r="CX221">
        <v>0</v>
      </c>
      <c r="CY221">
        <v>1651547983.2</v>
      </c>
      <c r="CZ221">
        <v>0</v>
      </c>
      <c r="DA221">
        <v>0</v>
      </c>
      <c r="DB221" t="s">
        <v>356</v>
      </c>
      <c r="DC221">
        <v>1657298120.5</v>
      </c>
      <c r="DD221">
        <v>1657298120.5</v>
      </c>
      <c r="DE221">
        <v>0</v>
      </c>
      <c r="DF221">
        <v>1.391</v>
      </c>
      <c r="DG221">
        <v>0.035</v>
      </c>
      <c r="DH221">
        <v>2.39</v>
      </c>
      <c r="DI221">
        <v>0.104</v>
      </c>
      <c r="DJ221">
        <v>419</v>
      </c>
      <c r="DK221">
        <v>18</v>
      </c>
      <c r="DL221">
        <v>0.11</v>
      </c>
      <c r="DM221">
        <v>0.02</v>
      </c>
      <c r="DN221">
        <v>-48.0178175</v>
      </c>
      <c r="DO221">
        <v>-0.328927204502622</v>
      </c>
      <c r="DP221">
        <v>0.270910977894492</v>
      </c>
      <c r="DQ221">
        <v>0</v>
      </c>
      <c r="DR221">
        <v>2.06283</v>
      </c>
      <c r="DS221">
        <v>-0.0902361726078803</v>
      </c>
      <c r="DT221">
        <v>0.00894232771709917</v>
      </c>
      <c r="DU221">
        <v>1</v>
      </c>
      <c r="DV221">
        <v>1</v>
      </c>
      <c r="DW221">
        <v>2</v>
      </c>
      <c r="DX221" t="s">
        <v>383</v>
      </c>
      <c r="DY221">
        <v>2.82659</v>
      </c>
      <c r="DZ221">
        <v>2.63945</v>
      </c>
      <c r="EA221">
        <v>0.168483</v>
      </c>
      <c r="EB221">
        <v>0.171994</v>
      </c>
      <c r="EC221">
        <v>0.0775497</v>
      </c>
      <c r="ED221">
        <v>0.0724877</v>
      </c>
      <c r="EE221">
        <v>23141</v>
      </c>
      <c r="EF221">
        <v>20144.9</v>
      </c>
      <c r="EG221">
        <v>24936.4</v>
      </c>
      <c r="EH221">
        <v>23714.9</v>
      </c>
      <c r="EI221">
        <v>39310.7</v>
      </c>
      <c r="EJ221">
        <v>36446.7</v>
      </c>
      <c r="EK221">
        <v>45128.1</v>
      </c>
      <c r="EL221">
        <v>42352.1</v>
      </c>
      <c r="EM221">
        <v>1.73562</v>
      </c>
      <c r="EN221">
        <v>2.05938</v>
      </c>
      <c r="EO221">
        <v>0.00224635</v>
      </c>
      <c r="EP221">
        <v>0</v>
      </c>
      <c r="EQ221">
        <v>25.0085</v>
      </c>
      <c r="ER221">
        <v>999.9</v>
      </c>
      <c r="ES221">
        <v>32.841</v>
      </c>
      <c r="ET221">
        <v>39.609</v>
      </c>
      <c r="EU221">
        <v>32.4994</v>
      </c>
      <c r="EV221">
        <v>51.3809</v>
      </c>
      <c r="EW221">
        <v>29.2348</v>
      </c>
      <c r="EX221">
        <v>2</v>
      </c>
      <c r="EY221">
        <v>0.315119</v>
      </c>
      <c r="EZ221">
        <v>4.15568</v>
      </c>
      <c r="FA221">
        <v>20.1949</v>
      </c>
      <c r="FB221">
        <v>5.23406</v>
      </c>
      <c r="FC221">
        <v>11.992</v>
      </c>
      <c r="FD221">
        <v>4.9557</v>
      </c>
      <c r="FE221">
        <v>3.304</v>
      </c>
      <c r="FF221">
        <v>348.3</v>
      </c>
      <c r="FG221">
        <v>9999</v>
      </c>
      <c r="FH221">
        <v>9999</v>
      </c>
      <c r="FI221">
        <v>6260.1</v>
      </c>
      <c r="FJ221">
        <v>1.86816</v>
      </c>
      <c r="FK221">
        <v>1.86401</v>
      </c>
      <c r="FL221">
        <v>1.8714</v>
      </c>
      <c r="FM221">
        <v>1.86251</v>
      </c>
      <c r="FN221">
        <v>1.86188</v>
      </c>
      <c r="FO221">
        <v>1.86824</v>
      </c>
      <c r="FP221">
        <v>1.85837</v>
      </c>
      <c r="FQ221">
        <v>1.86462</v>
      </c>
      <c r="FR221">
        <v>5</v>
      </c>
      <c r="FS221">
        <v>0</v>
      </c>
      <c r="FT221">
        <v>0</v>
      </c>
      <c r="FU221">
        <v>0</v>
      </c>
      <c r="FV221" t="s">
        <v>358</v>
      </c>
      <c r="FW221" t="s">
        <v>359</v>
      </c>
      <c r="FX221" t="s">
        <v>360</v>
      </c>
      <c r="FY221" t="s">
        <v>360</v>
      </c>
      <c r="FZ221" t="s">
        <v>360</v>
      </c>
      <c r="GA221" t="s">
        <v>360</v>
      </c>
      <c r="GB221">
        <v>0</v>
      </c>
      <c r="GC221">
        <v>100</v>
      </c>
      <c r="GD221">
        <v>100</v>
      </c>
      <c r="GE221">
        <v>6.28</v>
      </c>
      <c r="GF221">
        <v>0.3063</v>
      </c>
      <c r="GG221">
        <v>1.58883679202709</v>
      </c>
      <c r="GH221">
        <v>0.00476717027532216</v>
      </c>
      <c r="GI221">
        <v>-2.21254457965117e-06</v>
      </c>
      <c r="GJ221">
        <v>8.4011376092462e-10</v>
      </c>
      <c r="GK221">
        <v>-0.0609447565822332</v>
      </c>
      <c r="GL221">
        <v>-0.00872906473258777</v>
      </c>
      <c r="GM221">
        <v>0.00143137740804298</v>
      </c>
      <c r="GN221">
        <v>-1.08861914993027e-05</v>
      </c>
      <c r="GO221">
        <v>12</v>
      </c>
      <c r="GP221">
        <v>2219</v>
      </c>
      <c r="GQ221">
        <v>4</v>
      </c>
      <c r="GR221">
        <v>38</v>
      </c>
      <c r="GS221">
        <v>3051.3</v>
      </c>
      <c r="GT221">
        <v>3051.3</v>
      </c>
      <c r="GU221">
        <v>3.52173</v>
      </c>
      <c r="GV221">
        <v>2.38281</v>
      </c>
      <c r="GW221">
        <v>1.99829</v>
      </c>
      <c r="GX221">
        <v>2.70142</v>
      </c>
      <c r="GY221">
        <v>2.09351</v>
      </c>
      <c r="GZ221">
        <v>2.34985</v>
      </c>
      <c r="HA221">
        <v>44.5293</v>
      </c>
      <c r="HB221">
        <v>13.3965</v>
      </c>
      <c r="HC221">
        <v>18</v>
      </c>
      <c r="HD221">
        <v>425.952</v>
      </c>
      <c r="HE221">
        <v>640.73</v>
      </c>
      <c r="HF221">
        <v>21.1105</v>
      </c>
      <c r="HG221">
        <v>31.4999</v>
      </c>
      <c r="HH221">
        <v>29.9992</v>
      </c>
      <c r="HI221">
        <v>31.6816</v>
      </c>
      <c r="HJ221">
        <v>31.6469</v>
      </c>
      <c r="HK221">
        <v>70.5286</v>
      </c>
      <c r="HL221">
        <v>46.105</v>
      </c>
      <c r="HM221">
        <v>0</v>
      </c>
      <c r="HN221">
        <v>21.0767</v>
      </c>
      <c r="HO221">
        <v>1489.14</v>
      </c>
      <c r="HP221">
        <v>19.8161</v>
      </c>
      <c r="HQ221">
        <v>95.4757</v>
      </c>
      <c r="HR221">
        <v>99.5318</v>
      </c>
    </row>
    <row r="222" spans="1:226">
      <c r="A222">
        <v>206</v>
      </c>
      <c r="B222">
        <v>1657481203.6</v>
      </c>
      <c r="C222">
        <v>1934.59999990463</v>
      </c>
      <c r="D222" t="s">
        <v>771</v>
      </c>
      <c r="E222" t="s">
        <v>772</v>
      </c>
      <c r="F222">
        <v>5</v>
      </c>
      <c r="G222" t="s">
        <v>596</v>
      </c>
      <c r="H222" t="s">
        <v>354</v>
      </c>
      <c r="I222">
        <v>1657481201.1</v>
      </c>
      <c r="J222">
        <f>(K222)/1000</f>
        <v>0</v>
      </c>
      <c r="K222">
        <f>IF(BF222, AN222, AH222)</f>
        <v>0</v>
      </c>
      <c r="L222">
        <f>IF(BF222, AI222, AG222)</f>
        <v>0</v>
      </c>
      <c r="M222">
        <f>BH222 - IF(AU222&gt;1, L222*BB222*100.0/(AW222*BV222), 0)</f>
        <v>0</v>
      </c>
      <c r="N222">
        <f>((T222-J222/2)*M222-L222)/(T222+J222/2)</f>
        <v>0</v>
      </c>
      <c r="O222">
        <f>N222*(BO222+BP222)/1000.0</f>
        <v>0</v>
      </c>
      <c r="P222">
        <f>(BH222 - IF(AU222&gt;1, L222*BB222*100.0/(AW222*BV222), 0))*(BO222+BP222)/1000.0</f>
        <v>0</v>
      </c>
      <c r="Q222">
        <f>2.0/((1/S222-1/R222)+SIGN(S222)*SQRT((1/S222-1/R222)*(1/S222-1/R222) + 4*BC222/((BC222+1)*(BC222+1))*(2*1/S222*1/R222-1/R222*1/R222)))</f>
        <v>0</v>
      </c>
      <c r="R222">
        <f>IF(LEFT(BD222,1)&lt;&gt;"0",IF(LEFT(BD222,1)="1",3.0,BE222),$D$5+$E$5*(BV222*BO222/($K$5*1000))+$F$5*(BV222*BO222/($K$5*1000))*MAX(MIN(BB222,$J$5),$I$5)*MAX(MIN(BB222,$J$5),$I$5)+$G$5*MAX(MIN(BB222,$J$5),$I$5)*(BV222*BO222/($K$5*1000))+$H$5*(BV222*BO222/($K$5*1000))*(BV222*BO222/($K$5*1000)))</f>
        <v>0</v>
      </c>
      <c r="S222">
        <f>J222*(1000-(1000*0.61365*exp(17.502*W222/(240.97+W222))/(BO222+BP222)+BJ222)/2)/(1000*0.61365*exp(17.502*W222/(240.97+W222))/(BO222+BP222)-BJ222)</f>
        <v>0</v>
      </c>
      <c r="T222">
        <f>1/((BC222+1)/(Q222/1.6)+1/(R222/1.37)) + BC222/((BC222+1)/(Q222/1.6) + BC222/(R222/1.37))</f>
        <v>0</v>
      </c>
      <c r="U222">
        <f>(AX222*BA222)</f>
        <v>0</v>
      </c>
      <c r="V222">
        <f>(BQ222+(U222+2*0.95*5.67E-8*(((BQ222+$B$7)+273)^4-(BQ222+273)^4)-44100*J222)/(1.84*29.3*R222+8*0.95*5.67E-8*(BQ222+273)^3))</f>
        <v>0</v>
      </c>
      <c r="W222">
        <f>($C$7*BR222+$D$7*BS222+$E$7*V222)</f>
        <v>0</v>
      </c>
      <c r="X222">
        <f>0.61365*exp(17.502*W222/(240.97+W222))</f>
        <v>0</v>
      </c>
      <c r="Y222">
        <f>(Z222/AA222*100)</f>
        <v>0</v>
      </c>
      <c r="Z222">
        <f>BJ222*(BO222+BP222)/1000</f>
        <v>0</v>
      </c>
      <c r="AA222">
        <f>0.61365*exp(17.502*BQ222/(240.97+BQ222))</f>
        <v>0</v>
      </c>
      <c r="AB222">
        <f>(X222-BJ222*(BO222+BP222)/1000)</f>
        <v>0</v>
      </c>
      <c r="AC222">
        <f>(-J222*44100)</f>
        <v>0</v>
      </c>
      <c r="AD222">
        <f>2*29.3*R222*0.92*(BQ222-W222)</f>
        <v>0</v>
      </c>
      <c r="AE222">
        <f>2*0.95*5.67E-8*(((BQ222+$B$7)+273)^4-(W222+273)^4)</f>
        <v>0</v>
      </c>
      <c r="AF222">
        <f>U222+AE222+AC222+AD222</f>
        <v>0</v>
      </c>
      <c r="AG222">
        <f>BN222*AU222*(BI222-BH222*(1000-AU222*BK222)/(1000-AU222*BJ222))/(100*BB222)</f>
        <v>0</v>
      </c>
      <c r="AH222">
        <f>1000*BN222*AU222*(BJ222-BK222)/(100*BB222*(1000-AU222*BJ222))</f>
        <v>0</v>
      </c>
      <c r="AI222">
        <f>(AJ222 - AK222 - BO222*1E3/(8.314*(BQ222+273.15)) * AM222/BN222 * AL222) * BN222/(100*BB222) * (1000 - BK222)/1000</f>
        <v>0</v>
      </c>
      <c r="AJ222">
        <v>1506.3070731734</v>
      </c>
      <c r="AK222">
        <v>1469.01393939394</v>
      </c>
      <c r="AL222">
        <v>3.4183264612287</v>
      </c>
      <c r="AM222">
        <v>66.2237107534502</v>
      </c>
      <c r="AN222">
        <f>(AP222 - AO222 + BO222*1E3/(8.314*(BQ222+273.15)) * AR222/BN222 * AQ222) * BN222/(100*BB222) * 1000/(1000 - AP222)</f>
        <v>0</v>
      </c>
      <c r="AO222">
        <v>19.8006331410869</v>
      </c>
      <c r="AP222">
        <v>21.8385153846154</v>
      </c>
      <c r="AQ222">
        <v>-0.000151771563843047</v>
      </c>
      <c r="AR222">
        <v>78.8586477778016</v>
      </c>
      <c r="AS222">
        <v>18</v>
      </c>
      <c r="AT222">
        <v>4</v>
      </c>
      <c r="AU222">
        <f>IF(AS222*$H$13&gt;=AW222,1.0,(AW222/(AW222-AS222*$H$13)))</f>
        <v>0</v>
      </c>
      <c r="AV222">
        <f>(AU222-1)*100</f>
        <v>0</v>
      </c>
      <c r="AW222">
        <f>MAX(0,($B$13+$C$13*BV222)/(1+$D$13*BV222)*BO222/(BQ222+273)*$E$13)</f>
        <v>0</v>
      </c>
      <c r="AX222">
        <f>$B$11*BW222+$C$11*BX222+$F$11*CI222*(1-CL222)</f>
        <v>0</v>
      </c>
      <c r="AY222">
        <f>AX222*AZ222</f>
        <v>0</v>
      </c>
      <c r="AZ222">
        <f>($B$11*$D$9+$C$11*$D$9+$F$11*((CV222+CN222)/MAX(CV222+CN222+CW222, 0.1)*$I$9+CW222/MAX(CV222+CN222+CW222, 0.1)*$J$9))/($B$11+$C$11+$F$11)</f>
        <v>0</v>
      </c>
      <c r="BA222">
        <f>($B$11*$K$9+$C$11*$K$9+$F$11*((CV222+CN222)/MAX(CV222+CN222+CW222, 0.1)*$P$9+CW222/MAX(CV222+CN222+CW222, 0.1)*$Q$9))/($B$11+$C$11+$F$11)</f>
        <v>0</v>
      </c>
      <c r="BB222">
        <v>2.7</v>
      </c>
      <c r="BC222">
        <v>0.5</v>
      </c>
      <c r="BD222" t="s">
        <v>355</v>
      </c>
      <c r="BE222">
        <v>2</v>
      </c>
      <c r="BF222" t="b">
        <v>1</v>
      </c>
      <c r="BG222">
        <v>1657481201.1</v>
      </c>
      <c r="BH222">
        <v>1430.24666666667</v>
      </c>
      <c r="BI222">
        <v>1478.42333333333</v>
      </c>
      <c r="BJ222">
        <v>21.8391888888889</v>
      </c>
      <c r="BK222">
        <v>19.8013555555556</v>
      </c>
      <c r="BL222">
        <v>1423.93</v>
      </c>
      <c r="BM222">
        <v>21.5331222222222</v>
      </c>
      <c r="BN222">
        <v>500.052444444445</v>
      </c>
      <c r="BO222">
        <v>73.3638666666667</v>
      </c>
      <c r="BP222">
        <v>0.0227925222222222</v>
      </c>
      <c r="BQ222">
        <v>25.2310111111111</v>
      </c>
      <c r="BR222">
        <v>25.051</v>
      </c>
      <c r="BS222">
        <v>999.9</v>
      </c>
      <c r="BT222">
        <v>0</v>
      </c>
      <c r="BU222">
        <v>0</v>
      </c>
      <c r="BV222">
        <v>10002.4277777778</v>
      </c>
      <c r="BW222">
        <v>0</v>
      </c>
      <c r="BX222">
        <v>2047.19222222222</v>
      </c>
      <c r="BY222">
        <v>-48.1776777777778</v>
      </c>
      <c r="BZ222">
        <v>1462.17777777778</v>
      </c>
      <c r="CA222">
        <v>1508.28888888889</v>
      </c>
      <c r="CB222">
        <v>2.03784333333333</v>
      </c>
      <c r="CC222">
        <v>1478.42333333333</v>
      </c>
      <c r="CD222">
        <v>19.8013555555556</v>
      </c>
      <c r="CE222">
        <v>1.60220888888889</v>
      </c>
      <c r="CF222">
        <v>1.45270444444444</v>
      </c>
      <c r="CG222">
        <v>13.9800666666667</v>
      </c>
      <c r="CH222">
        <v>12.4792333333333</v>
      </c>
      <c r="CI222">
        <v>2000.04555555556</v>
      </c>
      <c r="CJ222">
        <v>0.979993666666667</v>
      </c>
      <c r="CK222">
        <v>0.0200059444444444</v>
      </c>
      <c r="CL222">
        <v>0</v>
      </c>
      <c r="CM222">
        <v>2.42035555555556</v>
      </c>
      <c r="CN222">
        <v>0</v>
      </c>
      <c r="CO222">
        <v>3807.36444444444</v>
      </c>
      <c r="CP222">
        <v>16705.7444444444</v>
      </c>
      <c r="CQ222">
        <v>45.875</v>
      </c>
      <c r="CR222">
        <v>48.5</v>
      </c>
      <c r="CS222">
        <v>47.1801111111111</v>
      </c>
      <c r="CT222">
        <v>46.125</v>
      </c>
      <c r="CU222">
        <v>45.062</v>
      </c>
      <c r="CV222">
        <v>1960.03555555556</v>
      </c>
      <c r="CW222">
        <v>40.01</v>
      </c>
      <c r="CX222">
        <v>0</v>
      </c>
      <c r="CY222">
        <v>1651547988</v>
      </c>
      <c r="CZ222">
        <v>0</v>
      </c>
      <c r="DA222">
        <v>0</v>
      </c>
      <c r="DB222" t="s">
        <v>356</v>
      </c>
      <c r="DC222">
        <v>1657298120.5</v>
      </c>
      <c r="DD222">
        <v>1657298120.5</v>
      </c>
      <c r="DE222">
        <v>0</v>
      </c>
      <c r="DF222">
        <v>1.391</v>
      </c>
      <c r="DG222">
        <v>0.035</v>
      </c>
      <c r="DH222">
        <v>2.39</v>
      </c>
      <c r="DI222">
        <v>0.104</v>
      </c>
      <c r="DJ222">
        <v>419</v>
      </c>
      <c r="DK222">
        <v>18</v>
      </c>
      <c r="DL222">
        <v>0.11</v>
      </c>
      <c r="DM222">
        <v>0.02</v>
      </c>
      <c r="DN222">
        <v>-48.0565225</v>
      </c>
      <c r="DO222">
        <v>-1.41467279549705</v>
      </c>
      <c r="DP222">
        <v>0.273892871838151</v>
      </c>
      <c r="DQ222">
        <v>0</v>
      </c>
      <c r="DR222">
        <v>2.054984</v>
      </c>
      <c r="DS222">
        <v>-0.111258236397752</v>
      </c>
      <c r="DT222">
        <v>0.0108426629109274</v>
      </c>
      <c r="DU222">
        <v>0</v>
      </c>
      <c r="DV222">
        <v>0</v>
      </c>
      <c r="DW222">
        <v>2</v>
      </c>
      <c r="DX222" t="s">
        <v>357</v>
      </c>
      <c r="DY222">
        <v>2.82674</v>
      </c>
      <c r="DZ222">
        <v>2.63909</v>
      </c>
      <c r="EA222">
        <v>0.169688</v>
      </c>
      <c r="EB222">
        <v>0.173154</v>
      </c>
      <c r="EC222">
        <v>0.0775286</v>
      </c>
      <c r="ED222">
        <v>0.072492</v>
      </c>
      <c r="EE222">
        <v>23108.1</v>
      </c>
      <c r="EF222">
        <v>20117.2</v>
      </c>
      <c r="EG222">
        <v>24937.1</v>
      </c>
      <c r="EH222">
        <v>23715.5</v>
      </c>
      <c r="EI222">
        <v>39312.9</v>
      </c>
      <c r="EJ222">
        <v>36447.4</v>
      </c>
      <c r="EK222">
        <v>45129.5</v>
      </c>
      <c r="EL222">
        <v>42353.1</v>
      </c>
      <c r="EM222">
        <v>1.73592</v>
      </c>
      <c r="EN222">
        <v>2.05965</v>
      </c>
      <c r="EO222">
        <v>0.0015609</v>
      </c>
      <c r="EP222">
        <v>0</v>
      </c>
      <c r="EQ222">
        <v>25.0228</v>
      </c>
      <c r="ER222">
        <v>999.9</v>
      </c>
      <c r="ES222">
        <v>32.841</v>
      </c>
      <c r="ET222">
        <v>39.619</v>
      </c>
      <c r="EU222">
        <v>32.5146</v>
      </c>
      <c r="EV222">
        <v>50.9109</v>
      </c>
      <c r="EW222">
        <v>29.1667</v>
      </c>
      <c r="EX222">
        <v>2</v>
      </c>
      <c r="EY222">
        <v>0.314042</v>
      </c>
      <c r="EZ222">
        <v>4.19304</v>
      </c>
      <c r="FA222">
        <v>20.1939</v>
      </c>
      <c r="FB222">
        <v>5.23316</v>
      </c>
      <c r="FC222">
        <v>11.992</v>
      </c>
      <c r="FD222">
        <v>4.95575</v>
      </c>
      <c r="FE222">
        <v>3.30398</v>
      </c>
      <c r="FF222">
        <v>348.3</v>
      </c>
      <c r="FG222">
        <v>9999</v>
      </c>
      <c r="FH222">
        <v>9999</v>
      </c>
      <c r="FI222">
        <v>6260.3</v>
      </c>
      <c r="FJ222">
        <v>1.86816</v>
      </c>
      <c r="FK222">
        <v>1.86401</v>
      </c>
      <c r="FL222">
        <v>1.87138</v>
      </c>
      <c r="FM222">
        <v>1.86251</v>
      </c>
      <c r="FN222">
        <v>1.86188</v>
      </c>
      <c r="FO222">
        <v>1.86824</v>
      </c>
      <c r="FP222">
        <v>1.85837</v>
      </c>
      <c r="FQ222">
        <v>1.86462</v>
      </c>
      <c r="FR222">
        <v>5</v>
      </c>
      <c r="FS222">
        <v>0</v>
      </c>
      <c r="FT222">
        <v>0</v>
      </c>
      <c r="FU222">
        <v>0</v>
      </c>
      <c r="FV222" t="s">
        <v>358</v>
      </c>
      <c r="FW222" t="s">
        <v>359</v>
      </c>
      <c r="FX222" t="s">
        <v>360</v>
      </c>
      <c r="FY222" t="s">
        <v>360</v>
      </c>
      <c r="FZ222" t="s">
        <v>360</v>
      </c>
      <c r="GA222" t="s">
        <v>360</v>
      </c>
      <c r="GB222">
        <v>0</v>
      </c>
      <c r="GC222">
        <v>100</v>
      </c>
      <c r="GD222">
        <v>100</v>
      </c>
      <c r="GE222">
        <v>6.35</v>
      </c>
      <c r="GF222">
        <v>0.306</v>
      </c>
      <c r="GG222">
        <v>1.58883679202709</v>
      </c>
      <c r="GH222">
        <v>0.00476717027532216</v>
      </c>
      <c r="GI222">
        <v>-2.21254457965117e-06</v>
      </c>
      <c r="GJ222">
        <v>8.4011376092462e-10</v>
      </c>
      <c r="GK222">
        <v>-0.0609447565822332</v>
      </c>
      <c r="GL222">
        <v>-0.00872906473258777</v>
      </c>
      <c r="GM222">
        <v>0.00143137740804298</v>
      </c>
      <c r="GN222">
        <v>-1.08861914993027e-05</v>
      </c>
      <c r="GO222">
        <v>12</v>
      </c>
      <c r="GP222">
        <v>2219</v>
      </c>
      <c r="GQ222">
        <v>4</v>
      </c>
      <c r="GR222">
        <v>38</v>
      </c>
      <c r="GS222">
        <v>3051.4</v>
      </c>
      <c r="GT222">
        <v>3051.4</v>
      </c>
      <c r="GU222">
        <v>3.5498</v>
      </c>
      <c r="GV222">
        <v>2.37793</v>
      </c>
      <c r="GW222">
        <v>1.99829</v>
      </c>
      <c r="GX222">
        <v>2.7002</v>
      </c>
      <c r="GY222">
        <v>2.09351</v>
      </c>
      <c r="GZ222">
        <v>2.42188</v>
      </c>
      <c r="HA222">
        <v>44.5293</v>
      </c>
      <c r="HB222">
        <v>13.3965</v>
      </c>
      <c r="HC222">
        <v>18</v>
      </c>
      <c r="HD222">
        <v>426.049</v>
      </c>
      <c r="HE222">
        <v>640.808</v>
      </c>
      <c r="HF222">
        <v>21.0739</v>
      </c>
      <c r="HG222">
        <v>31.486</v>
      </c>
      <c r="HH222">
        <v>29.9991</v>
      </c>
      <c r="HI222">
        <v>31.6699</v>
      </c>
      <c r="HJ222">
        <v>31.6331</v>
      </c>
      <c r="HK222">
        <v>71.1558</v>
      </c>
      <c r="HL222">
        <v>46.105</v>
      </c>
      <c r="HM222">
        <v>0</v>
      </c>
      <c r="HN222">
        <v>21.0262</v>
      </c>
      <c r="HO222">
        <v>1509.21</v>
      </c>
      <c r="HP222">
        <v>19.8159</v>
      </c>
      <c r="HQ222">
        <v>95.4786</v>
      </c>
      <c r="HR222">
        <v>99.5343</v>
      </c>
    </row>
    <row r="223" spans="1:226">
      <c r="A223">
        <v>207</v>
      </c>
      <c r="B223">
        <v>1657481208.6</v>
      </c>
      <c r="C223">
        <v>1939.59999990463</v>
      </c>
      <c r="D223" t="s">
        <v>773</v>
      </c>
      <c r="E223" t="s">
        <v>774</v>
      </c>
      <c r="F223">
        <v>5</v>
      </c>
      <c r="G223" t="s">
        <v>596</v>
      </c>
      <c r="H223" t="s">
        <v>354</v>
      </c>
      <c r="I223">
        <v>1657481205.8</v>
      </c>
      <c r="J223">
        <f>(K223)/1000</f>
        <v>0</v>
      </c>
      <c r="K223">
        <f>IF(BF223, AN223, AH223)</f>
        <v>0</v>
      </c>
      <c r="L223">
        <f>IF(BF223, AI223, AG223)</f>
        <v>0</v>
      </c>
      <c r="M223">
        <f>BH223 - IF(AU223&gt;1, L223*BB223*100.0/(AW223*BV223), 0)</f>
        <v>0</v>
      </c>
      <c r="N223">
        <f>((T223-J223/2)*M223-L223)/(T223+J223/2)</f>
        <v>0</v>
      </c>
      <c r="O223">
        <f>N223*(BO223+BP223)/1000.0</f>
        <v>0</v>
      </c>
      <c r="P223">
        <f>(BH223 - IF(AU223&gt;1, L223*BB223*100.0/(AW223*BV223), 0))*(BO223+BP223)/1000.0</f>
        <v>0</v>
      </c>
      <c r="Q223">
        <f>2.0/((1/S223-1/R223)+SIGN(S223)*SQRT((1/S223-1/R223)*(1/S223-1/R223) + 4*BC223/((BC223+1)*(BC223+1))*(2*1/S223*1/R223-1/R223*1/R223)))</f>
        <v>0</v>
      </c>
      <c r="R223">
        <f>IF(LEFT(BD223,1)&lt;&gt;"0",IF(LEFT(BD223,1)="1",3.0,BE223),$D$5+$E$5*(BV223*BO223/($K$5*1000))+$F$5*(BV223*BO223/($K$5*1000))*MAX(MIN(BB223,$J$5),$I$5)*MAX(MIN(BB223,$J$5),$I$5)+$G$5*MAX(MIN(BB223,$J$5),$I$5)*(BV223*BO223/($K$5*1000))+$H$5*(BV223*BO223/($K$5*1000))*(BV223*BO223/($K$5*1000)))</f>
        <v>0</v>
      </c>
      <c r="S223">
        <f>J223*(1000-(1000*0.61365*exp(17.502*W223/(240.97+W223))/(BO223+BP223)+BJ223)/2)/(1000*0.61365*exp(17.502*W223/(240.97+W223))/(BO223+BP223)-BJ223)</f>
        <v>0</v>
      </c>
      <c r="T223">
        <f>1/((BC223+1)/(Q223/1.6)+1/(R223/1.37)) + BC223/((BC223+1)/(Q223/1.6) + BC223/(R223/1.37))</f>
        <v>0</v>
      </c>
      <c r="U223">
        <f>(AX223*BA223)</f>
        <v>0</v>
      </c>
      <c r="V223">
        <f>(BQ223+(U223+2*0.95*5.67E-8*(((BQ223+$B$7)+273)^4-(BQ223+273)^4)-44100*J223)/(1.84*29.3*R223+8*0.95*5.67E-8*(BQ223+273)^3))</f>
        <v>0</v>
      </c>
      <c r="W223">
        <f>($C$7*BR223+$D$7*BS223+$E$7*V223)</f>
        <v>0</v>
      </c>
      <c r="X223">
        <f>0.61365*exp(17.502*W223/(240.97+W223))</f>
        <v>0</v>
      </c>
      <c r="Y223">
        <f>(Z223/AA223*100)</f>
        <v>0</v>
      </c>
      <c r="Z223">
        <f>BJ223*(BO223+BP223)/1000</f>
        <v>0</v>
      </c>
      <c r="AA223">
        <f>0.61365*exp(17.502*BQ223/(240.97+BQ223))</f>
        <v>0</v>
      </c>
      <c r="AB223">
        <f>(X223-BJ223*(BO223+BP223)/1000)</f>
        <v>0</v>
      </c>
      <c r="AC223">
        <f>(-J223*44100)</f>
        <v>0</v>
      </c>
      <c r="AD223">
        <f>2*29.3*R223*0.92*(BQ223-W223)</f>
        <v>0</v>
      </c>
      <c r="AE223">
        <f>2*0.95*5.67E-8*(((BQ223+$B$7)+273)^4-(W223+273)^4)</f>
        <v>0</v>
      </c>
      <c r="AF223">
        <f>U223+AE223+AC223+AD223</f>
        <v>0</v>
      </c>
      <c r="AG223">
        <f>BN223*AU223*(BI223-BH223*(1000-AU223*BK223)/(1000-AU223*BJ223))/(100*BB223)</f>
        <v>0</v>
      </c>
      <c r="AH223">
        <f>1000*BN223*AU223*(BJ223-BK223)/(100*BB223*(1000-AU223*BJ223))</f>
        <v>0</v>
      </c>
      <c r="AI223">
        <f>(AJ223 - AK223 - BO223*1E3/(8.314*(BQ223+273.15)) * AM223/BN223 * AL223) * BN223/(100*BB223) * (1000 - BK223)/1000</f>
        <v>0</v>
      </c>
      <c r="AJ223">
        <v>1523.26372357669</v>
      </c>
      <c r="AK223">
        <v>1486.13309090909</v>
      </c>
      <c r="AL223">
        <v>3.44179108801603</v>
      </c>
      <c r="AM223">
        <v>66.2237107534502</v>
      </c>
      <c r="AN223">
        <f>(AP223 - AO223 + BO223*1E3/(8.314*(BQ223+273.15)) * AR223/BN223 * AQ223) * BN223/(100*BB223) * 1000/(1000 - AP223)</f>
        <v>0</v>
      </c>
      <c r="AO223">
        <v>19.8003227304209</v>
      </c>
      <c r="AP223">
        <v>21.826913986014</v>
      </c>
      <c r="AQ223">
        <v>-8.78688243132924e-05</v>
      </c>
      <c r="AR223">
        <v>78.8586477778016</v>
      </c>
      <c r="AS223">
        <v>18</v>
      </c>
      <c r="AT223">
        <v>4</v>
      </c>
      <c r="AU223">
        <f>IF(AS223*$H$13&gt;=AW223,1.0,(AW223/(AW223-AS223*$H$13)))</f>
        <v>0</v>
      </c>
      <c r="AV223">
        <f>(AU223-1)*100</f>
        <v>0</v>
      </c>
      <c r="AW223">
        <f>MAX(0,($B$13+$C$13*BV223)/(1+$D$13*BV223)*BO223/(BQ223+273)*$E$13)</f>
        <v>0</v>
      </c>
      <c r="AX223">
        <f>$B$11*BW223+$C$11*BX223+$F$11*CI223*(1-CL223)</f>
        <v>0</v>
      </c>
      <c r="AY223">
        <f>AX223*AZ223</f>
        <v>0</v>
      </c>
      <c r="AZ223">
        <f>($B$11*$D$9+$C$11*$D$9+$F$11*((CV223+CN223)/MAX(CV223+CN223+CW223, 0.1)*$I$9+CW223/MAX(CV223+CN223+CW223, 0.1)*$J$9))/($B$11+$C$11+$F$11)</f>
        <v>0</v>
      </c>
      <c r="BA223">
        <f>($B$11*$K$9+$C$11*$K$9+$F$11*((CV223+CN223)/MAX(CV223+CN223+CW223, 0.1)*$P$9+CW223/MAX(CV223+CN223+CW223, 0.1)*$Q$9))/($B$11+$C$11+$F$11)</f>
        <v>0</v>
      </c>
      <c r="BB223">
        <v>2.7</v>
      </c>
      <c r="BC223">
        <v>0.5</v>
      </c>
      <c r="BD223" t="s">
        <v>355</v>
      </c>
      <c r="BE223">
        <v>2</v>
      </c>
      <c r="BF223" t="b">
        <v>1</v>
      </c>
      <c r="BG223">
        <v>1657481205.8</v>
      </c>
      <c r="BH223">
        <v>1445.968</v>
      </c>
      <c r="BI223">
        <v>1494.207</v>
      </c>
      <c r="BJ223">
        <v>21.83229</v>
      </c>
      <c r="BK223">
        <v>19.7994</v>
      </c>
      <c r="BL223">
        <v>1439.594</v>
      </c>
      <c r="BM223">
        <v>21.52646</v>
      </c>
      <c r="BN223">
        <v>499.9302</v>
      </c>
      <c r="BO223">
        <v>73.36362</v>
      </c>
      <c r="BP223">
        <v>0.02295707</v>
      </c>
      <c r="BQ223">
        <v>25.23315</v>
      </c>
      <c r="BR223">
        <v>25.0526</v>
      </c>
      <c r="BS223">
        <v>999.9</v>
      </c>
      <c r="BT223">
        <v>0</v>
      </c>
      <c r="BU223">
        <v>0</v>
      </c>
      <c r="BV223">
        <v>9963.685</v>
      </c>
      <c r="BW223">
        <v>0</v>
      </c>
      <c r="BX223">
        <v>2046.463</v>
      </c>
      <c r="BY223">
        <v>-48.23967</v>
      </c>
      <c r="BZ223">
        <v>1478.239</v>
      </c>
      <c r="CA223">
        <v>1524.388</v>
      </c>
      <c r="CB223">
        <v>2.032923</v>
      </c>
      <c r="CC223">
        <v>1494.207</v>
      </c>
      <c r="CD223">
        <v>19.7994</v>
      </c>
      <c r="CE223">
        <v>1.601697</v>
      </c>
      <c r="CF223">
        <v>1.452554</v>
      </c>
      <c r="CG223">
        <v>13.97516</v>
      </c>
      <c r="CH223">
        <v>12.47768</v>
      </c>
      <c r="CI223">
        <v>2000.021</v>
      </c>
      <c r="CJ223">
        <v>0.9799931</v>
      </c>
      <c r="CK223">
        <v>0.02000653</v>
      </c>
      <c r="CL223">
        <v>0</v>
      </c>
      <c r="CM223">
        <v>2.45908</v>
      </c>
      <c r="CN223">
        <v>0</v>
      </c>
      <c r="CO223">
        <v>3805.709</v>
      </c>
      <c r="CP223">
        <v>16705.54</v>
      </c>
      <c r="CQ223">
        <v>45.9184</v>
      </c>
      <c r="CR223">
        <v>48.5</v>
      </c>
      <c r="CS223">
        <v>47.187</v>
      </c>
      <c r="CT223">
        <v>46.125</v>
      </c>
      <c r="CU223">
        <v>45.062</v>
      </c>
      <c r="CV223">
        <v>1960.009</v>
      </c>
      <c r="CW223">
        <v>40.012</v>
      </c>
      <c r="CX223">
        <v>0</v>
      </c>
      <c r="CY223">
        <v>1651547992.8</v>
      </c>
      <c r="CZ223">
        <v>0</v>
      </c>
      <c r="DA223">
        <v>0</v>
      </c>
      <c r="DB223" t="s">
        <v>356</v>
      </c>
      <c r="DC223">
        <v>1657298120.5</v>
      </c>
      <c r="DD223">
        <v>1657298120.5</v>
      </c>
      <c r="DE223">
        <v>0</v>
      </c>
      <c r="DF223">
        <v>1.391</v>
      </c>
      <c r="DG223">
        <v>0.035</v>
      </c>
      <c r="DH223">
        <v>2.39</v>
      </c>
      <c r="DI223">
        <v>0.104</v>
      </c>
      <c r="DJ223">
        <v>419</v>
      </c>
      <c r="DK223">
        <v>18</v>
      </c>
      <c r="DL223">
        <v>0.11</v>
      </c>
      <c r="DM223">
        <v>0.02</v>
      </c>
      <c r="DN223">
        <v>-48.1634825</v>
      </c>
      <c r="DO223">
        <v>-0.320765853658376</v>
      </c>
      <c r="DP223">
        <v>0.190965153742116</v>
      </c>
      <c r="DQ223">
        <v>0</v>
      </c>
      <c r="DR223">
        <v>2.04478475</v>
      </c>
      <c r="DS223">
        <v>-0.105937148217637</v>
      </c>
      <c r="DT223">
        <v>0.0103568219033399</v>
      </c>
      <c r="DU223">
        <v>0</v>
      </c>
      <c r="DV223">
        <v>0</v>
      </c>
      <c r="DW223">
        <v>2</v>
      </c>
      <c r="DX223" t="s">
        <v>357</v>
      </c>
      <c r="DY223">
        <v>2.82662</v>
      </c>
      <c r="DZ223">
        <v>2.63918</v>
      </c>
      <c r="EA223">
        <v>0.1709</v>
      </c>
      <c r="EB223">
        <v>0.174384</v>
      </c>
      <c r="EC223">
        <v>0.0775054</v>
      </c>
      <c r="ED223">
        <v>0.0724867</v>
      </c>
      <c r="EE223">
        <v>23075.4</v>
      </c>
      <c r="EF223">
        <v>20087.8</v>
      </c>
      <c r="EG223">
        <v>24938.2</v>
      </c>
      <c r="EH223">
        <v>23716.2</v>
      </c>
      <c r="EI223">
        <v>39315.2</v>
      </c>
      <c r="EJ223">
        <v>36448.7</v>
      </c>
      <c r="EK223">
        <v>45131</v>
      </c>
      <c r="EL223">
        <v>42354.3</v>
      </c>
      <c r="EM223">
        <v>1.73577</v>
      </c>
      <c r="EN223">
        <v>2.0598</v>
      </c>
      <c r="EO223">
        <v>0.000923872</v>
      </c>
      <c r="EP223">
        <v>0</v>
      </c>
      <c r="EQ223">
        <v>25.0386</v>
      </c>
      <c r="ER223">
        <v>999.9</v>
      </c>
      <c r="ES223">
        <v>32.817</v>
      </c>
      <c r="ET223">
        <v>39.64</v>
      </c>
      <c r="EU223">
        <v>32.5313</v>
      </c>
      <c r="EV223">
        <v>51.6708</v>
      </c>
      <c r="EW223">
        <v>29.2869</v>
      </c>
      <c r="EX223">
        <v>2</v>
      </c>
      <c r="EY223">
        <v>0.313488</v>
      </c>
      <c r="EZ223">
        <v>4.28677</v>
      </c>
      <c r="FA223">
        <v>20.1917</v>
      </c>
      <c r="FB223">
        <v>5.23391</v>
      </c>
      <c r="FC223">
        <v>11.992</v>
      </c>
      <c r="FD223">
        <v>4.95565</v>
      </c>
      <c r="FE223">
        <v>3.30395</v>
      </c>
      <c r="FF223">
        <v>348.3</v>
      </c>
      <c r="FG223">
        <v>9999</v>
      </c>
      <c r="FH223">
        <v>9999</v>
      </c>
      <c r="FI223">
        <v>6260.3</v>
      </c>
      <c r="FJ223">
        <v>1.86815</v>
      </c>
      <c r="FK223">
        <v>1.86401</v>
      </c>
      <c r="FL223">
        <v>1.87137</v>
      </c>
      <c r="FM223">
        <v>1.8625</v>
      </c>
      <c r="FN223">
        <v>1.86188</v>
      </c>
      <c r="FO223">
        <v>1.86827</v>
      </c>
      <c r="FP223">
        <v>1.85837</v>
      </c>
      <c r="FQ223">
        <v>1.86462</v>
      </c>
      <c r="FR223">
        <v>5</v>
      </c>
      <c r="FS223">
        <v>0</v>
      </c>
      <c r="FT223">
        <v>0</v>
      </c>
      <c r="FU223">
        <v>0</v>
      </c>
      <c r="FV223" t="s">
        <v>358</v>
      </c>
      <c r="FW223" t="s">
        <v>359</v>
      </c>
      <c r="FX223" t="s">
        <v>360</v>
      </c>
      <c r="FY223" t="s">
        <v>360</v>
      </c>
      <c r="FZ223" t="s">
        <v>360</v>
      </c>
      <c r="GA223" t="s">
        <v>360</v>
      </c>
      <c r="GB223">
        <v>0</v>
      </c>
      <c r="GC223">
        <v>100</v>
      </c>
      <c r="GD223">
        <v>100</v>
      </c>
      <c r="GE223">
        <v>6.4</v>
      </c>
      <c r="GF223">
        <v>0.3056</v>
      </c>
      <c r="GG223">
        <v>1.58883679202709</v>
      </c>
      <c r="GH223">
        <v>0.00476717027532216</v>
      </c>
      <c r="GI223">
        <v>-2.21254457965117e-06</v>
      </c>
      <c r="GJ223">
        <v>8.4011376092462e-10</v>
      </c>
      <c r="GK223">
        <v>-0.0609447565822332</v>
      </c>
      <c r="GL223">
        <v>-0.00872906473258777</v>
      </c>
      <c r="GM223">
        <v>0.00143137740804298</v>
      </c>
      <c r="GN223">
        <v>-1.08861914993027e-05</v>
      </c>
      <c r="GO223">
        <v>12</v>
      </c>
      <c r="GP223">
        <v>2219</v>
      </c>
      <c r="GQ223">
        <v>4</v>
      </c>
      <c r="GR223">
        <v>38</v>
      </c>
      <c r="GS223">
        <v>3051.5</v>
      </c>
      <c r="GT223">
        <v>3051.5</v>
      </c>
      <c r="GU223">
        <v>3.58032</v>
      </c>
      <c r="GV223">
        <v>2.37427</v>
      </c>
      <c r="GW223">
        <v>1.99829</v>
      </c>
      <c r="GX223">
        <v>2.70142</v>
      </c>
      <c r="GY223">
        <v>2.09351</v>
      </c>
      <c r="GZ223">
        <v>2.42676</v>
      </c>
      <c r="HA223">
        <v>44.5573</v>
      </c>
      <c r="HB223">
        <v>13.3965</v>
      </c>
      <c r="HC223">
        <v>18</v>
      </c>
      <c r="HD223">
        <v>425.876</v>
      </c>
      <c r="HE223">
        <v>640.783</v>
      </c>
      <c r="HF223">
        <v>21.03</v>
      </c>
      <c r="HG223">
        <v>31.4723</v>
      </c>
      <c r="HH223">
        <v>29.9994</v>
      </c>
      <c r="HI223">
        <v>31.6567</v>
      </c>
      <c r="HJ223">
        <v>31.6192</v>
      </c>
      <c r="HK223">
        <v>71.6964</v>
      </c>
      <c r="HL223">
        <v>46.105</v>
      </c>
      <c r="HM223">
        <v>0</v>
      </c>
      <c r="HN223">
        <v>20.9738</v>
      </c>
      <c r="HO223">
        <v>1522.6</v>
      </c>
      <c r="HP223">
        <v>19.8332</v>
      </c>
      <c r="HQ223">
        <v>95.4822</v>
      </c>
      <c r="HR223">
        <v>99.537</v>
      </c>
    </row>
    <row r="224" spans="1:226">
      <c r="A224">
        <v>208</v>
      </c>
      <c r="B224">
        <v>1657481213.6</v>
      </c>
      <c r="C224">
        <v>1944.59999990463</v>
      </c>
      <c r="D224" t="s">
        <v>775</v>
      </c>
      <c r="E224" t="s">
        <v>776</v>
      </c>
      <c r="F224">
        <v>5</v>
      </c>
      <c r="G224" t="s">
        <v>596</v>
      </c>
      <c r="H224" t="s">
        <v>354</v>
      </c>
      <c r="I224">
        <v>1657481211.1</v>
      </c>
      <c r="J224">
        <f>(K224)/1000</f>
        <v>0</v>
      </c>
      <c r="K224">
        <f>IF(BF224, AN224, AH224)</f>
        <v>0</v>
      </c>
      <c r="L224">
        <f>IF(BF224, AI224, AG224)</f>
        <v>0</v>
      </c>
      <c r="M224">
        <f>BH224 - IF(AU224&gt;1, L224*BB224*100.0/(AW224*BV224), 0)</f>
        <v>0</v>
      </c>
      <c r="N224">
        <f>((T224-J224/2)*M224-L224)/(T224+J224/2)</f>
        <v>0</v>
      </c>
      <c r="O224">
        <f>N224*(BO224+BP224)/1000.0</f>
        <v>0</v>
      </c>
      <c r="P224">
        <f>(BH224 - IF(AU224&gt;1, L224*BB224*100.0/(AW224*BV224), 0))*(BO224+BP224)/1000.0</f>
        <v>0</v>
      </c>
      <c r="Q224">
        <f>2.0/((1/S224-1/R224)+SIGN(S224)*SQRT((1/S224-1/R224)*(1/S224-1/R224) + 4*BC224/((BC224+1)*(BC224+1))*(2*1/S224*1/R224-1/R224*1/R224)))</f>
        <v>0</v>
      </c>
      <c r="R224">
        <f>IF(LEFT(BD224,1)&lt;&gt;"0",IF(LEFT(BD224,1)="1",3.0,BE224),$D$5+$E$5*(BV224*BO224/($K$5*1000))+$F$5*(BV224*BO224/($K$5*1000))*MAX(MIN(BB224,$J$5),$I$5)*MAX(MIN(BB224,$J$5),$I$5)+$G$5*MAX(MIN(BB224,$J$5),$I$5)*(BV224*BO224/($K$5*1000))+$H$5*(BV224*BO224/($K$5*1000))*(BV224*BO224/($K$5*1000)))</f>
        <v>0</v>
      </c>
      <c r="S224">
        <f>J224*(1000-(1000*0.61365*exp(17.502*W224/(240.97+W224))/(BO224+BP224)+BJ224)/2)/(1000*0.61365*exp(17.502*W224/(240.97+W224))/(BO224+BP224)-BJ224)</f>
        <v>0</v>
      </c>
      <c r="T224">
        <f>1/((BC224+1)/(Q224/1.6)+1/(R224/1.37)) + BC224/((BC224+1)/(Q224/1.6) + BC224/(R224/1.37))</f>
        <v>0</v>
      </c>
      <c r="U224">
        <f>(AX224*BA224)</f>
        <v>0</v>
      </c>
      <c r="V224">
        <f>(BQ224+(U224+2*0.95*5.67E-8*(((BQ224+$B$7)+273)^4-(BQ224+273)^4)-44100*J224)/(1.84*29.3*R224+8*0.95*5.67E-8*(BQ224+273)^3))</f>
        <v>0</v>
      </c>
      <c r="W224">
        <f>($C$7*BR224+$D$7*BS224+$E$7*V224)</f>
        <v>0</v>
      </c>
      <c r="X224">
        <f>0.61365*exp(17.502*W224/(240.97+W224))</f>
        <v>0</v>
      </c>
      <c r="Y224">
        <f>(Z224/AA224*100)</f>
        <v>0</v>
      </c>
      <c r="Z224">
        <f>BJ224*(BO224+BP224)/1000</f>
        <v>0</v>
      </c>
      <c r="AA224">
        <f>0.61365*exp(17.502*BQ224/(240.97+BQ224))</f>
        <v>0</v>
      </c>
      <c r="AB224">
        <f>(X224-BJ224*(BO224+BP224)/1000)</f>
        <v>0</v>
      </c>
      <c r="AC224">
        <f>(-J224*44100)</f>
        <v>0</v>
      </c>
      <c r="AD224">
        <f>2*29.3*R224*0.92*(BQ224-W224)</f>
        <v>0</v>
      </c>
      <c r="AE224">
        <f>2*0.95*5.67E-8*(((BQ224+$B$7)+273)^4-(W224+273)^4)</f>
        <v>0</v>
      </c>
      <c r="AF224">
        <f>U224+AE224+AC224+AD224</f>
        <v>0</v>
      </c>
      <c r="AG224">
        <f>BN224*AU224*(BI224-BH224*(1000-AU224*BK224)/(1000-AU224*BJ224))/(100*BB224)</f>
        <v>0</v>
      </c>
      <c r="AH224">
        <f>1000*BN224*AU224*(BJ224-BK224)/(100*BB224*(1000-AU224*BJ224))</f>
        <v>0</v>
      </c>
      <c r="AI224">
        <f>(AJ224 - AK224 - BO224*1E3/(8.314*(BQ224+273.15)) * AM224/BN224 * AL224) * BN224/(100*BB224) * (1000 - BK224)/1000</f>
        <v>0</v>
      </c>
      <c r="AJ224">
        <v>1540.38592272366</v>
      </c>
      <c r="AK224">
        <v>1503.42109090909</v>
      </c>
      <c r="AL224">
        <v>3.46086668116808</v>
      </c>
      <c r="AM224">
        <v>66.2237107534502</v>
      </c>
      <c r="AN224">
        <f>(AP224 - AO224 + BO224*1E3/(8.314*(BQ224+273.15)) * AR224/BN224 * AQ224) * BN224/(100*BB224) * 1000/(1000 - AP224)</f>
        <v>0</v>
      </c>
      <c r="AO224">
        <v>19.7973829115215</v>
      </c>
      <c r="AP224">
        <v>21.8192503496504</v>
      </c>
      <c r="AQ224">
        <v>-4.82612736322812e-05</v>
      </c>
      <c r="AR224">
        <v>78.8586477778016</v>
      </c>
      <c r="AS224">
        <v>18</v>
      </c>
      <c r="AT224">
        <v>4</v>
      </c>
      <c r="AU224">
        <f>IF(AS224*$H$13&gt;=AW224,1.0,(AW224/(AW224-AS224*$H$13)))</f>
        <v>0</v>
      </c>
      <c r="AV224">
        <f>(AU224-1)*100</f>
        <v>0</v>
      </c>
      <c r="AW224">
        <f>MAX(0,($B$13+$C$13*BV224)/(1+$D$13*BV224)*BO224/(BQ224+273)*$E$13)</f>
        <v>0</v>
      </c>
      <c r="AX224">
        <f>$B$11*BW224+$C$11*BX224+$F$11*CI224*(1-CL224)</f>
        <v>0</v>
      </c>
      <c r="AY224">
        <f>AX224*AZ224</f>
        <v>0</v>
      </c>
      <c r="AZ224">
        <f>($B$11*$D$9+$C$11*$D$9+$F$11*((CV224+CN224)/MAX(CV224+CN224+CW224, 0.1)*$I$9+CW224/MAX(CV224+CN224+CW224, 0.1)*$J$9))/($B$11+$C$11+$F$11)</f>
        <v>0</v>
      </c>
      <c r="BA224">
        <f>($B$11*$K$9+$C$11*$K$9+$F$11*((CV224+CN224)/MAX(CV224+CN224+CW224, 0.1)*$P$9+CW224/MAX(CV224+CN224+CW224, 0.1)*$Q$9))/($B$11+$C$11+$F$11)</f>
        <v>0</v>
      </c>
      <c r="BB224">
        <v>2.7</v>
      </c>
      <c r="BC224">
        <v>0.5</v>
      </c>
      <c r="BD224" t="s">
        <v>355</v>
      </c>
      <c r="BE224">
        <v>2</v>
      </c>
      <c r="BF224" t="b">
        <v>1</v>
      </c>
      <c r="BG224">
        <v>1657481211.1</v>
      </c>
      <c r="BH224">
        <v>1463.85111111111</v>
      </c>
      <c r="BI224">
        <v>1511.76666666667</v>
      </c>
      <c r="BJ224">
        <v>21.8226333333333</v>
      </c>
      <c r="BK224">
        <v>19.7988888888889</v>
      </c>
      <c r="BL224">
        <v>1457.41444444444</v>
      </c>
      <c r="BM224">
        <v>21.5171333333333</v>
      </c>
      <c r="BN224">
        <v>499.895111111111</v>
      </c>
      <c r="BO224">
        <v>73.3626888888889</v>
      </c>
      <c r="BP224">
        <v>0.0233904111111111</v>
      </c>
      <c r="BQ224">
        <v>25.2386777777778</v>
      </c>
      <c r="BR224">
        <v>25.0539111111111</v>
      </c>
      <c r="BS224">
        <v>999.9</v>
      </c>
      <c r="BT224">
        <v>0</v>
      </c>
      <c r="BU224">
        <v>0</v>
      </c>
      <c r="BV224">
        <v>9977.5</v>
      </c>
      <c r="BW224">
        <v>0</v>
      </c>
      <c r="BX224">
        <v>2044.71555555556</v>
      </c>
      <c r="BY224">
        <v>-47.9165</v>
      </c>
      <c r="BZ224">
        <v>1496.50888888889</v>
      </c>
      <c r="CA224">
        <v>1542.30555555556</v>
      </c>
      <c r="CB224">
        <v>2.02373888888889</v>
      </c>
      <c r="CC224">
        <v>1511.76666666667</v>
      </c>
      <c r="CD224">
        <v>19.7988888888889</v>
      </c>
      <c r="CE224">
        <v>1.60096555555556</v>
      </c>
      <c r="CF224">
        <v>1.45250111111111</v>
      </c>
      <c r="CG224">
        <v>13.9681</v>
      </c>
      <c r="CH224">
        <v>12.4771</v>
      </c>
      <c r="CI224">
        <v>2000.00888888889</v>
      </c>
      <c r="CJ224">
        <v>0.979993333333333</v>
      </c>
      <c r="CK224">
        <v>0.0200062888888889</v>
      </c>
      <c r="CL224">
        <v>0</v>
      </c>
      <c r="CM224">
        <v>2.59692222222222</v>
      </c>
      <c r="CN224">
        <v>0</v>
      </c>
      <c r="CO224">
        <v>3803.57222222222</v>
      </c>
      <c r="CP224">
        <v>16705.4333333333</v>
      </c>
      <c r="CQ224">
        <v>45.937</v>
      </c>
      <c r="CR224">
        <v>48.5275555555556</v>
      </c>
      <c r="CS224">
        <v>47.187</v>
      </c>
      <c r="CT224">
        <v>46.1525555555556</v>
      </c>
      <c r="CU224">
        <v>45.062</v>
      </c>
      <c r="CV224">
        <v>1959.99777777778</v>
      </c>
      <c r="CW224">
        <v>40.0111111111111</v>
      </c>
      <c r="CX224">
        <v>0</v>
      </c>
      <c r="CY224">
        <v>1651547998.2</v>
      </c>
      <c r="CZ224">
        <v>0</v>
      </c>
      <c r="DA224">
        <v>0</v>
      </c>
      <c r="DB224" t="s">
        <v>356</v>
      </c>
      <c r="DC224">
        <v>1657298120.5</v>
      </c>
      <c r="DD224">
        <v>1657298120.5</v>
      </c>
      <c r="DE224">
        <v>0</v>
      </c>
      <c r="DF224">
        <v>1.391</v>
      </c>
      <c r="DG224">
        <v>0.035</v>
      </c>
      <c r="DH224">
        <v>2.39</v>
      </c>
      <c r="DI224">
        <v>0.104</v>
      </c>
      <c r="DJ224">
        <v>419</v>
      </c>
      <c r="DK224">
        <v>18</v>
      </c>
      <c r="DL224">
        <v>0.11</v>
      </c>
      <c r="DM224">
        <v>0.02</v>
      </c>
      <c r="DN224">
        <v>-48.12937</v>
      </c>
      <c r="DO224">
        <v>-0.680001500938041</v>
      </c>
      <c r="DP224">
        <v>0.222799395421083</v>
      </c>
      <c r="DQ224">
        <v>0</v>
      </c>
      <c r="DR224">
        <v>2.03779775</v>
      </c>
      <c r="DS224">
        <v>-0.0939610131332116</v>
      </c>
      <c r="DT224">
        <v>0.00917432735613355</v>
      </c>
      <c r="DU224">
        <v>1</v>
      </c>
      <c r="DV224">
        <v>1</v>
      </c>
      <c r="DW224">
        <v>2</v>
      </c>
      <c r="DX224" t="s">
        <v>383</v>
      </c>
      <c r="DY224">
        <v>2.8265</v>
      </c>
      <c r="DZ224">
        <v>2.63999</v>
      </c>
      <c r="EA224">
        <v>0.172108</v>
      </c>
      <c r="EB224">
        <v>0.175476</v>
      </c>
      <c r="EC224">
        <v>0.0774856</v>
      </c>
      <c r="ED224">
        <v>0.0724973</v>
      </c>
      <c r="EE224">
        <v>23042.9</v>
      </c>
      <c r="EF224">
        <v>20061.5</v>
      </c>
      <c r="EG224">
        <v>24939.3</v>
      </c>
      <c r="EH224">
        <v>23716.4</v>
      </c>
      <c r="EI224">
        <v>39317.7</v>
      </c>
      <c r="EJ224">
        <v>36448.8</v>
      </c>
      <c r="EK224">
        <v>45132.8</v>
      </c>
      <c r="EL224">
        <v>42354.8</v>
      </c>
      <c r="EM224">
        <v>1.7356</v>
      </c>
      <c r="EN224">
        <v>2.06005</v>
      </c>
      <c r="EO224">
        <v>0.00031665</v>
      </c>
      <c r="EP224">
        <v>0</v>
      </c>
      <c r="EQ224">
        <v>25.0538</v>
      </c>
      <c r="ER224">
        <v>999.9</v>
      </c>
      <c r="ES224">
        <v>32.786</v>
      </c>
      <c r="ET224">
        <v>39.65</v>
      </c>
      <c r="EU224">
        <v>32.5143</v>
      </c>
      <c r="EV224">
        <v>51.7709</v>
      </c>
      <c r="EW224">
        <v>29.391</v>
      </c>
      <c r="EX224">
        <v>2</v>
      </c>
      <c r="EY224">
        <v>0.312876</v>
      </c>
      <c r="EZ224">
        <v>4.3666</v>
      </c>
      <c r="FA224">
        <v>20.1897</v>
      </c>
      <c r="FB224">
        <v>5.23406</v>
      </c>
      <c r="FC224">
        <v>11.992</v>
      </c>
      <c r="FD224">
        <v>4.9557</v>
      </c>
      <c r="FE224">
        <v>3.30395</v>
      </c>
      <c r="FF224">
        <v>348.3</v>
      </c>
      <c r="FG224">
        <v>9999</v>
      </c>
      <c r="FH224">
        <v>9999</v>
      </c>
      <c r="FI224">
        <v>6260.6</v>
      </c>
      <c r="FJ224">
        <v>1.86818</v>
      </c>
      <c r="FK224">
        <v>1.86401</v>
      </c>
      <c r="FL224">
        <v>1.87136</v>
      </c>
      <c r="FM224">
        <v>1.8625</v>
      </c>
      <c r="FN224">
        <v>1.86188</v>
      </c>
      <c r="FO224">
        <v>1.86827</v>
      </c>
      <c r="FP224">
        <v>1.85837</v>
      </c>
      <c r="FQ224">
        <v>1.86462</v>
      </c>
      <c r="FR224">
        <v>5</v>
      </c>
      <c r="FS224">
        <v>0</v>
      </c>
      <c r="FT224">
        <v>0</v>
      </c>
      <c r="FU224">
        <v>0</v>
      </c>
      <c r="FV224" t="s">
        <v>358</v>
      </c>
      <c r="FW224" t="s">
        <v>359</v>
      </c>
      <c r="FX224" t="s">
        <v>360</v>
      </c>
      <c r="FY224" t="s">
        <v>360</v>
      </c>
      <c r="FZ224" t="s">
        <v>360</v>
      </c>
      <c r="GA224" t="s">
        <v>360</v>
      </c>
      <c r="GB224">
        <v>0</v>
      </c>
      <c r="GC224">
        <v>100</v>
      </c>
      <c r="GD224">
        <v>100</v>
      </c>
      <c r="GE224">
        <v>6.47</v>
      </c>
      <c r="GF224">
        <v>0.3054</v>
      </c>
      <c r="GG224">
        <v>1.58883679202709</v>
      </c>
      <c r="GH224">
        <v>0.00476717027532216</v>
      </c>
      <c r="GI224">
        <v>-2.21254457965117e-06</v>
      </c>
      <c r="GJ224">
        <v>8.4011376092462e-10</v>
      </c>
      <c r="GK224">
        <v>-0.0609447565822332</v>
      </c>
      <c r="GL224">
        <v>-0.00872906473258777</v>
      </c>
      <c r="GM224">
        <v>0.00143137740804298</v>
      </c>
      <c r="GN224">
        <v>-1.08861914993027e-05</v>
      </c>
      <c r="GO224">
        <v>12</v>
      </c>
      <c r="GP224">
        <v>2219</v>
      </c>
      <c r="GQ224">
        <v>4</v>
      </c>
      <c r="GR224">
        <v>38</v>
      </c>
      <c r="GS224">
        <v>3051.6</v>
      </c>
      <c r="GT224">
        <v>3051.6</v>
      </c>
      <c r="GU224">
        <v>3.6084</v>
      </c>
      <c r="GV224">
        <v>2.37915</v>
      </c>
      <c r="GW224">
        <v>1.99829</v>
      </c>
      <c r="GX224">
        <v>2.70142</v>
      </c>
      <c r="GY224">
        <v>2.09351</v>
      </c>
      <c r="GZ224">
        <v>2.36084</v>
      </c>
      <c r="HA224">
        <v>44.5573</v>
      </c>
      <c r="HB224">
        <v>13.3878</v>
      </c>
      <c r="HC224">
        <v>18</v>
      </c>
      <c r="HD224">
        <v>425.695</v>
      </c>
      <c r="HE224">
        <v>640.859</v>
      </c>
      <c r="HF224">
        <v>20.9809</v>
      </c>
      <c r="HG224">
        <v>31.459</v>
      </c>
      <c r="HH224">
        <v>29.9995</v>
      </c>
      <c r="HI224">
        <v>31.6448</v>
      </c>
      <c r="HJ224">
        <v>31.6071</v>
      </c>
      <c r="HK224">
        <v>72.2427</v>
      </c>
      <c r="HL224">
        <v>46.105</v>
      </c>
      <c r="HM224">
        <v>0</v>
      </c>
      <c r="HN224">
        <v>20.9199</v>
      </c>
      <c r="HO224">
        <v>1542.88</v>
      </c>
      <c r="HP224">
        <v>19.8448</v>
      </c>
      <c r="HQ224">
        <v>95.4862</v>
      </c>
      <c r="HR224">
        <v>99.5382</v>
      </c>
    </row>
    <row r="225" spans="1:226">
      <c r="A225">
        <v>209</v>
      </c>
      <c r="B225">
        <v>1657481218.6</v>
      </c>
      <c r="C225">
        <v>1949.59999990463</v>
      </c>
      <c r="D225" t="s">
        <v>777</v>
      </c>
      <c r="E225" t="s">
        <v>778</v>
      </c>
      <c r="F225">
        <v>5</v>
      </c>
      <c r="G225" t="s">
        <v>596</v>
      </c>
      <c r="H225" t="s">
        <v>354</v>
      </c>
      <c r="I225">
        <v>1657481215.8</v>
      </c>
      <c r="J225">
        <f>(K225)/1000</f>
        <v>0</v>
      </c>
      <c r="K225">
        <f>IF(BF225, AN225, AH225)</f>
        <v>0</v>
      </c>
      <c r="L225">
        <f>IF(BF225, AI225, AG225)</f>
        <v>0</v>
      </c>
      <c r="M225">
        <f>BH225 - IF(AU225&gt;1, L225*BB225*100.0/(AW225*BV225), 0)</f>
        <v>0</v>
      </c>
      <c r="N225">
        <f>((T225-J225/2)*M225-L225)/(T225+J225/2)</f>
        <v>0</v>
      </c>
      <c r="O225">
        <f>N225*(BO225+BP225)/1000.0</f>
        <v>0</v>
      </c>
      <c r="P225">
        <f>(BH225 - IF(AU225&gt;1, L225*BB225*100.0/(AW225*BV225), 0))*(BO225+BP225)/1000.0</f>
        <v>0</v>
      </c>
      <c r="Q225">
        <f>2.0/((1/S225-1/R225)+SIGN(S225)*SQRT((1/S225-1/R225)*(1/S225-1/R225) + 4*BC225/((BC225+1)*(BC225+1))*(2*1/S225*1/R225-1/R225*1/R225)))</f>
        <v>0</v>
      </c>
      <c r="R225">
        <f>IF(LEFT(BD225,1)&lt;&gt;"0",IF(LEFT(BD225,1)="1",3.0,BE225),$D$5+$E$5*(BV225*BO225/($K$5*1000))+$F$5*(BV225*BO225/($K$5*1000))*MAX(MIN(BB225,$J$5),$I$5)*MAX(MIN(BB225,$J$5),$I$5)+$G$5*MAX(MIN(BB225,$J$5),$I$5)*(BV225*BO225/($K$5*1000))+$H$5*(BV225*BO225/($K$5*1000))*(BV225*BO225/($K$5*1000)))</f>
        <v>0</v>
      </c>
      <c r="S225">
        <f>J225*(1000-(1000*0.61365*exp(17.502*W225/(240.97+W225))/(BO225+BP225)+BJ225)/2)/(1000*0.61365*exp(17.502*W225/(240.97+W225))/(BO225+BP225)-BJ225)</f>
        <v>0</v>
      </c>
      <c r="T225">
        <f>1/((BC225+1)/(Q225/1.6)+1/(R225/1.37)) + BC225/((BC225+1)/(Q225/1.6) + BC225/(R225/1.37))</f>
        <v>0</v>
      </c>
      <c r="U225">
        <f>(AX225*BA225)</f>
        <v>0</v>
      </c>
      <c r="V225">
        <f>(BQ225+(U225+2*0.95*5.67E-8*(((BQ225+$B$7)+273)^4-(BQ225+273)^4)-44100*J225)/(1.84*29.3*R225+8*0.95*5.67E-8*(BQ225+273)^3))</f>
        <v>0</v>
      </c>
      <c r="W225">
        <f>($C$7*BR225+$D$7*BS225+$E$7*V225)</f>
        <v>0</v>
      </c>
      <c r="X225">
        <f>0.61365*exp(17.502*W225/(240.97+W225))</f>
        <v>0</v>
      </c>
      <c r="Y225">
        <f>(Z225/AA225*100)</f>
        <v>0</v>
      </c>
      <c r="Z225">
        <f>BJ225*(BO225+BP225)/1000</f>
        <v>0</v>
      </c>
      <c r="AA225">
        <f>0.61365*exp(17.502*BQ225/(240.97+BQ225))</f>
        <v>0</v>
      </c>
      <c r="AB225">
        <f>(X225-BJ225*(BO225+BP225)/1000)</f>
        <v>0</v>
      </c>
      <c r="AC225">
        <f>(-J225*44100)</f>
        <v>0</v>
      </c>
      <c r="AD225">
        <f>2*29.3*R225*0.92*(BQ225-W225)</f>
        <v>0</v>
      </c>
      <c r="AE225">
        <f>2*0.95*5.67E-8*(((BQ225+$B$7)+273)^4-(W225+273)^4)</f>
        <v>0</v>
      </c>
      <c r="AF225">
        <f>U225+AE225+AC225+AD225</f>
        <v>0</v>
      </c>
      <c r="AG225">
        <f>BN225*AU225*(BI225-BH225*(1000-AU225*BK225)/(1000-AU225*BJ225))/(100*BB225)</f>
        <v>0</v>
      </c>
      <c r="AH225">
        <f>1000*BN225*AU225*(BJ225-BK225)/(100*BB225*(1000-AU225*BJ225))</f>
        <v>0</v>
      </c>
      <c r="AI225">
        <f>(AJ225 - AK225 - BO225*1E3/(8.314*(BQ225+273.15)) * AM225/BN225 * AL225) * BN225/(100*BB225) * (1000 - BK225)/1000</f>
        <v>0</v>
      </c>
      <c r="AJ225">
        <v>1556.60373637892</v>
      </c>
      <c r="AK225">
        <v>1519.99</v>
      </c>
      <c r="AL225">
        <v>3.31339380785494</v>
      </c>
      <c r="AM225">
        <v>66.2237107534502</v>
      </c>
      <c r="AN225">
        <f>(AP225 - AO225 + BO225*1E3/(8.314*(BQ225+273.15)) * AR225/BN225 * AQ225) * BN225/(100*BB225) * 1000/(1000 - AP225)</f>
        <v>0</v>
      </c>
      <c r="AO225">
        <v>19.8015736837878</v>
      </c>
      <c r="AP225">
        <v>21.811806993007</v>
      </c>
      <c r="AQ225">
        <v>-3.0940142243627e-05</v>
      </c>
      <c r="AR225">
        <v>78.8586477778016</v>
      </c>
      <c r="AS225">
        <v>18</v>
      </c>
      <c r="AT225">
        <v>4</v>
      </c>
      <c r="AU225">
        <f>IF(AS225*$H$13&gt;=AW225,1.0,(AW225/(AW225-AS225*$H$13)))</f>
        <v>0</v>
      </c>
      <c r="AV225">
        <f>(AU225-1)*100</f>
        <v>0</v>
      </c>
      <c r="AW225">
        <f>MAX(0,($B$13+$C$13*BV225)/(1+$D$13*BV225)*BO225/(BQ225+273)*$E$13)</f>
        <v>0</v>
      </c>
      <c r="AX225">
        <f>$B$11*BW225+$C$11*BX225+$F$11*CI225*(1-CL225)</f>
        <v>0</v>
      </c>
      <c r="AY225">
        <f>AX225*AZ225</f>
        <v>0</v>
      </c>
      <c r="AZ225">
        <f>($B$11*$D$9+$C$11*$D$9+$F$11*((CV225+CN225)/MAX(CV225+CN225+CW225, 0.1)*$I$9+CW225/MAX(CV225+CN225+CW225, 0.1)*$J$9))/($B$11+$C$11+$F$11)</f>
        <v>0</v>
      </c>
      <c r="BA225">
        <f>($B$11*$K$9+$C$11*$K$9+$F$11*((CV225+CN225)/MAX(CV225+CN225+CW225, 0.1)*$P$9+CW225/MAX(CV225+CN225+CW225, 0.1)*$Q$9))/($B$11+$C$11+$F$11)</f>
        <v>0</v>
      </c>
      <c r="BB225">
        <v>2.7</v>
      </c>
      <c r="BC225">
        <v>0.5</v>
      </c>
      <c r="BD225" t="s">
        <v>355</v>
      </c>
      <c r="BE225">
        <v>2</v>
      </c>
      <c r="BF225" t="b">
        <v>1</v>
      </c>
      <c r="BG225">
        <v>1657481215.8</v>
      </c>
      <c r="BH225">
        <v>1479.369</v>
      </c>
      <c r="BI225">
        <v>1526.868</v>
      </c>
      <c r="BJ225">
        <v>21.81544</v>
      </c>
      <c r="BK225">
        <v>19.80025</v>
      </c>
      <c r="BL225">
        <v>1472.876</v>
      </c>
      <c r="BM225">
        <v>21.51024</v>
      </c>
      <c r="BN225">
        <v>499.9578</v>
      </c>
      <c r="BO225">
        <v>73.36392</v>
      </c>
      <c r="BP225">
        <v>0.02318323</v>
      </c>
      <c r="BQ225">
        <v>25.24177</v>
      </c>
      <c r="BR225">
        <v>25.05828</v>
      </c>
      <c r="BS225">
        <v>999.9</v>
      </c>
      <c r="BT225">
        <v>0</v>
      </c>
      <c r="BU225">
        <v>0</v>
      </c>
      <c r="BV225">
        <v>10020.492</v>
      </c>
      <c r="BW225">
        <v>0</v>
      </c>
      <c r="BX225">
        <v>2043.293</v>
      </c>
      <c r="BY225">
        <v>-47.49881</v>
      </c>
      <c r="BZ225">
        <v>1512.36</v>
      </c>
      <c r="CA225">
        <v>1557.712</v>
      </c>
      <c r="CB225">
        <v>2.015193</v>
      </c>
      <c r="CC225">
        <v>1526.868</v>
      </c>
      <c r="CD225">
        <v>19.80025</v>
      </c>
      <c r="CE225">
        <v>1.600467</v>
      </c>
      <c r="CF225">
        <v>1.452624</v>
      </c>
      <c r="CG225">
        <v>13.96331</v>
      </c>
      <c r="CH225">
        <v>12.47841</v>
      </c>
      <c r="CI225">
        <v>1999.983</v>
      </c>
      <c r="CJ225">
        <v>0.9799931</v>
      </c>
      <c r="CK225">
        <v>0.02000653</v>
      </c>
      <c r="CL225">
        <v>0</v>
      </c>
      <c r="CM225">
        <v>2.58053</v>
      </c>
      <c r="CN225">
        <v>0</v>
      </c>
      <c r="CO225">
        <v>3802.469</v>
      </c>
      <c r="CP225">
        <v>16705.23</v>
      </c>
      <c r="CQ225">
        <v>45.937</v>
      </c>
      <c r="CR225">
        <v>48.562</v>
      </c>
      <c r="CS225">
        <v>47.187</v>
      </c>
      <c r="CT225">
        <v>46.187</v>
      </c>
      <c r="CU225">
        <v>45.062</v>
      </c>
      <c r="CV225">
        <v>1959.971</v>
      </c>
      <c r="CW225">
        <v>40.012</v>
      </c>
      <c r="CX225">
        <v>0</v>
      </c>
      <c r="CY225">
        <v>1651548003</v>
      </c>
      <c r="CZ225">
        <v>0</v>
      </c>
      <c r="DA225">
        <v>0</v>
      </c>
      <c r="DB225" t="s">
        <v>356</v>
      </c>
      <c r="DC225">
        <v>1657298120.5</v>
      </c>
      <c r="DD225">
        <v>1657298120.5</v>
      </c>
      <c r="DE225">
        <v>0</v>
      </c>
      <c r="DF225">
        <v>1.391</v>
      </c>
      <c r="DG225">
        <v>0.035</v>
      </c>
      <c r="DH225">
        <v>2.39</v>
      </c>
      <c r="DI225">
        <v>0.104</v>
      </c>
      <c r="DJ225">
        <v>419</v>
      </c>
      <c r="DK225">
        <v>18</v>
      </c>
      <c r="DL225">
        <v>0.11</v>
      </c>
      <c r="DM225">
        <v>0.02</v>
      </c>
      <c r="DN225">
        <v>-47.995565</v>
      </c>
      <c r="DO225">
        <v>2.67958198874307</v>
      </c>
      <c r="DP225">
        <v>0.386868380428021</v>
      </c>
      <c r="DQ225">
        <v>0</v>
      </c>
      <c r="DR225">
        <v>2.02938975</v>
      </c>
      <c r="DS225">
        <v>-0.0995836772983109</v>
      </c>
      <c r="DT225">
        <v>0.0097332631957376</v>
      </c>
      <c r="DU225">
        <v>1</v>
      </c>
      <c r="DV225">
        <v>1</v>
      </c>
      <c r="DW225">
        <v>2</v>
      </c>
      <c r="DX225" t="s">
        <v>383</v>
      </c>
      <c r="DY225">
        <v>2.8269</v>
      </c>
      <c r="DZ225">
        <v>2.63956</v>
      </c>
      <c r="EA225">
        <v>0.173259</v>
      </c>
      <c r="EB225">
        <v>0.176642</v>
      </c>
      <c r="EC225">
        <v>0.0774695</v>
      </c>
      <c r="ED225">
        <v>0.0724884</v>
      </c>
      <c r="EE225">
        <v>23011.6</v>
      </c>
      <c r="EF225">
        <v>20033.5</v>
      </c>
      <c r="EG225">
        <v>24940.2</v>
      </c>
      <c r="EH225">
        <v>23716.9</v>
      </c>
      <c r="EI225">
        <v>39319.5</v>
      </c>
      <c r="EJ225">
        <v>36449.9</v>
      </c>
      <c r="EK225">
        <v>45134</v>
      </c>
      <c r="EL225">
        <v>42355.6</v>
      </c>
      <c r="EM225">
        <v>1.7361</v>
      </c>
      <c r="EN225">
        <v>2.05988</v>
      </c>
      <c r="EO225">
        <v>-0.00064075</v>
      </c>
      <c r="EP225">
        <v>0</v>
      </c>
      <c r="EQ225">
        <v>25.0702</v>
      </c>
      <c r="ER225">
        <v>999.9</v>
      </c>
      <c r="ES225">
        <v>32.762</v>
      </c>
      <c r="ET225">
        <v>39.65</v>
      </c>
      <c r="EU225">
        <v>32.4975</v>
      </c>
      <c r="EV225">
        <v>51.5109</v>
      </c>
      <c r="EW225">
        <v>29.387</v>
      </c>
      <c r="EX225">
        <v>2</v>
      </c>
      <c r="EY225">
        <v>0.312279</v>
      </c>
      <c r="EZ225">
        <v>4.45052</v>
      </c>
      <c r="FA225">
        <v>20.1878</v>
      </c>
      <c r="FB225">
        <v>5.23361</v>
      </c>
      <c r="FC225">
        <v>11.992</v>
      </c>
      <c r="FD225">
        <v>4.9556</v>
      </c>
      <c r="FE225">
        <v>3.30395</v>
      </c>
      <c r="FF225">
        <v>348.3</v>
      </c>
      <c r="FG225">
        <v>9999</v>
      </c>
      <c r="FH225">
        <v>9999</v>
      </c>
      <c r="FI225">
        <v>6260.6</v>
      </c>
      <c r="FJ225">
        <v>1.86818</v>
      </c>
      <c r="FK225">
        <v>1.86401</v>
      </c>
      <c r="FL225">
        <v>1.87136</v>
      </c>
      <c r="FM225">
        <v>1.86249</v>
      </c>
      <c r="FN225">
        <v>1.86188</v>
      </c>
      <c r="FO225">
        <v>1.86823</v>
      </c>
      <c r="FP225">
        <v>1.85837</v>
      </c>
      <c r="FQ225">
        <v>1.86462</v>
      </c>
      <c r="FR225">
        <v>5</v>
      </c>
      <c r="FS225">
        <v>0</v>
      </c>
      <c r="FT225">
        <v>0</v>
      </c>
      <c r="FU225">
        <v>0</v>
      </c>
      <c r="FV225" t="s">
        <v>358</v>
      </c>
      <c r="FW225" t="s">
        <v>359</v>
      </c>
      <c r="FX225" t="s">
        <v>360</v>
      </c>
      <c r="FY225" t="s">
        <v>360</v>
      </c>
      <c r="FZ225" t="s">
        <v>360</v>
      </c>
      <c r="GA225" t="s">
        <v>360</v>
      </c>
      <c r="GB225">
        <v>0</v>
      </c>
      <c r="GC225">
        <v>100</v>
      </c>
      <c r="GD225">
        <v>100</v>
      </c>
      <c r="GE225">
        <v>6.53</v>
      </c>
      <c r="GF225">
        <v>0.305</v>
      </c>
      <c r="GG225">
        <v>1.58883679202709</v>
      </c>
      <c r="GH225">
        <v>0.00476717027532216</v>
      </c>
      <c r="GI225">
        <v>-2.21254457965117e-06</v>
      </c>
      <c r="GJ225">
        <v>8.4011376092462e-10</v>
      </c>
      <c r="GK225">
        <v>-0.0609447565822332</v>
      </c>
      <c r="GL225">
        <v>-0.00872906473258777</v>
      </c>
      <c r="GM225">
        <v>0.00143137740804298</v>
      </c>
      <c r="GN225">
        <v>-1.08861914993027e-05</v>
      </c>
      <c r="GO225">
        <v>12</v>
      </c>
      <c r="GP225">
        <v>2219</v>
      </c>
      <c r="GQ225">
        <v>4</v>
      </c>
      <c r="GR225">
        <v>38</v>
      </c>
      <c r="GS225">
        <v>3051.6</v>
      </c>
      <c r="GT225">
        <v>3051.6</v>
      </c>
      <c r="GU225">
        <v>3.63892</v>
      </c>
      <c r="GV225">
        <v>2.38281</v>
      </c>
      <c r="GW225">
        <v>1.99829</v>
      </c>
      <c r="GX225">
        <v>2.7002</v>
      </c>
      <c r="GY225">
        <v>2.09351</v>
      </c>
      <c r="GZ225">
        <v>2.43774</v>
      </c>
      <c r="HA225">
        <v>44.5852</v>
      </c>
      <c r="HB225">
        <v>13.3878</v>
      </c>
      <c r="HC225">
        <v>18</v>
      </c>
      <c r="HD225">
        <v>425.901</v>
      </c>
      <c r="HE225">
        <v>640.576</v>
      </c>
      <c r="HF225">
        <v>20.924</v>
      </c>
      <c r="HG225">
        <v>31.4456</v>
      </c>
      <c r="HH225">
        <v>29.9995</v>
      </c>
      <c r="HI225">
        <v>31.6319</v>
      </c>
      <c r="HJ225">
        <v>31.5943</v>
      </c>
      <c r="HK225">
        <v>72.8702</v>
      </c>
      <c r="HL225">
        <v>46.105</v>
      </c>
      <c r="HM225">
        <v>0</v>
      </c>
      <c r="HN225">
        <v>20.8616</v>
      </c>
      <c r="HO225">
        <v>1556.42</v>
      </c>
      <c r="HP225">
        <v>19.859</v>
      </c>
      <c r="HQ225">
        <v>95.4889</v>
      </c>
      <c r="HR225">
        <v>99.5401</v>
      </c>
    </row>
    <row r="226" spans="1:226">
      <c r="A226">
        <v>210</v>
      </c>
      <c r="B226">
        <v>1657481223.6</v>
      </c>
      <c r="C226">
        <v>1954.59999990463</v>
      </c>
      <c r="D226" t="s">
        <v>779</v>
      </c>
      <c r="E226" t="s">
        <v>780</v>
      </c>
      <c r="F226">
        <v>5</v>
      </c>
      <c r="G226" t="s">
        <v>596</v>
      </c>
      <c r="H226" t="s">
        <v>354</v>
      </c>
      <c r="I226">
        <v>1657481221.1</v>
      </c>
      <c r="J226">
        <f>(K226)/1000</f>
        <v>0</v>
      </c>
      <c r="K226">
        <f>IF(BF226, AN226, AH226)</f>
        <v>0</v>
      </c>
      <c r="L226">
        <f>IF(BF226, AI226, AG226)</f>
        <v>0</v>
      </c>
      <c r="M226">
        <f>BH226 - IF(AU226&gt;1, L226*BB226*100.0/(AW226*BV226), 0)</f>
        <v>0</v>
      </c>
      <c r="N226">
        <f>((T226-J226/2)*M226-L226)/(T226+J226/2)</f>
        <v>0</v>
      </c>
      <c r="O226">
        <f>N226*(BO226+BP226)/1000.0</f>
        <v>0</v>
      </c>
      <c r="P226">
        <f>(BH226 - IF(AU226&gt;1, L226*BB226*100.0/(AW226*BV226), 0))*(BO226+BP226)/1000.0</f>
        <v>0</v>
      </c>
      <c r="Q226">
        <f>2.0/((1/S226-1/R226)+SIGN(S226)*SQRT((1/S226-1/R226)*(1/S226-1/R226) + 4*BC226/((BC226+1)*(BC226+1))*(2*1/S226*1/R226-1/R226*1/R226)))</f>
        <v>0</v>
      </c>
      <c r="R226">
        <f>IF(LEFT(BD226,1)&lt;&gt;"0",IF(LEFT(BD226,1)="1",3.0,BE226),$D$5+$E$5*(BV226*BO226/($K$5*1000))+$F$5*(BV226*BO226/($K$5*1000))*MAX(MIN(BB226,$J$5),$I$5)*MAX(MIN(BB226,$J$5),$I$5)+$G$5*MAX(MIN(BB226,$J$5),$I$5)*(BV226*BO226/($K$5*1000))+$H$5*(BV226*BO226/($K$5*1000))*(BV226*BO226/($K$5*1000)))</f>
        <v>0</v>
      </c>
      <c r="S226">
        <f>J226*(1000-(1000*0.61365*exp(17.502*W226/(240.97+W226))/(BO226+BP226)+BJ226)/2)/(1000*0.61365*exp(17.502*W226/(240.97+W226))/(BO226+BP226)-BJ226)</f>
        <v>0</v>
      </c>
      <c r="T226">
        <f>1/((BC226+1)/(Q226/1.6)+1/(R226/1.37)) + BC226/((BC226+1)/(Q226/1.6) + BC226/(R226/1.37))</f>
        <v>0</v>
      </c>
      <c r="U226">
        <f>(AX226*BA226)</f>
        <v>0</v>
      </c>
      <c r="V226">
        <f>(BQ226+(U226+2*0.95*5.67E-8*(((BQ226+$B$7)+273)^4-(BQ226+273)^4)-44100*J226)/(1.84*29.3*R226+8*0.95*5.67E-8*(BQ226+273)^3))</f>
        <v>0</v>
      </c>
      <c r="W226">
        <f>($C$7*BR226+$D$7*BS226+$E$7*V226)</f>
        <v>0</v>
      </c>
      <c r="X226">
        <f>0.61365*exp(17.502*W226/(240.97+W226))</f>
        <v>0</v>
      </c>
      <c r="Y226">
        <f>(Z226/AA226*100)</f>
        <v>0</v>
      </c>
      <c r="Z226">
        <f>BJ226*(BO226+BP226)/1000</f>
        <v>0</v>
      </c>
      <c r="AA226">
        <f>0.61365*exp(17.502*BQ226/(240.97+BQ226))</f>
        <v>0</v>
      </c>
      <c r="AB226">
        <f>(X226-BJ226*(BO226+BP226)/1000)</f>
        <v>0</v>
      </c>
      <c r="AC226">
        <f>(-J226*44100)</f>
        <v>0</v>
      </c>
      <c r="AD226">
        <f>2*29.3*R226*0.92*(BQ226-W226)</f>
        <v>0</v>
      </c>
      <c r="AE226">
        <f>2*0.95*5.67E-8*(((BQ226+$B$7)+273)^4-(W226+273)^4)</f>
        <v>0</v>
      </c>
      <c r="AF226">
        <f>U226+AE226+AC226+AD226</f>
        <v>0</v>
      </c>
      <c r="AG226">
        <f>BN226*AU226*(BI226-BH226*(1000-AU226*BK226)/(1000-AU226*BJ226))/(100*BB226)</f>
        <v>0</v>
      </c>
      <c r="AH226">
        <f>1000*BN226*AU226*(BJ226-BK226)/(100*BB226*(1000-AU226*BJ226))</f>
        <v>0</v>
      </c>
      <c r="AI226">
        <f>(AJ226 - AK226 - BO226*1E3/(8.314*(BQ226+273.15)) * AM226/BN226 * AL226) * BN226/(100*BB226) * (1000 - BK226)/1000</f>
        <v>0</v>
      </c>
      <c r="AJ226">
        <v>1573.81196110591</v>
      </c>
      <c r="AK226">
        <v>1536.93224242424</v>
      </c>
      <c r="AL226">
        <v>3.3943600982885</v>
      </c>
      <c r="AM226">
        <v>66.2237107534502</v>
      </c>
      <c r="AN226">
        <f>(AP226 - AO226 + BO226*1E3/(8.314*(BQ226+273.15)) * AR226/BN226 * AQ226) * BN226/(100*BB226) * 1000/(1000 - AP226)</f>
        <v>0</v>
      </c>
      <c r="AO226">
        <v>19.7964455165225</v>
      </c>
      <c r="AP226">
        <v>21.7991321678322</v>
      </c>
      <c r="AQ226">
        <v>-8.90155450878559e-05</v>
      </c>
      <c r="AR226">
        <v>78.8586477778016</v>
      </c>
      <c r="AS226">
        <v>18</v>
      </c>
      <c r="AT226">
        <v>4</v>
      </c>
      <c r="AU226">
        <f>IF(AS226*$H$13&gt;=AW226,1.0,(AW226/(AW226-AS226*$H$13)))</f>
        <v>0</v>
      </c>
      <c r="AV226">
        <f>(AU226-1)*100</f>
        <v>0</v>
      </c>
      <c r="AW226">
        <f>MAX(0,($B$13+$C$13*BV226)/(1+$D$13*BV226)*BO226/(BQ226+273)*$E$13)</f>
        <v>0</v>
      </c>
      <c r="AX226">
        <f>$B$11*BW226+$C$11*BX226+$F$11*CI226*(1-CL226)</f>
        <v>0</v>
      </c>
      <c r="AY226">
        <f>AX226*AZ226</f>
        <v>0</v>
      </c>
      <c r="AZ226">
        <f>($B$11*$D$9+$C$11*$D$9+$F$11*((CV226+CN226)/MAX(CV226+CN226+CW226, 0.1)*$I$9+CW226/MAX(CV226+CN226+CW226, 0.1)*$J$9))/($B$11+$C$11+$F$11)</f>
        <v>0</v>
      </c>
      <c r="BA226">
        <f>($B$11*$K$9+$C$11*$K$9+$F$11*((CV226+CN226)/MAX(CV226+CN226+CW226, 0.1)*$P$9+CW226/MAX(CV226+CN226+CW226, 0.1)*$Q$9))/($B$11+$C$11+$F$11)</f>
        <v>0</v>
      </c>
      <c r="BB226">
        <v>2.7</v>
      </c>
      <c r="BC226">
        <v>0.5</v>
      </c>
      <c r="BD226" t="s">
        <v>355</v>
      </c>
      <c r="BE226">
        <v>2</v>
      </c>
      <c r="BF226" t="b">
        <v>1</v>
      </c>
      <c r="BG226">
        <v>1657481221.1</v>
      </c>
      <c r="BH226">
        <v>1496.75444444444</v>
      </c>
      <c r="BI226">
        <v>1544.72888888889</v>
      </c>
      <c r="BJ226">
        <v>21.8029777777778</v>
      </c>
      <c r="BK226">
        <v>19.7970111111111</v>
      </c>
      <c r="BL226">
        <v>1490.19666666667</v>
      </c>
      <c r="BM226">
        <v>21.4981888888889</v>
      </c>
      <c r="BN226">
        <v>500.137666666667</v>
      </c>
      <c r="BO226">
        <v>73.3635222222222</v>
      </c>
      <c r="BP226">
        <v>0.0220284222222222</v>
      </c>
      <c r="BQ226">
        <v>25.2434111111111</v>
      </c>
      <c r="BR226">
        <v>25.0669333333333</v>
      </c>
      <c r="BS226">
        <v>999.9</v>
      </c>
      <c r="BT226">
        <v>0</v>
      </c>
      <c r="BU226">
        <v>0</v>
      </c>
      <c r="BV226">
        <v>10079.0777777778</v>
      </c>
      <c r="BW226">
        <v>0</v>
      </c>
      <c r="BX226">
        <v>2041.94555555556</v>
      </c>
      <c r="BY226">
        <v>-47.9742111111111</v>
      </c>
      <c r="BZ226">
        <v>1530.11777777778</v>
      </c>
      <c r="CA226">
        <v>1575.92777777778</v>
      </c>
      <c r="CB226">
        <v>2.00597222222222</v>
      </c>
      <c r="CC226">
        <v>1544.72888888889</v>
      </c>
      <c r="CD226">
        <v>19.7970111111111</v>
      </c>
      <c r="CE226">
        <v>1.59954333333333</v>
      </c>
      <c r="CF226">
        <v>1.45237888888889</v>
      </c>
      <c r="CG226">
        <v>13.9544</v>
      </c>
      <c r="CH226">
        <v>12.4758111111111</v>
      </c>
      <c r="CI226">
        <v>1999.98888888889</v>
      </c>
      <c r="CJ226">
        <v>0.979994</v>
      </c>
      <c r="CK226">
        <v>0.0200056</v>
      </c>
      <c r="CL226">
        <v>0</v>
      </c>
      <c r="CM226">
        <v>2.6275</v>
      </c>
      <c r="CN226">
        <v>0</v>
      </c>
      <c r="CO226">
        <v>3792.62888888889</v>
      </c>
      <c r="CP226">
        <v>16705.2888888889</v>
      </c>
      <c r="CQ226">
        <v>45.965</v>
      </c>
      <c r="CR226">
        <v>48.562</v>
      </c>
      <c r="CS226">
        <v>47.25</v>
      </c>
      <c r="CT226">
        <v>46.187</v>
      </c>
      <c r="CU226">
        <v>45.076</v>
      </c>
      <c r="CV226">
        <v>1959.97888888889</v>
      </c>
      <c r="CW226">
        <v>40.01</v>
      </c>
      <c r="CX226">
        <v>0</v>
      </c>
      <c r="CY226">
        <v>1651548007.8</v>
      </c>
      <c r="CZ226">
        <v>0</v>
      </c>
      <c r="DA226">
        <v>0</v>
      </c>
      <c r="DB226" t="s">
        <v>356</v>
      </c>
      <c r="DC226">
        <v>1657298120.5</v>
      </c>
      <c r="DD226">
        <v>1657298120.5</v>
      </c>
      <c r="DE226">
        <v>0</v>
      </c>
      <c r="DF226">
        <v>1.391</v>
      </c>
      <c r="DG226">
        <v>0.035</v>
      </c>
      <c r="DH226">
        <v>2.39</v>
      </c>
      <c r="DI226">
        <v>0.104</v>
      </c>
      <c r="DJ226">
        <v>419</v>
      </c>
      <c r="DK226">
        <v>18</v>
      </c>
      <c r="DL226">
        <v>0.11</v>
      </c>
      <c r="DM226">
        <v>0.02</v>
      </c>
      <c r="DN226">
        <v>-47.912685</v>
      </c>
      <c r="DO226">
        <v>1.65769756097578</v>
      </c>
      <c r="DP226">
        <v>0.366948699786496</v>
      </c>
      <c r="DQ226">
        <v>0</v>
      </c>
      <c r="DR226">
        <v>2.0214785</v>
      </c>
      <c r="DS226">
        <v>-0.101672420262666</v>
      </c>
      <c r="DT226">
        <v>0.00987147014127076</v>
      </c>
      <c r="DU226">
        <v>0</v>
      </c>
      <c r="DV226">
        <v>0</v>
      </c>
      <c r="DW226">
        <v>2</v>
      </c>
      <c r="DX226" t="s">
        <v>357</v>
      </c>
      <c r="DY226">
        <v>2.82732</v>
      </c>
      <c r="DZ226">
        <v>2.63888</v>
      </c>
      <c r="EA226">
        <v>0.174428</v>
      </c>
      <c r="EB226">
        <v>0.177804</v>
      </c>
      <c r="EC226">
        <v>0.0774405</v>
      </c>
      <c r="ED226">
        <v>0.0724944</v>
      </c>
      <c r="EE226">
        <v>22979.7</v>
      </c>
      <c r="EF226">
        <v>20005.8</v>
      </c>
      <c r="EG226">
        <v>24940.8</v>
      </c>
      <c r="EH226">
        <v>23717.5</v>
      </c>
      <c r="EI226">
        <v>39321.7</v>
      </c>
      <c r="EJ226">
        <v>36450.4</v>
      </c>
      <c r="EK226">
        <v>45135.1</v>
      </c>
      <c r="EL226">
        <v>42356.5</v>
      </c>
      <c r="EM226">
        <v>1.73645</v>
      </c>
      <c r="EN226">
        <v>2.05988</v>
      </c>
      <c r="EO226">
        <v>-0.00120699</v>
      </c>
      <c r="EP226">
        <v>0</v>
      </c>
      <c r="EQ226">
        <v>25.0885</v>
      </c>
      <c r="ER226">
        <v>999.9</v>
      </c>
      <c r="ES226">
        <v>32.737</v>
      </c>
      <c r="ET226">
        <v>39.68</v>
      </c>
      <c r="EU226">
        <v>32.5205</v>
      </c>
      <c r="EV226">
        <v>51.4009</v>
      </c>
      <c r="EW226">
        <v>29.2748</v>
      </c>
      <c r="EX226">
        <v>2</v>
      </c>
      <c r="EY226">
        <v>0.311618</v>
      </c>
      <c r="EZ226">
        <v>4.53118</v>
      </c>
      <c r="FA226">
        <v>20.1856</v>
      </c>
      <c r="FB226">
        <v>5.23406</v>
      </c>
      <c r="FC226">
        <v>11.992</v>
      </c>
      <c r="FD226">
        <v>4.9557</v>
      </c>
      <c r="FE226">
        <v>3.30395</v>
      </c>
      <c r="FF226">
        <v>348.3</v>
      </c>
      <c r="FG226">
        <v>9999</v>
      </c>
      <c r="FH226">
        <v>9999</v>
      </c>
      <c r="FI226">
        <v>6260.9</v>
      </c>
      <c r="FJ226">
        <v>1.86819</v>
      </c>
      <c r="FK226">
        <v>1.86401</v>
      </c>
      <c r="FL226">
        <v>1.87137</v>
      </c>
      <c r="FM226">
        <v>1.8625</v>
      </c>
      <c r="FN226">
        <v>1.86188</v>
      </c>
      <c r="FO226">
        <v>1.86825</v>
      </c>
      <c r="FP226">
        <v>1.85837</v>
      </c>
      <c r="FQ226">
        <v>1.86462</v>
      </c>
      <c r="FR226">
        <v>5</v>
      </c>
      <c r="FS226">
        <v>0</v>
      </c>
      <c r="FT226">
        <v>0</v>
      </c>
      <c r="FU226">
        <v>0</v>
      </c>
      <c r="FV226" t="s">
        <v>358</v>
      </c>
      <c r="FW226" t="s">
        <v>359</v>
      </c>
      <c r="FX226" t="s">
        <v>360</v>
      </c>
      <c r="FY226" t="s">
        <v>360</v>
      </c>
      <c r="FZ226" t="s">
        <v>360</v>
      </c>
      <c r="GA226" t="s">
        <v>360</v>
      </c>
      <c r="GB226">
        <v>0</v>
      </c>
      <c r="GC226">
        <v>100</v>
      </c>
      <c r="GD226">
        <v>100</v>
      </c>
      <c r="GE226">
        <v>6.59</v>
      </c>
      <c r="GF226">
        <v>0.3046</v>
      </c>
      <c r="GG226">
        <v>1.58883679202709</v>
      </c>
      <c r="GH226">
        <v>0.00476717027532216</v>
      </c>
      <c r="GI226">
        <v>-2.21254457965117e-06</v>
      </c>
      <c r="GJ226">
        <v>8.4011376092462e-10</v>
      </c>
      <c r="GK226">
        <v>-0.0609447565822332</v>
      </c>
      <c r="GL226">
        <v>-0.00872906473258777</v>
      </c>
      <c r="GM226">
        <v>0.00143137740804298</v>
      </c>
      <c r="GN226">
        <v>-1.08861914993027e-05</v>
      </c>
      <c r="GO226">
        <v>12</v>
      </c>
      <c r="GP226">
        <v>2219</v>
      </c>
      <c r="GQ226">
        <v>4</v>
      </c>
      <c r="GR226">
        <v>38</v>
      </c>
      <c r="GS226">
        <v>3051.7</v>
      </c>
      <c r="GT226">
        <v>3051.7</v>
      </c>
      <c r="GU226">
        <v>3.66699</v>
      </c>
      <c r="GV226">
        <v>2.37549</v>
      </c>
      <c r="GW226">
        <v>1.99829</v>
      </c>
      <c r="GX226">
        <v>2.7002</v>
      </c>
      <c r="GY226">
        <v>2.09351</v>
      </c>
      <c r="GZ226">
        <v>2.41577</v>
      </c>
      <c r="HA226">
        <v>44.5852</v>
      </c>
      <c r="HB226">
        <v>13.3878</v>
      </c>
      <c r="HC226">
        <v>18</v>
      </c>
      <c r="HD226">
        <v>426.034</v>
      </c>
      <c r="HE226">
        <v>640.445</v>
      </c>
      <c r="HF226">
        <v>20.8684</v>
      </c>
      <c r="HG226">
        <v>31.4342</v>
      </c>
      <c r="HH226">
        <v>29.9995</v>
      </c>
      <c r="HI226">
        <v>31.6213</v>
      </c>
      <c r="HJ226">
        <v>31.5822</v>
      </c>
      <c r="HK226">
        <v>73.4219</v>
      </c>
      <c r="HL226">
        <v>46.105</v>
      </c>
      <c r="HM226">
        <v>0</v>
      </c>
      <c r="HN226">
        <v>20.7954</v>
      </c>
      <c r="HO226">
        <v>1569.85</v>
      </c>
      <c r="HP226">
        <v>19.8817</v>
      </c>
      <c r="HQ226">
        <v>95.4913</v>
      </c>
      <c r="HR226">
        <v>99.5422</v>
      </c>
    </row>
    <row r="227" spans="1:226">
      <c r="A227">
        <v>211</v>
      </c>
      <c r="B227">
        <v>1657481228.6</v>
      </c>
      <c r="C227">
        <v>1959.59999990463</v>
      </c>
      <c r="D227" t="s">
        <v>781</v>
      </c>
      <c r="E227" t="s">
        <v>782</v>
      </c>
      <c r="F227">
        <v>5</v>
      </c>
      <c r="G227" t="s">
        <v>596</v>
      </c>
      <c r="H227" t="s">
        <v>354</v>
      </c>
      <c r="I227">
        <v>1657481225.8</v>
      </c>
      <c r="J227">
        <f>(K227)/1000</f>
        <v>0</v>
      </c>
      <c r="K227">
        <f>IF(BF227, AN227, AH227)</f>
        <v>0</v>
      </c>
      <c r="L227">
        <f>IF(BF227, AI227, AG227)</f>
        <v>0</v>
      </c>
      <c r="M227">
        <f>BH227 - IF(AU227&gt;1, L227*BB227*100.0/(AW227*BV227), 0)</f>
        <v>0</v>
      </c>
      <c r="N227">
        <f>((T227-J227/2)*M227-L227)/(T227+J227/2)</f>
        <v>0</v>
      </c>
      <c r="O227">
        <f>N227*(BO227+BP227)/1000.0</f>
        <v>0</v>
      </c>
      <c r="P227">
        <f>(BH227 - IF(AU227&gt;1, L227*BB227*100.0/(AW227*BV227), 0))*(BO227+BP227)/1000.0</f>
        <v>0</v>
      </c>
      <c r="Q227">
        <f>2.0/((1/S227-1/R227)+SIGN(S227)*SQRT((1/S227-1/R227)*(1/S227-1/R227) + 4*BC227/((BC227+1)*(BC227+1))*(2*1/S227*1/R227-1/R227*1/R227)))</f>
        <v>0</v>
      </c>
      <c r="R227">
        <f>IF(LEFT(BD227,1)&lt;&gt;"0",IF(LEFT(BD227,1)="1",3.0,BE227),$D$5+$E$5*(BV227*BO227/($K$5*1000))+$F$5*(BV227*BO227/($K$5*1000))*MAX(MIN(BB227,$J$5),$I$5)*MAX(MIN(BB227,$J$5),$I$5)+$G$5*MAX(MIN(BB227,$J$5),$I$5)*(BV227*BO227/($K$5*1000))+$H$5*(BV227*BO227/($K$5*1000))*(BV227*BO227/($K$5*1000)))</f>
        <v>0</v>
      </c>
      <c r="S227">
        <f>J227*(1000-(1000*0.61365*exp(17.502*W227/(240.97+W227))/(BO227+BP227)+BJ227)/2)/(1000*0.61365*exp(17.502*W227/(240.97+W227))/(BO227+BP227)-BJ227)</f>
        <v>0</v>
      </c>
      <c r="T227">
        <f>1/((BC227+1)/(Q227/1.6)+1/(R227/1.37)) + BC227/((BC227+1)/(Q227/1.6) + BC227/(R227/1.37))</f>
        <v>0</v>
      </c>
      <c r="U227">
        <f>(AX227*BA227)</f>
        <v>0</v>
      </c>
      <c r="V227">
        <f>(BQ227+(U227+2*0.95*5.67E-8*(((BQ227+$B$7)+273)^4-(BQ227+273)^4)-44100*J227)/(1.84*29.3*R227+8*0.95*5.67E-8*(BQ227+273)^3))</f>
        <v>0</v>
      </c>
      <c r="W227">
        <f>($C$7*BR227+$D$7*BS227+$E$7*V227)</f>
        <v>0</v>
      </c>
      <c r="X227">
        <f>0.61365*exp(17.502*W227/(240.97+W227))</f>
        <v>0</v>
      </c>
      <c r="Y227">
        <f>(Z227/AA227*100)</f>
        <v>0</v>
      </c>
      <c r="Z227">
        <f>BJ227*(BO227+BP227)/1000</f>
        <v>0</v>
      </c>
      <c r="AA227">
        <f>0.61365*exp(17.502*BQ227/(240.97+BQ227))</f>
        <v>0</v>
      </c>
      <c r="AB227">
        <f>(X227-BJ227*(BO227+BP227)/1000)</f>
        <v>0</v>
      </c>
      <c r="AC227">
        <f>(-J227*44100)</f>
        <v>0</v>
      </c>
      <c r="AD227">
        <f>2*29.3*R227*0.92*(BQ227-W227)</f>
        <v>0</v>
      </c>
      <c r="AE227">
        <f>2*0.95*5.67E-8*(((BQ227+$B$7)+273)^4-(W227+273)^4)</f>
        <v>0</v>
      </c>
      <c r="AF227">
        <f>U227+AE227+AC227+AD227</f>
        <v>0</v>
      </c>
      <c r="AG227">
        <f>BN227*AU227*(BI227-BH227*(1000-AU227*BK227)/(1000-AU227*BJ227))/(100*BB227)</f>
        <v>0</v>
      </c>
      <c r="AH227">
        <f>1000*BN227*AU227*(BJ227-BK227)/(100*BB227*(1000-AU227*BJ227))</f>
        <v>0</v>
      </c>
      <c r="AI227">
        <f>(AJ227 - AK227 - BO227*1E3/(8.314*(BQ227+273.15)) * AM227/BN227 * AL227) * BN227/(100*BB227) * (1000 - BK227)/1000</f>
        <v>0</v>
      </c>
      <c r="AJ227">
        <v>1590.71465515529</v>
      </c>
      <c r="AK227">
        <v>1553.68933333333</v>
      </c>
      <c r="AL227">
        <v>3.36559252044231</v>
      </c>
      <c r="AM227">
        <v>66.2237107534502</v>
      </c>
      <c r="AN227">
        <f>(AP227 - AO227 + BO227*1E3/(8.314*(BQ227+273.15)) * AR227/BN227 * AQ227) * BN227/(100*BB227) * 1000/(1000 - AP227)</f>
        <v>0</v>
      </c>
      <c r="AO227">
        <v>19.7987521574348</v>
      </c>
      <c r="AP227">
        <v>21.7898895104895</v>
      </c>
      <c r="AQ227">
        <v>-3.7384587891342e-05</v>
      </c>
      <c r="AR227">
        <v>78.8586477778016</v>
      </c>
      <c r="AS227">
        <v>18</v>
      </c>
      <c r="AT227">
        <v>4</v>
      </c>
      <c r="AU227">
        <f>IF(AS227*$H$13&gt;=AW227,1.0,(AW227/(AW227-AS227*$H$13)))</f>
        <v>0</v>
      </c>
      <c r="AV227">
        <f>(AU227-1)*100</f>
        <v>0</v>
      </c>
      <c r="AW227">
        <f>MAX(0,($B$13+$C$13*BV227)/(1+$D$13*BV227)*BO227/(BQ227+273)*$E$13)</f>
        <v>0</v>
      </c>
      <c r="AX227">
        <f>$B$11*BW227+$C$11*BX227+$F$11*CI227*(1-CL227)</f>
        <v>0</v>
      </c>
      <c r="AY227">
        <f>AX227*AZ227</f>
        <v>0</v>
      </c>
      <c r="AZ227">
        <f>($B$11*$D$9+$C$11*$D$9+$F$11*((CV227+CN227)/MAX(CV227+CN227+CW227, 0.1)*$I$9+CW227/MAX(CV227+CN227+CW227, 0.1)*$J$9))/($B$11+$C$11+$F$11)</f>
        <v>0</v>
      </c>
      <c r="BA227">
        <f>($B$11*$K$9+$C$11*$K$9+$F$11*((CV227+CN227)/MAX(CV227+CN227+CW227, 0.1)*$P$9+CW227/MAX(CV227+CN227+CW227, 0.1)*$Q$9))/($B$11+$C$11+$F$11)</f>
        <v>0</v>
      </c>
      <c r="BB227">
        <v>2.7</v>
      </c>
      <c r="BC227">
        <v>0.5</v>
      </c>
      <c r="BD227" t="s">
        <v>355</v>
      </c>
      <c r="BE227">
        <v>2</v>
      </c>
      <c r="BF227" t="b">
        <v>1</v>
      </c>
      <c r="BG227">
        <v>1657481225.8</v>
      </c>
      <c r="BH227">
        <v>1512.307</v>
      </c>
      <c r="BI227">
        <v>1560.209</v>
      </c>
      <c r="BJ227">
        <v>21.79452</v>
      </c>
      <c r="BK227">
        <v>19.80303</v>
      </c>
      <c r="BL227">
        <v>1505.692</v>
      </c>
      <c r="BM227">
        <v>21.49006</v>
      </c>
      <c r="BN227">
        <v>499.9289</v>
      </c>
      <c r="BO227">
        <v>73.36343</v>
      </c>
      <c r="BP227">
        <v>0.02257852</v>
      </c>
      <c r="BQ227">
        <v>25.24535</v>
      </c>
      <c r="BR227">
        <v>25.069</v>
      </c>
      <c r="BS227">
        <v>999.9</v>
      </c>
      <c r="BT227">
        <v>0</v>
      </c>
      <c r="BU227">
        <v>0</v>
      </c>
      <c r="BV227">
        <v>9973.123</v>
      </c>
      <c r="BW227">
        <v>0</v>
      </c>
      <c r="BX227">
        <v>2042.27</v>
      </c>
      <c r="BY227">
        <v>-47.89955</v>
      </c>
      <c r="BZ227">
        <v>1546.003</v>
      </c>
      <c r="CA227">
        <v>1591.729</v>
      </c>
      <c r="CB227">
        <v>1.991493</v>
      </c>
      <c r="CC227">
        <v>1560.209</v>
      </c>
      <c r="CD227">
        <v>19.80303</v>
      </c>
      <c r="CE227">
        <v>1.598919</v>
      </c>
      <c r="CF227">
        <v>1.452816</v>
      </c>
      <c r="CG227">
        <v>13.94839</v>
      </c>
      <c r="CH227">
        <v>12.48042</v>
      </c>
      <c r="CI227">
        <v>1999.986</v>
      </c>
      <c r="CJ227">
        <v>0.979994</v>
      </c>
      <c r="CK227">
        <v>0.0200056</v>
      </c>
      <c r="CL227">
        <v>0</v>
      </c>
      <c r="CM227">
        <v>2.61565</v>
      </c>
      <c r="CN227">
        <v>0</v>
      </c>
      <c r="CO227">
        <v>3793.072</v>
      </c>
      <c r="CP227">
        <v>16705.25</v>
      </c>
      <c r="CQ227">
        <v>45.9937</v>
      </c>
      <c r="CR227">
        <v>48.5872</v>
      </c>
      <c r="CS227">
        <v>47.25</v>
      </c>
      <c r="CT227">
        <v>46.1996</v>
      </c>
      <c r="CU227">
        <v>45.1187</v>
      </c>
      <c r="CV227">
        <v>1959.976</v>
      </c>
      <c r="CW227">
        <v>40.01</v>
      </c>
      <c r="CX227">
        <v>0</v>
      </c>
      <c r="CY227">
        <v>1651548013.2</v>
      </c>
      <c r="CZ227">
        <v>0</v>
      </c>
      <c r="DA227">
        <v>0</v>
      </c>
      <c r="DB227" t="s">
        <v>356</v>
      </c>
      <c r="DC227">
        <v>1657298120.5</v>
      </c>
      <c r="DD227">
        <v>1657298120.5</v>
      </c>
      <c r="DE227">
        <v>0</v>
      </c>
      <c r="DF227">
        <v>1.391</v>
      </c>
      <c r="DG227">
        <v>0.035</v>
      </c>
      <c r="DH227">
        <v>2.39</v>
      </c>
      <c r="DI227">
        <v>0.104</v>
      </c>
      <c r="DJ227">
        <v>419</v>
      </c>
      <c r="DK227">
        <v>18</v>
      </c>
      <c r="DL227">
        <v>0.11</v>
      </c>
      <c r="DM227">
        <v>0.02</v>
      </c>
      <c r="DN227">
        <v>-47.871645</v>
      </c>
      <c r="DO227">
        <v>0.453302814259063</v>
      </c>
      <c r="DP227">
        <v>0.348975967618116</v>
      </c>
      <c r="DQ227">
        <v>0</v>
      </c>
      <c r="DR227">
        <v>2.0119545</v>
      </c>
      <c r="DS227">
        <v>-0.118325178236401</v>
      </c>
      <c r="DT227">
        <v>0.0115570792049722</v>
      </c>
      <c r="DU227">
        <v>0</v>
      </c>
      <c r="DV227">
        <v>0</v>
      </c>
      <c r="DW227">
        <v>2</v>
      </c>
      <c r="DX227" t="s">
        <v>357</v>
      </c>
      <c r="DY227">
        <v>2.82689</v>
      </c>
      <c r="DZ227">
        <v>2.63919</v>
      </c>
      <c r="EA227">
        <v>0.175587</v>
      </c>
      <c r="EB227">
        <v>0.178917</v>
      </c>
      <c r="EC227">
        <v>0.0774205</v>
      </c>
      <c r="ED227">
        <v>0.0725482</v>
      </c>
      <c r="EE227">
        <v>22948.4</v>
      </c>
      <c r="EF227">
        <v>19979.1</v>
      </c>
      <c r="EG227">
        <v>24941.9</v>
      </c>
      <c r="EH227">
        <v>23717.9</v>
      </c>
      <c r="EI227">
        <v>39323.7</v>
      </c>
      <c r="EJ227">
        <v>36449.1</v>
      </c>
      <c r="EK227">
        <v>45136.4</v>
      </c>
      <c r="EL227">
        <v>42357.3</v>
      </c>
      <c r="EM227">
        <v>1.73633</v>
      </c>
      <c r="EN227">
        <v>2.0606</v>
      </c>
      <c r="EO227">
        <v>-0.00216439</v>
      </c>
      <c r="EP227">
        <v>0</v>
      </c>
      <c r="EQ227">
        <v>25.1084</v>
      </c>
      <c r="ER227">
        <v>999.9</v>
      </c>
      <c r="ES227">
        <v>32.737</v>
      </c>
      <c r="ET227">
        <v>39.68</v>
      </c>
      <c r="EU227">
        <v>32.5218</v>
      </c>
      <c r="EV227">
        <v>51.7109</v>
      </c>
      <c r="EW227">
        <v>29.4391</v>
      </c>
      <c r="EX227">
        <v>2</v>
      </c>
      <c r="EY227">
        <v>0.311179</v>
      </c>
      <c r="EZ227">
        <v>4.64797</v>
      </c>
      <c r="FA227">
        <v>20.1823</v>
      </c>
      <c r="FB227">
        <v>5.23391</v>
      </c>
      <c r="FC227">
        <v>11.992</v>
      </c>
      <c r="FD227">
        <v>4.9557</v>
      </c>
      <c r="FE227">
        <v>3.30395</v>
      </c>
      <c r="FF227">
        <v>348.3</v>
      </c>
      <c r="FG227">
        <v>9999</v>
      </c>
      <c r="FH227">
        <v>9999</v>
      </c>
      <c r="FI227">
        <v>6260.9</v>
      </c>
      <c r="FJ227">
        <v>1.86817</v>
      </c>
      <c r="FK227">
        <v>1.86401</v>
      </c>
      <c r="FL227">
        <v>1.87137</v>
      </c>
      <c r="FM227">
        <v>1.8625</v>
      </c>
      <c r="FN227">
        <v>1.86187</v>
      </c>
      <c r="FO227">
        <v>1.86819</v>
      </c>
      <c r="FP227">
        <v>1.85837</v>
      </c>
      <c r="FQ227">
        <v>1.86462</v>
      </c>
      <c r="FR227">
        <v>5</v>
      </c>
      <c r="FS227">
        <v>0</v>
      </c>
      <c r="FT227">
        <v>0</v>
      </c>
      <c r="FU227">
        <v>0</v>
      </c>
      <c r="FV227" t="s">
        <v>358</v>
      </c>
      <c r="FW227" t="s">
        <v>359</v>
      </c>
      <c r="FX227" t="s">
        <v>360</v>
      </c>
      <c r="FY227" t="s">
        <v>360</v>
      </c>
      <c r="FZ227" t="s">
        <v>360</v>
      </c>
      <c r="GA227" t="s">
        <v>360</v>
      </c>
      <c r="GB227">
        <v>0</v>
      </c>
      <c r="GC227">
        <v>100</v>
      </c>
      <c r="GD227">
        <v>100</v>
      </c>
      <c r="GE227">
        <v>6.65</v>
      </c>
      <c r="GF227">
        <v>0.3043</v>
      </c>
      <c r="GG227">
        <v>1.58883679202709</v>
      </c>
      <c r="GH227">
        <v>0.00476717027532216</v>
      </c>
      <c r="GI227">
        <v>-2.21254457965117e-06</v>
      </c>
      <c r="GJ227">
        <v>8.4011376092462e-10</v>
      </c>
      <c r="GK227">
        <v>-0.0609447565822332</v>
      </c>
      <c r="GL227">
        <v>-0.00872906473258777</v>
      </c>
      <c r="GM227">
        <v>0.00143137740804298</v>
      </c>
      <c r="GN227">
        <v>-1.08861914993027e-05</v>
      </c>
      <c r="GO227">
        <v>12</v>
      </c>
      <c r="GP227">
        <v>2219</v>
      </c>
      <c r="GQ227">
        <v>4</v>
      </c>
      <c r="GR227">
        <v>38</v>
      </c>
      <c r="GS227">
        <v>3051.8</v>
      </c>
      <c r="GT227">
        <v>3051.8</v>
      </c>
      <c r="GU227">
        <v>3.69751</v>
      </c>
      <c r="GV227">
        <v>2.37427</v>
      </c>
      <c r="GW227">
        <v>1.99829</v>
      </c>
      <c r="GX227">
        <v>2.70142</v>
      </c>
      <c r="GY227">
        <v>2.09351</v>
      </c>
      <c r="GZ227">
        <v>2.39258</v>
      </c>
      <c r="HA227">
        <v>44.5852</v>
      </c>
      <c r="HB227">
        <v>13.379</v>
      </c>
      <c r="HC227">
        <v>18</v>
      </c>
      <c r="HD227">
        <v>425.873</v>
      </c>
      <c r="HE227">
        <v>640.909</v>
      </c>
      <c r="HF227">
        <v>20.8018</v>
      </c>
      <c r="HG227">
        <v>31.4215</v>
      </c>
      <c r="HH227">
        <v>29.9997</v>
      </c>
      <c r="HI227">
        <v>31.6078</v>
      </c>
      <c r="HJ227">
        <v>31.5694</v>
      </c>
      <c r="HK227">
        <v>74.0427</v>
      </c>
      <c r="HL227">
        <v>45.503</v>
      </c>
      <c r="HM227">
        <v>0</v>
      </c>
      <c r="HN227">
        <v>20.7265</v>
      </c>
      <c r="HO227">
        <v>1590.11</v>
      </c>
      <c r="HP227">
        <v>20.024</v>
      </c>
      <c r="HQ227">
        <v>95.4946</v>
      </c>
      <c r="HR227">
        <v>99.5442</v>
      </c>
    </row>
    <row r="228" spans="1:226">
      <c r="A228">
        <v>212</v>
      </c>
      <c r="B228">
        <v>1657481233.6</v>
      </c>
      <c r="C228">
        <v>1964.59999990463</v>
      </c>
      <c r="D228" t="s">
        <v>783</v>
      </c>
      <c r="E228" t="s">
        <v>784</v>
      </c>
      <c r="F228">
        <v>5</v>
      </c>
      <c r="G228" t="s">
        <v>596</v>
      </c>
      <c r="H228" t="s">
        <v>354</v>
      </c>
      <c r="I228">
        <v>1657481231.1</v>
      </c>
      <c r="J228">
        <f>(K228)/1000</f>
        <v>0</v>
      </c>
      <c r="K228">
        <f>IF(BF228, AN228, AH228)</f>
        <v>0</v>
      </c>
      <c r="L228">
        <f>IF(BF228, AI228, AG228)</f>
        <v>0</v>
      </c>
      <c r="M228">
        <f>BH228 - IF(AU228&gt;1, L228*BB228*100.0/(AW228*BV228), 0)</f>
        <v>0</v>
      </c>
      <c r="N228">
        <f>((T228-J228/2)*M228-L228)/(T228+J228/2)</f>
        <v>0</v>
      </c>
      <c r="O228">
        <f>N228*(BO228+BP228)/1000.0</f>
        <v>0</v>
      </c>
      <c r="P228">
        <f>(BH228 - IF(AU228&gt;1, L228*BB228*100.0/(AW228*BV228), 0))*(BO228+BP228)/1000.0</f>
        <v>0</v>
      </c>
      <c r="Q228">
        <f>2.0/((1/S228-1/R228)+SIGN(S228)*SQRT((1/S228-1/R228)*(1/S228-1/R228) + 4*BC228/((BC228+1)*(BC228+1))*(2*1/S228*1/R228-1/R228*1/R228)))</f>
        <v>0</v>
      </c>
      <c r="R228">
        <f>IF(LEFT(BD228,1)&lt;&gt;"0",IF(LEFT(BD228,1)="1",3.0,BE228),$D$5+$E$5*(BV228*BO228/($K$5*1000))+$F$5*(BV228*BO228/($K$5*1000))*MAX(MIN(BB228,$J$5),$I$5)*MAX(MIN(BB228,$J$5),$I$5)+$G$5*MAX(MIN(BB228,$J$5),$I$5)*(BV228*BO228/($K$5*1000))+$H$5*(BV228*BO228/($K$5*1000))*(BV228*BO228/($K$5*1000)))</f>
        <v>0</v>
      </c>
      <c r="S228">
        <f>J228*(1000-(1000*0.61365*exp(17.502*W228/(240.97+W228))/(BO228+BP228)+BJ228)/2)/(1000*0.61365*exp(17.502*W228/(240.97+W228))/(BO228+BP228)-BJ228)</f>
        <v>0</v>
      </c>
      <c r="T228">
        <f>1/((BC228+1)/(Q228/1.6)+1/(R228/1.37)) + BC228/((BC228+1)/(Q228/1.6) + BC228/(R228/1.37))</f>
        <v>0</v>
      </c>
      <c r="U228">
        <f>(AX228*BA228)</f>
        <v>0</v>
      </c>
      <c r="V228">
        <f>(BQ228+(U228+2*0.95*5.67E-8*(((BQ228+$B$7)+273)^4-(BQ228+273)^4)-44100*J228)/(1.84*29.3*R228+8*0.95*5.67E-8*(BQ228+273)^3))</f>
        <v>0</v>
      </c>
      <c r="W228">
        <f>($C$7*BR228+$D$7*BS228+$E$7*V228)</f>
        <v>0</v>
      </c>
      <c r="X228">
        <f>0.61365*exp(17.502*W228/(240.97+W228))</f>
        <v>0</v>
      </c>
      <c r="Y228">
        <f>(Z228/AA228*100)</f>
        <v>0</v>
      </c>
      <c r="Z228">
        <f>BJ228*(BO228+BP228)/1000</f>
        <v>0</v>
      </c>
      <c r="AA228">
        <f>0.61365*exp(17.502*BQ228/(240.97+BQ228))</f>
        <v>0</v>
      </c>
      <c r="AB228">
        <f>(X228-BJ228*(BO228+BP228)/1000)</f>
        <v>0</v>
      </c>
      <c r="AC228">
        <f>(-J228*44100)</f>
        <v>0</v>
      </c>
      <c r="AD228">
        <f>2*29.3*R228*0.92*(BQ228-W228)</f>
        <v>0</v>
      </c>
      <c r="AE228">
        <f>2*0.95*5.67E-8*(((BQ228+$B$7)+273)^4-(W228+273)^4)</f>
        <v>0</v>
      </c>
      <c r="AF228">
        <f>U228+AE228+AC228+AD228</f>
        <v>0</v>
      </c>
      <c r="AG228">
        <f>BN228*AU228*(BI228-BH228*(1000-AU228*BK228)/(1000-AU228*BJ228))/(100*BB228)</f>
        <v>0</v>
      </c>
      <c r="AH228">
        <f>1000*BN228*AU228*(BJ228-BK228)/(100*BB228*(1000-AU228*BJ228))</f>
        <v>0</v>
      </c>
      <c r="AI228">
        <f>(AJ228 - AK228 - BO228*1E3/(8.314*(BQ228+273.15)) * AM228/BN228 * AL228) * BN228/(100*BB228) * (1000 - BK228)/1000</f>
        <v>0</v>
      </c>
      <c r="AJ228">
        <v>1607.90034166381</v>
      </c>
      <c r="AK228">
        <v>1570.44454545455</v>
      </c>
      <c r="AL228">
        <v>3.34912087653667</v>
      </c>
      <c r="AM228">
        <v>66.2237107534502</v>
      </c>
      <c r="AN228">
        <f>(AP228 - AO228 + BO228*1E3/(8.314*(BQ228+273.15)) * AR228/BN228 * AQ228) * BN228/(100*BB228) * 1000/(1000 - AP228)</f>
        <v>0</v>
      </c>
      <c r="AO228">
        <v>19.8299794182615</v>
      </c>
      <c r="AP228">
        <v>21.7984538461539</v>
      </c>
      <c r="AQ228">
        <v>-1.31096068168117e-05</v>
      </c>
      <c r="AR228">
        <v>78.8586477778016</v>
      </c>
      <c r="AS228">
        <v>18</v>
      </c>
      <c r="AT228">
        <v>4</v>
      </c>
      <c r="AU228">
        <f>IF(AS228*$H$13&gt;=AW228,1.0,(AW228/(AW228-AS228*$H$13)))</f>
        <v>0</v>
      </c>
      <c r="AV228">
        <f>(AU228-1)*100</f>
        <v>0</v>
      </c>
      <c r="AW228">
        <f>MAX(0,($B$13+$C$13*BV228)/(1+$D$13*BV228)*BO228/(BQ228+273)*$E$13)</f>
        <v>0</v>
      </c>
      <c r="AX228">
        <f>$B$11*BW228+$C$11*BX228+$F$11*CI228*(1-CL228)</f>
        <v>0</v>
      </c>
      <c r="AY228">
        <f>AX228*AZ228</f>
        <v>0</v>
      </c>
      <c r="AZ228">
        <f>($B$11*$D$9+$C$11*$D$9+$F$11*((CV228+CN228)/MAX(CV228+CN228+CW228, 0.1)*$I$9+CW228/MAX(CV228+CN228+CW228, 0.1)*$J$9))/($B$11+$C$11+$F$11)</f>
        <v>0</v>
      </c>
      <c r="BA228">
        <f>($B$11*$K$9+$C$11*$K$9+$F$11*((CV228+CN228)/MAX(CV228+CN228+CW228, 0.1)*$P$9+CW228/MAX(CV228+CN228+CW228, 0.1)*$Q$9))/($B$11+$C$11+$F$11)</f>
        <v>0</v>
      </c>
      <c r="BB228">
        <v>2.7</v>
      </c>
      <c r="BC228">
        <v>0.5</v>
      </c>
      <c r="BD228" t="s">
        <v>355</v>
      </c>
      <c r="BE228">
        <v>2</v>
      </c>
      <c r="BF228" t="b">
        <v>1</v>
      </c>
      <c r="BG228">
        <v>1657481231.1</v>
      </c>
      <c r="BH228">
        <v>1529.61555555556</v>
      </c>
      <c r="BI228">
        <v>1578.07111111111</v>
      </c>
      <c r="BJ228">
        <v>21.7917111111111</v>
      </c>
      <c r="BK228">
        <v>19.8587444444444</v>
      </c>
      <c r="BL228">
        <v>1522.93</v>
      </c>
      <c r="BM228">
        <v>21.4873333333333</v>
      </c>
      <c r="BN228">
        <v>499.955333333333</v>
      </c>
      <c r="BO228">
        <v>73.3632555555556</v>
      </c>
      <c r="BP228">
        <v>0.0226565</v>
      </c>
      <c r="BQ228">
        <v>25.2364777777778</v>
      </c>
      <c r="BR228">
        <v>25.0773</v>
      </c>
      <c r="BS228">
        <v>999.9</v>
      </c>
      <c r="BT228">
        <v>0</v>
      </c>
      <c r="BU228">
        <v>0</v>
      </c>
      <c r="BV228">
        <v>9979.65777777778</v>
      </c>
      <c r="BW228">
        <v>0</v>
      </c>
      <c r="BX228">
        <v>2044.21888888889</v>
      </c>
      <c r="BY228">
        <v>-48.4556</v>
      </c>
      <c r="BZ228">
        <v>1563.69</v>
      </c>
      <c r="CA228">
        <v>1610.04666666667</v>
      </c>
      <c r="CB228">
        <v>1.93294222222222</v>
      </c>
      <c r="CC228">
        <v>1578.07111111111</v>
      </c>
      <c r="CD228">
        <v>19.8587444444444</v>
      </c>
      <c r="CE228">
        <v>1.59871</v>
      </c>
      <c r="CF228">
        <v>1.45690333333333</v>
      </c>
      <c r="CG228">
        <v>13.9463666666667</v>
      </c>
      <c r="CH228">
        <v>12.5232</v>
      </c>
      <c r="CI228">
        <v>1999.98111111111</v>
      </c>
      <c r="CJ228">
        <v>0.979994</v>
      </c>
      <c r="CK228">
        <v>0.0200056</v>
      </c>
      <c r="CL228">
        <v>0</v>
      </c>
      <c r="CM228">
        <v>2.38057777777778</v>
      </c>
      <c r="CN228">
        <v>0</v>
      </c>
      <c r="CO228">
        <v>3792.95111111111</v>
      </c>
      <c r="CP228">
        <v>16705.2333333333</v>
      </c>
      <c r="CQ228">
        <v>46</v>
      </c>
      <c r="CR228">
        <v>48.618</v>
      </c>
      <c r="CS228">
        <v>47.25</v>
      </c>
      <c r="CT228">
        <v>46.243</v>
      </c>
      <c r="CU228">
        <v>45.125</v>
      </c>
      <c r="CV228">
        <v>1959.97111111111</v>
      </c>
      <c r="CW228">
        <v>40.01</v>
      </c>
      <c r="CX228">
        <v>0</v>
      </c>
      <c r="CY228">
        <v>1651548018</v>
      </c>
      <c r="CZ228">
        <v>0</v>
      </c>
      <c r="DA228">
        <v>0</v>
      </c>
      <c r="DB228" t="s">
        <v>356</v>
      </c>
      <c r="DC228">
        <v>1657298120.5</v>
      </c>
      <c r="DD228">
        <v>1657298120.5</v>
      </c>
      <c r="DE228">
        <v>0</v>
      </c>
      <c r="DF228">
        <v>1.391</v>
      </c>
      <c r="DG228">
        <v>0.035</v>
      </c>
      <c r="DH228">
        <v>2.39</v>
      </c>
      <c r="DI228">
        <v>0.104</v>
      </c>
      <c r="DJ228">
        <v>419</v>
      </c>
      <c r="DK228">
        <v>18</v>
      </c>
      <c r="DL228">
        <v>0.11</v>
      </c>
      <c r="DM228">
        <v>0.02</v>
      </c>
      <c r="DN228">
        <v>-47.9329875</v>
      </c>
      <c r="DO228">
        <v>-3.23552757973731</v>
      </c>
      <c r="DP228">
        <v>0.385158181262907</v>
      </c>
      <c r="DQ228">
        <v>0</v>
      </c>
      <c r="DR228">
        <v>1.987491</v>
      </c>
      <c r="DS228">
        <v>-0.304211482176363</v>
      </c>
      <c r="DT228">
        <v>0.0328771804448009</v>
      </c>
      <c r="DU228">
        <v>0</v>
      </c>
      <c r="DV228">
        <v>0</v>
      </c>
      <c r="DW228">
        <v>2</v>
      </c>
      <c r="DX228" t="s">
        <v>357</v>
      </c>
      <c r="DY228">
        <v>2.82707</v>
      </c>
      <c r="DZ228">
        <v>2.63893</v>
      </c>
      <c r="EA228">
        <v>0.176726</v>
      </c>
      <c r="EB228">
        <v>0.180107</v>
      </c>
      <c r="EC228">
        <v>0.0774499</v>
      </c>
      <c r="ED228">
        <v>0.0727742</v>
      </c>
      <c r="EE228">
        <v>22917.2</v>
      </c>
      <c r="EF228">
        <v>19950.8</v>
      </c>
      <c r="EG228">
        <v>24942.3</v>
      </c>
      <c r="EH228">
        <v>23718.7</v>
      </c>
      <c r="EI228">
        <v>39323.4</v>
      </c>
      <c r="EJ228">
        <v>36441.3</v>
      </c>
      <c r="EK228">
        <v>45137.5</v>
      </c>
      <c r="EL228">
        <v>42358.6</v>
      </c>
      <c r="EM228">
        <v>1.73647</v>
      </c>
      <c r="EN228">
        <v>2.06055</v>
      </c>
      <c r="EO228">
        <v>-0.00308827</v>
      </c>
      <c r="EP228">
        <v>0</v>
      </c>
      <c r="EQ228">
        <v>25.1272</v>
      </c>
      <c r="ER228">
        <v>999.9</v>
      </c>
      <c r="ES228">
        <v>32.713</v>
      </c>
      <c r="ET228">
        <v>39.69</v>
      </c>
      <c r="EU228">
        <v>32.513</v>
      </c>
      <c r="EV228">
        <v>51.6909</v>
      </c>
      <c r="EW228">
        <v>29.355</v>
      </c>
      <c r="EX228">
        <v>2</v>
      </c>
      <c r="EY228">
        <v>0.310816</v>
      </c>
      <c r="EZ228">
        <v>4.73511</v>
      </c>
      <c r="FA228">
        <v>20.1799</v>
      </c>
      <c r="FB228">
        <v>5.23361</v>
      </c>
      <c r="FC228">
        <v>11.992</v>
      </c>
      <c r="FD228">
        <v>4.9557</v>
      </c>
      <c r="FE228">
        <v>3.304</v>
      </c>
      <c r="FF228">
        <v>348.3</v>
      </c>
      <c r="FG228">
        <v>9999</v>
      </c>
      <c r="FH228">
        <v>9999</v>
      </c>
      <c r="FI228">
        <v>6261.1</v>
      </c>
      <c r="FJ228">
        <v>1.86817</v>
      </c>
      <c r="FK228">
        <v>1.86401</v>
      </c>
      <c r="FL228">
        <v>1.87135</v>
      </c>
      <c r="FM228">
        <v>1.8625</v>
      </c>
      <c r="FN228">
        <v>1.86188</v>
      </c>
      <c r="FO228">
        <v>1.86817</v>
      </c>
      <c r="FP228">
        <v>1.85837</v>
      </c>
      <c r="FQ228">
        <v>1.86462</v>
      </c>
      <c r="FR228">
        <v>5</v>
      </c>
      <c r="FS228">
        <v>0</v>
      </c>
      <c r="FT228">
        <v>0</v>
      </c>
      <c r="FU228">
        <v>0</v>
      </c>
      <c r="FV228" t="s">
        <v>358</v>
      </c>
      <c r="FW228" t="s">
        <v>359</v>
      </c>
      <c r="FX228" t="s">
        <v>360</v>
      </c>
      <c r="FY228" t="s">
        <v>360</v>
      </c>
      <c r="FZ228" t="s">
        <v>360</v>
      </c>
      <c r="GA228" t="s">
        <v>360</v>
      </c>
      <c r="GB228">
        <v>0</v>
      </c>
      <c r="GC228">
        <v>100</v>
      </c>
      <c r="GD228">
        <v>100</v>
      </c>
      <c r="GE228">
        <v>6.71</v>
      </c>
      <c r="GF228">
        <v>0.3047</v>
      </c>
      <c r="GG228">
        <v>1.58883679202709</v>
      </c>
      <c r="GH228">
        <v>0.00476717027532216</v>
      </c>
      <c r="GI228">
        <v>-2.21254457965117e-06</v>
      </c>
      <c r="GJ228">
        <v>8.4011376092462e-10</v>
      </c>
      <c r="GK228">
        <v>-0.0609447565822332</v>
      </c>
      <c r="GL228">
        <v>-0.00872906473258777</v>
      </c>
      <c r="GM228">
        <v>0.00143137740804298</v>
      </c>
      <c r="GN228">
        <v>-1.08861914993027e-05</v>
      </c>
      <c r="GO228">
        <v>12</v>
      </c>
      <c r="GP228">
        <v>2219</v>
      </c>
      <c r="GQ228">
        <v>4</v>
      </c>
      <c r="GR228">
        <v>38</v>
      </c>
      <c r="GS228">
        <v>3051.9</v>
      </c>
      <c r="GT228">
        <v>3051.9</v>
      </c>
      <c r="GU228">
        <v>3.72681</v>
      </c>
      <c r="GV228">
        <v>2.37549</v>
      </c>
      <c r="GW228">
        <v>1.99829</v>
      </c>
      <c r="GX228">
        <v>2.70142</v>
      </c>
      <c r="GY228">
        <v>2.09351</v>
      </c>
      <c r="GZ228">
        <v>2.33398</v>
      </c>
      <c r="HA228">
        <v>44.5852</v>
      </c>
      <c r="HB228">
        <v>13.3615</v>
      </c>
      <c r="HC228">
        <v>18</v>
      </c>
      <c r="HD228">
        <v>425.89</v>
      </c>
      <c r="HE228">
        <v>640.743</v>
      </c>
      <c r="HF228">
        <v>20.7326</v>
      </c>
      <c r="HG228">
        <v>31.4095</v>
      </c>
      <c r="HH228">
        <v>29.9998</v>
      </c>
      <c r="HI228">
        <v>31.5972</v>
      </c>
      <c r="HJ228">
        <v>31.558</v>
      </c>
      <c r="HK228">
        <v>74.5958</v>
      </c>
      <c r="HL228">
        <v>45.2247</v>
      </c>
      <c r="HM228">
        <v>0</v>
      </c>
      <c r="HN228">
        <v>20.6496</v>
      </c>
      <c r="HO228">
        <v>1610.24</v>
      </c>
      <c r="HP228">
        <v>20.0611</v>
      </c>
      <c r="HQ228">
        <v>95.4966</v>
      </c>
      <c r="HR228">
        <v>99.5473</v>
      </c>
    </row>
    <row r="229" spans="1:226">
      <c r="A229">
        <v>213</v>
      </c>
      <c r="B229">
        <v>1657481238.6</v>
      </c>
      <c r="C229">
        <v>1969.59999990463</v>
      </c>
      <c r="D229" t="s">
        <v>785</v>
      </c>
      <c r="E229" t="s">
        <v>786</v>
      </c>
      <c r="F229">
        <v>5</v>
      </c>
      <c r="G229" t="s">
        <v>596</v>
      </c>
      <c r="H229" t="s">
        <v>354</v>
      </c>
      <c r="I229">
        <v>1657481235.8</v>
      </c>
      <c r="J229">
        <f>(K229)/1000</f>
        <v>0</v>
      </c>
      <c r="K229">
        <f>IF(BF229, AN229, AH229)</f>
        <v>0</v>
      </c>
      <c r="L229">
        <f>IF(BF229, AI229, AG229)</f>
        <v>0</v>
      </c>
      <c r="M229">
        <f>BH229 - IF(AU229&gt;1, L229*BB229*100.0/(AW229*BV229), 0)</f>
        <v>0</v>
      </c>
      <c r="N229">
        <f>((T229-J229/2)*M229-L229)/(T229+J229/2)</f>
        <v>0</v>
      </c>
      <c r="O229">
        <f>N229*(BO229+BP229)/1000.0</f>
        <v>0</v>
      </c>
      <c r="P229">
        <f>(BH229 - IF(AU229&gt;1, L229*BB229*100.0/(AW229*BV229), 0))*(BO229+BP229)/1000.0</f>
        <v>0</v>
      </c>
      <c r="Q229">
        <f>2.0/((1/S229-1/R229)+SIGN(S229)*SQRT((1/S229-1/R229)*(1/S229-1/R229) + 4*BC229/((BC229+1)*(BC229+1))*(2*1/S229*1/R229-1/R229*1/R229)))</f>
        <v>0</v>
      </c>
      <c r="R229">
        <f>IF(LEFT(BD229,1)&lt;&gt;"0",IF(LEFT(BD229,1)="1",3.0,BE229),$D$5+$E$5*(BV229*BO229/($K$5*1000))+$F$5*(BV229*BO229/($K$5*1000))*MAX(MIN(BB229,$J$5),$I$5)*MAX(MIN(BB229,$J$5),$I$5)+$G$5*MAX(MIN(BB229,$J$5),$I$5)*(BV229*BO229/($K$5*1000))+$H$5*(BV229*BO229/($K$5*1000))*(BV229*BO229/($K$5*1000)))</f>
        <v>0</v>
      </c>
      <c r="S229">
        <f>J229*(1000-(1000*0.61365*exp(17.502*W229/(240.97+W229))/(BO229+BP229)+BJ229)/2)/(1000*0.61365*exp(17.502*W229/(240.97+W229))/(BO229+BP229)-BJ229)</f>
        <v>0</v>
      </c>
      <c r="T229">
        <f>1/((BC229+1)/(Q229/1.6)+1/(R229/1.37)) + BC229/((BC229+1)/(Q229/1.6) + BC229/(R229/1.37))</f>
        <v>0</v>
      </c>
      <c r="U229">
        <f>(AX229*BA229)</f>
        <v>0</v>
      </c>
      <c r="V229">
        <f>(BQ229+(U229+2*0.95*5.67E-8*(((BQ229+$B$7)+273)^4-(BQ229+273)^4)-44100*J229)/(1.84*29.3*R229+8*0.95*5.67E-8*(BQ229+273)^3))</f>
        <v>0</v>
      </c>
      <c r="W229">
        <f>($C$7*BR229+$D$7*BS229+$E$7*V229)</f>
        <v>0</v>
      </c>
      <c r="X229">
        <f>0.61365*exp(17.502*W229/(240.97+W229))</f>
        <v>0</v>
      </c>
      <c r="Y229">
        <f>(Z229/AA229*100)</f>
        <v>0</v>
      </c>
      <c r="Z229">
        <f>BJ229*(BO229+BP229)/1000</f>
        <v>0</v>
      </c>
      <c r="AA229">
        <f>0.61365*exp(17.502*BQ229/(240.97+BQ229))</f>
        <v>0</v>
      </c>
      <c r="AB229">
        <f>(X229-BJ229*(BO229+BP229)/1000)</f>
        <v>0</v>
      </c>
      <c r="AC229">
        <f>(-J229*44100)</f>
        <v>0</v>
      </c>
      <c r="AD229">
        <f>2*29.3*R229*0.92*(BQ229-W229)</f>
        <v>0</v>
      </c>
      <c r="AE229">
        <f>2*0.95*5.67E-8*(((BQ229+$B$7)+273)^4-(W229+273)^4)</f>
        <v>0</v>
      </c>
      <c r="AF229">
        <f>U229+AE229+AC229+AD229</f>
        <v>0</v>
      </c>
      <c r="AG229">
        <f>BN229*AU229*(BI229-BH229*(1000-AU229*BK229)/(1000-AU229*BJ229))/(100*BB229)</f>
        <v>0</v>
      </c>
      <c r="AH229">
        <f>1000*BN229*AU229*(BJ229-BK229)/(100*BB229*(1000-AU229*BJ229))</f>
        <v>0</v>
      </c>
      <c r="AI229">
        <f>(AJ229 - AK229 - BO229*1E3/(8.314*(BQ229+273.15)) * AM229/BN229 * AL229) * BN229/(100*BB229) * (1000 - BK229)/1000</f>
        <v>0</v>
      </c>
      <c r="AJ229">
        <v>1625.67594917403</v>
      </c>
      <c r="AK229">
        <v>1587.70527272727</v>
      </c>
      <c r="AL229">
        <v>3.44538765921407</v>
      </c>
      <c r="AM229">
        <v>66.2237107534502</v>
      </c>
      <c r="AN229">
        <f>(AP229 - AO229 + BO229*1E3/(8.314*(BQ229+273.15)) * AR229/BN229 * AQ229) * BN229/(100*BB229) * 1000/(1000 - AP229)</f>
        <v>0</v>
      </c>
      <c r="AO229">
        <v>19.9147224902274</v>
      </c>
      <c r="AP229">
        <v>21.8232825174825</v>
      </c>
      <c r="AQ229">
        <v>0.000103385711869413</v>
      </c>
      <c r="AR229">
        <v>78.8586477778016</v>
      </c>
      <c r="AS229">
        <v>18</v>
      </c>
      <c r="AT229">
        <v>4</v>
      </c>
      <c r="AU229">
        <f>IF(AS229*$H$13&gt;=AW229,1.0,(AW229/(AW229-AS229*$H$13)))</f>
        <v>0</v>
      </c>
      <c r="AV229">
        <f>(AU229-1)*100</f>
        <v>0</v>
      </c>
      <c r="AW229">
        <f>MAX(0,($B$13+$C$13*BV229)/(1+$D$13*BV229)*BO229/(BQ229+273)*$E$13)</f>
        <v>0</v>
      </c>
      <c r="AX229">
        <f>$B$11*BW229+$C$11*BX229+$F$11*CI229*(1-CL229)</f>
        <v>0</v>
      </c>
      <c r="AY229">
        <f>AX229*AZ229</f>
        <v>0</v>
      </c>
      <c r="AZ229">
        <f>($B$11*$D$9+$C$11*$D$9+$F$11*((CV229+CN229)/MAX(CV229+CN229+CW229, 0.1)*$I$9+CW229/MAX(CV229+CN229+CW229, 0.1)*$J$9))/($B$11+$C$11+$F$11)</f>
        <v>0</v>
      </c>
      <c r="BA229">
        <f>($B$11*$K$9+$C$11*$K$9+$F$11*((CV229+CN229)/MAX(CV229+CN229+CW229, 0.1)*$P$9+CW229/MAX(CV229+CN229+CW229, 0.1)*$Q$9))/($B$11+$C$11+$F$11)</f>
        <v>0</v>
      </c>
      <c r="BB229">
        <v>2.7</v>
      </c>
      <c r="BC229">
        <v>0.5</v>
      </c>
      <c r="BD229" t="s">
        <v>355</v>
      </c>
      <c r="BE229">
        <v>2</v>
      </c>
      <c r="BF229" t="b">
        <v>1</v>
      </c>
      <c r="BG229">
        <v>1657481235.8</v>
      </c>
      <c r="BH229">
        <v>1545.335</v>
      </c>
      <c r="BI229">
        <v>1594.29</v>
      </c>
      <c r="BJ229">
        <v>21.81112</v>
      </c>
      <c r="BK229">
        <v>19.92902</v>
      </c>
      <c r="BL229">
        <v>1538.588</v>
      </c>
      <c r="BM229">
        <v>21.50606</v>
      </c>
      <c r="BN229">
        <v>500.0308</v>
      </c>
      <c r="BO229">
        <v>73.36289</v>
      </c>
      <c r="BP229">
        <v>0.02317398</v>
      </c>
      <c r="BQ229">
        <v>25.23607</v>
      </c>
      <c r="BR229">
        <v>25.07469</v>
      </c>
      <c r="BS229">
        <v>999.9</v>
      </c>
      <c r="BT229">
        <v>0</v>
      </c>
      <c r="BU229">
        <v>0</v>
      </c>
      <c r="BV229">
        <v>9996.14</v>
      </c>
      <c r="BW229">
        <v>0</v>
      </c>
      <c r="BX229">
        <v>2044.888</v>
      </c>
      <c r="BY229">
        <v>-48.95597</v>
      </c>
      <c r="BZ229">
        <v>1579.792</v>
      </c>
      <c r="CA229">
        <v>1626.71</v>
      </c>
      <c r="CB229">
        <v>1.882076</v>
      </c>
      <c r="CC229">
        <v>1594.29</v>
      </c>
      <c r="CD229">
        <v>19.92902</v>
      </c>
      <c r="CE229">
        <v>1.600125</v>
      </c>
      <c r="CF229">
        <v>1.462052</v>
      </c>
      <c r="CG229">
        <v>13.96002</v>
      </c>
      <c r="CH229">
        <v>12.57697</v>
      </c>
      <c r="CI229">
        <v>1999.985</v>
      </c>
      <c r="CJ229">
        <v>0.979994</v>
      </c>
      <c r="CK229">
        <v>0.0200056</v>
      </c>
      <c r="CL229">
        <v>0</v>
      </c>
      <c r="CM229">
        <v>2.49792</v>
      </c>
      <c r="CN229">
        <v>0</v>
      </c>
      <c r="CO229">
        <v>3789.216</v>
      </c>
      <c r="CP229">
        <v>16705.26</v>
      </c>
      <c r="CQ229">
        <v>46</v>
      </c>
      <c r="CR229">
        <v>48.625</v>
      </c>
      <c r="CS229">
        <v>47.25</v>
      </c>
      <c r="CT229">
        <v>46.25</v>
      </c>
      <c r="CU229">
        <v>45.125</v>
      </c>
      <c r="CV229">
        <v>1959.975</v>
      </c>
      <c r="CW229">
        <v>40.01</v>
      </c>
      <c r="CX229">
        <v>0</v>
      </c>
      <c r="CY229">
        <v>1651548022.8</v>
      </c>
      <c r="CZ229">
        <v>0</v>
      </c>
      <c r="DA229">
        <v>0</v>
      </c>
      <c r="DB229" t="s">
        <v>356</v>
      </c>
      <c r="DC229">
        <v>1657298120.5</v>
      </c>
      <c r="DD229">
        <v>1657298120.5</v>
      </c>
      <c r="DE229">
        <v>0</v>
      </c>
      <c r="DF229">
        <v>1.391</v>
      </c>
      <c r="DG229">
        <v>0.035</v>
      </c>
      <c r="DH229">
        <v>2.39</v>
      </c>
      <c r="DI229">
        <v>0.104</v>
      </c>
      <c r="DJ229">
        <v>419</v>
      </c>
      <c r="DK229">
        <v>18</v>
      </c>
      <c r="DL229">
        <v>0.11</v>
      </c>
      <c r="DM229">
        <v>0.02</v>
      </c>
      <c r="DN229">
        <v>-48.2365375</v>
      </c>
      <c r="DO229">
        <v>-3.92813245778599</v>
      </c>
      <c r="DP229">
        <v>0.454724447708445</v>
      </c>
      <c r="DQ229">
        <v>0</v>
      </c>
      <c r="DR229">
        <v>1.9613305</v>
      </c>
      <c r="DS229">
        <v>-0.48357590994372</v>
      </c>
      <c r="DT229">
        <v>0.0487199782917644</v>
      </c>
      <c r="DU229">
        <v>0</v>
      </c>
      <c r="DV229">
        <v>0</v>
      </c>
      <c r="DW229">
        <v>2</v>
      </c>
      <c r="DX229" t="s">
        <v>357</v>
      </c>
      <c r="DY229">
        <v>2.8272</v>
      </c>
      <c r="DZ229">
        <v>2.64008</v>
      </c>
      <c r="EA229">
        <v>0.177895</v>
      </c>
      <c r="EB229">
        <v>0.181267</v>
      </c>
      <c r="EC229">
        <v>0.0775191</v>
      </c>
      <c r="ED229">
        <v>0.0729125</v>
      </c>
      <c r="EE229">
        <v>22885.2</v>
      </c>
      <c r="EF229">
        <v>19923.4</v>
      </c>
      <c r="EG229">
        <v>24943</v>
      </c>
      <c r="EH229">
        <v>23719.7</v>
      </c>
      <c r="EI229">
        <v>39321.4</v>
      </c>
      <c r="EJ229">
        <v>36437.2</v>
      </c>
      <c r="EK229">
        <v>45138.5</v>
      </c>
      <c r="EL229">
        <v>42360.1</v>
      </c>
      <c r="EM229">
        <v>1.73668</v>
      </c>
      <c r="EN229">
        <v>2.06068</v>
      </c>
      <c r="EO229">
        <v>-0.00461563</v>
      </c>
      <c r="EP229">
        <v>0</v>
      </c>
      <c r="EQ229">
        <v>25.1453</v>
      </c>
      <c r="ER229">
        <v>999.9</v>
      </c>
      <c r="ES229">
        <v>32.688</v>
      </c>
      <c r="ET229">
        <v>39.71</v>
      </c>
      <c r="EU229">
        <v>32.5207</v>
      </c>
      <c r="EV229">
        <v>52.3009</v>
      </c>
      <c r="EW229">
        <v>29.371</v>
      </c>
      <c r="EX229">
        <v>2</v>
      </c>
      <c r="EY229">
        <v>0.310211</v>
      </c>
      <c r="EZ229">
        <v>4.85466</v>
      </c>
      <c r="FA229">
        <v>20.1767</v>
      </c>
      <c r="FB229">
        <v>5.23376</v>
      </c>
      <c r="FC229">
        <v>11.992</v>
      </c>
      <c r="FD229">
        <v>4.9557</v>
      </c>
      <c r="FE229">
        <v>3.30398</v>
      </c>
      <c r="FF229">
        <v>348.3</v>
      </c>
      <c r="FG229">
        <v>9999</v>
      </c>
      <c r="FH229">
        <v>9999</v>
      </c>
      <c r="FI229">
        <v>6261.1</v>
      </c>
      <c r="FJ229">
        <v>1.86819</v>
      </c>
      <c r="FK229">
        <v>1.86401</v>
      </c>
      <c r="FL229">
        <v>1.87135</v>
      </c>
      <c r="FM229">
        <v>1.8625</v>
      </c>
      <c r="FN229">
        <v>1.86188</v>
      </c>
      <c r="FO229">
        <v>1.86819</v>
      </c>
      <c r="FP229">
        <v>1.85837</v>
      </c>
      <c r="FQ229">
        <v>1.8646</v>
      </c>
      <c r="FR229">
        <v>5</v>
      </c>
      <c r="FS229">
        <v>0</v>
      </c>
      <c r="FT229">
        <v>0</v>
      </c>
      <c r="FU229">
        <v>0</v>
      </c>
      <c r="FV229" t="s">
        <v>358</v>
      </c>
      <c r="FW229" t="s">
        <v>359</v>
      </c>
      <c r="FX229" t="s">
        <v>360</v>
      </c>
      <c r="FY229" t="s">
        <v>360</v>
      </c>
      <c r="FZ229" t="s">
        <v>360</v>
      </c>
      <c r="GA229" t="s">
        <v>360</v>
      </c>
      <c r="GB229">
        <v>0</v>
      </c>
      <c r="GC229">
        <v>100</v>
      </c>
      <c r="GD229">
        <v>100</v>
      </c>
      <c r="GE229">
        <v>6.78</v>
      </c>
      <c r="GF229">
        <v>0.3057</v>
      </c>
      <c r="GG229">
        <v>1.58883679202709</v>
      </c>
      <c r="GH229">
        <v>0.00476717027532216</v>
      </c>
      <c r="GI229">
        <v>-2.21254457965117e-06</v>
      </c>
      <c r="GJ229">
        <v>8.4011376092462e-10</v>
      </c>
      <c r="GK229">
        <v>-0.0609447565822332</v>
      </c>
      <c r="GL229">
        <v>-0.00872906473258777</v>
      </c>
      <c r="GM229">
        <v>0.00143137740804298</v>
      </c>
      <c r="GN229">
        <v>-1.08861914993027e-05</v>
      </c>
      <c r="GO229">
        <v>12</v>
      </c>
      <c r="GP229">
        <v>2219</v>
      </c>
      <c r="GQ229">
        <v>4</v>
      </c>
      <c r="GR229">
        <v>38</v>
      </c>
      <c r="GS229">
        <v>3052</v>
      </c>
      <c r="GT229">
        <v>3052</v>
      </c>
      <c r="GU229">
        <v>3.75732</v>
      </c>
      <c r="GV229">
        <v>2.37427</v>
      </c>
      <c r="GW229">
        <v>1.99829</v>
      </c>
      <c r="GX229">
        <v>2.70142</v>
      </c>
      <c r="GY229">
        <v>2.09351</v>
      </c>
      <c r="GZ229">
        <v>2.43896</v>
      </c>
      <c r="HA229">
        <v>44.6132</v>
      </c>
      <c r="HB229">
        <v>13.379</v>
      </c>
      <c r="HC229">
        <v>18</v>
      </c>
      <c r="HD229">
        <v>425.926</v>
      </c>
      <c r="HE229">
        <v>640.715</v>
      </c>
      <c r="HF229">
        <v>20.6552</v>
      </c>
      <c r="HG229">
        <v>31.3981</v>
      </c>
      <c r="HH229">
        <v>29.9998</v>
      </c>
      <c r="HI229">
        <v>31.5851</v>
      </c>
      <c r="HJ229">
        <v>31.5458</v>
      </c>
      <c r="HK229">
        <v>75.2124</v>
      </c>
      <c r="HL229">
        <v>45.2247</v>
      </c>
      <c r="HM229">
        <v>0</v>
      </c>
      <c r="HN229">
        <v>20.575</v>
      </c>
      <c r="HO229">
        <v>1623.69</v>
      </c>
      <c r="HP229">
        <v>20.0815</v>
      </c>
      <c r="HQ229">
        <v>95.4988</v>
      </c>
      <c r="HR229">
        <v>99.551</v>
      </c>
    </row>
    <row r="230" spans="1:226">
      <c r="A230">
        <v>214</v>
      </c>
      <c r="B230">
        <v>1657481243.6</v>
      </c>
      <c r="C230">
        <v>1974.59999990463</v>
      </c>
      <c r="D230" t="s">
        <v>787</v>
      </c>
      <c r="E230" t="s">
        <v>788</v>
      </c>
      <c r="F230">
        <v>5</v>
      </c>
      <c r="G230" t="s">
        <v>596</v>
      </c>
      <c r="H230" t="s">
        <v>354</v>
      </c>
      <c r="I230">
        <v>1657481241.1</v>
      </c>
      <c r="J230">
        <f>(K230)/1000</f>
        <v>0</v>
      </c>
      <c r="K230">
        <f>IF(BF230, AN230, AH230)</f>
        <v>0</v>
      </c>
      <c r="L230">
        <f>IF(BF230, AI230, AG230)</f>
        <v>0</v>
      </c>
      <c r="M230">
        <f>BH230 - IF(AU230&gt;1, L230*BB230*100.0/(AW230*BV230), 0)</f>
        <v>0</v>
      </c>
      <c r="N230">
        <f>((T230-J230/2)*M230-L230)/(T230+J230/2)</f>
        <v>0</v>
      </c>
      <c r="O230">
        <f>N230*(BO230+BP230)/1000.0</f>
        <v>0</v>
      </c>
      <c r="P230">
        <f>(BH230 - IF(AU230&gt;1, L230*BB230*100.0/(AW230*BV230), 0))*(BO230+BP230)/1000.0</f>
        <v>0</v>
      </c>
      <c r="Q230">
        <f>2.0/((1/S230-1/R230)+SIGN(S230)*SQRT((1/S230-1/R230)*(1/S230-1/R230) + 4*BC230/((BC230+1)*(BC230+1))*(2*1/S230*1/R230-1/R230*1/R230)))</f>
        <v>0</v>
      </c>
      <c r="R230">
        <f>IF(LEFT(BD230,1)&lt;&gt;"0",IF(LEFT(BD230,1)="1",3.0,BE230),$D$5+$E$5*(BV230*BO230/($K$5*1000))+$F$5*(BV230*BO230/($K$5*1000))*MAX(MIN(BB230,$J$5),$I$5)*MAX(MIN(BB230,$J$5),$I$5)+$G$5*MAX(MIN(BB230,$J$5),$I$5)*(BV230*BO230/($K$5*1000))+$H$5*(BV230*BO230/($K$5*1000))*(BV230*BO230/($K$5*1000)))</f>
        <v>0</v>
      </c>
      <c r="S230">
        <f>J230*(1000-(1000*0.61365*exp(17.502*W230/(240.97+W230))/(BO230+BP230)+BJ230)/2)/(1000*0.61365*exp(17.502*W230/(240.97+W230))/(BO230+BP230)-BJ230)</f>
        <v>0</v>
      </c>
      <c r="T230">
        <f>1/((BC230+1)/(Q230/1.6)+1/(R230/1.37)) + BC230/((BC230+1)/(Q230/1.6) + BC230/(R230/1.37))</f>
        <v>0</v>
      </c>
      <c r="U230">
        <f>(AX230*BA230)</f>
        <v>0</v>
      </c>
      <c r="V230">
        <f>(BQ230+(U230+2*0.95*5.67E-8*(((BQ230+$B$7)+273)^4-(BQ230+273)^4)-44100*J230)/(1.84*29.3*R230+8*0.95*5.67E-8*(BQ230+273)^3))</f>
        <v>0</v>
      </c>
      <c r="W230">
        <f>($C$7*BR230+$D$7*BS230+$E$7*V230)</f>
        <v>0</v>
      </c>
      <c r="X230">
        <f>0.61365*exp(17.502*W230/(240.97+W230))</f>
        <v>0</v>
      </c>
      <c r="Y230">
        <f>(Z230/AA230*100)</f>
        <v>0</v>
      </c>
      <c r="Z230">
        <f>BJ230*(BO230+BP230)/1000</f>
        <v>0</v>
      </c>
      <c r="AA230">
        <f>0.61365*exp(17.502*BQ230/(240.97+BQ230))</f>
        <v>0</v>
      </c>
      <c r="AB230">
        <f>(X230-BJ230*(BO230+BP230)/1000)</f>
        <v>0</v>
      </c>
      <c r="AC230">
        <f>(-J230*44100)</f>
        <v>0</v>
      </c>
      <c r="AD230">
        <f>2*29.3*R230*0.92*(BQ230-W230)</f>
        <v>0</v>
      </c>
      <c r="AE230">
        <f>2*0.95*5.67E-8*(((BQ230+$B$7)+273)^4-(W230+273)^4)</f>
        <v>0</v>
      </c>
      <c r="AF230">
        <f>U230+AE230+AC230+AD230</f>
        <v>0</v>
      </c>
      <c r="AG230">
        <f>BN230*AU230*(BI230-BH230*(1000-AU230*BK230)/(1000-AU230*BJ230))/(100*BB230)</f>
        <v>0</v>
      </c>
      <c r="AH230">
        <f>1000*BN230*AU230*(BJ230-BK230)/(100*BB230*(1000-AU230*BJ230))</f>
        <v>0</v>
      </c>
      <c r="AI230">
        <f>(AJ230 - AK230 - BO230*1E3/(8.314*(BQ230+273.15)) * AM230/BN230 * AL230) * BN230/(100*BB230) * (1000 - BK230)/1000</f>
        <v>0</v>
      </c>
      <c r="AJ230">
        <v>1642.88415896004</v>
      </c>
      <c r="AK230">
        <v>1605.05272727273</v>
      </c>
      <c r="AL230">
        <v>3.4847044994957</v>
      </c>
      <c r="AM230">
        <v>66.2237107534502</v>
      </c>
      <c r="AN230">
        <f>(AP230 - AO230 + BO230*1E3/(8.314*(BQ230+273.15)) * AR230/BN230 * AQ230) * BN230/(100*BB230) * 1000/(1000 - AP230)</f>
        <v>0</v>
      </c>
      <c r="AO230">
        <v>19.9565885836056</v>
      </c>
      <c r="AP230">
        <v>21.8466461538462</v>
      </c>
      <c r="AQ230">
        <v>0.0056577638251932</v>
      </c>
      <c r="AR230">
        <v>78.8586477778016</v>
      </c>
      <c r="AS230">
        <v>18</v>
      </c>
      <c r="AT230">
        <v>4</v>
      </c>
      <c r="AU230">
        <f>IF(AS230*$H$13&gt;=AW230,1.0,(AW230/(AW230-AS230*$H$13)))</f>
        <v>0</v>
      </c>
      <c r="AV230">
        <f>(AU230-1)*100</f>
        <v>0</v>
      </c>
      <c r="AW230">
        <f>MAX(0,($B$13+$C$13*BV230)/(1+$D$13*BV230)*BO230/(BQ230+273)*$E$13)</f>
        <v>0</v>
      </c>
      <c r="AX230">
        <f>$B$11*BW230+$C$11*BX230+$F$11*CI230*(1-CL230)</f>
        <v>0</v>
      </c>
      <c r="AY230">
        <f>AX230*AZ230</f>
        <v>0</v>
      </c>
      <c r="AZ230">
        <f>($B$11*$D$9+$C$11*$D$9+$F$11*((CV230+CN230)/MAX(CV230+CN230+CW230, 0.1)*$I$9+CW230/MAX(CV230+CN230+CW230, 0.1)*$J$9))/($B$11+$C$11+$F$11)</f>
        <v>0</v>
      </c>
      <c r="BA230">
        <f>($B$11*$K$9+$C$11*$K$9+$F$11*((CV230+CN230)/MAX(CV230+CN230+CW230, 0.1)*$P$9+CW230/MAX(CV230+CN230+CW230, 0.1)*$Q$9))/($B$11+$C$11+$F$11)</f>
        <v>0</v>
      </c>
      <c r="BB230">
        <v>2.7</v>
      </c>
      <c r="BC230">
        <v>0.5</v>
      </c>
      <c r="BD230" t="s">
        <v>355</v>
      </c>
      <c r="BE230">
        <v>2</v>
      </c>
      <c r="BF230" t="b">
        <v>1</v>
      </c>
      <c r="BG230">
        <v>1657481241.1</v>
      </c>
      <c r="BH230">
        <v>1563.20333333333</v>
      </c>
      <c r="BI230">
        <v>1612.11555555556</v>
      </c>
      <c r="BJ230">
        <v>21.8390333333333</v>
      </c>
      <c r="BK230">
        <v>19.9774</v>
      </c>
      <c r="BL230">
        <v>1556.38888888889</v>
      </c>
      <c r="BM230">
        <v>21.5329444444444</v>
      </c>
      <c r="BN230">
        <v>499.956777777778</v>
      </c>
      <c r="BO230">
        <v>73.3643333333333</v>
      </c>
      <c r="BP230">
        <v>0.0238079888888889</v>
      </c>
      <c r="BQ230">
        <v>25.2312</v>
      </c>
      <c r="BR230">
        <v>25.0725111111111</v>
      </c>
      <c r="BS230">
        <v>999.9</v>
      </c>
      <c r="BT230">
        <v>0</v>
      </c>
      <c r="BU230">
        <v>0</v>
      </c>
      <c r="BV230">
        <v>9965.14111111111</v>
      </c>
      <c r="BW230">
        <v>0</v>
      </c>
      <c r="BX230">
        <v>2045.72333333333</v>
      </c>
      <c r="BY230">
        <v>-48.9110333333333</v>
      </c>
      <c r="BZ230">
        <v>1598.10444444444</v>
      </c>
      <c r="CA230">
        <v>1644.97666666667</v>
      </c>
      <c r="CB230">
        <v>1.86163222222222</v>
      </c>
      <c r="CC230">
        <v>1612.11555555556</v>
      </c>
      <c r="CD230">
        <v>19.9774</v>
      </c>
      <c r="CE230">
        <v>1.60220666666667</v>
      </c>
      <c r="CF230">
        <v>1.46562777777778</v>
      </c>
      <c r="CG230">
        <v>13.9800222222222</v>
      </c>
      <c r="CH230">
        <v>12.6142333333333</v>
      </c>
      <c r="CI230">
        <v>2000.04111111111</v>
      </c>
      <c r="CJ230">
        <v>0.979994444444445</v>
      </c>
      <c r="CK230">
        <v>0.0200052555555556</v>
      </c>
      <c r="CL230">
        <v>0</v>
      </c>
      <c r="CM230">
        <v>2.58696666666667</v>
      </c>
      <c r="CN230">
        <v>0</v>
      </c>
      <c r="CO230">
        <v>3787.98555555556</v>
      </c>
      <c r="CP230">
        <v>16705.7333333333</v>
      </c>
      <c r="CQ230">
        <v>46</v>
      </c>
      <c r="CR230">
        <v>48.6525555555556</v>
      </c>
      <c r="CS230">
        <v>47.312</v>
      </c>
      <c r="CT230">
        <v>46.25</v>
      </c>
      <c r="CU230">
        <v>45.1456666666667</v>
      </c>
      <c r="CV230">
        <v>1960.03111111111</v>
      </c>
      <c r="CW230">
        <v>40.01</v>
      </c>
      <c r="CX230">
        <v>0</v>
      </c>
      <c r="CY230">
        <v>1651548028.2</v>
      </c>
      <c r="CZ230">
        <v>0</v>
      </c>
      <c r="DA230">
        <v>0</v>
      </c>
      <c r="DB230" t="s">
        <v>356</v>
      </c>
      <c r="DC230">
        <v>1657298120.5</v>
      </c>
      <c r="DD230">
        <v>1657298120.5</v>
      </c>
      <c r="DE230">
        <v>0</v>
      </c>
      <c r="DF230">
        <v>1.391</v>
      </c>
      <c r="DG230">
        <v>0.035</v>
      </c>
      <c r="DH230">
        <v>2.39</v>
      </c>
      <c r="DI230">
        <v>0.104</v>
      </c>
      <c r="DJ230">
        <v>419</v>
      </c>
      <c r="DK230">
        <v>18</v>
      </c>
      <c r="DL230">
        <v>0.11</v>
      </c>
      <c r="DM230">
        <v>0.02</v>
      </c>
      <c r="DN230">
        <v>-48.5417</v>
      </c>
      <c r="DO230">
        <v>-4.17158048780469</v>
      </c>
      <c r="DP230">
        <v>0.482295649472396</v>
      </c>
      <c r="DQ230">
        <v>0</v>
      </c>
      <c r="DR230">
        <v>1.918092</v>
      </c>
      <c r="DS230">
        <v>-0.531390393996251</v>
      </c>
      <c r="DT230">
        <v>0.0525381907853706</v>
      </c>
      <c r="DU230">
        <v>0</v>
      </c>
      <c r="DV230">
        <v>0</v>
      </c>
      <c r="DW230">
        <v>2</v>
      </c>
      <c r="DX230" t="s">
        <v>357</v>
      </c>
      <c r="DY230">
        <v>2.82711</v>
      </c>
      <c r="DZ230">
        <v>2.64029</v>
      </c>
      <c r="EA230">
        <v>0.179061</v>
      </c>
      <c r="EB230">
        <v>0.182396</v>
      </c>
      <c r="EC230">
        <v>0.0775796</v>
      </c>
      <c r="ED230">
        <v>0.0730957</v>
      </c>
      <c r="EE230">
        <v>22853.5</v>
      </c>
      <c r="EF230">
        <v>19896.5</v>
      </c>
      <c r="EG230">
        <v>24943.7</v>
      </c>
      <c r="EH230">
        <v>23720.4</v>
      </c>
      <c r="EI230">
        <v>39319.7</v>
      </c>
      <c r="EJ230">
        <v>36430.7</v>
      </c>
      <c r="EK230">
        <v>45139.5</v>
      </c>
      <c r="EL230">
        <v>42360.9</v>
      </c>
      <c r="EM230">
        <v>1.73655</v>
      </c>
      <c r="EN230">
        <v>2.06095</v>
      </c>
      <c r="EO230">
        <v>-0.00530481</v>
      </c>
      <c r="EP230">
        <v>0</v>
      </c>
      <c r="EQ230">
        <v>25.1609</v>
      </c>
      <c r="ER230">
        <v>999.9</v>
      </c>
      <c r="ES230">
        <v>32.688</v>
      </c>
      <c r="ET230">
        <v>39.72</v>
      </c>
      <c r="EU230">
        <v>32.5405</v>
      </c>
      <c r="EV230">
        <v>52.6409</v>
      </c>
      <c r="EW230">
        <v>29.4912</v>
      </c>
      <c r="EX230">
        <v>2</v>
      </c>
      <c r="EY230">
        <v>0.309936</v>
      </c>
      <c r="EZ230">
        <v>4.93852</v>
      </c>
      <c r="FA230">
        <v>20.1742</v>
      </c>
      <c r="FB230">
        <v>5.23361</v>
      </c>
      <c r="FC230">
        <v>11.992</v>
      </c>
      <c r="FD230">
        <v>4.9556</v>
      </c>
      <c r="FE230">
        <v>3.30398</v>
      </c>
      <c r="FF230">
        <v>348.3</v>
      </c>
      <c r="FG230">
        <v>9999</v>
      </c>
      <c r="FH230">
        <v>9999</v>
      </c>
      <c r="FI230">
        <v>6261.4</v>
      </c>
      <c r="FJ230">
        <v>1.86818</v>
      </c>
      <c r="FK230">
        <v>1.86401</v>
      </c>
      <c r="FL230">
        <v>1.87136</v>
      </c>
      <c r="FM230">
        <v>1.86249</v>
      </c>
      <c r="FN230">
        <v>1.86188</v>
      </c>
      <c r="FO230">
        <v>1.86821</v>
      </c>
      <c r="FP230">
        <v>1.85837</v>
      </c>
      <c r="FQ230">
        <v>1.8646</v>
      </c>
      <c r="FR230">
        <v>5</v>
      </c>
      <c r="FS230">
        <v>0</v>
      </c>
      <c r="FT230">
        <v>0</v>
      </c>
      <c r="FU230">
        <v>0</v>
      </c>
      <c r="FV230" t="s">
        <v>358</v>
      </c>
      <c r="FW230" t="s">
        <v>359</v>
      </c>
      <c r="FX230" t="s">
        <v>360</v>
      </c>
      <c r="FY230" t="s">
        <v>360</v>
      </c>
      <c r="FZ230" t="s">
        <v>360</v>
      </c>
      <c r="GA230" t="s">
        <v>360</v>
      </c>
      <c r="GB230">
        <v>0</v>
      </c>
      <c r="GC230">
        <v>100</v>
      </c>
      <c r="GD230">
        <v>100</v>
      </c>
      <c r="GE230">
        <v>6.85</v>
      </c>
      <c r="GF230">
        <v>0.3065</v>
      </c>
      <c r="GG230">
        <v>1.58883679202709</v>
      </c>
      <c r="GH230">
        <v>0.00476717027532216</v>
      </c>
      <c r="GI230">
        <v>-2.21254457965117e-06</v>
      </c>
      <c r="GJ230">
        <v>8.4011376092462e-10</v>
      </c>
      <c r="GK230">
        <v>-0.0609447565822332</v>
      </c>
      <c r="GL230">
        <v>-0.00872906473258777</v>
      </c>
      <c r="GM230">
        <v>0.00143137740804298</v>
      </c>
      <c r="GN230">
        <v>-1.08861914993027e-05</v>
      </c>
      <c r="GO230">
        <v>12</v>
      </c>
      <c r="GP230">
        <v>2219</v>
      </c>
      <c r="GQ230">
        <v>4</v>
      </c>
      <c r="GR230">
        <v>38</v>
      </c>
      <c r="GS230">
        <v>3052.1</v>
      </c>
      <c r="GT230">
        <v>3052.1</v>
      </c>
      <c r="GU230">
        <v>3.78662</v>
      </c>
      <c r="GV230">
        <v>2.37671</v>
      </c>
      <c r="GW230">
        <v>1.99829</v>
      </c>
      <c r="GX230">
        <v>2.69897</v>
      </c>
      <c r="GY230">
        <v>2.09351</v>
      </c>
      <c r="GZ230">
        <v>2.42188</v>
      </c>
      <c r="HA230">
        <v>44.6132</v>
      </c>
      <c r="HB230">
        <v>13.3703</v>
      </c>
      <c r="HC230">
        <v>18</v>
      </c>
      <c r="HD230">
        <v>425.783</v>
      </c>
      <c r="HE230">
        <v>640.819</v>
      </c>
      <c r="HF230">
        <v>20.5793</v>
      </c>
      <c r="HG230">
        <v>31.3872</v>
      </c>
      <c r="HH230">
        <v>29.9998</v>
      </c>
      <c r="HI230">
        <v>31.5743</v>
      </c>
      <c r="HJ230">
        <v>31.5343</v>
      </c>
      <c r="HK230">
        <v>75.7595</v>
      </c>
      <c r="HL230">
        <v>44.9361</v>
      </c>
      <c r="HM230">
        <v>0</v>
      </c>
      <c r="HN230">
        <v>20.5028</v>
      </c>
      <c r="HO230">
        <v>1643.82</v>
      </c>
      <c r="HP230">
        <v>20.1058</v>
      </c>
      <c r="HQ230">
        <v>95.5013</v>
      </c>
      <c r="HR230">
        <v>99.5532</v>
      </c>
    </row>
    <row r="231" spans="1:226">
      <c r="A231">
        <v>215</v>
      </c>
      <c r="B231">
        <v>1657481248.6</v>
      </c>
      <c r="C231">
        <v>1979.59999990463</v>
      </c>
      <c r="D231" t="s">
        <v>789</v>
      </c>
      <c r="E231" t="s">
        <v>790</v>
      </c>
      <c r="F231">
        <v>5</v>
      </c>
      <c r="G231" t="s">
        <v>596</v>
      </c>
      <c r="H231" t="s">
        <v>354</v>
      </c>
      <c r="I231">
        <v>1657481245.8</v>
      </c>
      <c r="J231">
        <f>(K231)/1000</f>
        <v>0</v>
      </c>
      <c r="K231">
        <f>IF(BF231, AN231, AH231)</f>
        <v>0</v>
      </c>
      <c r="L231">
        <f>IF(BF231, AI231, AG231)</f>
        <v>0</v>
      </c>
      <c r="M231">
        <f>BH231 - IF(AU231&gt;1, L231*BB231*100.0/(AW231*BV231), 0)</f>
        <v>0</v>
      </c>
      <c r="N231">
        <f>((T231-J231/2)*M231-L231)/(T231+J231/2)</f>
        <v>0</v>
      </c>
      <c r="O231">
        <f>N231*(BO231+BP231)/1000.0</f>
        <v>0</v>
      </c>
      <c r="P231">
        <f>(BH231 - IF(AU231&gt;1, L231*BB231*100.0/(AW231*BV231), 0))*(BO231+BP231)/1000.0</f>
        <v>0</v>
      </c>
      <c r="Q231">
        <f>2.0/((1/S231-1/R231)+SIGN(S231)*SQRT((1/S231-1/R231)*(1/S231-1/R231) + 4*BC231/((BC231+1)*(BC231+1))*(2*1/S231*1/R231-1/R231*1/R231)))</f>
        <v>0</v>
      </c>
      <c r="R231">
        <f>IF(LEFT(BD231,1)&lt;&gt;"0",IF(LEFT(BD231,1)="1",3.0,BE231),$D$5+$E$5*(BV231*BO231/($K$5*1000))+$F$5*(BV231*BO231/($K$5*1000))*MAX(MIN(BB231,$J$5),$I$5)*MAX(MIN(BB231,$J$5),$I$5)+$G$5*MAX(MIN(BB231,$J$5),$I$5)*(BV231*BO231/($K$5*1000))+$H$5*(BV231*BO231/($K$5*1000))*(BV231*BO231/($K$5*1000)))</f>
        <v>0</v>
      </c>
      <c r="S231">
        <f>J231*(1000-(1000*0.61365*exp(17.502*W231/(240.97+W231))/(BO231+BP231)+BJ231)/2)/(1000*0.61365*exp(17.502*W231/(240.97+W231))/(BO231+BP231)-BJ231)</f>
        <v>0</v>
      </c>
      <c r="T231">
        <f>1/((BC231+1)/(Q231/1.6)+1/(R231/1.37)) + BC231/((BC231+1)/(Q231/1.6) + BC231/(R231/1.37))</f>
        <v>0</v>
      </c>
      <c r="U231">
        <f>(AX231*BA231)</f>
        <v>0</v>
      </c>
      <c r="V231">
        <f>(BQ231+(U231+2*0.95*5.67E-8*(((BQ231+$B$7)+273)^4-(BQ231+273)^4)-44100*J231)/(1.84*29.3*R231+8*0.95*5.67E-8*(BQ231+273)^3))</f>
        <v>0</v>
      </c>
      <c r="W231">
        <f>($C$7*BR231+$D$7*BS231+$E$7*V231)</f>
        <v>0</v>
      </c>
      <c r="X231">
        <f>0.61365*exp(17.502*W231/(240.97+W231))</f>
        <v>0</v>
      </c>
      <c r="Y231">
        <f>(Z231/AA231*100)</f>
        <v>0</v>
      </c>
      <c r="Z231">
        <f>BJ231*(BO231+BP231)/1000</f>
        <v>0</v>
      </c>
      <c r="AA231">
        <f>0.61365*exp(17.502*BQ231/(240.97+BQ231))</f>
        <v>0</v>
      </c>
      <c r="AB231">
        <f>(X231-BJ231*(BO231+BP231)/1000)</f>
        <v>0</v>
      </c>
      <c r="AC231">
        <f>(-J231*44100)</f>
        <v>0</v>
      </c>
      <c r="AD231">
        <f>2*29.3*R231*0.92*(BQ231-W231)</f>
        <v>0</v>
      </c>
      <c r="AE231">
        <f>2*0.95*5.67E-8*(((BQ231+$B$7)+273)^4-(W231+273)^4)</f>
        <v>0</v>
      </c>
      <c r="AF231">
        <f>U231+AE231+AC231+AD231</f>
        <v>0</v>
      </c>
      <c r="AG231">
        <f>BN231*AU231*(BI231-BH231*(1000-AU231*BK231)/(1000-AU231*BJ231))/(100*BB231)</f>
        <v>0</v>
      </c>
      <c r="AH231">
        <f>1000*BN231*AU231*(BJ231-BK231)/(100*BB231*(1000-AU231*BJ231))</f>
        <v>0</v>
      </c>
      <c r="AI231">
        <f>(AJ231 - AK231 - BO231*1E3/(8.314*(BQ231+273.15)) * AM231/BN231 * AL231) * BN231/(100*BB231) * (1000 - BK231)/1000</f>
        <v>0</v>
      </c>
      <c r="AJ231">
        <v>1660.17230845452</v>
      </c>
      <c r="AK231">
        <v>1622.27981818182</v>
      </c>
      <c r="AL231">
        <v>3.46090306706962</v>
      </c>
      <c r="AM231">
        <v>66.2237107534502</v>
      </c>
      <c r="AN231">
        <f>(AP231 - AO231 + BO231*1E3/(8.314*(BQ231+273.15)) * AR231/BN231 * AQ231) * BN231/(100*BB231) * 1000/(1000 - AP231)</f>
        <v>0</v>
      </c>
      <c r="AO231">
        <v>20.0416608642395</v>
      </c>
      <c r="AP231">
        <v>21.8809237762238</v>
      </c>
      <c r="AQ231">
        <v>0.00826864079986232</v>
      </c>
      <c r="AR231">
        <v>78.8586477778016</v>
      </c>
      <c r="AS231">
        <v>18</v>
      </c>
      <c r="AT231">
        <v>4</v>
      </c>
      <c r="AU231">
        <f>IF(AS231*$H$13&gt;=AW231,1.0,(AW231/(AW231-AS231*$H$13)))</f>
        <v>0</v>
      </c>
      <c r="AV231">
        <f>(AU231-1)*100</f>
        <v>0</v>
      </c>
      <c r="AW231">
        <f>MAX(0,($B$13+$C$13*BV231)/(1+$D$13*BV231)*BO231/(BQ231+273)*$E$13)</f>
        <v>0</v>
      </c>
      <c r="AX231">
        <f>$B$11*BW231+$C$11*BX231+$F$11*CI231*(1-CL231)</f>
        <v>0</v>
      </c>
      <c r="AY231">
        <f>AX231*AZ231</f>
        <v>0</v>
      </c>
      <c r="AZ231">
        <f>($B$11*$D$9+$C$11*$D$9+$F$11*((CV231+CN231)/MAX(CV231+CN231+CW231, 0.1)*$I$9+CW231/MAX(CV231+CN231+CW231, 0.1)*$J$9))/($B$11+$C$11+$F$11)</f>
        <v>0</v>
      </c>
      <c r="BA231">
        <f>($B$11*$K$9+$C$11*$K$9+$F$11*((CV231+CN231)/MAX(CV231+CN231+CW231, 0.1)*$P$9+CW231/MAX(CV231+CN231+CW231, 0.1)*$Q$9))/($B$11+$C$11+$F$11)</f>
        <v>0</v>
      </c>
      <c r="BB231">
        <v>2.7</v>
      </c>
      <c r="BC231">
        <v>0.5</v>
      </c>
      <c r="BD231" t="s">
        <v>355</v>
      </c>
      <c r="BE231">
        <v>2</v>
      </c>
      <c r="BF231" t="b">
        <v>1</v>
      </c>
      <c r="BG231">
        <v>1657481245.8</v>
      </c>
      <c r="BH231">
        <v>1579.012</v>
      </c>
      <c r="BI231">
        <v>1627.938</v>
      </c>
      <c r="BJ231">
        <v>21.86648</v>
      </c>
      <c r="BK231">
        <v>20.04304</v>
      </c>
      <c r="BL231">
        <v>1572.132</v>
      </c>
      <c r="BM231">
        <v>21.55941</v>
      </c>
      <c r="BN231">
        <v>499.9409</v>
      </c>
      <c r="BO231">
        <v>73.36332</v>
      </c>
      <c r="BP231">
        <v>0.02401618</v>
      </c>
      <c r="BQ231">
        <v>25.21674</v>
      </c>
      <c r="BR231">
        <v>25.05643</v>
      </c>
      <c r="BS231">
        <v>999.9</v>
      </c>
      <c r="BT231">
        <v>0</v>
      </c>
      <c r="BU231">
        <v>0</v>
      </c>
      <c r="BV231">
        <v>9991.505</v>
      </c>
      <c r="BW231">
        <v>0</v>
      </c>
      <c r="BX231">
        <v>2046.661</v>
      </c>
      <c r="BY231">
        <v>-48.92766</v>
      </c>
      <c r="BZ231">
        <v>1614.311</v>
      </c>
      <c r="CA231">
        <v>1661.234</v>
      </c>
      <c r="CB231">
        <v>1.823431</v>
      </c>
      <c r="CC231">
        <v>1627.938</v>
      </c>
      <c r="CD231">
        <v>20.04304</v>
      </c>
      <c r="CE231">
        <v>1.604197</v>
      </c>
      <c r="CF231">
        <v>1.470424</v>
      </c>
      <c r="CG231">
        <v>13.99917</v>
      </c>
      <c r="CH231">
        <v>12.66402</v>
      </c>
      <c r="CI231">
        <v>2000.032</v>
      </c>
      <c r="CJ231">
        <v>0.979994</v>
      </c>
      <c r="CK231">
        <v>0.0200056</v>
      </c>
      <c r="CL231">
        <v>0</v>
      </c>
      <c r="CM231">
        <v>2.48579</v>
      </c>
      <c r="CN231">
        <v>0</v>
      </c>
      <c r="CO231">
        <v>3788.169</v>
      </c>
      <c r="CP231">
        <v>16705.65</v>
      </c>
      <c r="CQ231">
        <v>46</v>
      </c>
      <c r="CR231">
        <v>48.687</v>
      </c>
      <c r="CS231">
        <v>47.312</v>
      </c>
      <c r="CT231">
        <v>46.25</v>
      </c>
      <c r="CU231">
        <v>45.1808</v>
      </c>
      <c r="CV231">
        <v>1960.022</v>
      </c>
      <c r="CW231">
        <v>40.01</v>
      </c>
      <c r="CX231">
        <v>0</v>
      </c>
      <c r="CY231">
        <v>1651548033</v>
      </c>
      <c r="CZ231">
        <v>0</v>
      </c>
      <c r="DA231">
        <v>0</v>
      </c>
      <c r="DB231" t="s">
        <v>356</v>
      </c>
      <c r="DC231">
        <v>1657298120.5</v>
      </c>
      <c r="DD231">
        <v>1657298120.5</v>
      </c>
      <c r="DE231">
        <v>0</v>
      </c>
      <c r="DF231">
        <v>1.391</v>
      </c>
      <c r="DG231">
        <v>0.035</v>
      </c>
      <c r="DH231">
        <v>2.39</v>
      </c>
      <c r="DI231">
        <v>0.104</v>
      </c>
      <c r="DJ231">
        <v>419</v>
      </c>
      <c r="DK231">
        <v>18</v>
      </c>
      <c r="DL231">
        <v>0.11</v>
      </c>
      <c r="DM231">
        <v>0.02</v>
      </c>
      <c r="DN231">
        <v>-48.73892</v>
      </c>
      <c r="DO231">
        <v>-2.75973883677297</v>
      </c>
      <c r="DP231">
        <v>0.380894183599592</v>
      </c>
      <c r="DQ231">
        <v>0</v>
      </c>
      <c r="DR231">
        <v>1.88325725</v>
      </c>
      <c r="DS231">
        <v>-0.478209118198878</v>
      </c>
      <c r="DT231">
        <v>0.0476567930618238</v>
      </c>
      <c r="DU231">
        <v>0</v>
      </c>
      <c r="DV231">
        <v>0</v>
      </c>
      <c r="DW231">
        <v>2</v>
      </c>
      <c r="DX231" t="s">
        <v>357</v>
      </c>
      <c r="DY231">
        <v>2.82742</v>
      </c>
      <c r="DZ231">
        <v>2.64023</v>
      </c>
      <c r="EA231">
        <v>0.18021</v>
      </c>
      <c r="EB231">
        <v>0.183537</v>
      </c>
      <c r="EC231">
        <v>0.0776581</v>
      </c>
      <c r="ED231">
        <v>0.0731567</v>
      </c>
      <c r="EE231">
        <v>22822.1</v>
      </c>
      <c r="EF231">
        <v>19869.2</v>
      </c>
      <c r="EG231">
        <v>24944.4</v>
      </c>
      <c r="EH231">
        <v>23720.9</v>
      </c>
      <c r="EI231">
        <v>39316.8</v>
      </c>
      <c r="EJ231">
        <v>36429.1</v>
      </c>
      <c r="EK231">
        <v>45140</v>
      </c>
      <c r="EL231">
        <v>42361.8</v>
      </c>
      <c r="EM231">
        <v>1.73682</v>
      </c>
      <c r="EN231">
        <v>2.06078</v>
      </c>
      <c r="EO231">
        <v>-0.0073351</v>
      </c>
      <c r="EP231">
        <v>0</v>
      </c>
      <c r="EQ231">
        <v>25.1705</v>
      </c>
      <c r="ER231">
        <v>999.9</v>
      </c>
      <c r="ES231">
        <v>32.639</v>
      </c>
      <c r="ET231">
        <v>39.74</v>
      </c>
      <c r="EU231">
        <v>32.5258</v>
      </c>
      <c r="EV231">
        <v>52.6209</v>
      </c>
      <c r="EW231">
        <v>29.5393</v>
      </c>
      <c r="EX231">
        <v>2</v>
      </c>
      <c r="EY231">
        <v>0.309497</v>
      </c>
      <c r="EZ231">
        <v>4.99576</v>
      </c>
      <c r="FA231">
        <v>20.1723</v>
      </c>
      <c r="FB231">
        <v>5.23346</v>
      </c>
      <c r="FC231">
        <v>11.992</v>
      </c>
      <c r="FD231">
        <v>4.9557</v>
      </c>
      <c r="FE231">
        <v>3.30395</v>
      </c>
      <c r="FF231">
        <v>348.3</v>
      </c>
      <c r="FG231">
        <v>9999</v>
      </c>
      <c r="FH231">
        <v>9999</v>
      </c>
      <c r="FI231">
        <v>6261.4</v>
      </c>
      <c r="FJ231">
        <v>1.86816</v>
      </c>
      <c r="FK231">
        <v>1.86401</v>
      </c>
      <c r="FL231">
        <v>1.87135</v>
      </c>
      <c r="FM231">
        <v>1.8625</v>
      </c>
      <c r="FN231">
        <v>1.86188</v>
      </c>
      <c r="FO231">
        <v>1.86817</v>
      </c>
      <c r="FP231">
        <v>1.85837</v>
      </c>
      <c r="FQ231">
        <v>1.8646</v>
      </c>
      <c r="FR231">
        <v>5</v>
      </c>
      <c r="FS231">
        <v>0</v>
      </c>
      <c r="FT231">
        <v>0</v>
      </c>
      <c r="FU231">
        <v>0</v>
      </c>
      <c r="FV231" t="s">
        <v>358</v>
      </c>
      <c r="FW231" t="s">
        <v>359</v>
      </c>
      <c r="FX231" t="s">
        <v>360</v>
      </c>
      <c r="FY231" t="s">
        <v>360</v>
      </c>
      <c r="FZ231" t="s">
        <v>360</v>
      </c>
      <c r="GA231" t="s">
        <v>360</v>
      </c>
      <c r="GB231">
        <v>0</v>
      </c>
      <c r="GC231">
        <v>100</v>
      </c>
      <c r="GD231">
        <v>100</v>
      </c>
      <c r="GE231">
        <v>6.92</v>
      </c>
      <c r="GF231">
        <v>0.3076</v>
      </c>
      <c r="GG231">
        <v>1.58883679202709</v>
      </c>
      <c r="GH231">
        <v>0.00476717027532216</v>
      </c>
      <c r="GI231">
        <v>-2.21254457965117e-06</v>
      </c>
      <c r="GJ231">
        <v>8.4011376092462e-10</v>
      </c>
      <c r="GK231">
        <v>-0.0609447565822332</v>
      </c>
      <c r="GL231">
        <v>-0.00872906473258777</v>
      </c>
      <c r="GM231">
        <v>0.00143137740804298</v>
      </c>
      <c r="GN231">
        <v>-1.08861914993027e-05</v>
      </c>
      <c r="GO231">
        <v>12</v>
      </c>
      <c r="GP231">
        <v>2219</v>
      </c>
      <c r="GQ231">
        <v>4</v>
      </c>
      <c r="GR231">
        <v>38</v>
      </c>
      <c r="GS231">
        <v>3052.1</v>
      </c>
      <c r="GT231">
        <v>3052.1</v>
      </c>
      <c r="GU231">
        <v>3.8147</v>
      </c>
      <c r="GV231">
        <v>2.36816</v>
      </c>
      <c r="GW231">
        <v>1.99829</v>
      </c>
      <c r="GX231">
        <v>2.7002</v>
      </c>
      <c r="GY231">
        <v>2.09351</v>
      </c>
      <c r="GZ231">
        <v>2.40967</v>
      </c>
      <c r="HA231">
        <v>44.6132</v>
      </c>
      <c r="HB231">
        <v>13.3703</v>
      </c>
      <c r="HC231">
        <v>18</v>
      </c>
      <c r="HD231">
        <v>425.868</v>
      </c>
      <c r="HE231">
        <v>640.546</v>
      </c>
      <c r="HF231">
        <v>20.5027</v>
      </c>
      <c r="HG231">
        <v>31.3759</v>
      </c>
      <c r="HH231">
        <v>29.9997</v>
      </c>
      <c r="HI231">
        <v>31.563</v>
      </c>
      <c r="HJ231">
        <v>31.5224</v>
      </c>
      <c r="HK231">
        <v>76.3755</v>
      </c>
      <c r="HL231">
        <v>44.9361</v>
      </c>
      <c r="HM231">
        <v>0</v>
      </c>
      <c r="HN231">
        <v>20.4466</v>
      </c>
      <c r="HO231">
        <v>1657.3</v>
      </c>
      <c r="HP231">
        <v>20.1135</v>
      </c>
      <c r="HQ231">
        <v>95.5028</v>
      </c>
      <c r="HR231">
        <v>99.5553</v>
      </c>
    </row>
    <row r="232" spans="1:226">
      <c r="A232">
        <v>216</v>
      </c>
      <c r="B232">
        <v>1657481253.6</v>
      </c>
      <c r="C232">
        <v>1984.59999990463</v>
      </c>
      <c r="D232" t="s">
        <v>791</v>
      </c>
      <c r="E232" t="s">
        <v>792</v>
      </c>
      <c r="F232">
        <v>5</v>
      </c>
      <c r="G232" t="s">
        <v>596</v>
      </c>
      <c r="H232" t="s">
        <v>354</v>
      </c>
      <c r="I232">
        <v>1657481251.1</v>
      </c>
      <c r="J232">
        <f>(K232)/1000</f>
        <v>0</v>
      </c>
      <c r="K232">
        <f>IF(BF232, AN232, AH232)</f>
        <v>0</v>
      </c>
      <c r="L232">
        <f>IF(BF232, AI232, AG232)</f>
        <v>0</v>
      </c>
      <c r="M232">
        <f>BH232 - IF(AU232&gt;1, L232*BB232*100.0/(AW232*BV232), 0)</f>
        <v>0</v>
      </c>
      <c r="N232">
        <f>((T232-J232/2)*M232-L232)/(T232+J232/2)</f>
        <v>0</v>
      </c>
      <c r="O232">
        <f>N232*(BO232+BP232)/1000.0</f>
        <v>0</v>
      </c>
      <c r="P232">
        <f>(BH232 - IF(AU232&gt;1, L232*BB232*100.0/(AW232*BV232), 0))*(BO232+BP232)/1000.0</f>
        <v>0</v>
      </c>
      <c r="Q232">
        <f>2.0/((1/S232-1/R232)+SIGN(S232)*SQRT((1/S232-1/R232)*(1/S232-1/R232) + 4*BC232/((BC232+1)*(BC232+1))*(2*1/S232*1/R232-1/R232*1/R232)))</f>
        <v>0</v>
      </c>
      <c r="R232">
        <f>IF(LEFT(BD232,1)&lt;&gt;"0",IF(LEFT(BD232,1)="1",3.0,BE232),$D$5+$E$5*(BV232*BO232/($K$5*1000))+$F$5*(BV232*BO232/($K$5*1000))*MAX(MIN(BB232,$J$5),$I$5)*MAX(MIN(BB232,$J$5),$I$5)+$G$5*MAX(MIN(BB232,$J$5),$I$5)*(BV232*BO232/($K$5*1000))+$H$5*(BV232*BO232/($K$5*1000))*(BV232*BO232/($K$5*1000)))</f>
        <v>0</v>
      </c>
      <c r="S232">
        <f>J232*(1000-(1000*0.61365*exp(17.502*W232/(240.97+W232))/(BO232+BP232)+BJ232)/2)/(1000*0.61365*exp(17.502*W232/(240.97+W232))/(BO232+BP232)-BJ232)</f>
        <v>0</v>
      </c>
      <c r="T232">
        <f>1/((BC232+1)/(Q232/1.6)+1/(R232/1.37)) + BC232/((BC232+1)/(Q232/1.6) + BC232/(R232/1.37))</f>
        <v>0</v>
      </c>
      <c r="U232">
        <f>(AX232*BA232)</f>
        <v>0</v>
      </c>
      <c r="V232">
        <f>(BQ232+(U232+2*0.95*5.67E-8*(((BQ232+$B$7)+273)^4-(BQ232+273)^4)-44100*J232)/(1.84*29.3*R232+8*0.95*5.67E-8*(BQ232+273)^3))</f>
        <v>0</v>
      </c>
      <c r="W232">
        <f>($C$7*BR232+$D$7*BS232+$E$7*V232)</f>
        <v>0</v>
      </c>
      <c r="X232">
        <f>0.61365*exp(17.502*W232/(240.97+W232))</f>
        <v>0</v>
      </c>
      <c r="Y232">
        <f>(Z232/AA232*100)</f>
        <v>0</v>
      </c>
      <c r="Z232">
        <f>BJ232*(BO232+BP232)/1000</f>
        <v>0</v>
      </c>
      <c r="AA232">
        <f>0.61365*exp(17.502*BQ232/(240.97+BQ232))</f>
        <v>0</v>
      </c>
      <c r="AB232">
        <f>(X232-BJ232*(BO232+BP232)/1000)</f>
        <v>0</v>
      </c>
      <c r="AC232">
        <f>(-J232*44100)</f>
        <v>0</v>
      </c>
      <c r="AD232">
        <f>2*29.3*R232*0.92*(BQ232-W232)</f>
        <v>0</v>
      </c>
      <c r="AE232">
        <f>2*0.95*5.67E-8*(((BQ232+$B$7)+273)^4-(W232+273)^4)</f>
        <v>0</v>
      </c>
      <c r="AF232">
        <f>U232+AE232+AC232+AD232</f>
        <v>0</v>
      </c>
      <c r="AG232">
        <f>BN232*AU232*(BI232-BH232*(1000-AU232*BK232)/(1000-AU232*BJ232))/(100*BB232)</f>
        <v>0</v>
      </c>
      <c r="AH232">
        <f>1000*BN232*AU232*(BJ232-BK232)/(100*BB232*(1000-AU232*BJ232))</f>
        <v>0</v>
      </c>
      <c r="AI232">
        <f>(AJ232 - AK232 - BO232*1E3/(8.314*(BQ232+273.15)) * AM232/BN232 * AL232) * BN232/(100*BB232) * (1000 - BK232)/1000</f>
        <v>0</v>
      </c>
      <c r="AJ232">
        <v>1677.46086793595</v>
      </c>
      <c r="AK232">
        <v>1639.50424242424</v>
      </c>
      <c r="AL232">
        <v>3.45534497965789</v>
      </c>
      <c r="AM232">
        <v>66.2237107534502</v>
      </c>
      <c r="AN232">
        <f>(AP232 - AO232 + BO232*1E3/(8.314*(BQ232+273.15)) * AR232/BN232 * AQ232) * BN232/(100*BB232) * 1000/(1000 - AP232)</f>
        <v>0</v>
      </c>
      <c r="AO232">
        <v>20.0489537954926</v>
      </c>
      <c r="AP232">
        <v>21.8990902097902</v>
      </c>
      <c r="AQ232">
        <v>0.00183140830945157</v>
      </c>
      <c r="AR232">
        <v>78.8586477778016</v>
      </c>
      <c r="AS232">
        <v>18</v>
      </c>
      <c r="AT232">
        <v>4</v>
      </c>
      <c r="AU232">
        <f>IF(AS232*$H$13&gt;=AW232,1.0,(AW232/(AW232-AS232*$H$13)))</f>
        <v>0</v>
      </c>
      <c r="AV232">
        <f>(AU232-1)*100</f>
        <v>0</v>
      </c>
      <c r="AW232">
        <f>MAX(0,($B$13+$C$13*BV232)/(1+$D$13*BV232)*BO232/(BQ232+273)*$E$13)</f>
        <v>0</v>
      </c>
      <c r="AX232">
        <f>$B$11*BW232+$C$11*BX232+$F$11*CI232*(1-CL232)</f>
        <v>0</v>
      </c>
      <c r="AY232">
        <f>AX232*AZ232</f>
        <v>0</v>
      </c>
      <c r="AZ232">
        <f>($B$11*$D$9+$C$11*$D$9+$F$11*((CV232+CN232)/MAX(CV232+CN232+CW232, 0.1)*$I$9+CW232/MAX(CV232+CN232+CW232, 0.1)*$J$9))/($B$11+$C$11+$F$11)</f>
        <v>0</v>
      </c>
      <c r="BA232">
        <f>($B$11*$K$9+$C$11*$K$9+$F$11*((CV232+CN232)/MAX(CV232+CN232+CW232, 0.1)*$P$9+CW232/MAX(CV232+CN232+CW232, 0.1)*$Q$9))/($B$11+$C$11+$F$11)</f>
        <v>0</v>
      </c>
      <c r="BB232">
        <v>2.7</v>
      </c>
      <c r="BC232">
        <v>0.5</v>
      </c>
      <c r="BD232" t="s">
        <v>355</v>
      </c>
      <c r="BE232">
        <v>2</v>
      </c>
      <c r="BF232" t="b">
        <v>1</v>
      </c>
      <c r="BG232">
        <v>1657481251.1</v>
      </c>
      <c r="BH232">
        <v>1596.83111111111</v>
      </c>
      <c r="BI232">
        <v>1645.77</v>
      </c>
      <c r="BJ232">
        <v>21.8915111111111</v>
      </c>
      <c r="BK232">
        <v>20.0510111111111</v>
      </c>
      <c r="BL232">
        <v>1589.87777777778</v>
      </c>
      <c r="BM232">
        <v>21.5834888888889</v>
      </c>
      <c r="BN232">
        <v>500.005444444444</v>
      </c>
      <c r="BO232">
        <v>73.3634333333333</v>
      </c>
      <c r="BP232">
        <v>0.0236091111111111</v>
      </c>
      <c r="BQ232">
        <v>25.1897111111111</v>
      </c>
      <c r="BR232">
        <v>25.0373555555556</v>
      </c>
      <c r="BS232">
        <v>999.9</v>
      </c>
      <c r="BT232">
        <v>0</v>
      </c>
      <c r="BU232">
        <v>0</v>
      </c>
      <c r="BV232">
        <v>10011.2666666667</v>
      </c>
      <c r="BW232">
        <v>0</v>
      </c>
      <c r="BX232">
        <v>2047.37555555556</v>
      </c>
      <c r="BY232">
        <v>-48.9402111111111</v>
      </c>
      <c r="BZ232">
        <v>1632.56888888889</v>
      </c>
      <c r="CA232">
        <v>1679.44555555556</v>
      </c>
      <c r="CB232">
        <v>1.84049666666667</v>
      </c>
      <c r="CC232">
        <v>1645.77</v>
      </c>
      <c r="CD232">
        <v>20.0510111111111</v>
      </c>
      <c r="CE232">
        <v>1.60603555555556</v>
      </c>
      <c r="CF232">
        <v>1.47101</v>
      </c>
      <c r="CG232">
        <v>14.0168333333333</v>
      </c>
      <c r="CH232">
        <v>12.6701111111111</v>
      </c>
      <c r="CI232">
        <v>2000.00444444444</v>
      </c>
      <c r="CJ232">
        <v>0.979994</v>
      </c>
      <c r="CK232">
        <v>0.0200056</v>
      </c>
      <c r="CL232">
        <v>0</v>
      </c>
      <c r="CM232">
        <v>2.47124444444444</v>
      </c>
      <c r="CN232">
        <v>0</v>
      </c>
      <c r="CO232">
        <v>3787.14</v>
      </c>
      <c r="CP232">
        <v>16705.3888888889</v>
      </c>
      <c r="CQ232">
        <v>46.0413333333333</v>
      </c>
      <c r="CR232">
        <v>48.687</v>
      </c>
      <c r="CS232">
        <v>47.312</v>
      </c>
      <c r="CT232">
        <v>46.25</v>
      </c>
      <c r="CU232">
        <v>45.187</v>
      </c>
      <c r="CV232">
        <v>1959.99444444444</v>
      </c>
      <c r="CW232">
        <v>40.01</v>
      </c>
      <c r="CX232">
        <v>0</v>
      </c>
      <c r="CY232">
        <v>1651548038.4</v>
      </c>
      <c r="CZ232">
        <v>0</v>
      </c>
      <c r="DA232">
        <v>0</v>
      </c>
      <c r="DB232" t="s">
        <v>356</v>
      </c>
      <c r="DC232">
        <v>1657298120.5</v>
      </c>
      <c r="DD232">
        <v>1657298120.5</v>
      </c>
      <c r="DE232">
        <v>0</v>
      </c>
      <c r="DF232">
        <v>1.391</v>
      </c>
      <c r="DG232">
        <v>0.035</v>
      </c>
      <c r="DH232">
        <v>2.39</v>
      </c>
      <c r="DI232">
        <v>0.104</v>
      </c>
      <c r="DJ232">
        <v>419</v>
      </c>
      <c r="DK232">
        <v>18</v>
      </c>
      <c r="DL232">
        <v>0.11</v>
      </c>
      <c r="DM232">
        <v>0.02</v>
      </c>
      <c r="DN232">
        <v>-48.9418675</v>
      </c>
      <c r="DO232">
        <v>0.116162476547975</v>
      </c>
      <c r="DP232">
        <v>0.122623277536323</v>
      </c>
      <c r="DQ232">
        <v>0</v>
      </c>
      <c r="DR232">
        <v>1.851629</v>
      </c>
      <c r="DS232">
        <v>-0.195584690431521</v>
      </c>
      <c r="DT232">
        <v>0.0242524445984317</v>
      </c>
      <c r="DU232">
        <v>0</v>
      </c>
      <c r="DV232">
        <v>0</v>
      </c>
      <c r="DW232">
        <v>2</v>
      </c>
      <c r="DX232" t="s">
        <v>357</v>
      </c>
      <c r="DY232">
        <v>2.8276</v>
      </c>
      <c r="DZ232">
        <v>2.64037</v>
      </c>
      <c r="EA232">
        <v>0.181351</v>
      </c>
      <c r="EB232">
        <v>0.184621</v>
      </c>
      <c r="EC232">
        <v>0.0777084</v>
      </c>
      <c r="ED232">
        <v>0.0731752</v>
      </c>
      <c r="EE232">
        <v>22790.8</v>
      </c>
      <c r="EF232">
        <v>19843.1</v>
      </c>
      <c r="EG232">
        <v>24944.8</v>
      </c>
      <c r="EH232">
        <v>23721.2</v>
      </c>
      <c r="EI232">
        <v>39315.9</v>
      </c>
      <c r="EJ232">
        <v>36429</v>
      </c>
      <c r="EK232">
        <v>45141.3</v>
      </c>
      <c r="EL232">
        <v>42362.5</v>
      </c>
      <c r="EM232">
        <v>1.7373</v>
      </c>
      <c r="EN232">
        <v>2.06085</v>
      </c>
      <c r="EO232">
        <v>-0.00879914</v>
      </c>
      <c r="EP232">
        <v>0</v>
      </c>
      <c r="EQ232">
        <v>25.1715</v>
      </c>
      <c r="ER232">
        <v>999.9</v>
      </c>
      <c r="ES232">
        <v>32.639</v>
      </c>
      <c r="ET232">
        <v>39.75</v>
      </c>
      <c r="EU232">
        <v>32.5446</v>
      </c>
      <c r="EV232">
        <v>52.3909</v>
      </c>
      <c r="EW232">
        <v>29.4992</v>
      </c>
      <c r="EX232">
        <v>2</v>
      </c>
      <c r="EY232">
        <v>0.308659</v>
      </c>
      <c r="EZ232">
        <v>4.98435</v>
      </c>
      <c r="FA232">
        <v>20.173</v>
      </c>
      <c r="FB232">
        <v>5.23391</v>
      </c>
      <c r="FC232">
        <v>11.992</v>
      </c>
      <c r="FD232">
        <v>4.95565</v>
      </c>
      <c r="FE232">
        <v>3.30395</v>
      </c>
      <c r="FF232">
        <v>348.3</v>
      </c>
      <c r="FG232">
        <v>9999</v>
      </c>
      <c r="FH232">
        <v>9999</v>
      </c>
      <c r="FI232">
        <v>6261.7</v>
      </c>
      <c r="FJ232">
        <v>1.86814</v>
      </c>
      <c r="FK232">
        <v>1.864</v>
      </c>
      <c r="FL232">
        <v>1.87134</v>
      </c>
      <c r="FM232">
        <v>1.8625</v>
      </c>
      <c r="FN232">
        <v>1.86188</v>
      </c>
      <c r="FO232">
        <v>1.8682</v>
      </c>
      <c r="FP232">
        <v>1.85837</v>
      </c>
      <c r="FQ232">
        <v>1.8646</v>
      </c>
      <c r="FR232">
        <v>5</v>
      </c>
      <c r="FS232">
        <v>0</v>
      </c>
      <c r="FT232">
        <v>0</v>
      </c>
      <c r="FU232">
        <v>0</v>
      </c>
      <c r="FV232" t="s">
        <v>358</v>
      </c>
      <c r="FW232" t="s">
        <v>359</v>
      </c>
      <c r="FX232" t="s">
        <v>360</v>
      </c>
      <c r="FY232" t="s">
        <v>360</v>
      </c>
      <c r="FZ232" t="s">
        <v>360</v>
      </c>
      <c r="GA232" t="s">
        <v>360</v>
      </c>
      <c r="GB232">
        <v>0</v>
      </c>
      <c r="GC232">
        <v>100</v>
      </c>
      <c r="GD232">
        <v>100</v>
      </c>
      <c r="GE232">
        <v>6.99</v>
      </c>
      <c r="GF232">
        <v>0.3083</v>
      </c>
      <c r="GG232">
        <v>1.58883679202709</v>
      </c>
      <c r="GH232">
        <v>0.00476717027532216</v>
      </c>
      <c r="GI232">
        <v>-2.21254457965117e-06</v>
      </c>
      <c r="GJ232">
        <v>8.4011376092462e-10</v>
      </c>
      <c r="GK232">
        <v>-0.0609447565822332</v>
      </c>
      <c r="GL232">
        <v>-0.00872906473258777</v>
      </c>
      <c r="GM232">
        <v>0.00143137740804298</v>
      </c>
      <c r="GN232">
        <v>-1.08861914993027e-05</v>
      </c>
      <c r="GO232">
        <v>12</v>
      </c>
      <c r="GP232">
        <v>2219</v>
      </c>
      <c r="GQ232">
        <v>4</v>
      </c>
      <c r="GR232">
        <v>38</v>
      </c>
      <c r="GS232">
        <v>3052.2</v>
      </c>
      <c r="GT232">
        <v>3052.2</v>
      </c>
      <c r="GU232">
        <v>3.84399</v>
      </c>
      <c r="GV232">
        <v>2.37305</v>
      </c>
      <c r="GW232">
        <v>1.99829</v>
      </c>
      <c r="GX232">
        <v>2.7002</v>
      </c>
      <c r="GY232">
        <v>2.09351</v>
      </c>
      <c r="GZ232">
        <v>2.41577</v>
      </c>
      <c r="HA232">
        <v>44.6412</v>
      </c>
      <c r="HB232">
        <v>13.3703</v>
      </c>
      <c r="HC232">
        <v>18</v>
      </c>
      <c r="HD232">
        <v>426.071</v>
      </c>
      <c r="HE232">
        <v>640.489</v>
      </c>
      <c r="HF232">
        <v>20.439</v>
      </c>
      <c r="HG232">
        <v>31.365</v>
      </c>
      <c r="HH232">
        <v>29.9995</v>
      </c>
      <c r="HI232">
        <v>31.552</v>
      </c>
      <c r="HJ232">
        <v>31.5114</v>
      </c>
      <c r="HK232">
        <v>76.9128</v>
      </c>
      <c r="HL232">
        <v>44.9361</v>
      </c>
      <c r="HM232">
        <v>0</v>
      </c>
      <c r="HN232">
        <v>20.408</v>
      </c>
      <c r="HO232">
        <v>1677.43</v>
      </c>
      <c r="HP232">
        <v>20.1166</v>
      </c>
      <c r="HQ232">
        <v>95.5053</v>
      </c>
      <c r="HR232">
        <v>99.5568</v>
      </c>
    </row>
    <row r="233" spans="1:226">
      <c r="A233">
        <v>217</v>
      </c>
      <c r="B233">
        <v>1657481258.6</v>
      </c>
      <c r="C233">
        <v>1989.59999990463</v>
      </c>
      <c r="D233" t="s">
        <v>793</v>
      </c>
      <c r="E233" t="s">
        <v>794</v>
      </c>
      <c r="F233">
        <v>5</v>
      </c>
      <c r="G233" t="s">
        <v>596</v>
      </c>
      <c r="H233" t="s">
        <v>354</v>
      </c>
      <c r="I233">
        <v>1657481255.8</v>
      </c>
      <c r="J233">
        <f>(K233)/1000</f>
        <v>0</v>
      </c>
      <c r="K233">
        <f>IF(BF233, AN233, AH233)</f>
        <v>0</v>
      </c>
      <c r="L233">
        <f>IF(BF233, AI233, AG233)</f>
        <v>0</v>
      </c>
      <c r="M233">
        <f>BH233 - IF(AU233&gt;1, L233*BB233*100.0/(AW233*BV233), 0)</f>
        <v>0</v>
      </c>
      <c r="N233">
        <f>((T233-J233/2)*M233-L233)/(T233+J233/2)</f>
        <v>0</v>
      </c>
      <c r="O233">
        <f>N233*(BO233+BP233)/1000.0</f>
        <v>0</v>
      </c>
      <c r="P233">
        <f>(BH233 - IF(AU233&gt;1, L233*BB233*100.0/(AW233*BV233), 0))*(BO233+BP233)/1000.0</f>
        <v>0</v>
      </c>
      <c r="Q233">
        <f>2.0/((1/S233-1/R233)+SIGN(S233)*SQRT((1/S233-1/R233)*(1/S233-1/R233) + 4*BC233/((BC233+1)*(BC233+1))*(2*1/S233*1/R233-1/R233*1/R233)))</f>
        <v>0</v>
      </c>
      <c r="R233">
        <f>IF(LEFT(BD233,1)&lt;&gt;"0",IF(LEFT(BD233,1)="1",3.0,BE233),$D$5+$E$5*(BV233*BO233/($K$5*1000))+$F$5*(BV233*BO233/($K$5*1000))*MAX(MIN(BB233,$J$5),$I$5)*MAX(MIN(BB233,$J$5),$I$5)+$G$5*MAX(MIN(BB233,$J$5),$I$5)*(BV233*BO233/($K$5*1000))+$H$5*(BV233*BO233/($K$5*1000))*(BV233*BO233/($K$5*1000)))</f>
        <v>0</v>
      </c>
      <c r="S233">
        <f>J233*(1000-(1000*0.61365*exp(17.502*W233/(240.97+W233))/(BO233+BP233)+BJ233)/2)/(1000*0.61365*exp(17.502*W233/(240.97+W233))/(BO233+BP233)-BJ233)</f>
        <v>0</v>
      </c>
      <c r="T233">
        <f>1/((BC233+1)/(Q233/1.6)+1/(R233/1.37)) + BC233/((BC233+1)/(Q233/1.6) + BC233/(R233/1.37))</f>
        <v>0</v>
      </c>
      <c r="U233">
        <f>(AX233*BA233)</f>
        <v>0</v>
      </c>
      <c r="V233">
        <f>(BQ233+(U233+2*0.95*5.67E-8*(((BQ233+$B$7)+273)^4-(BQ233+273)^4)-44100*J233)/(1.84*29.3*R233+8*0.95*5.67E-8*(BQ233+273)^3))</f>
        <v>0</v>
      </c>
      <c r="W233">
        <f>($C$7*BR233+$D$7*BS233+$E$7*V233)</f>
        <v>0</v>
      </c>
      <c r="X233">
        <f>0.61365*exp(17.502*W233/(240.97+W233))</f>
        <v>0</v>
      </c>
      <c r="Y233">
        <f>(Z233/AA233*100)</f>
        <v>0</v>
      </c>
      <c r="Z233">
        <f>BJ233*(BO233+BP233)/1000</f>
        <v>0</v>
      </c>
      <c r="AA233">
        <f>0.61365*exp(17.502*BQ233/(240.97+BQ233))</f>
        <v>0</v>
      </c>
      <c r="AB233">
        <f>(X233-BJ233*(BO233+BP233)/1000)</f>
        <v>0</v>
      </c>
      <c r="AC233">
        <f>(-J233*44100)</f>
        <v>0</v>
      </c>
      <c r="AD233">
        <f>2*29.3*R233*0.92*(BQ233-W233)</f>
        <v>0</v>
      </c>
      <c r="AE233">
        <f>2*0.95*5.67E-8*(((BQ233+$B$7)+273)^4-(W233+273)^4)</f>
        <v>0</v>
      </c>
      <c r="AF233">
        <f>U233+AE233+AC233+AD233</f>
        <v>0</v>
      </c>
      <c r="AG233">
        <f>BN233*AU233*(BI233-BH233*(1000-AU233*BK233)/(1000-AU233*BJ233))/(100*BB233)</f>
        <v>0</v>
      </c>
      <c r="AH233">
        <f>1000*BN233*AU233*(BJ233-BK233)/(100*BB233*(1000-AU233*BJ233))</f>
        <v>0</v>
      </c>
      <c r="AI233">
        <f>(AJ233 - AK233 - BO233*1E3/(8.314*(BQ233+273.15)) * AM233/BN233 * AL233) * BN233/(100*BB233) * (1000 - BK233)/1000</f>
        <v>0</v>
      </c>
      <c r="AJ233">
        <v>1694.14965779377</v>
      </c>
      <c r="AK233">
        <v>1656.51157575757</v>
      </c>
      <c r="AL233">
        <v>3.41425354441146</v>
      </c>
      <c r="AM233">
        <v>66.2237107534502</v>
      </c>
      <c r="AN233">
        <f>(AP233 - AO233 + BO233*1E3/(8.314*(BQ233+273.15)) * AR233/BN233 * AQ233) * BN233/(100*BB233) * 1000/(1000 - AP233)</f>
        <v>0</v>
      </c>
      <c r="AO233">
        <v>20.0556061684736</v>
      </c>
      <c r="AP233">
        <v>21.9104097902098</v>
      </c>
      <c r="AQ233">
        <v>0.000614900225614589</v>
      </c>
      <c r="AR233">
        <v>78.8586477778016</v>
      </c>
      <c r="AS233">
        <v>18</v>
      </c>
      <c r="AT233">
        <v>4</v>
      </c>
      <c r="AU233">
        <f>IF(AS233*$H$13&gt;=AW233,1.0,(AW233/(AW233-AS233*$H$13)))</f>
        <v>0</v>
      </c>
      <c r="AV233">
        <f>(AU233-1)*100</f>
        <v>0</v>
      </c>
      <c r="AW233">
        <f>MAX(0,($B$13+$C$13*BV233)/(1+$D$13*BV233)*BO233/(BQ233+273)*$E$13)</f>
        <v>0</v>
      </c>
      <c r="AX233">
        <f>$B$11*BW233+$C$11*BX233+$F$11*CI233*(1-CL233)</f>
        <v>0</v>
      </c>
      <c r="AY233">
        <f>AX233*AZ233</f>
        <v>0</v>
      </c>
      <c r="AZ233">
        <f>($B$11*$D$9+$C$11*$D$9+$F$11*((CV233+CN233)/MAX(CV233+CN233+CW233, 0.1)*$I$9+CW233/MAX(CV233+CN233+CW233, 0.1)*$J$9))/($B$11+$C$11+$F$11)</f>
        <v>0</v>
      </c>
      <c r="BA233">
        <f>($B$11*$K$9+$C$11*$K$9+$F$11*((CV233+CN233)/MAX(CV233+CN233+CW233, 0.1)*$P$9+CW233/MAX(CV233+CN233+CW233, 0.1)*$Q$9))/($B$11+$C$11+$F$11)</f>
        <v>0</v>
      </c>
      <c r="BB233">
        <v>2.7</v>
      </c>
      <c r="BC233">
        <v>0.5</v>
      </c>
      <c r="BD233" t="s">
        <v>355</v>
      </c>
      <c r="BE233">
        <v>2</v>
      </c>
      <c r="BF233" t="b">
        <v>1</v>
      </c>
      <c r="BG233">
        <v>1657481255.8</v>
      </c>
      <c r="BH233">
        <v>1612.512</v>
      </c>
      <c r="BI233">
        <v>1661.323</v>
      </c>
      <c r="BJ233">
        <v>21.90553</v>
      </c>
      <c r="BK233">
        <v>20.05626</v>
      </c>
      <c r="BL233">
        <v>1605.496</v>
      </c>
      <c r="BM233">
        <v>21.597</v>
      </c>
      <c r="BN233">
        <v>499.9717</v>
      </c>
      <c r="BO233">
        <v>73.36212</v>
      </c>
      <c r="BP233">
        <v>0.0233393</v>
      </c>
      <c r="BQ233">
        <v>25.18151</v>
      </c>
      <c r="BR233">
        <v>25.01746</v>
      </c>
      <c r="BS233">
        <v>999.9</v>
      </c>
      <c r="BT233">
        <v>0</v>
      </c>
      <c r="BU233">
        <v>0</v>
      </c>
      <c r="BV233">
        <v>10026.7</v>
      </c>
      <c r="BW233">
        <v>0</v>
      </c>
      <c r="BX233">
        <v>2048.089</v>
      </c>
      <c r="BY233">
        <v>-48.81274</v>
      </c>
      <c r="BZ233">
        <v>1648.626</v>
      </c>
      <c r="CA233">
        <v>1695.326</v>
      </c>
      <c r="CB233">
        <v>1.849241</v>
      </c>
      <c r="CC233">
        <v>1661.323</v>
      </c>
      <c r="CD233">
        <v>20.05626</v>
      </c>
      <c r="CE233">
        <v>1.607033</v>
      </c>
      <c r="CF233">
        <v>1.471371</v>
      </c>
      <c r="CG233">
        <v>14.02641</v>
      </c>
      <c r="CH233">
        <v>12.67385</v>
      </c>
      <c r="CI233">
        <v>1999.962</v>
      </c>
      <c r="CJ233">
        <v>0.979994</v>
      </c>
      <c r="CK233">
        <v>0.0200056</v>
      </c>
      <c r="CL233">
        <v>0</v>
      </c>
      <c r="CM233">
        <v>2.56203</v>
      </c>
      <c r="CN233">
        <v>0</v>
      </c>
      <c r="CO233">
        <v>3788.035</v>
      </c>
      <c r="CP233">
        <v>16705.08</v>
      </c>
      <c r="CQ233">
        <v>46.062</v>
      </c>
      <c r="CR233">
        <v>48.687</v>
      </c>
      <c r="CS233">
        <v>47.3246</v>
      </c>
      <c r="CT233">
        <v>46.25</v>
      </c>
      <c r="CU233">
        <v>45.187</v>
      </c>
      <c r="CV233">
        <v>1959.952</v>
      </c>
      <c r="CW233">
        <v>40.01</v>
      </c>
      <c r="CX233">
        <v>0</v>
      </c>
      <c r="CY233">
        <v>1651548043.2</v>
      </c>
      <c r="CZ233">
        <v>0</v>
      </c>
      <c r="DA233">
        <v>0</v>
      </c>
      <c r="DB233" t="s">
        <v>356</v>
      </c>
      <c r="DC233">
        <v>1657298120.5</v>
      </c>
      <c r="DD233">
        <v>1657298120.5</v>
      </c>
      <c r="DE233">
        <v>0</v>
      </c>
      <c r="DF233">
        <v>1.391</v>
      </c>
      <c r="DG233">
        <v>0.035</v>
      </c>
      <c r="DH233">
        <v>2.39</v>
      </c>
      <c r="DI233">
        <v>0.104</v>
      </c>
      <c r="DJ233">
        <v>419</v>
      </c>
      <c r="DK233">
        <v>18</v>
      </c>
      <c r="DL233">
        <v>0.11</v>
      </c>
      <c r="DM233">
        <v>0.02</v>
      </c>
      <c r="DN233">
        <v>-48.902</v>
      </c>
      <c r="DO233">
        <v>0.649526454033734</v>
      </c>
      <c r="DP233">
        <v>0.156475945435712</v>
      </c>
      <c r="DQ233">
        <v>0</v>
      </c>
      <c r="DR233">
        <v>1.844414</v>
      </c>
      <c r="DS233">
        <v>-0.0582002251407139</v>
      </c>
      <c r="DT233">
        <v>0.0175932694232766</v>
      </c>
      <c r="DU233">
        <v>1</v>
      </c>
      <c r="DV233">
        <v>1</v>
      </c>
      <c r="DW233">
        <v>2</v>
      </c>
      <c r="DX233" t="s">
        <v>383</v>
      </c>
      <c r="DY233">
        <v>2.8277</v>
      </c>
      <c r="DZ233">
        <v>2.63984</v>
      </c>
      <c r="EA233">
        <v>0.182479</v>
      </c>
      <c r="EB233">
        <v>0.185761</v>
      </c>
      <c r="EC233">
        <v>0.0777301</v>
      </c>
      <c r="ED233">
        <v>0.0731837</v>
      </c>
      <c r="EE233">
        <v>22760.3</v>
      </c>
      <c r="EF233">
        <v>19815.7</v>
      </c>
      <c r="EG233">
        <v>24945.9</v>
      </c>
      <c r="EH233">
        <v>23721.6</v>
      </c>
      <c r="EI233">
        <v>39316.2</v>
      </c>
      <c r="EJ233">
        <v>36429.6</v>
      </c>
      <c r="EK233">
        <v>45142.7</v>
      </c>
      <c r="EL233">
        <v>42363.5</v>
      </c>
      <c r="EM233">
        <v>1.73732</v>
      </c>
      <c r="EN233">
        <v>2.0609</v>
      </c>
      <c r="EO233">
        <v>-0.0102744</v>
      </c>
      <c r="EP233">
        <v>0</v>
      </c>
      <c r="EQ233">
        <v>25.1742</v>
      </c>
      <c r="ER233">
        <v>999.9</v>
      </c>
      <c r="ES233">
        <v>32.615</v>
      </c>
      <c r="ET233">
        <v>39.75</v>
      </c>
      <c r="EU233">
        <v>32.5227</v>
      </c>
      <c r="EV233">
        <v>52.0409</v>
      </c>
      <c r="EW233">
        <v>29.4832</v>
      </c>
      <c r="EX233">
        <v>2</v>
      </c>
      <c r="EY233">
        <v>0.307518</v>
      </c>
      <c r="EZ233">
        <v>4.92415</v>
      </c>
      <c r="FA233">
        <v>20.175</v>
      </c>
      <c r="FB233">
        <v>5.23421</v>
      </c>
      <c r="FC233">
        <v>11.992</v>
      </c>
      <c r="FD233">
        <v>4.95565</v>
      </c>
      <c r="FE233">
        <v>3.304</v>
      </c>
      <c r="FF233">
        <v>348.3</v>
      </c>
      <c r="FG233">
        <v>9999</v>
      </c>
      <c r="FH233">
        <v>9999</v>
      </c>
      <c r="FI233">
        <v>6261.7</v>
      </c>
      <c r="FJ233">
        <v>1.86817</v>
      </c>
      <c r="FK233">
        <v>1.86401</v>
      </c>
      <c r="FL233">
        <v>1.87134</v>
      </c>
      <c r="FM233">
        <v>1.8625</v>
      </c>
      <c r="FN233">
        <v>1.86188</v>
      </c>
      <c r="FO233">
        <v>1.86825</v>
      </c>
      <c r="FP233">
        <v>1.85837</v>
      </c>
      <c r="FQ233">
        <v>1.86462</v>
      </c>
      <c r="FR233">
        <v>5</v>
      </c>
      <c r="FS233">
        <v>0</v>
      </c>
      <c r="FT233">
        <v>0</v>
      </c>
      <c r="FU233">
        <v>0</v>
      </c>
      <c r="FV233" t="s">
        <v>358</v>
      </c>
      <c r="FW233" t="s">
        <v>359</v>
      </c>
      <c r="FX233" t="s">
        <v>360</v>
      </c>
      <c r="FY233" t="s">
        <v>360</v>
      </c>
      <c r="FZ233" t="s">
        <v>360</v>
      </c>
      <c r="GA233" t="s">
        <v>360</v>
      </c>
      <c r="GB233">
        <v>0</v>
      </c>
      <c r="GC233">
        <v>100</v>
      </c>
      <c r="GD233">
        <v>100</v>
      </c>
      <c r="GE233">
        <v>7.06</v>
      </c>
      <c r="GF233">
        <v>0.3086</v>
      </c>
      <c r="GG233">
        <v>1.58883679202709</v>
      </c>
      <c r="GH233">
        <v>0.00476717027532216</v>
      </c>
      <c r="GI233">
        <v>-2.21254457965117e-06</v>
      </c>
      <c r="GJ233">
        <v>8.4011376092462e-10</v>
      </c>
      <c r="GK233">
        <v>-0.0609447565822332</v>
      </c>
      <c r="GL233">
        <v>-0.00872906473258777</v>
      </c>
      <c r="GM233">
        <v>0.00143137740804298</v>
      </c>
      <c r="GN233">
        <v>-1.08861914993027e-05</v>
      </c>
      <c r="GO233">
        <v>12</v>
      </c>
      <c r="GP233">
        <v>2219</v>
      </c>
      <c r="GQ233">
        <v>4</v>
      </c>
      <c r="GR233">
        <v>38</v>
      </c>
      <c r="GS233">
        <v>3052.3</v>
      </c>
      <c r="GT233">
        <v>3052.3</v>
      </c>
      <c r="GU233">
        <v>3.87207</v>
      </c>
      <c r="GV233">
        <v>2.37793</v>
      </c>
      <c r="GW233">
        <v>1.99829</v>
      </c>
      <c r="GX233">
        <v>2.70142</v>
      </c>
      <c r="GY233">
        <v>2.09351</v>
      </c>
      <c r="GZ233">
        <v>2.37427</v>
      </c>
      <c r="HA233">
        <v>44.6412</v>
      </c>
      <c r="HB233">
        <v>13.3615</v>
      </c>
      <c r="HC233">
        <v>18</v>
      </c>
      <c r="HD233">
        <v>426.013</v>
      </c>
      <c r="HE233">
        <v>640.411</v>
      </c>
      <c r="HF233">
        <v>20.3942</v>
      </c>
      <c r="HG233">
        <v>31.3542</v>
      </c>
      <c r="HH233">
        <v>29.9993</v>
      </c>
      <c r="HI233">
        <v>31.541</v>
      </c>
      <c r="HJ233">
        <v>31.5004</v>
      </c>
      <c r="HK233">
        <v>77.5211</v>
      </c>
      <c r="HL233">
        <v>44.9361</v>
      </c>
      <c r="HM233">
        <v>0</v>
      </c>
      <c r="HN233">
        <v>20.3906</v>
      </c>
      <c r="HO233">
        <v>1690.87</v>
      </c>
      <c r="HP233">
        <v>20.1314</v>
      </c>
      <c r="HQ233">
        <v>95.5086</v>
      </c>
      <c r="HR233">
        <v>99.559</v>
      </c>
    </row>
    <row r="234" spans="1:226">
      <c r="A234">
        <v>218</v>
      </c>
      <c r="B234">
        <v>1657481263.6</v>
      </c>
      <c r="C234">
        <v>1994.59999990463</v>
      </c>
      <c r="D234" t="s">
        <v>795</v>
      </c>
      <c r="E234" t="s">
        <v>796</v>
      </c>
      <c r="F234">
        <v>5</v>
      </c>
      <c r="G234" t="s">
        <v>596</v>
      </c>
      <c r="H234" t="s">
        <v>354</v>
      </c>
      <c r="I234">
        <v>1657481261.1</v>
      </c>
      <c r="J234">
        <f>(K234)/1000</f>
        <v>0</v>
      </c>
      <c r="K234">
        <f>IF(BF234, AN234, AH234)</f>
        <v>0</v>
      </c>
      <c r="L234">
        <f>IF(BF234, AI234, AG234)</f>
        <v>0</v>
      </c>
      <c r="M234">
        <f>BH234 - IF(AU234&gt;1, L234*BB234*100.0/(AW234*BV234), 0)</f>
        <v>0</v>
      </c>
      <c r="N234">
        <f>((T234-J234/2)*M234-L234)/(T234+J234/2)</f>
        <v>0</v>
      </c>
      <c r="O234">
        <f>N234*(BO234+BP234)/1000.0</f>
        <v>0</v>
      </c>
      <c r="P234">
        <f>(BH234 - IF(AU234&gt;1, L234*BB234*100.0/(AW234*BV234), 0))*(BO234+BP234)/1000.0</f>
        <v>0</v>
      </c>
      <c r="Q234">
        <f>2.0/((1/S234-1/R234)+SIGN(S234)*SQRT((1/S234-1/R234)*(1/S234-1/R234) + 4*BC234/((BC234+1)*(BC234+1))*(2*1/S234*1/R234-1/R234*1/R234)))</f>
        <v>0</v>
      </c>
      <c r="R234">
        <f>IF(LEFT(BD234,1)&lt;&gt;"0",IF(LEFT(BD234,1)="1",3.0,BE234),$D$5+$E$5*(BV234*BO234/($K$5*1000))+$F$5*(BV234*BO234/($K$5*1000))*MAX(MIN(BB234,$J$5),$I$5)*MAX(MIN(BB234,$J$5),$I$5)+$G$5*MAX(MIN(BB234,$J$5),$I$5)*(BV234*BO234/($K$5*1000))+$H$5*(BV234*BO234/($K$5*1000))*(BV234*BO234/($K$5*1000)))</f>
        <v>0</v>
      </c>
      <c r="S234">
        <f>J234*(1000-(1000*0.61365*exp(17.502*W234/(240.97+W234))/(BO234+BP234)+BJ234)/2)/(1000*0.61365*exp(17.502*W234/(240.97+W234))/(BO234+BP234)-BJ234)</f>
        <v>0</v>
      </c>
      <c r="T234">
        <f>1/((BC234+1)/(Q234/1.6)+1/(R234/1.37)) + BC234/((BC234+1)/(Q234/1.6) + BC234/(R234/1.37))</f>
        <v>0</v>
      </c>
      <c r="U234">
        <f>(AX234*BA234)</f>
        <v>0</v>
      </c>
      <c r="V234">
        <f>(BQ234+(U234+2*0.95*5.67E-8*(((BQ234+$B$7)+273)^4-(BQ234+273)^4)-44100*J234)/(1.84*29.3*R234+8*0.95*5.67E-8*(BQ234+273)^3))</f>
        <v>0</v>
      </c>
      <c r="W234">
        <f>($C$7*BR234+$D$7*BS234+$E$7*V234)</f>
        <v>0</v>
      </c>
      <c r="X234">
        <f>0.61365*exp(17.502*W234/(240.97+W234))</f>
        <v>0</v>
      </c>
      <c r="Y234">
        <f>(Z234/AA234*100)</f>
        <v>0</v>
      </c>
      <c r="Z234">
        <f>BJ234*(BO234+BP234)/1000</f>
        <v>0</v>
      </c>
      <c r="AA234">
        <f>0.61365*exp(17.502*BQ234/(240.97+BQ234))</f>
        <v>0</v>
      </c>
      <c r="AB234">
        <f>(X234-BJ234*(BO234+BP234)/1000)</f>
        <v>0</v>
      </c>
      <c r="AC234">
        <f>(-J234*44100)</f>
        <v>0</v>
      </c>
      <c r="AD234">
        <f>2*29.3*R234*0.92*(BQ234-W234)</f>
        <v>0</v>
      </c>
      <c r="AE234">
        <f>2*0.95*5.67E-8*(((BQ234+$B$7)+273)^4-(W234+273)^4)</f>
        <v>0</v>
      </c>
      <c r="AF234">
        <f>U234+AE234+AC234+AD234</f>
        <v>0</v>
      </c>
      <c r="AG234">
        <f>BN234*AU234*(BI234-BH234*(1000-AU234*BK234)/(1000-AU234*BJ234))/(100*BB234)</f>
        <v>0</v>
      </c>
      <c r="AH234">
        <f>1000*BN234*AU234*(BJ234-BK234)/(100*BB234*(1000-AU234*BJ234))</f>
        <v>0</v>
      </c>
      <c r="AI234">
        <f>(AJ234 - AK234 - BO234*1E3/(8.314*(BQ234+273.15)) * AM234/BN234 * AL234) * BN234/(100*BB234) * (1000 - BK234)/1000</f>
        <v>0</v>
      </c>
      <c r="AJ234">
        <v>1711.84701398855</v>
      </c>
      <c r="AK234">
        <v>1674.02072727273</v>
      </c>
      <c r="AL234">
        <v>3.50903710936559</v>
      </c>
      <c r="AM234">
        <v>66.2237107534502</v>
      </c>
      <c r="AN234">
        <f>(AP234 - AO234 + BO234*1E3/(8.314*(BQ234+273.15)) * AR234/BN234 * AQ234) * BN234/(100*BB234) * 1000/(1000 - AP234)</f>
        <v>0</v>
      </c>
      <c r="AO234">
        <v>20.056990738397</v>
      </c>
      <c r="AP234">
        <v>21.9068937062937</v>
      </c>
      <c r="AQ234">
        <v>-0.000198107816361477</v>
      </c>
      <c r="AR234">
        <v>78.8586477778016</v>
      </c>
      <c r="AS234">
        <v>18</v>
      </c>
      <c r="AT234">
        <v>4</v>
      </c>
      <c r="AU234">
        <f>IF(AS234*$H$13&gt;=AW234,1.0,(AW234/(AW234-AS234*$H$13)))</f>
        <v>0</v>
      </c>
      <c r="AV234">
        <f>(AU234-1)*100</f>
        <v>0</v>
      </c>
      <c r="AW234">
        <f>MAX(0,($B$13+$C$13*BV234)/(1+$D$13*BV234)*BO234/(BQ234+273)*$E$13)</f>
        <v>0</v>
      </c>
      <c r="AX234">
        <f>$B$11*BW234+$C$11*BX234+$F$11*CI234*(1-CL234)</f>
        <v>0</v>
      </c>
      <c r="AY234">
        <f>AX234*AZ234</f>
        <v>0</v>
      </c>
      <c r="AZ234">
        <f>($B$11*$D$9+$C$11*$D$9+$F$11*((CV234+CN234)/MAX(CV234+CN234+CW234, 0.1)*$I$9+CW234/MAX(CV234+CN234+CW234, 0.1)*$J$9))/($B$11+$C$11+$F$11)</f>
        <v>0</v>
      </c>
      <c r="BA234">
        <f>($B$11*$K$9+$C$11*$K$9+$F$11*((CV234+CN234)/MAX(CV234+CN234+CW234, 0.1)*$P$9+CW234/MAX(CV234+CN234+CW234, 0.1)*$Q$9))/($B$11+$C$11+$F$11)</f>
        <v>0</v>
      </c>
      <c r="BB234">
        <v>2.7</v>
      </c>
      <c r="BC234">
        <v>0.5</v>
      </c>
      <c r="BD234" t="s">
        <v>355</v>
      </c>
      <c r="BE234">
        <v>2</v>
      </c>
      <c r="BF234" t="b">
        <v>1</v>
      </c>
      <c r="BG234">
        <v>1657481261.1</v>
      </c>
      <c r="BH234">
        <v>1630.47888888889</v>
      </c>
      <c r="BI234">
        <v>1679.59444444444</v>
      </c>
      <c r="BJ234">
        <v>21.9070555555556</v>
      </c>
      <c r="BK234">
        <v>20.0567666666667</v>
      </c>
      <c r="BL234">
        <v>1623.38777777778</v>
      </c>
      <c r="BM234">
        <v>21.5985222222222</v>
      </c>
      <c r="BN234">
        <v>500.052888888889</v>
      </c>
      <c r="BO234">
        <v>73.3626</v>
      </c>
      <c r="BP234">
        <v>0.0233124111111111</v>
      </c>
      <c r="BQ234">
        <v>25.1671777777778</v>
      </c>
      <c r="BR234">
        <v>25.0066777777778</v>
      </c>
      <c r="BS234">
        <v>999.9</v>
      </c>
      <c r="BT234">
        <v>0</v>
      </c>
      <c r="BU234">
        <v>0</v>
      </c>
      <c r="BV234">
        <v>10028.4111111111</v>
      </c>
      <c r="BW234">
        <v>0</v>
      </c>
      <c r="BX234">
        <v>2049.80777777778</v>
      </c>
      <c r="BY234">
        <v>-49.1156111111111</v>
      </c>
      <c r="BZ234">
        <v>1667</v>
      </c>
      <c r="CA234">
        <v>1713.97111111111</v>
      </c>
      <c r="CB234">
        <v>1.85028888888889</v>
      </c>
      <c r="CC234">
        <v>1679.59444444444</v>
      </c>
      <c r="CD234">
        <v>20.0567666666667</v>
      </c>
      <c r="CE234">
        <v>1.60715888888889</v>
      </c>
      <c r="CF234">
        <v>1.47141777777778</v>
      </c>
      <c r="CG234">
        <v>14.0276222222222</v>
      </c>
      <c r="CH234">
        <v>12.6743333333333</v>
      </c>
      <c r="CI234">
        <v>1999.94666666667</v>
      </c>
      <c r="CJ234">
        <v>0.979994</v>
      </c>
      <c r="CK234">
        <v>0.0200056</v>
      </c>
      <c r="CL234">
        <v>0</v>
      </c>
      <c r="CM234">
        <v>2.58845555555556</v>
      </c>
      <c r="CN234">
        <v>0</v>
      </c>
      <c r="CO234">
        <v>3788.99333333333</v>
      </c>
      <c r="CP234">
        <v>16704.9333333333</v>
      </c>
      <c r="CQ234">
        <v>46.062</v>
      </c>
      <c r="CR234">
        <v>48.75</v>
      </c>
      <c r="CS234">
        <v>47.368</v>
      </c>
      <c r="CT234">
        <v>46.2913333333333</v>
      </c>
      <c r="CU234">
        <v>45.187</v>
      </c>
      <c r="CV234">
        <v>1959.93666666667</v>
      </c>
      <c r="CW234">
        <v>40.01</v>
      </c>
      <c r="CX234">
        <v>0</v>
      </c>
      <c r="CY234">
        <v>1651548048</v>
      </c>
      <c r="CZ234">
        <v>0</v>
      </c>
      <c r="DA234">
        <v>0</v>
      </c>
      <c r="DB234" t="s">
        <v>356</v>
      </c>
      <c r="DC234">
        <v>1657298120.5</v>
      </c>
      <c r="DD234">
        <v>1657298120.5</v>
      </c>
      <c r="DE234">
        <v>0</v>
      </c>
      <c r="DF234">
        <v>1.391</v>
      </c>
      <c r="DG234">
        <v>0.035</v>
      </c>
      <c r="DH234">
        <v>2.39</v>
      </c>
      <c r="DI234">
        <v>0.104</v>
      </c>
      <c r="DJ234">
        <v>419</v>
      </c>
      <c r="DK234">
        <v>18</v>
      </c>
      <c r="DL234">
        <v>0.11</v>
      </c>
      <c r="DM234">
        <v>0.02</v>
      </c>
      <c r="DN234">
        <v>-48.952645</v>
      </c>
      <c r="DO234">
        <v>-0.491245778611527</v>
      </c>
      <c r="DP234">
        <v>0.174111543198606</v>
      </c>
      <c r="DQ234">
        <v>0</v>
      </c>
      <c r="DR234">
        <v>1.840516</v>
      </c>
      <c r="DS234">
        <v>0.110906116322697</v>
      </c>
      <c r="DT234">
        <v>0.0117237610859314</v>
      </c>
      <c r="DU234">
        <v>0</v>
      </c>
      <c r="DV234">
        <v>0</v>
      </c>
      <c r="DW234">
        <v>2</v>
      </c>
      <c r="DX234" t="s">
        <v>357</v>
      </c>
      <c r="DY234">
        <v>2.82771</v>
      </c>
      <c r="DZ234">
        <v>2.64008</v>
      </c>
      <c r="EA234">
        <v>0.183635</v>
      </c>
      <c r="EB234">
        <v>0.186877</v>
      </c>
      <c r="EC234">
        <v>0.0777283</v>
      </c>
      <c r="ED234">
        <v>0.0731849</v>
      </c>
      <c r="EE234">
        <v>22729</v>
      </c>
      <c r="EF234">
        <v>19789.8</v>
      </c>
      <c r="EG234">
        <v>24946.9</v>
      </c>
      <c r="EH234">
        <v>23723.1</v>
      </c>
      <c r="EI234">
        <v>39317.1</v>
      </c>
      <c r="EJ234">
        <v>36431.4</v>
      </c>
      <c r="EK234">
        <v>45143.6</v>
      </c>
      <c r="EL234">
        <v>42365.6</v>
      </c>
      <c r="EM234">
        <v>1.73743</v>
      </c>
      <c r="EN234">
        <v>2.0612</v>
      </c>
      <c r="EO234">
        <v>-0.0108294</v>
      </c>
      <c r="EP234">
        <v>0</v>
      </c>
      <c r="EQ234">
        <v>25.179</v>
      </c>
      <c r="ER234">
        <v>999.9</v>
      </c>
      <c r="ES234">
        <v>32.591</v>
      </c>
      <c r="ET234">
        <v>39.76</v>
      </c>
      <c r="EU234">
        <v>32.5137</v>
      </c>
      <c r="EV234">
        <v>51.8709</v>
      </c>
      <c r="EW234">
        <v>29.5473</v>
      </c>
      <c r="EX234">
        <v>2</v>
      </c>
      <c r="EY234">
        <v>0.306054</v>
      </c>
      <c r="EZ234">
        <v>4.83531</v>
      </c>
      <c r="FA234">
        <v>20.1776</v>
      </c>
      <c r="FB234">
        <v>5.23391</v>
      </c>
      <c r="FC234">
        <v>11.992</v>
      </c>
      <c r="FD234">
        <v>4.9558</v>
      </c>
      <c r="FE234">
        <v>3.304</v>
      </c>
      <c r="FF234">
        <v>348.3</v>
      </c>
      <c r="FG234">
        <v>9999</v>
      </c>
      <c r="FH234">
        <v>9999</v>
      </c>
      <c r="FI234">
        <v>6261.7</v>
      </c>
      <c r="FJ234">
        <v>1.86815</v>
      </c>
      <c r="FK234">
        <v>1.86401</v>
      </c>
      <c r="FL234">
        <v>1.87136</v>
      </c>
      <c r="FM234">
        <v>1.8625</v>
      </c>
      <c r="FN234">
        <v>1.86188</v>
      </c>
      <c r="FO234">
        <v>1.86826</v>
      </c>
      <c r="FP234">
        <v>1.85837</v>
      </c>
      <c r="FQ234">
        <v>1.86461</v>
      </c>
      <c r="FR234">
        <v>5</v>
      </c>
      <c r="FS234">
        <v>0</v>
      </c>
      <c r="FT234">
        <v>0</v>
      </c>
      <c r="FU234">
        <v>0</v>
      </c>
      <c r="FV234" t="s">
        <v>358</v>
      </c>
      <c r="FW234" t="s">
        <v>359</v>
      </c>
      <c r="FX234" t="s">
        <v>360</v>
      </c>
      <c r="FY234" t="s">
        <v>360</v>
      </c>
      <c r="FZ234" t="s">
        <v>360</v>
      </c>
      <c r="GA234" t="s">
        <v>360</v>
      </c>
      <c r="GB234">
        <v>0</v>
      </c>
      <c r="GC234">
        <v>100</v>
      </c>
      <c r="GD234">
        <v>100</v>
      </c>
      <c r="GE234">
        <v>7.12</v>
      </c>
      <c r="GF234">
        <v>0.3085</v>
      </c>
      <c r="GG234">
        <v>1.58883679202709</v>
      </c>
      <c r="GH234">
        <v>0.00476717027532216</v>
      </c>
      <c r="GI234">
        <v>-2.21254457965117e-06</v>
      </c>
      <c r="GJ234">
        <v>8.4011376092462e-10</v>
      </c>
      <c r="GK234">
        <v>-0.0609447565822332</v>
      </c>
      <c r="GL234">
        <v>-0.00872906473258777</v>
      </c>
      <c r="GM234">
        <v>0.00143137740804298</v>
      </c>
      <c r="GN234">
        <v>-1.08861914993027e-05</v>
      </c>
      <c r="GO234">
        <v>12</v>
      </c>
      <c r="GP234">
        <v>2219</v>
      </c>
      <c r="GQ234">
        <v>4</v>
      </c>
      <c r="GR234">
        <v>38</v>
      </c>
      <c r="GS234">
        <v>3052.4</v>
      </c>
      <c r="GT234">
        <v>3052.4</v>
      </c>
      <c r="GU234">
        <v>3.89771</v>
      </c>
      <c r="GV234">
        <v>2.37549</v>
      </c>
      <c r="GW234">
        <v>1.99829</v>
      </c>
      <c r="GX234">
        <v>2.7002</v>
      </c>
      <c r="GY234">
        <v>2.09351</v>
      </c>
      <c r="GZ234">
        <v>2.43164</v>
      </c>
      <c r="HA234">
        <v>44.6692</v>
      </c>
      <c r="HB234">
        <v>13.3703</v>
      </c>
      <c r="HC234">
        <v>18</v>
      </c>
      <c r="HD234">
        <v>426.003</v>
      </c>
      <c r="HE234">
        <v>640.547</v>
      </c>
      <c r="HF234">
        <v>20.3732</v>
      </c>
      <c r="HG234">
        <v>31.3446</v>
      </c>
      <c r="HH234">
        <v>29.9989</v>
      </c>
      <c r="HI234">
        <v>31.5307</v>
      </c>
      <c r="HJ234">
        <v>31.49</v>
      </c>
      <c r="HK234">
        <v>78.0313</v>
      </c>
      <c r="HL234">
        <v>44.9361</v>
      </c>
      <c r="HM234">
        <v>0</v>
      </c>
      <c r="HN234">
        <v>20.384</v>
      </c>
      <c r="HO234">
        <v>1704.31</v>
      </c>
      <c r="HP234">
        <v>20.1418</v>
      </c>
      <c r="HQ234">
        <v>95.5111</v>
      </c>
      <c r="HR234">
        <v>99.5644</v>
      </c>
    </row>
    <row r="235" spans="1:226">
      <c r="A235">
        <v>219</v>
      </c>
      <c r="B235">
        <v>1657481268.6</v>
      </c>
      <c r="C235">
        <v>1999.59999990463</v>
      </c>
      <c r="D235" t="s">
        <v>797</v>
      </c>
      <c r="E235" t="s">
        <v>798</v>
      </c>
      <c r="F235">
        <v>5</v>
      </c>
      <c r="G235" t="s">
        <v>596</v>
      </c>
      <c r="H235" t="s">
        <v>354</v>
      </c>
      <c r="I235">
        <v>1657481265.8</v>
      </c>
      <c r="J235">
        <f>(K235)/1000</f>
        <v>0</v>
      </c>
      <c r="K235">
        <f>IF(BF235, AN235, AH235)</f>
        <v>0</v>
      </c>
      <c r="L235">
        <f>IF(BF235, AI235, AG235)</f>
        <v>0</v>
      </c>
      <c r="M235">
        <f>BH235 - IF(AU235&gt;1, L235*BB235*100.0/(AW235*BV235), 0)</f>
        <v>0</v>
      </c>
      <c r="N235">
        <f>((T235-J235/2)*M235-L235)/(T235+J235/2)</f>
        <v>0</v>
      </c>
      <c r="O235">
        <f>N235*(BO235+BP235)/1000.0</f>
        <v>0</v>
      </c>
      <c r="P235">
        <f>(BH235 - IF(AU235&gt;1, L235*BB235*100.0/(AW235*BV235), 0))*(BO235+BP235)/1000.0</f>
        <v>0</v>
      </c>
      <c r="Q235">
        <f>2.0/((1/S235-1/R235)+SIGN(S235)*SQRT((1/S235-1/R235)*(1/S235-1/R235) + 4*BC235/((BC235+1)*(BC235+1))*(2*1/S235*1/R235-1/R235*1/R235)))</f>
        <v>0</v>
      </c>
      <c r="R235">
        <f>IF(LEFT(BD235,1)&lt;&gt;"0",IF(LEFT(BD235,1)="1",3.0,BE235),$D$5+$E$5*(BV235*BO235/($K$5*1000))+$F$5*(BV235*BO235/($K$5*1000))*MAX(MIN(BB235,$J$5),$I$5)*MAX(MIN(BB235,$J$5),$I$5)+$G$5*MAX(MIN(BB235,$J$5),$I$5)*(BV235*BO235/($K$5*1000))+$H$5*(BV235*BO235/($K$5*1000))*(BV235*BO235/($K$5*1000)))</f>
        <v>0</v>
      </c>
      <c r="S235">
        <f>J235*(1000-(1000*0.61365*exp(17.502*W235/(240.97+W235))/(BO235+BP235)+BJ235)/2)/(1000*0.61365*exp(17.502*W235/(240.97+W235))/(BO235+BP235)-BJ235)</f>
        <v>0</v>
      </c>
      <c r="T235">
        <f>1/((BC235+1)/(Q235/1.6)+1/(R235/1.37)) + BC235/((BC235+1)/(Q235/1.6) + BC235/(R235/1.37))</f>
        <v>0</v>
      </c>
      <c r="U235">
        <f>(AX235*BA235)</f>
        <v>0</v>
      </c>
      <c r="V235">
        <f>(BQ235+(U235+2*0.95*5.67E-8*(((BQ235+$B$7)+273)^4-(BQ235+273)^4)-44100*J235)/(1.84*29.3*R235+8*0.95*5.67E-8*(BQ235+273)^3))</f>
        <v>0</v>
      </c>
      <c r="W235">
        <f>($C$7*BR235+$D$7*BS235+$E$7*V235)</f>
        <v>0</v>
      </c>
      <c r="X235">
        <f>0.61365*exp(17.502*W235/(240.97+W235))</f>
        <v>0</v>
      </c>
      <c r="Y235">
        <f>(Z235/AA235*100)</f>
        <v>0</v>
      </c>
      <c r="Z235">
        <f>BJ235*(BO235+BP235)/1000</f>
        <v>0</v>
      </c>
      <c r="AA235">
        <f>0.61365*exp(17.502*BQ235/(240.97+BQ235))</f>
        <v>0</v>
      </c>
      <c r="AB235">
        <f>(X235-BJ235*(BO235+BP235)/1000)</f>
        <v>0</v>
      </c>
      <c r="AC235">
        <f>(-J235*44100)</f>
        <v>0</v>
      </c>
      <c r="AD235">
        <f>2*29.3*R235*0.92*(BQ235-W235)</f>
        <v>0</v>
      </c>
      <c r="AE235">
        <f>2*0.95*5.67E-8*(((BQ235+$B$7)+273)^4-(W235+273)^4)</f>
        <v>0</v>
      </c>
      <c r="AF235">
        <f>U235+AE235+AC235+AD235</f>
        <v>0</v>
      </c>
      <c r="AG235">
        <f>BN235*AU235*(BI235-BH235*(1000-AU235*BK235)/(1000-AU235*BJ235))/(100*BB235)</f>
        <v>0</v>
      </c>
      <c r="AH235">
        <f>1000*BN235*AU235*(BJ235-BK235)/(100*BB235*(1000-AU235*BJ235))</f>
        <v>0</v>
      </c>
      <c r="AI235">
        <f>(AJ235 - AK235 - BO235*1E3/(8.314*(BQ235+273.15)) * AM235/BN235 * AL235) * BN235/(100*BB235) * (1000 - BK235)/1000</f>
        <v>0</v>
      </c>
      <c r="AJ235">
        <v>1728.30620378627</v>
      </c>
      <c r="AK235">
        <v>1690.60757575758</v>
      </c>
      <c r="AL235">
        <v>3.26887847250582</v>
      </c>
      <c r="AM235">
        <v>66.2237107534502</v>
      </c>
      <c r="AN235">
        <f>(AP235 - AO235 + BO235*1E3/(8.314*(BQ235+273.15)) * AR235/BN235 * AQ235) * BN235/(100*BB235) * 1000/(1000 - AP235)</f>
        <v>0</v>
      </c>
      <c r="AO235">
        <v>20.0569034950677</v>
      </c>
      <c r="AP235">
        <v>21.9102832167832</v>
      </c>
      <c r="AQ235">
        <v>5.6262001434905e-05</v>
      </c>
      <c r="AR235">
        <v>78.8586477778016</v>
      </c>
      <c r="AS235">
        <v>17</v>
      </c>
      <c r="AT235">
        <v>3</v>
      </c>
      <c r="AU235">
        <f>IF(AS235*$H$13&gt;=AW235,1.0,(AW235/(AW235-AS235*$H$13)))</f>
        <v>0</v>
      </c>
      <c r="AV235">
        <f>(AU235-1)*100</f>
        <v>0</v>
      </c>
      <c r="AW235">
        <f>MAX(0,($B$13+$C$13*BV235)/(1+$D$13*BV235)*BO235/(BQ235+273)*$E$13)</f>
        <v>0</v>
      </c>
      <c r="AX235">
        <f>$B$11*BW235+$C$11*BX235+$F$11*CI235*(1-CL235)</f>
        <v>0</v>
      </c>
      <c r="AY235">
        <f>AX235*AZ235</f>
        <v>0</v>
      </c>
      <c r="AZ235">
        <f>($B$11*$D$9+$C$11*$D$9+$F$11*((CV235+CN235)/MAX(CV235+CN235+CW235, 0.1)*$I$9+CW235/MAX(CV235+CN235+CW235, 0.1)*$J$9))/($B$11+$C$11+$F$11)</f>
        <v>0</v>
      </c>
      <c r="BA235">
        <f>($B$11*$K$9+$C$11*$K$9+$F$11*((CV235+CN235)/MAX(CV235+CN235+CW235, 0.1)*$P$9+CW235/MAX(CV235+CN235+CW235, 0.1)*$Q$9))/($B$11+$C$11+$F$11)</f>
        <v>0</v>
      </c>
      <c r="BB235">
        <v>2.7</v>
      </c>
      <c r="BC235">
        <v>0.5</v>
      </c>
      <c r="BD235" t="s">
        <v>355</v>
      </c>
      <c r="BE235">
        <v>2</v>
      </c>
      <c r="BF235" t="b">
        <v>1</v>
      </c>
      <c r="BG235">
        <v>1657481265.8</v>
      </c>
      <c r="BH235">
        <v>1646.26</v>
      </c>
      <c r="BI235">
        <v>1694.463</v>
      </c>
      <c r="BJ235">
        <v>21.9084</v>
      </c>
      <c r="BK235">
        <v>20.06446</v>
      </c>
      <c r="BL235">
        <v>1639.101</v>
      </c>
      <c r="BM235">
        <v>21.5998</v>
      </c>
      <c r="BN235">
        <v>500.0319</v>
      </c>
      <c r="BO235">
        <v>73.36168</v>
      </c>
      <c r="BP235">
        <v>0.02346031</v>
      </c>
      <c r="BQ235">
        <v>25.15858</v>
      </c>
      <c r="BR235">
        <v>24.99855</v>
      </c>
      <c r="BS235">
        <v>999.9</v>
      </c>
      <c r="BT235">
        <v>0</v>
      </c>
      <c r="BU235">
        <v>0</v>
      </c>
      <c r="BV235">
        <v>10011.822</v>
      </c>
      <c r="BW235">
        <v>0</v>
      </c>
      <c r="BX235">
        <v>2050.639</v>
      </c>
      <c r="BY235">
        <v>-48.20294</v>
      </c>
      <c r="BZ235">
        <v>1683.135</v>
      </c>
      <c r="CA235">
        <v>1729.157</v>
      </c>
      <c r="CB235">
        <v>1.843938</v>
      </c>
      <c r="CC235">
        <v>1694.463</v>
      </c>
      <c r="CD235">
        <v>20.06446</v>
      </c>
      <c r="CE235">
        <v>1.607238</v>
      </c>
      <c r="CF235">
        <v>1.471963</v>
      </c>
      <c r="CG235">
        <v>14.02838</v>
      </c>
      <c r="CH235">
        <v>12.67999</v>
      </c>
      <c r="CI235">
        <v>2000.052</v>
      </c>
      <c r="CJ235">
        <v>0.9799952</v>
      </c>
      <c r="CK235">
        <v>0.02000467</v>
      </c>
      <c r="CL235">
        <v>0</v>
      </c>
      <c r="CM235">
        <v>2.59917</v>
      </c>
      <c r="CN235">
        <v>0</v>
      </c>
      <c r="CO235">
        <v>3788.383</v>
      </c>
      <c r="CP235">
        <v>16705.82</v>
      </c>
      <c r="CQ235">
        <v>46.0746</v>
      </c>
      <c r="CR235">
        <v>48.75</v>
      </c>
      <c r="CS235">
        <v>47.375</v>
      </c>
      <c r="CT235">
        <v>46.312</v>
      </c>
      <c r="CU235">
        <v>45.2248</v>
      </c>
      <c r="CV235">
        <v>1960.041</v>
      </c>
      <c r="CW235">
        <v>40.011</v>
      </c>
      <c r="CX235">
        <v>0</v>
      </c>
      <c r="CY235">
        <v>1651548052.8</v>
      </c>
      <c r="CZ235">
        <v>0</v>
      </c>
      <c r="DA235">
        <v>0</v>
      </c>
      <c r="DB235" t="s">
        <v>356</v>
      </c>
      <c r="DC235">
        <v>1657298120.5</v>
      </c>
      <c r="DD235">
        <v>1657298120.5</v>
      </c>
      <c r="DE235">
        <v>0</v>
      </c>
      <c r="DF235">
        <v>1.391</v>
      </c>
      <c r="DG235">
        <v>0.035</v>
      </c>
      <c r="DH235">
        <v>2.39</v>
      </c>
      <c r="DI235">
        <v>0.104</v>
      </c>
      <c r="DJ235">
        <v>419</v>
      </c>
      <c r="DK235">
        <v>18</v>
      </c>
      <c r="DL235">
        <v>0.11</v>
      </c>
      <c r="DM235">
        <v>0.02</v>
      </c>
      <c r="DN235">
        <v>-48.8346275</v>
      </c>
      <c r="DO235">
        <v>1.60698574108825</v>
      </c>
      <c r="DP235">
        <v>0.361359341921238</v>
      </c>
      <c r="DQ235">
        <v>0</v>
      </c>
      <c r="DR235">
        <v>1.8457835</v>
      </c>
      <c r="DS235">
        <v>0.041073545966226</v>
      </c>
      <c r="DT235">
        <v>0.00622146950084947</v>
      </c>
      <c r="DU235">
        <v>1</v>
      </c>
      <c r="DV235">
        <v>1</v>
      </c>
      <c r="DW235">
        <v>2</v>
      </c>
      <c r="DX235" t="s">
        <v>383</v>
      </c>
      <c r="DY235">
        <v>2.82763</v>
      </c>
      <c r="DZ235">
        <v>2.63992</v>
      </c>
      <c r="EA235">
        <v>0.184708</v>
      </c>
      <c r="EB235">
        <v>0.187847</v>
      </c>
      <c r="EC235">
        <v>0.0777388</v>
      </c>
      <c r="ED235">
        <v>0.0732656</v>
      </c>
      <c r="EE235">
        <v>22699.6</v>
      </c>
      <c r="EF235">
        <v>19766.1</v>
      </c>
      <c r="EG235">
        <v>24947.4</v>
      </c>
      <c r="EH235">
        <v>23723</v>
      </c>
      <c r="EI235">
        <v>39318</v>
      </c>
      <c r="EJ235">
        <v>36427.9</v>
      </c>
      <c r="EK235">
        <v>45145.1</v>
      </c>
      <c r="EL235">
        <v>42365.1</v>
      </c>
      <c r="EM235">
        <v>1.7379</v>
      </c>
      <c r="EN235">
        <v>2.06138</v>
      </c>
      <c r="EO235">
        <v>-0.0114739</v>
      </c>
      <c r="EP235">
        <v>0</v>
      </c>
      <c r="EQ235">
        <v>25.186</v>
      </c>
      <c r="ER235">
        <v>999.9</v>
      </c>
      <c r="ES235">
        <v>32.566</v>
      </c>
      <c r="ET235">
        <v>39.781</v>
      </c>
      <c r="EU235">
        <v>32.5261</v>
      </c>
      <c r="EV235">
        <v>52.0909</v>
      </c>
      <c r="EW235">
        <v>29.5312</v>
      </c>
      <c r="EX235">
        <v>2</v>
      </c>
      <c r="EY235">
        <v>0.304898</v>
      </c>
      <c r="EZ235">
        <v>4.67859</v>
      </c>
      <c r="FA235">
        <v>20.1812</v>
      </c>
      <c r="FB235">
        <v>5.23346</v>
      </c>
      <c r="FC235">
        <v>11.992</v>
      </c>
      <c r="FD235">
        <v>4.95565</v>
      </c>
      <c r="FE235">
        <v>3.304</v>
      </c>
      <c r="FF235">
        <v>348.3</v>
      </c>
      <c r="FG235">
        <v>9999</v>
      </c>
      <c r="FH235">
        <v>9999</v>
      </c>
      <c r="FI235">
        <v>6261.9</v>
      </c>
      <c r="FJ235">
        <v>1.86815</v>
      </c>
      <c r="FK235">
        <v>1.86401</v>
      </c>
      <c r="FL235">
        <v>1.87135</v>
      </c>
      <c r="FM235">
        <v>1.86251</v>
      </c>
      <c r="FN235">
        <v>1.86188</v>
      </c>
      <c r="FO235">
        <v>1.86826</v>
      </c>
      <c r="FP235">
        <v>1.85837</v>
      </c>
      <c r="FQ235">
        <v>1.86462</v>
      </c>
      <c r="FR235">
        <v>5</v>
      </c>
      <c r="FS235">
        <v>0</v>
      </c>
      <c r="FT235">
        <v>0</v>
      </c>
      <c r="FU235">
        <v>0</v>
      </c>
      <c r="FV235" t="s">
        <v>358</v>
      </c>
      <c r="FW235" t="s">
        <v>359</v>
      </c>
      <c r="FX235" t="s">
        <v>360</v>
      </c>
      <c r="FY235" t="s">
        <v>360</v>
      </c>
      <c r="FZ235" t="s">
        <v>360</v>
      </c>
      <c r="GA235" t="s">
        <v>360</v>
      </c>
      <c r="GB235">
        <v>0</v>
      </c>
      <c r="GC235">
        <v>100</v>
      </c>
      <c r="GD235">
        <v>100</v>
      </c>
      <c r="GE235">
        <v>7.2</v>
      </c>
      <c r="GF235">
        <v>0.3087</v>
      </c>
      <c r="GG235">
        <v>1.58883679202709</v>
      </c>
      <c r="GH235">
        <v>0.00476717027532216</v>
      </c>
      <c r="GI235">
        <v>-2.21254457965117e-06</v>
      </c>
      <c r="GJ235">
        <v>8.4011376092462e-10</v>
      </c>
      <c r="GK235">
        <v>-0.0609447565822332</v>
      </c>
      <c r="GL235">
        <v>-0.00872906473258777</v>
      </c>
      <c r="GM235">
        <v>0.00143137740804298</v>
      </c>
      <c r="GN235">
        <v>-1.08861914993027e-05</v>
      </c>
      <c r="GO235">
        <v>12</v>
      </c>
      <c r="GP235">
        <v>2219</v>
      </c>
      <c r="GQ235">
        <v>4</v>
      </c>
      <c r="GR235">
        <v>38</v>
      </c>
      <c r="GS235">
        <v>3052.5</v>
      </c>
      <c r="GT235">
        <v>3052.5</v>
      </c>
      <c r="GU235">
        <v>3.92456</v>
      </c>
      <c r="GV235">
        <v>2.36816</v>
      </c>
      <c r="GW235">
        <v>1.99829</v>
      </c>
      <c r="GX235">
        <v>2.70142</v>
      </c>
      <c r="GY235">
        <v>2.09351</v>
      </c>
      <c r="GZ235">
        <v>2.43164</v>
      </c>
      <c r="HA235">
        <v>44.6692</v>
      </c>
      <c r="HB235">
        <v>13.4141</v>
      </c>
      <c r="HC235">
        <v>18</v>
      </c>
      <c r="HD235">
        <v>426.215</v>
      </c>
      <c r="HE235">
        <v>640.579</v>
      </c>
      <c r="HF235">
        <v>20.369</v>
      </c>
      <c r="HG235">
        <v>31.3349</v>
      </c>
      <c r="HH235">
        <v>29.9989</v>
      </c>
      <c r="HI235">
        <v>31.5211</v>
      </c>
      <c r="HJ235">
        <v>31.4796</v>
      </c>
      <c r="HK235">
        <v>78.621</v>
      </c>
      <c r="HL235">
        <v>44.664</v>
      </c>
      <c r="HM235">
        <v>0</v>
      </c>
      <c r="HN235">
        <v>20.767</v>
      </c>
      <c r="HO235">
        <v>1724.67</v>
      </c>
      <c r="HP235">
        <v>20.1557</v>
      </c>
      <c r="HQ235">
        <v>95.5139</v>
      </c>
      <c r="HR235">
        <v>99.5636</v>
      </c>
    </row>
    <row r="236" spans="1:226">
      <c r="A236">
        <v>220</v>
      </c>
      <c r="B236">
        <v>1657481273.6</v>
      </c>
      <c r="C236">
        <v>2004.59999990463</v>
      </c>
      <c r="D236" t="s">
        <v>799</v>
      </c>
      <c r="E236" t="s">
        <v>800</v>
      </c>
      <c r="F236">
        <v>5</v>
      </c>
      <c r="G236" t="s">
        <v>596</v>
      </c>
      <c r="H236" t="s">
        <v>354</v>
      </c>
      <c r="I236">
        <v>1657481271.1</v>
      </c>
      <c r="J236">
        <f>(K236)/1000</f>
        <v>0</v>
      </c>
      <c r="K236">
        <f>IF(BF236, AN236, AH236)</f>
        <v>0</v>
      </c>
      <c r="L236">
        <f>IF(BF236, AI236, AG236)</f>
        <v>0</v>
      </c>
      <c r="M236">
        <f>BH236 - IF(AU236&gt;1, L236*BB236*100.0/(AW236*BV236), 0)</f>
        <v>0</v>
      </c>
      <c r="N236">
        <f>((T236-J236/2)*M236-L236)/(T236+J236/2)</f>
        <v>0</v>
      </c>
      <c r="O236">
        <f>N236*(BO236+BP236)/1000.0</f>
        <v>0</v>
      </c>
      <c r="P236">
        <f>(BH236 - IF(AU236&gt;1, L236*BB236*100.0/(AW236*BV236), 0))*(BO236+BP236)/1000.0</f>
        <v>0</v>
      </c>
      <c r="Q236">
        <f>2.0/((1/S236-1/R236)+SIGN(S236)*SQRT((1/S236-1/R236)*(1/S236-1/R236) + 4*BC236/((BC236+1)*(BC236+1))*(2*1/S236*1/R236-1/R236*1/R236)))</f>
        <v>0</v>
      </c>
      <c r="R236">
        <f>IF(LEFT(BD236,1)&lt;&gt;"0",IF(LEFT(BD236,1)="1",3.0,BE236),$D$5+$E$5*(BV236*BO236/($K$5*1000))+$F$5*(BV236*BO236/($K$5*1000))*MAX(MIN(BB236,$J$5),$I$5)*MAX(MIN(BB236,$J$5),$I$5)+$G$5*MAX(MIN(BB236,$J$5),$I$5)*(BV236*BO236/($K$5*1000))+$H$5*(BV236*BO236/($K$5*1000))*(BV236*BO236/($K$5*1000)))</f>
        <v>0</v>
      </c>
      <c r="S236">
        <f>J236*(1000-(1000*0.61365*exp(17.502*W236/(240.97+W236))/(BO236+BP236)+BJ236)/2)/(1000*0.61365*exp(17.502*W236/(240.97+W236))/(BO236+BP236)-BJ236)</f>
        <v>0</v>
      </c>
      <c r="T236">
        <f>1/((BC236+1)/(Q236/1.6)+1/(R236/1.37)) + BC236/((BC236+1)/(Q236/1.6) + BC236/(R236/1.37))</f>
        <v>0</v>
      </c>
      <c r="U236">
        <f>(AX236*BA236)</f>
        <v>0</v>
      </c>
      <c r="V236">
        <f>(BQ236+(U236+2*0.95*5.67E-8*(((BQ236+$B$7)+273)^4-(BQ236+273)^4)-44100*J236)/(1.84*29.3*R236+8*0.95*5.67E-8*(BQ236+273)^3))</f>
        <v>0</v>
      </c>
      <c r="W236">
        <f>($C$7*BR236+$D$7*BS236+$E$7*V236)</f>
        <v>0</v>
      </c>
      <c r="X236">
        <f>0.61365*exp(17.502*W236/(240.97+W236))</f>
        <v>0</v>
      </c>
      <c r="Y236">
        <f>(Z236/AA236*100)</f>
        <v>0</v>
      </c>
      <c r="Z236">
        <f>BJ236*(BO236+BP236)/1000</f>
        <v>0</v>
      </c>
      <c r="AA236">
        <f>0.61365*exp(17.502*BQ236/(240.97+BQ236))</f>
        <v>0</v>
      </c>
      <c r="AB236">
        <f>(X236-BJ236*(BO236+BP236)/1000)</f>
        <v>0</v>
      </c>
      <c r="AC236">
        <f>(-J236*44100)</f>
        <v>0</v>
      </c>
      <c r="AD236">
        <f>2*29.3*R236*0.92*(BQ236-W236)</f>
        <v>0</v>
      </c>
      <c r="AE236">
        <f>2*0.95*5.67E-8*(((BQ236+$B$7)+273)^4-(W236+273)^4)</f>
        <v>0</v>
      </c>
      <c r="AF236">
        <f>U236+AE236+AC236+AD236</f>
        <v>0</v>
      </c>
      <c r="AG236">
        <f>BN236*AU236*(BI236-BH236*(1000-AU236*BK236)/(1000-AU236*BJ236))/(100*BB236)</f>
        <v>0</v>
      </c>
      <c r="AH236">
        <f>1000*BN236*AU236*(BJ236-BK236)/(100*BB236*(1000-AU236*BJ236))</f>
        <v>0</v>
      </c>
      <c r="AI236">
        <f>(AJ236 - AK236 - BO236*1E3/(8.314*(BQ236+273.15)) * AM236/BN236 * AL236) * BN236/(100*BB236) * (1000 - BK236)/1000</f>
        <v>0</v>
      </c>
      <c r="AJ236">
        <v>1744.68028568969</v>
      </c>
      <c r="AK236">
        <v>1707.31927272727</v>
      </c>
      <c r="AL236">
        <v>3.36120478872135</v>
      </c>
      <c r="AM236">
        <v>66.2237107534502</v>
      </c>
      <c r="AN236">
        <f>(AP236 - AO236 + BO236*1E3/(8.314*(BQ236+273.15)) * AR236/BN236 * AQ236) * BN236/(100*BB236) * 1000/(1000 - AP236)</f>
        <v>0</v>
      </c>
      <c r="AO236">
        <v>20.0956113738158</v>
      </c>
      <c r="AP236">
        <v>21.9267608391609</v>
      </c>
      <c r="AQ236">
        <v>0.000105642392425265</v>
      </c>
      <c r="AR236">
        <v>78.8586477778016</v>
      </c>
      <c r="AS236">
        <v>17</v>
      </c>
      <c r="AT236">
        <v>3</v>
      </c>
      <c r="AU236">
        <f>IF(AS236*$H$13&gt;=AW236,1.0,(AW236/(AW236-AS236*$H$13)))</f>
        <v>0</v>
      </c>
      <c r="AV236">
        <f>(AU236-1)*100</f>
        <v>0</v>
      </c>
      <c r="AW236">
        <f>MAX(0,($B$13+$C$13*BV236)/(1+$D$13*BV236)*BO236/(BQ236+273)*$E$13)</f>
        <v>0</v>
      </c>
      <c r="AX236">
        <f>$B$11*BW236+$C$11*BX236+$F$11*CI236*(1-CL236)</f>
        <v>0</v>
      </c>
      <c r="AY236">
        <f>AX236*AZ236</f>
        <v>0</v>
      </c>
      <c r="AZ236">
        <f>($B$11*$D$9+$C$11*$D$9+$F$11*((CV236+CN236)/MAX(CV236+CN236+CW236, 0.1)*$I$9+CW236/MAX(CV236+CN236+CW236, 0.1)*$J$9))/($B$11+$C$11+$F$11)</f>
        <v>0</v>
      </c>
      <c r="BA236">
        <f>($B$11*$K$9+$C$11*$K$9+$F$11*((CV236+CN236)/MAX(CV236+CN236+CW236, 0.1)*$P$9+CW236/MAX(CV236+CN236+CW236, 0.1)*$Q$9))/($B$11+$C$11+$F$11)</f>
        <v>0</v>
      </c>
      <c r="BB236">
        <v>2.7</v>
      </c>
      <c r="BC236">
        <v>0.5</v>
      </c>
      <c r="BD236" t="s">
        <v>355</v>
      </c>
      <c r="BE236">
        <v>2</v>
      </c>
      <c r="BF236" t="b">
        <v>1</v>
      </c>
      <c r="BG236">
        <v>1657481271.1</v>
      </c>
      <c r="BH236">
        <v>1663.31</v>
      </c>
      <c r="BI236">
        <v>1711.70444444444</v>
      </c>
      <c r="BJ236">
        <v>21.9173333333333</v>
      </c>
      <c r="BK236">
        <v>20.0991333333333</v>
      </c>
      <c r="BL236">
        <v>1656.07666666667</v>
      </c>
      <c r="BM236">
        <v>21.6084111111111</v>
      </c>
      <c r="BN236">
        <v>499.991222222222</v>
      </c>
      <c r="BO236">
        <v>73.3608444444445</v>
      </c>
      <c r="BP236">
        <v>0.0232063</v>
      </c>
      <c r="BQ236">
        <v>25.1453</v>
      </c>
      <c r="BR236">
        <v>24.9711111111111</v>
      </c>
      <c r="BS236">
        <v>999.9</v>
      </c>
      <c r="BT236">
        <v>0</v>
      </c>
      <c r="BU236">
        <v>0</v>
      </c>
      <c r="BV236">
        <v>10026.0466666667</v>
      </c>
      <c r="BW236">
        <v>0</v>
      </c>
      <c r="BX236">
        <v>2052.27333333333</v>
      </c>
      <c r="BY236">
        <v>-48.3960555555556</v>
      </c>
      <c r="BZ236">
        <v>1700.58222222222</v>
      </c>
      <c r="CA236">
        <v>1746.81444444444</v>
      </c>
      <c r="CB236">
        <v>1.81820333333333</v>
      </c>
      <c r="CC236">
        <v>1711.70444444444</v>
      </c>
      <c r="CD236">
        <v>20.0991333333333</v>
      </c>
      <c r="CE236">
        <v>1.60787555555556</v>
      </c>
      <c r="CF236">
        <v>1.47449222222222</v>
      </c>
      <c r="CG236">
        <v>14.0344777777778</v>
      </c>
      <c r="CH236">
        <v>12.7061666666667</v>
      </c>
      <c r="CI236">
        <v>2000.00777777778</v>
      </c>
      <c r="CJ236">
        <v>0.979995333333333</v>
      </c>
      <c r="CK236">
        <v>0.0200045666666667</v>
      </c>
      <c r="CL236">
        <v>0</v>
      </c>
      <c r="CM236">
        <v>2.59881111111111</v>
      </c>
      <c r="CN236">
        <v>0</v>
      </c>
      <c r="CO236">
        <v>3787.96333333333</v>
      </c>
      <c r="CP236">
        <v>16705.4333333333</v>
      </c>
      <c r="CQ236">
        <v>46.09</v>
      </c>
      <c r="CR236">
        <v>48.75</v>
      </c>
      <c r="CS236">
        <v>47.375</v>
      </c>
      <c r="CT236">
        <v>46.312</v>
      </c>
      <c r="CU236">
        <v>45.215</v>
      </c>
      <c r="CV236">
        <v>1959.99777777778</v>
      </c>
      <c r="CW236">
        <v>40.01</v>
      </c>
      <c r="CX236">
        <v>0</v>
      </c>
      <c r="CY236">
        <v>1651548058.2</v>
      </c>
      <c r="CZ236">
        <v>0</v>
      </c>
      <c r="DA236">
        <v>0</v>
      </c>
      <c r="DB236" t="s">
        <v>356</v>
      </c>
      <c r="DC236">
        <v>1657298120.5</v>
      </c>
      <c r="DD236">
        <v>1657298120.5</v>
      </c>
      <c r="DE236">
        <v>0</v>
      </c>
      <c r="DF236">
        <v>1.391</v>
      </c>
      <c r="DG236">
        <v>0.035</v>
      </c>
      <c r="DH236">
        <v>2.39</v>
      </c>
      <c r="DI236">
        <v>0.104</v>
      </c>
      <c r="DJ236">
        <v>419</v>
      </c>
      <c r="DK236">
        <v>18</v>
      </c>
      <c r="DL236">
        <v>0.11</v>
      </c>
      <c r="DM236">
        <v>0.02</v>
      </c>
      <c r="DN236">
        <v>-48.60125</v>
      </c>
      <c r="DO236">
        <v>2.84933583489681</v>
      </c>
      <c r="DP236">
        <v>0.506836784872606</v>
      </c>
      <c r="DQ236">
        <v>0</v>
      </c>
      <c r="DR236">
        <v>1.84154275</v>
      </c>
      <c r="DS236">
        <v>-0.100445966228899</v>
      </c>
      <c r="DT236">
        <v>0.013089899729849</v>
      </c>
      <c r="DU236">
        <v>0</v>
      </c>
      <c r="DV236">
        <v>0</v>
      </c>
      <c r="DW236">
        <v>2</v>
      </c>
      <c r="DX236" t="s">
        <v>357</v>
      </c>
      <c r="DY236">
        <v>2.82796</v>
      </c>
      <c r="DZ236">
        <v>2.63977</v>
      </c>
      <c r="EA236">
        <v>0.185789</v>
      </c>
      <c r="EB236">
        <v>0.188977</v>
      </c>
      <c r="EC236">
        <v>0.0777895</v>
      </c>
      <c r="ED236">
        <v>0.0733021</v>
      </c>
      <c r="EE236">
        <v>22670.4</v>
      </c>
      <c r="EF236">
        <v>19739.1</v>
      </c>
      <c r="EG236">
        <v>24948.3</v>
      </c>
      <c r="EH236">
        <v>23723.6</v>
      </c>
      <c r="EI236">
        <v>39317.1</v>
      </c>
      <c r="EJ236">
        <v>36427.4</v>
      </c>
      <c r="EK236">
        <v>45146.6</v>
      </c>
      <c r="EL236">
        <v>42366.2</v>
      </c>
      <c r="EM236">
        <v>1.73818</v>
      </c>
      <c r="EN236">
        <v>2.06123</v>
      </c>
      <c r="EO236">
        <v>-0.0142008</v>
      </c>
      <c r="EP236">
        <v>0</v>
      </c>
      <c r="EQ236">
        <v>25.1928</v>
      </c>
      <c r="ER236">
        <v>999.9</v>
      </c>
      <c r="ES236">
        <v>32.542</v>
      </c>
      <c r="ET236">
        <v>39.791</v>
      </c>
      <c r="EU236">
        <v>32.5233</v>
      </c>
      <c r="EV236">
        <v>51.9209</v>
      </c>
      <c r="EW236">
        <v>29.4431</v>
      </c>
      <c r="EX236">
        <v>2</v>
      </c>
      <c r="EY236">
        <v>0.298356</v>
      </c>
      <c r="EZ236">
        <v>3.25406</v>
      </c>
      <c r="FA236">
        <v>20.2152</v>
      </c>
      <c r="FB236">
        <v>5.23436</v>
      </c>
      <c r="FC236">
        <v>11.992</v>
      </c>
      <c r="FD236">
        <v>4.9557</v>
      </c>
      <c r="FE236">
        <v>3.304</v>
      </c>
      <c r="FF236">
        <v>348.3</v>
      </c>
      <c r="FG236">
        <v>9999</v>
      </c>
      <c r="FH236">
        <v>9999</v>
      </c>
      <c r="FI236">
        <v>6261.9</v>
      </c>
      <c r="FJ236">
        <v>1.86825</v>
      </c>
      <c r="FK236">
        <v>1.86401</v>
      </c>
      <c r="FL236">
        <v>1.87141</v>
      </c>
      <c r="FM236">
        <v>1.86257</v>
      </c>
      <c r="FN236">
        <v>1.86188</v>
      </c>
      <c r="FO236">
        <v>1.86829</v>
      </c>
      <c r="FP236">
        <v>1.85838</v>
      </c>
      <c r="FQ236">
        <v>1.86462</v>
      </c>
      <c r="FR236">
        <v>5</v>
      </c>
      <c r="FS236">
        <v>0</v>
      </c>
      <c r="FT236">
        <v>0</v>
      </c>
      <c r="FU236">
        <v>0</v>
      </c>
      <c r="FV236" t="s">
        <v>358</v>
      </c>
      <c r="FW236" t="s">
        <v>359</v>
      </c>
      <c r="FX236" t="s">
        <v>360</v>
      </c>
      <c r="FY236" t="s">
        <v>360</v>
      </c>
      <c r="FZ236" t="s">
        <v>360</v>
      </c>
      <c r="GA236" t="s">
        <v>360</v>
      </c>
      <c r="GB236">
        <v>0</v>
      </c>
      <c r="GC236">
        <v>100</v>
      </c>
      <c r="GD236">
        <v>100</v>
      </c>
      <c r="GE236">
        <v>7.26</v>
      </c>
      <c r="GF236">
        <v>0.3095</v>
      </c>
      <c r="GG236">
        <v>1.58883679202709</v>
      </c>
      <c r="GH236">
        <v>0.00476717027532216</v>
      </c>
      <c r="GI236">
        <v>-2.21254457965117e-06</v>
      </c>
      <c r="GJ236">
        <v>8.4011376092462e-10</v>
      </c>
      <c r="GK236">
        <v>-0.0609447565822332</v>
      </c>
      <c r="GL236">
        <v>-0.00872906473258777</v>
      </c>
      <c r="GM236">
        <v>0.00143137740804298</v>
      </c>
      <c r="GN236">
        <v>-1.08861914993027e-05</v>
      </c>
      <c r="GO236">
        <v>12</v>
      </c>
      <c r="GP236">
        <v>2219</v>
      </c>
      <c r="GQ236">
        <v>4</v>
      </c>
      <c r="GR236">
        <v>38</v>
      </c>
      <c r="GS236">
        <v>3052.6</v>
      </c>
      <c r="GT236">
        <v>3052.6</v>
      </c>
      <c r="GU236">
        <v>3.95386</v>
      </c>
      <c r="GV236">
        <v>2.37183</v>
      </c>
      <c r="GW236">
        <v>1.99829</v>
      </c>
      <c r="GX236">
        <v>2.7002</v>
      </c>
      <c r="GY236">
        <v>2.09351</v>
      </c>
      <c r="GZ236">
        <v>2.38647</v>
      </c>
      <c r="HA236">
        <v>44.6692</v>
      </c>
      <c r="HB236">
        <v>13.3965</v>
      </c>
      <c r="HC236">
        <v>18</v>
      </c>
      <c r="HD236">
        <v>426.302</v>
      </c>
      <c r="HE236">
        <v>640.336</v>
      </c>
      <c r="HF236">
        <v>20.6268</v>
      </c>
      <c r="HG236">
        <v>31.3247</v>
      </c>
      <c r="HH236">
        <v>29.9954</v>
      </c>
      <c r="HI236">
        <v>31.5101</v>
      </c>
      <c r="HJ236">
        <v>31.4686</v>
      </c>
      <c r="HK236">
        <v>79.1622</v>
      </c>
      <c r="HL236">
        <v>44.664</v>
      </c>
      <c r="HM236">
        <v>0</v>
      </c>
      <c r="HN236">
        <v>20.7854</v>
      </c>
      <c r="HO236">
        <v>1738.15</v>
      </c>
      <c r="HP236">
        <v>20.0805</v>
      </c>
      <c r="HQ236">
        <v>95.5171</v>
      </c>
      <c r="HR236">
        <v>99.5661</v>
      </c>
    </row>
    <row r="237" spans="1:226">
      <c r="A237">
        <v>221</v>
      </c>
      <c r="B237">
        <v>1657481278.6</v>
      </c>
      <c r="C237">
        <v>2009.59999990463</v>
      </c>
      <c r="D237" t="s">
        <v>801</v>
      </c>
      <c r="E237" t="s">
        <v>802</v>
      </c>
      <c r="F237">
        <v>5</v>
      </c>
      <c r="G237" t="s">
        <v>596</v>
      </c>
      <c r="H237" t="s">
        <v>354</v>
      </c>
      <c r="I237">
        <v>1657481275.8</v>
      </c>
      <c r="J237">
        <f>(K237)/1000</f>
        <v>0</v>
      </c>
      <c r="K237">
        <f>IF(BF237, AN237, AH237)</f>
        <v>0</v>
      </c>
      <c r="L237">
        <f>IF(BF237, AI237, AG237)</f>
        <v>0</v>
      </c>
      <c r="M237">
        <f>BH237 - IF(AU237&gt;1, L237*BB237*100.0/(AW237*BV237), 0)</f>
        <v>0</v>
      </c>
      <c r="N237">
        <f>((T237-J237/2)*M237-L237)/(T237+J237/2)</f>
        <v>0</v>
      </c>
      <c r="O237">
        <f>N237*(BO237+BP237)/1000.0</f>
        <v>0</v>
      </c>
      <c r="P237">
        <f>(BH237 - IF(AU237&gt;1, L237*BB237*100.0/(AW237*BV237), 0))*(BO237+BP237)/1000.0</f>
        <v>0</v>
      </c>
      <c r="Q237">
        <f>2.0/((1/S237-1/R237)+SIGN(S237)*SQRT((1/S237-1/R237)*(1/S237-1/R237) + 4*BC237/((BC237+1)*(BC237+1))*(2*1/S237*1/R237-1/R237*1/R237)))</f>
        <v>0</v>
      </c>
      <c r="R237">
        <f>IF(LEFT(BD237,1)&lt;&gt;"0",IF(LEFT(BD237,1)="1",3.0,BE237),$D$5+$E$5*(BV237*BO237/($K$5*1000))+$F$5*(BV237*BO237/($K$5*1000))*MAX(MIN(BB237,$J$5),$I$5)*MAX(MIN(BB237,$J$5),$I$5)+$G$5*MAX(MIN(BB237,$J$5),$I$5)*(BV237*BO237/($K$5*1000))+$H$5*(BV237*BO237/($K$5*1000))*(BV237*BO237/($K$5*1000)))</f>
        <v>0</v>
      </c>
      <c r="S237">
        <f>J237*(1000-(1000*0.61365*exp(17.502*W237/(240.97+W237))/(BO237+BP237)+BJ237)/2)/(1000*0.61365*exp(17.502*W237/(240.97+W237))/(BO237+BP237)-BJ237)</f>
        <v>0</v>
      </c>
      <c r="T237">
        <f>1/((BC237+1)/(Q237/1.6)+1/(R237/1.37)) + BC237/((BC237+1)/(Q237/1.6) + BC237/(R237/1.37))</f>
        <v>0</v>
      </c>
      <c r="U237">
        <f>(AX237*BA237)</f>
        <v>0</v>
      </c>
      <c r="V237">
        <f>(BQ237+(U237+2*0.95*5.67E-8*(((BQ237+$B$7)+273)^4-(BQ237+273)^4)-44100*J237)/(1.84*29.3*R237+8*0.95*5.67E-8*(BQ237+273)^3))</f>
        <v>0</v>
      </c>
      <c r="W237">
        <f>($C$7*BR237+$D$7*BS237+$E$7*V237)</f>
        <v>0</v>
      </c>
      <c r="X237">
        <f>0.61365*exp(17.502*W237/(240.97+W237))</f>
        <v>0</v>
      </c>
      <c r="Y237">
        <f>(Z237/AA237*100)</f>
        <v>0</v>
      </c>
      <c r="Z237">
        <f>BJ237*(BO237+BP237)/1000</f>
        <v>0</v>
      </c>
      <c r="AA237">
        <f>0.61365*exp(17.502*BQ237/(240.97+BQ237))</f>
        <v>0</v>
      </c>
      <c r="AB237">
        <f>(X237-BJ237*(BO237+BP237)/1000)</f>
        <v>0</v>
      </c>
      <c r="AC237">
        <f>(-J237*44100)</f>
        <v>0</v>
      </c>
      <c r="AD237">
        <f>2*29.3*R237*0.92*(BQ237-W237)</f>
        <v>0</v>
      </c>
      <c r="AE237">
        <f>2*0.95*5.67E-8*(((BQ237+$B$7)+273)^4-(W237+273)^4)</f>
        <v>0</v>
      </c>
      <c r="AF237">
        <f>U237+AE237+AC237+AD237</f>
        <v>0</v>
      </c>
      <c r="AG237">
        <f>BN237*AU237*(BI237-BH237*(1000-AU237*BK237)/(1000-AU237*BJ237))/(100*BB237)</f>
        <v>0</v>
      </c>
      <c r="AH237">
        <f>1000*BN237*AU237*(BJ237-BK237)/(100*BB237*(1000-AU237*BJ237))</f>
        <v>0</v>
      </c>
      <c r="AI237">
        <f>(AJ237 - AK237 - BO237*1E3/(8.314*(BQ237+273.15)) * AM237/BN237 * AL237) * BN237/(100*BB237) * (1000 - BK237)/1000</f>
        <v>0</v>
      </c>
      <c r="AJ237">
        <v>1761.95312136609</v>
      </c>
      <c r="AK237">
        <v>1724.21103030303</v>
      </c>
      <c r="AL237">
        <v>3.38031481490378</v>
      </c>
      <c r="AM237">
        <v>66.2237107534502</v>
      </c>
      <c r="AN237">
        <f>(AP237 - AO237 + BO237*1E3/(8.314*(BQ237+273.15)) * AR237/BN237 * AQ237) * BN237/(100*BB237) * 1000/(1000 - AP237)</f>
        <v>0</v>
      </c>
      <c r="AO237">
        <v>20.1018133824565</v>
      </c>
      <c r="AP237">
        <v>21.9616111888112</v>
      </c>
      <c r="AQ237">
        <v>0.00849151739091985</v>
      </c>
      <c r="AR237">
        <v>78.8586477778016</v>
      </c>
      <c r="AS237">
        <v>17</v>
      </c>
      <c r="AT237">
        <v>3</v>
      </c>
      <c r="AU237">
        <f>IF(AS237*$H$13&gt;=AW237,1.0,(AW237/(AW237-AS237*$H$13)))</f>
        <v>0</v>
      </c>
      <c r="AV237">
        <f>(AU237-1)*100</f>
        <v>0</v>
      </c>
      <c r="AW237">
        <f>MAX(0,($B$13+$C$13*BV237)/(1+$D$13*BV237)*BO237/(BQ237+273)*$E$13)</f>
        <v>0</v>
      </c>
      <c r="AX237">
        <f>$B$11*BW237+$C$11*BX237+$F$11*CI237*(1-CL237)</f>
        <v>0</v>
      </c>
      <c r="AY237">
        <f>AX237*AZ237</f>
        <v>0</v>
      </c>
      <c r="AZ237">
        <f>($B$11*$D$9+$C$11*$D$9+$F$11*((CV237+CN237)/MAX(CV237+CN237+CW237, 0.1)*$I$9+CW237/MAX(CV237+CN237+CW237, 0.1)*$J$9))/($B$11+$C$11+$F$11)</f>
        <v>0</v>
      </c>
      <c r="BA237">
        <f>($B$11*$K$9+$C$11*$K$9+$F$11*((CV237+CN237)/MAX(CV237+CN237+CW237, 0.1)*$P$9+CW237/MAX(CV237+CN237+CW237, 0.1)*$Q$9))/($B$11+$C$11+$F$11)</f>
        <v>0</v>
      </c>
      <c r="BB237">
        <v>2.7</v>
      </c>
      <c r="BC237">
        <v>0.5</v>
      </c>
      <c r="BD237" t="s">
        <v>355</v>
      </c>
      <c r="BE237">
        <v>2</v>
      </c>
      <c r="BF237" t="b">
        <v>1</v>
      </c>
      <c r="BG237">
        <v>1657481275.8</v>
      </c>
      <c r="BH237">
        <v>1678.788</v>
      </c>
      <c r="BI237">
        <v>1727.479</v>
      </c>
      <c r="BJ237">
        <v>21.94703</v>
      </c>
      <c r="BK237">
        <v>20.10217</v>
      </c>
      <c r="BL237">
        <v>1671.487</v>
      </c>
      <c r="BM237">
        <v>21.637</v>
      </c>
      <c r="BN237">
        <v>500.0182</v>
      </c>
      <c r="BO237">
        <v>73.36093</v>
      </c>
      <c r="BP237">
        <v>0.02336324</v>
      </c>
      <c r="BQ237">
        <v>25.14541</v>
      </c>
      <c r="BR237">
        <v>24.97296</v>
      </c>
      <c r="BS237">
        <v>999.9</v>
      </c>
      <c r="BT237">
        <v>0</v>
      </c>
      <c r="BU237">
        <v>0</v>
      </c>
      <c r="BV237">
        <v>9988.124</v>
      </c>
      <c r="BW237">
        <v>0</v>
      </c>
      <c r="BX237">
        <v>2053.026</v>
      </c>
      <c r="BY237">
        <v>-48.69133</v>
      </c>
      <c r="BZ237">
        <v>1716.46</v>
      </c>
      <c r="CA237">
        <v>1762.918</v>
      </c>
      <c r="CB237">
        <v>1.84486</v>
      </c>
      <c r="CC237">
        <v>1727.479</v>
      </c>
      <c r="CD237">
        <v>20.10217</v>
      </c>
      <c r="CE237">
        <v>1.610055</v>
      </c>
      <c r="CF237">
        <v>1.474714</v>
      </c>
      <c r="CG237">
        <v>14.05537</v>
      </c>
      <c r="CH237">
        <v>12.70849</v>
      </c>
      <c r="CI237">
        <v>1999.971</v>
      </c>
      <c r="CJ237">
        <v>0.9799948</v>
      </c>
      <c r="CK237">
        <v>0.02000498</v>
      </c>
      <c r="CL237">
        <v>0</v>
      </c>
      <c r="CM237">
        <v>2.59728</v>
      </c>
      <c r="CN237">
        <v>0</v>
      </c>
      <c r="CO237">
        <v>3785.162</v>
      </c>
      <c r="CP237">
        <v>16705.13</v>
      </c>
      <c r="CQ237">
        <v>46.125</v>
      </c>
      <c r="CR237">
        <v>48.7748</v>
      </c>
      <c r="CS237">
        <v>47.375</v>
      </c>
      <c r="CT237">
        <v>46.3498</v>
      </c>
      <c r="CU237">
        <v>45.25</v>
      </c>
      <c r="CV237">
        <v>1959.961</v>
      </c>
      <c r="CW237">
        <v>40.01</v>
      </c>
      <c r="CX237">
        <v>0</v>
      </c>
      <c r="CY237">
        <v>1651548063</v>
      </c>
      <c r="CZ237">
        <v>0</v>
      </c>
      <c r="DA237">
        <v>0</v>
      </c>
      <c r="DB237" t="s">
        <v>356</v>
      </c>
      <c r="DC237">
        <v>1657298120.5</v>
      </c>
      <c r="DD237">
        <v>1657298120.5</v>
      </c>
      <c r="DE237">
        <v>0</v>
      </c>
      <c r="DF237">
        <v>1.391</v>
      </c>
      <c r="DG237">
        <v>0.035</v>
      </c>
      <c r="DH237">
        <v>2.39</v>
      </c>
      <c r="DI237">
        <v>0.104</v>
      </c>
      <c r="DJ237">
        <v>419</v>
      </c>
      <c r="DK237">
        <v>18</v>
      </c>
      <c r="DL237">
        <v>0.11</v>
      </c>
      <c r="DM237">
        <v>0.02</v>
      </c>
      <c r="DN237">
        <v>-48.603035</v>
      </c>
      <c r="DO237">
        <v>1.79868067542214</v>
      </c>
      <c r="DP237">
        <v>0.504764551820946</v>
      </c>
      <c r="DQ237">
        <v>0</v>
      </c>
      <c r="DR237">
        <v>1.83926525</v>
      </c>
      <c r="DS237">
        <v>-0.0719024015009463</v>
      </c>
      <c r="DT237">
        <v>0.0135828078811967</v>
      </c>
      <c r="DU237">
        <v>1</v>
      </c>
      <c r="DV237">
        <v>1</v>
      </c>
      <c r="DW237">
        <v>2</v>
      </c>
      <c r="DX237" t="s">
        <v>383</v>
      </c>
      <c r="DY237">
        <v>2.828</v>
      </c>
      <c r="DZ237">
        <v>2.63983</v>
      </c>
      <c r="EA237">
        <v>0.186874</v>
      </c>
      <c r="EB237">
        <v>0.190029</v>
      </c>
      <c r="EC237">
        <v>0.0778726</v>
      </c>
      <c r="ED237">
        <v>0.0733065</v>
      </c>
      <c r="EE237">
        <v>22641.1</v>
      </c>
      <c r="EF237">
        <v>19714.3</v>
      </c>
      <c r="EG237">
        <v>24949.4</v>
      </c>
      <c r="EH237">
        <v>23724.5</v>
      </c>
      <c r="EI237">
        <v>39315.4</v>
      </c>
      <c r="EJ237">
        <v>36428.3</v>
      </c>
      <c r="EK237">
        <v>45148.6</v>
      </c>
      <c r="EL237">
        <v>42367.4</v>
      </c>
      <c r="EM237">
        <v>1.73797</v>
      </c>
      <c r="EN237">
        <v>2.06148</v>
      </c>
      <c r="EO237">
        <v>-0.0131913</v>
      </c>
      <c r="EP237">
        <v>0</v>
      </c>
      <c r="EQ237">
        <v>25.1986</v>
      </c>
      <c r="ER237">
        <v>999.9</v>
      </c>
      <c r="ES237">
        <v>32.517</v>
      </c>
      <c r="ET237">
        <v>39.801</v>
      </c>
      <c r="EU237">
        <v>32.5095</v>
      </c>
      <c r="EV237">
        <v>51.6909</v>
      </c>
      <c r="EW237">
        <v>29.4311</v>
      </c>
      <c r="EX237">
        <v>2</v>
      </c>
      <c r="EY237">
        <v>0.297203</v>
      </c>
      <c r="EZ237">
        <v>3.78093</v>
      </c>
      <c r="FA237">
        <v>20.2046</v>
      </c>
      <c r="FB237">
        <v>5.23361</v>
      </c>
      <c r="FC237">
        <v>11.992</v>
      </c>
      <c r="FD237">
        <v>4.95565</v>
      </c>
      <c r="FE237">
        <v>3.304</v>
      </c>
      <c r="FF237">
        <v>348.3</v>
      </c>
      <c r="FG237">
        <v>9999</v>
      </c>
      <c r="FH237">
        <v>9999</v>
      </c>
      <c r="FI237">
        <v>6262.2</v>
      </c>
      <c r="FJ237">
        <v>1.86822</v>
      </c>
      <c r="FK237">
        <v>1.86401</v>
      </c>
      <c r="FL237">
        <v>1.87139</v>
      </c>
      <c r="FM237">
        <v>1.8626</v>
      </c>
      <c r="FN237">
        <v>1.86188</v>
      </c>
      <c r="FO237">
        <v>1.86829</v>
      </c>
      <c r="FP237">
        <v>1.85838</v>
      </c>
      <c r="FQ237">
        <v>1.86462</v>
      </c>
      <c r="FR237">
        <v>5</v>
      </c>
      <c r="FS237">
        <v>0</v>
      </c>
      <c r="FT237">
        <v>0</v>
      </c>
      <c r="FU237">
        <v>0</v>
      </c>
      <c r="FV237" t="s">
        <v>358</v>
      </c>
      <c r="FW237" t="s">
        <v>359</v>
      </c>
      <c r="FX237" t="s">
        <v>360</v>
      </c>
      <c r="FY237" t="s">
        <v>360</v>
      </c>
      <c r="FZ237" t="s">
        <v>360</v>
      </c>
      <c r="GA237" t="s">
        <v>360</v>
      </c>
      <c r="GB237">
        <v>0</v>
      </c>
      <c r="GC237">
        <v>100</v>
      </c>
      <c r="GD237">
        <v>100</v>
      </c>
      <c r="GE237">
        <v>7.34</v>
      </c>
      <c r="GF237">
        <v>0.3106</v>
      </c>
      <c r="GG237">
        <v>1.58883679202709</v>
      </c>
      <c r="GH237">
        <v>0.00476717027532216</v>
      </c>
      <c r="GI237">
        <v>-2.21254457965117e-06</v>
      </c>
      <c r="GJ237">
        <v>8.4011376092462e-10</v>
      </c>
      <c r="GK237">
        <v>-0.0609447565822332</v>
      </c>
      <c r="GL237">
        <v>-0.00872906473258777</v>
      </c>
      <c r="GM237">
        <v>0.00143137740804298</v>
      </c>
      <c r="GN237">
        <v>-1.08861914993027e-05</v>
      </c>
      <c r="GO237">
        <v>12</v>
      </c>
      <c r="GP237">
        <v>2219</v>
      </c>
      <c r="GQ237">
        <v>4</v>
      </c>
      <c r="GR237">
        <v>38</v>
      </c>
      <c r="GS237">
        <v>3052.6</v>
      </c>
      <c r="GT237">
        <v>3052.6</v>
      </c>
      <c r="GU237">
        <v>3.98071</v>
      </c>
      <c r="GV237">
        <v>2.36816</v>
      </c>
      <c r="GW237">
        <v>1.99829</v>
      </c>
      <c r="GX237">
        <v>2.7002</v>
      </c>
      <c r="GY237">
        <v>2.09351</v>
      </c>
      <c r="GZ237">
        <v>2.35962</v>
      </c>
      <c r="HA237">
        <v>44.6973</v>
      </c>
      <c r="HB237">
        <v>13.3878</v>
      </c>
      <c r="HC237">
        <v>18</v>
      </c>
      <c r="HD237">
        <v>426.114</v>
      </c>
      <c r="HE237">
        <v>640.432</v>
      </c>
      <c r="HF237">
        <v>20.7995</v>
      </c>
      <c r="HG237">
        <v>31.3153</v>
      </c>
      <c r="HH237">
        <v>29.9979</v>
      </c>
      <c r="HI237">
        <v>31.4991</v>
      </c>
      <c r="HJ237">
        <v>31.4583</v>
      </c>
      <c r="HK237">
        <v>79.745</v>
      </c>
      <c r="HL237">
        <v>44.664</v>
      </c>
      <c r="HM237">
        <v>0</v>
      </c>
      <c r="HN237">
        <v>20.8041</v>
      </c>
      <c r="HO237">
        <v>1758.26</v>
      </c>
      <c r="HP237">
        <v>20.0422</v>
      </c>
      <c r="HQ237">
        <v>95.5214</v>
      </c>
      <c r="HR237">
        <v>99.5693</v>
      </c>
    </row>
    <row r="238" spans="1:226">
      <c r="A238">
        <v>222</v>
      </c>
      <c r="B238">
        <v>1657481283.6</v>
      </c>
      <c r="C238">
        <v>2014.59999990463</v>
      </c>
      <c r="D238" t="s">
        <v>803</v>
      </c>
      <c r="E238" t="s">
        <v>804</v>
      </c>
      <c r="F238">
        <v>5</v>
      </c>
      <c r="G238" t="s">
        <v>596</v>
      </c>
      <c r="H238" t="s">
        <v>354</v>
      </c>
      <c r="I238">
        <v>1657481281.1</v>
      </c>
      <c r="J238">
        <f>(K238)/1000</f>
        <v>0</v>
      </c>
      <c r="K238">
        <f>IF(BF238, AN238, AH238)</f>
        <v>0</v>
      </c>
      <c r="L238">
        <f>IF(BF238, AI238, AG238)</f>
        <v>0</v>
      </c>
      <c r="M238">
        <f>BH238 - IF(AU238&gt;1, L238*BB238*100.0/(AW238*BV238), 0)</f>
        <v>0</v>
      </c>
      <c r="N238">
        <f>((T238-J238/2)*M238-L238)/(T238+J238/2)</f>
        <v>0</v>
      </c>
      <c r="O238">
        <f>N238*(BO238+BP238)/1000.0</f>
        <v>0</v>
      </c>
      <c r="P238">
        <f>(BH238 - IF(AU238&gt;1, L238*BB238*100.0/(AW238*BV238), 0))*(BO238+BP238)/1000.0</f>
        <v>0</v>
      </c>
      <c r="Q238">
        <f>2.0/((1/S238-1/R238)+SIGN(S238)*SQRT((1/S238-1/R238)*(1/S238-1/R238) + 4*BC238/((BC238+1)*(BC238+1))*(2*1/S238*1/R238-1/R238*1/R238)))</f>
        <v>0</v>
      </c>
      <c r="R238">
        <f>IF(LEFT(BD238,1)&lt;&gt;"0",IF(LEFT(BD238,1)="1",3.0,BE238),$D$5+$E$5*(BV238*BO238/($K$5*1000))+$F$5*(BV238*BO238/($K$5*1000))*MAX(MIN(BB238,$J$5),$I$5)*MAX(MIN(BB238,$J$5),$I$5)+$G$5*MAX(MIN(BB238,$J$5),$I$5)*(BV238*BO238/($K$5*1000))+$H$5*(BV238*BO238/($K$5*1000))*(BV238*BO238/($K$5*1000)))</f>
        <v>0</v>
      </c>
      <c r="S238">
        <f>J238*(1000-(1000*0.61365*exp(17.502*W238/(240.97+W238))/(BO238+BP238)+BJ238)/2)/(1000*0.61365*exp(17.502*W238/(240.97+W238))/(BO238+BP238)-BJ238)</f>
        <v>0</v>
      </c>
      <c r="T238">
        <f>1/((BC238+1)/(Q238/1.6)+1/(R238/1.37)) + BC238/((BC238+1)/(Q238/1.6) + BC238/(R238/1.37))</f>
        <v>0</v>
      </c>
      <c r="U238">
        <f>(AX238*BA238)</f>
        <v>0</v>
      </c>
      <c r="V238">
        <f>(BQ238+(U238+2*0.95*5.67E-8*(((BQ238+$B$7)+273)^4-(BQ238+273)^4)-44100*J238)/(1.84*29.3*R238+8*0.95*5.67E-8*(BQ238+273)^3))</f>
        <v>0</v>
      </c>
      <c r="W238">
        <f>($C$7*BR238+$D$7*BS238+$E$7*V238)</f>
        <v>0</v>
      </c>
      <c r="X238">
        <f>0.61365*exp(17.502*W238/(240.97+W238))</f>
        <v>0</v>
      </c>
      <c r="Y238">
        <f>(Z238/AA238*100)</f>
        <v>0</v>
      </c>
      <c r="Z238">
        <f>BJ238*(BO238+BP238)/1000</f>
        <v>0</v>
      </c>
      <c r="AA238">
        <f>0.61365*exp(17.502*BQ238/(240.97+BQ238))</f>
        <v>0</v>
      </c>
      <c r="AB238">
        <f>(X238-BJ238*(BO238+BP238)/1000)</f>
        <v>0</v>
      </c>
      <c r="AC238">
        <f>(-J238*44100)</f>
        <v>0</v>
      </c>
      <c r="AD238">
        <f>2*29.3*R238*0.92*(BQ238-W238)</f>
        <v>0</v>
      </c>
      <c r="AE238">
        <f>2*0.95*5.67E-8*(((BQ238+$B$7)+273)^4-(W238+273)^4)</f>
        <v>0</v>
      </c>
      <c r="AF238">
        <f>U238+AE238+AC238+AD238</f>
        <v>0</v>
      </c>
      <c r="AG238">
        <f>BN238*AU238*(BI238-BH238*(1000-AU238*BK238)/(1000-AU238*BJ238))/(100*BB238)</f>
        <v>0</v>
      </c>
      <c r="AH238">
        <f>1000*BN238*AU238*(BJ238-BK238)/(100*BB238*(1000-AU238*BJ238))</f>
        <v>0</v>
      </c>
      <c r="AI238">
        <f>(AJ238 - AK238 - BO238*1E3/(8.314*(BQ238+273.15)) * AM238/BN238 * AL238) * BN238/(100*BB238) * (1000 - BK238)/1000</f>
        <v>0</v>
      </c>
      <c r="AJ238">
        <v>1778.97150841836</v>
      </c>
      <c r="AK238">
        <v>1741.08709090909</v>
      </c>
      <c r="AL238">
        <v>3.39781987834885</v>
      </c>
      <c r="AM238">
        <v>66.2237107534502</v>
      </c>
      <c r="AN238">
        <f>(AP238 - AO238 + BO238*1E3/(8.314*(BQ238+273.15)) * AR238/BN238 * AQ238) * BN238/(100*BB238) * 1000/(1000 - AP238)</f>
        <v>0</v>
      </c>
      <c r="AO238">
        <v>20.1027348426111</v>
      </c>
      <c r="AP238">
        <v>21.9682524475525</v>
      </c>
      <c r="AQ238">
        <v>0.000822735981316316</v>
      </c>
      <c r="AR238">
        <v>78.8586477778016</v>
      </c>
      <c r="AS238">
        <v>17</v>
      </c>
      <c r="AT238">
        <v>3</v>
      </c>
      <c r="AU238">
        <f>IF(AS238*$H$13&gt;=AW238,1.0,(AW238/(AW238-AS238*$H$13)))</f>
        <v>0</v>
      </c>
      <c r="AV238">
        <f>(AU238-1)*100</f>
        <v>0</v>
      </c>
      <c r="AW238">
        <f>MAX(0,($B$13+$C$13*BV238)/(1+$D$13*BV238)*BO238/(BQ238+273)*$E$13)</f>
        <v>0</v>
      </c>
      <c r="AX238">
        <f>$B$11*BW238+$C$11*BX238+$F$11*CI238*(1-CL238)</f>
        <v>0</v>
      </c>
      <c r="AY238">
        <f>AX238*AZ238</f>
        <v>0</v>
      </c>
      <c r="AZ238">
        <f>($B$11*$D$9+$C$11*$D$9+$F$11*((CV238+CN238)/MAX(CV238+CN238+CW238, 0.1)*$I$9+CW238/MAX(CV238+CN238+CW238, 0.1)*$J$9))/($B$11+$C$11+$F$11)</f>
        <v>0</v>
      </c>
      <c r="BA238">
        <f>($B$11*$K$9+$C$11*$K$9+$F$11*((CV238+CN238)/MAX(CV238+CN238+CW238, 0.1)*$P$9+CW238/MAX(CV238+CN238+CW238, 0.1)*$Q$9))/($B$11+$C$11+$F$11)</f>
        <v>0</v>
      </c>
      <c r="BB238">
        <v>2.7</v>
      </c>
      <c r="BC238">
        <v>0.5</v>
      </c>
      <c r="BD238" t="s">
        <v>355</v>
      </c>
      <c r="BE238">
        <v>2</v>
      </c>
      <c r="BF238" t="b">
        <v>1</v>
      </c>
      <c r="BG238">
        <v>1657481281.1</v>
      </c>
      <c r="BH238">
        <v>1696.16111111111</v>
      </c>
      <c r="BI238">
        <v>1745.33444444444</v>
      </c>
      <c r="BJ238">
        <v>21.9661</v>
      </c>
      <c r="BK238">
        <v>20.1040666666667</v>
      </c>
      <c r="BL238">
        <v>1688.78555555556</v>
      </c>
      <c r="BM238">
        <v>21.6553777777778</v>
      </c>
      <c r="BN238">
        <v>500.016333333333</v>
      </c>
      <c r="BO238">
        <v>73.3597555555556</v>
      </c>
      <c r="BP238">
        <v>0.0231534888888889</v>
      </c>
      <c r="BQ238">
        <v>25.1483777777778</v>
      </c>
      <c r="BR238">
        <v>24.9899222222222</v>
      </c>
      <c r="BS238">
        <v>999.9</v>
      </c>
      <c r="BT238">
        <v>0</v>
      </c>
      <c r="BU238">
        <v>0</v>
      </c>
      <c r="BV238">
        <v>10004.92</v>
      </c>
      <c r="BW238">
        <v>0</v>
      </c>
      <c r="BX238">
        <v>2053.18222222222</v>
      </c>
      <c r="BY238">
        <v>-49.1727555555556</v>
      </c>
      <c r="BZ238">
        <v>1734.25666666667</v>
      </c>
      <c r="CA238">
        <v>1781.14333333333</v>
      </c>
      <c r="CB238">
        <v>1.86201777777778</v>
      </c>
      <c r="CC238">
        <v>1745.33444444444</v>
      </c>
      <c r="CD238">
        <v>20.1040666666667</v>
      </c>
      <c r="CE238">
        <v>1.61142888888889</v>
      </c>
      <c r="CF238">
        <v>1.47483</v>
      </c>
      <c r="CG238">
        <v>14.0685333333333</v>
      </c>
      <c r="CH238">
        <v>12.7097</v>
      </c>
      <c r="CI238">
        <v>1999.98222222222</v>
      </c>
      <c r="CJ238">
        <v>0.979995333333333</v>
      </c>
      <c r="CK238">
        <v>0.0200045666666667</v>
      </c>
      <c r="CL238">
        <v>0</v>
      </c>
      <c r="CM238">
        <v>2.48677777777778</v>
      </c>
      <c r="CN238">
        <v>0</v>
      </c>
      <c r="CO238">
        <v>3783.85555555556</v>
      </c>
      <c r="CP238">
        <v>16705.2444444444</v>
      </c>
      <c r="CQ238">
        <v>46.125</v>
      </c>
      <c r="CR238">
        <v>48.812</v>
      </c>
      <c r="CS238">
        <v>47.4025555555556</v>
      </c>
      <c r="CT238">
        <v>46.368</v>
      </c>
      <c r="CU238">
        <v>45.25</v>
      </c>
      <c r="CV238">
        <v>1959.97222222222</v>
      </c>
      <c r="CW238">
        <v>40.01</v>
      </c>
      <c r="CX238">
        <v>0</v>
      </c>
      <c r="CY238">
        <v>1651548067.8</v>
      </c>
      <c r="CZ238">
        <v>0</v>
      </c>
      <c r="DA238">
        <v>0</v>
      </c>
      <c r="DB238" t="s">
        <v>356</v>
      </c>
      <c r="DC238">
        <v>1657298120.5</v>
      </c>
      <c r="DD238">
        <v>1657298120.5</v>
      </c>
      <c r="DE238">
        <v>0</v>
      </c>
      <c r="DF238">
        <v>1.391</v>
      </c>
      <c r="DG238">
        <v>0.035</v>
      </c>
      <c r="DH238">
        <v>2.39</v>
      </c>
      <c r="DI238">
        <v>0.104</v>
      </c>
      <c r="DJ238">
        <v>419</v>
      </c>
      <c r="DK238">
        <v>18</v>
      </c>
      <c r="DL238">
        <v>0.11</v>
      </c>
      <c r="DM238">
        <v>0.02</v>
      </c>
      <c r="DN238">
        <v>-48.5750325</v>
      </c>
      <c r="DO238">
        <v>-3.66937373358336</v>
      </c>
      <c r="DP238">
        <v>0.521704911510089</v>
      </c>
      <c r="DQ238">
        <v>0</v>
      </c>
      <c r="DR238">
        <v>1.842382</v>
      </c>
      <c r="DS238">
        <v>0.0941295309568473</v>
      </c>
      <c r="DT238">
        <v>0.016712718091322</v>
      </c>
      <c r="DU238">
        <v>1</v>
      </c>
      <c r="DV238">
        <v>1</v>
      </c>
      <c r="DW238">
        <v>2</v>
      </c>
      <c r="DX238" t="s">
        <v>383</v>
      </c>
      <c r="DY238">
        <v>2.82805</v>
      </c>
      <c r="DZ238">
        <v>2.63969</v>
      </c>
      <c r="EA238">
        <v>0.187957</v>
      </c>
      <c r="EB238">
        <v>0.191147</v>
      </c>
      <c r="EC238">
        <v>0.077884</v>
      </c>
      <c r="ED238">
        <v>0.0733163</v>
      </c>
      <c r="EE238">
        <v>22611.8</v>
      </c>
      <c r="EF238">
        <v>19687.3</v>
      </c>
      <c r="EG238">
        <v>24950.2</v>
      </c>
      <c r="EH238">
        <v>23724.8</v>
      </c>
      <c r="EI238">
        <v>39315.5</v>
      </c>
      <c r="EJ238">
        <v>36428.6</v>
      </c>
      <c r="EK238">
        <v>45149.3</v>
      </c>
      <c r="EL238">
        <v>42368.1</v>
      </c>
      <c r="EM238">
        <v>1.73832</v>
      </c>
      <c r="EN238">
        <v>2.06152</v>
      </c>
      <c r="EO238">
        <v>-0.0127777</v>
      </c>
      <c r="EP238">
        <v>0</v>
      </c>
      <c r="EQ238">
        <v>25.2029</v>
      </c>
      <c r="ER238">
        <v>999.9</v>
      </c>
      <c r="ES238">
        <v>32.517</v>
      </c>
      <c r="ET238">
        <v>39.821</v>
      </c>
      <c r="EU238">
        <v>32.5498</v>
      </c>
      <c r="EV238">
        <v>51.8209</v>
      </c>
      <c r="EW238">
        <v>29.4391</v>
      </c>
      <c r="EX238">
        <v>2</v>
      </c>
      <c r="EY238">
        <v>0.29778</v>
      </c>
      <c r="EZ238">
        <v>4.03721</v>
      </c>
      <c r="FA238">
        <v>20.1986</v>
      </c>
      <c r="FB238">
        <v>5.23376</v>
      </c>
      <c r="FC238">
        <v>11.992</v>
      </c>
      <c r="FD238">
        <v>4.9557</v>
      </c>
      <c r="FE238">
        <v>3.30398</v>
      </c>
      <c r="FF238">
        <v>348.3</v>
      </c>
      <c r="FG238">
        <v>9999</v>
      </c>
      <c r="FH238">
        <v>9999</v>
      </c>
      <c r="FI238">
        <v>6262.2</v>
      </c>
      <c r="FJ238">
        <v>1.8682</v>
      </c>
      <c r="FK238">
        <v>1.86401</v>
      </c>
      <c r="FL238">
        <v>1.87137</v>
      </c>
      <c r="FM238">
        <v>1.86255</v>
      </c>
      <c r="FN238">
        <v>1.86188</v>
      </c>
      <c r="FO238">
        <v>1.86829</v>
      </c>
      <c r="FP238">
        <v>1.85837</v>
      </c>
      <c r="FQ238">
        <v>1.86462</v>
      </c>
      <c r="FR238">
        <v>5</v>
      </c>
      <c r="FS238">
        <v>0</v>
      </c>
      <c r="FT238">
        <v>0</v>
      </c>
      <c r="FU238">
        <v>0</v>
      </c>
      <c r="FV238" t="s">
        <v>358</v>
      </c>
      <c r="FW238" t="s">
        <v>359</v>
      </c>
      <c r="FX238" t="s">
        <v>360</v>
      </c>
      <c r="FY238" t="s">
        <v>360</v>
      </c>
      <c r="FZ238" t="s">
        <v>360</v>
      </c>
      <c r="GA238" t="s">
        <v>360</v>
      </c>
      <c r="GB238">
        <v>0</v>
      </c>
      <c r="GC238">
        <v>100</v>
      </c>
      <c r="GD238">
        <v>100</v>
      </c>
      <c r="GE238">
        <v>7.41</v>
      </c>
      <c r="GF238">
        <v>0.3108</v>
      </c>
      <c r="GG238">
        <v>1.58883679202709</v>
      </c>
      <c r="GH238">
        <v>0.00476717027532216</v>
      </c>
      <c r="GI238">
        <v>-2.21254457965117e-06</v>
      </c>
      <c r="GJ238">
        <v>8.4011376092462e-10</v>
      </c>
      <c r="GK238">
        <v>-0.0609447565822332</v>
      </c>
      <c r="GL238">
        <v>-0.00872906473258777</v>
      </c>
      <c r="GM238">
        <v>0.00143137740804298</v>
      </c>
      <c r="GN238">
        <v>-1.08861914993027e-05</v>
      </c>
      <c r="GO238">
        <v>12</v>
      </c>
      <c r="GP238">
        <v>2219</v>
      </c>
      <c r="GQ238">
        <v>4</v>
      </c>
      <c r="GR238">
        <v>38</v>
      </c>
      <c r="GS238">
        <v>3052.7</v>
      </c>
      <c r="GT238">
        <v>3052.7</v>
      </c>
      <c r="GU238">
        <v>4.01001</v>
      </c>
      <c r="GV238">
        <v>2.36572</v>
      </c>
      <c r="GW238">
        <v>1.99829</v>
      </c>
      <c r="GX238">
        <v>2.70142</v>
      </c>
      <c r="GY238">
        <v>2.09351</v>
      </c>
      <c r="GZ238">
        <v>2.42554</v>
      </c>
      <c r="HA238">
        <v>44.6973</v>
      </c>
      <c r="HB238">
        <v>13.3965</v>
      </c>
      <c r="HC238">
        <v>18</v>
      </c>
      <c r="HD238">
        <v>426.253</v>
      </c>
      <c r="HE238">
        <v>640.362</v>
      </c>
      <c r="HF238">
        <v>20.8434</v>
      </c>
      <c r="HG238">
        <v>31.3062</v>
      </c>
      <c r="HH238">
        <v>29.9996</v>
      </c>
      <c r="HI238">
        <v>31.4896</v>
      </c>
      <c r="HJ238">
        <v>31.448</v>
      </c>
      <c r="HK238">
        <v>80.2772</v>
      </c>
      <c r="HL238">
        <v>44.664</v>
      </c>
      <c r="HM238">
        <v>0</v>
      </c>
      <c r="HN238">
        <v>20.8117</v>
      </c>
      <c r="HO238">
        <v>1771.73</v>
      </c>
      <c r="HP238">
        <v>20.0208</v>
      </c>
      <c r="HQ238">
        <v>95.5235</v>
      </c>
      <c r="HR238">
        <v>99.5709</v>
      </c>
    </row>
    <row r="239" spans="1:226">
      <c r="A239">
        <v>223</v>
      </c>
      <c r="B239">
        <v>1657481288.6</v>
      </c>
      <c r="C239">
        <v>2019.59999990463</v>
      </c>
      <c r="D239" t="s">
        <v>805</v>
      </c>
      <c r="E239" t="s">
        <v>806</v>
      </c>
      <c r="F239">
        <v>5</v>
      </c>
      <c r="G239" t="s">
        <v>596</v>
      </c>
      <c r="H239" t="s">
        <v>354</v>
      </c>
      <c r="I239">
        <v>1657481285.8</v>
      </c>
      <c r="J239">
        <f>(K239)/1000</f>
        <v>0</v>
      </c>
      <c r="K239">
        <f>IF(BF239, AN239, AH239)</f>
        <v>0</v>
      </c>
      <c r="L239">
        <f>IF(BF239, AI239, AG239)</f>
        <v>0</v>
      </c>
      <c r="M239">
        <f>BH239 - IF(AU239&gt;1, L239*BB239*100.0/(AW239*BV239), 0)</f>
        <v>0</v>
      </c>
      <c r="N239">
        <f>((T239-J239/2)*M239-L239)/(T239+J239/2)</f>
        <v>0</v>
      </c>
      <c r="O239">
        <f>N239*(BO239+BP239)/1000.0</f>
        <v>0</v>
      </c>
      <c r="P239">
        <f>(BH239 - IF(AU239&gt;1, L239*BB239*100.0/(AW239*BV239), 0))*(BO239+BP239)/1000.0</f>
        <v>0</v>
      </c>
      <c r="Q239">
        <f>2.0/((1/S239-1/R239)+SIGN(S239)*SQRT((1/S239-1/R239)*(1/S239-1/R239) + 4*BC239/((BC239+1)*(BC239+1))*(2*1/S239*1/R239-1/R239*1/R239)))</f>
        <v>0</v>
      </c>
      <c r="R239">
        <f>IF(LEFT(BD239,1)&lt;&gt;"0",IF(LEFT(BD239,1)="1",3.0,BE239),$D$5+$E$5*(BV239*BO239/($K$5*1000))+$F$5*(BV239*BO239/($K$5*1000))*MAX(MIN(BB239,$J$5),$I$5)*MAX(MIN(BB239,$J$5),$I$5)+$G$5*MAX(MIN(BB239,$J$5),$I$5)*(BV239*BO239/($K$5*1000))+$H$5*(BV239*BO239/($K$5*1000))*(BV239*BO239/($K$5*1000)))</f>
        <v>0</v>
      </c>
      <c r="S239">
        <f>J239*(1000-(1000*0.61365*exp(17.502*W239/(240.97+W239))/(BO239+BP239)+BJ239)/2)/(1000*0.61365*exp(17.502*W239/(240.97+W239))/(BO239+BP239)-BJ239)</f>
        <v>0</v>
      </c>
      <c r="T239">
        <f>1/((BC239+1)/(Q239/1.6)+1/(R239/1.37)) + BC239/((BC239+1)/(Q239/1.6) + BC239/(R239/1.37))</f>
        <v>0</v>
      </c>
      <c r="U239">
        <f>(AX239*BA239)</f>
        <v>0</v>
      </c>
      <c r="V239">
        <f>(BQ239+(U239+2*0.95*5.67E-8*(((BQ239+$B$7)+273)^4-(BQ239+273)^4)-44100*J239)/(1.84*29.3*R239+8*0.95*5.67E-8*(BQ239+273)^3))</f>
        <v>0</v>
      </c>
      <c r="W239">
        <f>($C$7*BR239+$D$7*BS239+$E$7*V239)</f>
        <v>0</v>
      </c>
      <c r="X239">
        <f>0.61365*exp(17.502*W239/(240.97+W239))</f>
        <v>0</v>
      </c>
      <c r="Y239">
        <f>(Z239/AA239*100)</f>
        <v>0</v>
      </c>
      <c r="Z239">
        <f>BJ239*(BO239+BP239)/1000</f>
        <v>0</v>
      </c>
      <c r="AA239">
        <f>0.61365*exp(17.502*BQ239/(240.97+BQ239))</f>
        <v>0</v>
      </c>
      <c r="AB239">
        <f>(X239-BJ239*(BO239+BP239)/1000)</f>
        <v>0</v>
      </c>
      <c r="AC239">
        <f>(-J239*44100)</f>
        <v>0</v>
      </c>
      <c r="AD239">
        <f>2*29.3*R239*0.92*(BQ239-W239)</f>
        <v>0</v>
      </c>
      <c r="AE239">
        <f>2*0.95*5.67E-8*(((BQ239+$B$7)+273)^4-(W239+273)^4)</f>
        <v>0</v>
      </c>
      <c r="AF239">
        <f>U239+AE239+AC239+AD239</f>
        <v>0</v>
      </c>
      <c r="AG239">
        <f>BN239*AU239*(BI239-BH239*(1000-AU239*BK239)/(1000-AU239*BJ239))/(100*BB239)</f>
        <v>0</v>
      </c>
      <c r="AH239">
        <f>1000*BN239*AU239*(BJ239-BK239)/(100*BB239*(1000-AU239*BJ239))</f>
        <v>0</v>
      </c>
      <c r="AI239">
        <f>(AJ239 - AK239 - BO239*1E3/(8.314*(BQ239+273.15)) * AM239/BN239 * AL239) * BN239/(100*BB239) * (1000 - BK239)/1000</f>
        <v>0</v>
      </c>
      <c r="AJ239">
        <v>1796.12248649005</v>
      </c>
      <c r="AK239">
        <v>1758.30575757576</v>
      </c>
      <c r="AL239">
        <v>3.43823025176225</v>
      </c>
      <c r="AM239">
        <v>66.2237107534502</v>
      </c>
      <c r="AN239">
        <f>(AP239 - AO239 + BO239*1E3/(8.314*(BQ239+273.15)) * AR239/BN239 * AQ239) * BN239/(100*BB239) * 1000/(1000 - AP239)</f>
        <v>0</v>
      </c>
      <c r="AO239">
        <v>20.1055207991839</v>
      </c>
      <c r="AP239">
        <v>21.9665223776224</v>
      </c>
      <c r="AQ239">
        <v>-0.000211428910447705</v>
      </c>
      <c r="AR239">
        <v>78.8586477778016</v>
      </c>
      <c r="AS239">
        <v>17</v>
      </c>
      <c r="AT239">
        <v>3</v>
      </c>
      <c r="AU239">
        <f>IF(AS239*$H$13&gt;=AW239,1.0,(AW239/(AW239-AS239*$H$13)))</f>
        <v>0</v>
      </c>
      <c r="AV239">
        <f>(AU239-1)*100</f>
        <v>0</v>
      </c>
      <c r="AW239">
        <f>MAX(0,($B$13+$C$13*BV239)/(1+$D$13*BV239)*BO239/(BQ239+273)*$E$13)</f>
        <v>0</v>
      </c>
      <c r="AX239">
        <f>$B$11*BW239+$C$11*BX239+$F$11*CI239*(1-CL239)</f>
        <v>0</v>
      </c>
      <c r="AY239">
        <f>AX239*AZ239</f>
        <v>0</v>
      </c>
      <c r="AZ239">
        <f>($B$11*$D$9+$C$11*$D$9+$F$11*((CV239+CN239)/MAX(CV239+CN239+CW239, 0.1)*$I$9+CW239/MAX(CV239+CN239+CW239, 0.1)*$J$9))/($B$11+$C$11+$F$11)</f>
        <v>0</v>
      </c>
      <c r="BA239">
        <f>($B$11*$K$9+$C$11*$K$9+$F$11*((CV239+CN239)/MAX(CV239+CN239+CW239, 0.1)*$P$9+CW239/MAX(CV239+CN239+CW239, 0.1)*$Q$9))/($B$11+$C$11+$F$11)</f>
        <v>0</v>
      </c>
      <c r="BB239">
        <v>2.7</v>
      </c>
      <c r="BC239">
        <v>0.5</v>
      </c>
      <c r="BD239" t="s">
        <v>355</v>
      </c>
      <c r="BE239">
        <v>2</v>
      </c>
      <c r="BF239" t="b">
        <v>1</v>
      </c>
      <c r="BG239">
        <v>1657481285.8</v>
      </c>
      <c r="BH239">
        <v>1711.948</v>
      </c>
      <c r="BI239">
        <v>1761.014</v>
      </c>
      <c r="BJ239">
        <v>21.9666</v>
      </c>
      <c r="BK239">
        <v>20.10599</v>
      </c>
      <c r="BL239">
        <v>1704.504</v>
      </c>
      <c r="BM239">
        <v>21.65586</v>
      </c>
      <c r="BN239">
        <v>499.9998</v>
      </c>
      <c r="BO239">
        <v>73.35902</v>
      </c>
      <c r="BP239">
        <v>0.02320428</v>
      </c>
      <c r="BQ239">
        <v>25.15835</v>
      </c>
      <c r="BR239">
        <v>24.99172</v>
      </c>
      <c r="BS239">
        <v>999.9</v>
      </c>
      <c r="BT239">
        <v>0</v>
      </c>
      <c r="BU239">
        <v>0</v>
      </c>
      <c r="BV239">
        <v>9996.933</v>
      </c>
      <c r="BW239">
        <v>0</v>
      </c>
      <c r="BX239">
        <v>2054.194</v>
      </c>
      <c r="BY239">
        <v>-49.06534</v>
      </c>
      <c r="BZ239">
        <v>1750.4</v>
      </c>
      <c r="CA239">
        <v>1797.146</v>
      </c>
      <c r="CB239">
        <v>1.860622</v>
      </c>
      <c r="CC239">
        <v>1761.014</v>
      </c>
      <c r="CD239">
        <v>20.10599</v>
      </c>
      <c r="CE239">
        <v>1.611448</v>
      </c>
      <c r="CF239">
        <v>1.474956</v>
      </c>
      <c r="CG239">
        <v>14.06872</v>
      </c>
      <c r="CH239">
        <v>12.71098</v>
      </c>
      <c r="CI239">
        <v>1999.998</v>
      </c>
      <c r="CJ239">
        <v>0.9799956</v>
      </c>
      <c r="CK239">
        <v>0.02000436</v>
      </c>
      <c r="CL239">
        <v>0</v>
      </c>
      <c r="CM239">
        <v>2.52078</v>
      </c>
      <c r="CN239">
        <v>0</v>
      </c>
      <c r="CO239">
        <v>3783.905</v>
      </c>
      <c r="CP239">
        <v>16705.35</v>
      </c>
      <c r="CQ239">
        <v>46.1374</v>
      </c>
      <c r="CR239">
        <v>48.812</v>
      </c>
      <c r="CS239">
        <v>47.4308</v>
      </c>
      <c r="CT239">
        <v>46.375</v>
      </c>
      <c r="CU239">
        <v>45.25</v>
      </c>
      <c r="CV239">
        <v>1959.987</v>
      </c>
      <c r="CW239">
        <v>40.01</v>
      </c>
      <c r="CX239">
        <v>0</v>
      </c>
      <c r="CY239">
        <v>1651548073.2</v>
      </c>
      <c r="CZ239">
        <v>0</v>
      </c>
      <c r="DA239">
        <v>0</v>
      </c>
      <c r="DB239" t="s">
        <v>356</v>
      </c>
      <c r="DC239">
        <v>1657298120.5</v>
      </c>
      <c r="DD239">
        <v>1657298120.5</v>
      </c>
      <c r="DE239">
        <v>0</v>
      </c>
      <c r="DF239">
        <v>1.391</v>
      </c>
      <c r="DG239">
        <v>0.035</v>
      </c>
      <c r="DH239">
        <v>2.39</v>
      </c>
      <c r="DI239">
        <v>0.104</v>
      </c>
      <c r="DJ239">
        <v>419</v>
      </c>
      <c r="DK239">
        <v>18</v>
      </c>
      <c r="DL239">
        <v>0.11</v>
      </c>
      <c r="DM239">
        <v>0.02</v>
      </c>
      <c r="DN239">
        <v>-48.7952675</v>
      </c>
      <c r="DO239">
        <v>-3.24391632270146</v>
      </c>
      <c r="DP239">
        <v>0.443128213041948</v>
      </c>
      <c r="DQ239">
        <v>0</v>
      </c>
      <c r="DR239">
        <v>1.84652925</v>
      </c>
      <c r="DS239">
        <v>0.167171819887427</v>
      </c>
      <c r="DT239">
        <v>0.0181527546652705</v>
      </c>
      <c r="DU239">
        <v>0</v>
      </c>
      <c r="DV239">
        <v>0</v>
      </c>
      <c r="DW239">
        <v>2</v>
      </c>
      <c r="DX239" t="s">
        <v>357</v>
      </c>
      <c r="DY239">
        <v>2.82802</v>
      </c>
      <c r="DZ239">
        <v>2.63968</v>
      </c>
      <c r="EA239">
        <v>0.189052</v>
      </c>
      <c r="EB239">
        <v>0.192184</v>
      </c>
      <c r="EC239">
        <v>0.077883</v>
      </c>
      <c r="ED239">
        <v>0.0733238</v>
      </c>
      <c r="EE239">
        <v>22581.9</v>
      </c>
      <c r="EF239">
        <v>19662.8</v>
      </c>
      <c r="EG239">
        <v>24950.9</v>
      </c>
      <c r="EH239">
        <v>23725.6</v>
      </c>
      <c r="EI239">
        <v>39316.6</v>
      </c>
      <c r="EJ239">
        <v>36429.4</v>
      </c>
      <c r="EK239">
        <v>45150.5</v>
      </c>
      <c r="EL239">
        <v>42369.4</v>
      </c>
      <c r="EM239">
        <v>1.73832</v>
      </c>
      <c r="EN239">
        <v>2.06133</v>
      </c>
      <c r="EO239">
        <v>-0.0128523</v>
      </c>
      <c r="EP239">
        <v>0</v>
      </c>
      <c r="EQ239">
        <v>25.2098</v>
      </c>
      <c r="ER239">
        <v>999.9</v>
      </c>
      <c r="ES239">
        <v>32.487</v>
      </c>
      <c r="ET239">
        <v>39.831</v>
      </c>
      <c r="EU239">
        <v>32.5341</v>
      </c>
      <c r="EV239">
        <v>51.8309</v>
      </c>
      <c r="EW239">
        <v>29.4992</v>
      </c>
      <c r="EX239">
        <v>2</v>
      </c>
      <c r="EY239">
        <v>0.297904</v>
      </c>
      <c r="EZ239">
        <v>4.19673</v>
      </c>
      <c r="FA239">
        <v>20.1944</v>
      </c>
      <c r="FB239">
        <v>5.23376</v>
      </c>
      <c r="FC239">
        <v>11.992</v>
      </c>
      <c r="FD239">
        <v>4.9556</v>
      </c>
      <c r="FE239">
        <v>3.30398</v>
      </c>
      <c r="FF239">
        <v>348.3</v>
      </c>
      <c r="FG239">
        <v>9999</v>
      </c>
      <c r="FH239">
        <v>9999</v>
      </c>
      <c r="FI239">
        <v>6262.5</v>
      </c>
      <c r="FJ239">
        <v>1.86818</v>
      </c>
      <c r="FK239">
        <v>1.86401</v>
      </c>
      <c r="FL239">
        <v>1.87135</v>
      </c>
      <c r="FM239">
        <v>1.86254</v>
      </c>
      <c r="FN239">
        <v>1.86188</v>
      </c>
      <c r="FO239">
        <v>1.86827</v>
      </c>
      <c r="FP239">
        <v>1.85838</v>
      </c>
      <c r="FQ239">
        <v>1.86462</v>
      </c>
      <c r="FR239">
        <v>5</v>
      </c>
      <c r="FS239">
        <v>0</v>
      </c>
      <c r="FT239">
        <v>0</v>
      </c>
      <c r="FU239">
        <v>0</v>
      </c>
      <c r="FV239" t="s">
        <v>358</v>
      </c>
      <c r="FW239" t="s">
        <v>359</v>
      </c>
      <c r="FX239" t="s">
        <v>360</v>
      </c>
      <c r="FY239" t="s">
        <v>360</v>
      </c>
      <c r="FZ239" t="s">
        <v>360</v>
      </c>
      <c r="GA239" t="s">
        <v>360</v>
      </c>
      <c r="GB239">
        <v>0</v>
      </c>
      <c r="GC239">
        <v>100</v>
      </c>
      <c r="GD239">
        <v>100</v>
      </c>
      <c r="GE239">
        <v>7.49</v>
      </c>
      <c r="GF239">
        <v>0.3107</v>
      </c>
      <c r="GG239">
        <v>1.58883679202709</v>
      </c>
      <c r="GH239">
        <v>0.00476717027532216</v>
      </c>
      <c r="GI239">
        <v>-2.21254457965117e-06</v>
      </c>
      <c r="GJ239">
        <v>8.4011376092462e-10</v>
      </c>
      <c r="GK239">
        <v>-0.0609447565822332</v>
      </c>
      <c r="GL239">
        <v>-0.00872906473258777</v>
      </c>
      <c r="GM239">
        <v>0.00143137740804298</v>
      </c>
      <c r="GN239">
        <v>-1.08861914993027e-05</v>
      </c>
      <c r="GO239">
        <v>12</v>
      </c>
      <c r="GP239">
        <v>2219</v>
      </c>
      <c r="GQ239">
        <v>4</v>
      </c>
      <c r="GR239">
        <v>38</v>
      </c>
      <c r="GS239">
        <v>3052.8</v>
      </c>
      <c r="GT239">
        <v>3052.8</v>
      </c>
      <c r="GU239">
        <v>4.03687</v>
      </c>
      <c r="GV239">
        <v>2.36572</v>
      </c>
      <c r="GW239">
        <v>1.99829</v>
      </c>
      <c r="GX239">
        <v>2.7002</v>
      </c>
      <c r="GY239">
        <v>2.09351</v>
      </c>
      <c r="GZ239">
        <v>2.42676</v>
      </c>
      <c r="HA239">
        <v>44.7253</v>
      </c>
      <c r="HB239">
        <v>13.3878</v>
      </c>
      <c r="HC239">
        <v>18</v>
      </c>
      <c r="HD239">
        <v>426.185</v>
      </c>
      <c r="HE239">
        <v>640.092</v>
      </c>
      <c r="HF239">
        <v>20.8467</v>
      </c>
      <c r="HG239">
        <v>31.298</v>
      </c>
      <c r="HH239">
        <v>30.0002</v>
      </c>
      <c r="HI239">
        <v>31.4793</v>
      </c>
      <c r="HJ239">
        <v>31.4384</v>
      </c>
      <c r="HK239">
        <v>80.8596</v>
      </c>
      <c r="HL239">
        <v>44.9507</v>
      </c>
      <c r="HM239">
        <v>0</v>
      </c>
      <c r="HN239">
        <v>20.8176</v>
      </c>
      <c r="HO239">
        <v>1791.88</v>
      </c>
      <c r="HP239">
        <v>19.9931</v>
      </c>
      <c r="HQ239">
        <v>95.5261</v>
      </c>
      <c r="HR239">
        <v>99.574</v>
      </c>
    </row>
    <row r="240" spans="1:226">
      <c r="A240">
        <v>224</v>
      </c>
      <c r="B240">
        <v>1657481293.6</v>
      </c>
      <c r="C240">
        <v>2024.59999990463</v>
      </c>
      <c r="D240" t="s">
        <v>807</v>
      </c>
      <c r="E240" t="s">
        <v>808</v>
      </c>
      <c r="F240">
        <v>5</v>
      </c>
      <c r="G240" t="s">
        <v>596</v>
      </c>
      <c r="H240" t="s">
        <v>354</v>
      </c>
      <c r="I240">
        <v>1657481291.1</v>
      </c>
      <c r="J240">
        <f>(K240)/1000</f>
        <v>0</v>
      </c>
      <c r="K240">
        <f>IF(BF240, AN240, AH240)</f>
        <v>0</v>
      </c>
      <c r="L240">
        <f>IF(BF240, AI240, AG240)</f>
        <v>0</v>
      </c>
      <c r="M240">
        <f>BH240 - IF(AU240&gt;1, L240*BB240*100.0/(AW240*BV240), 0)</f>
        <v>0</v>
      </c>
      <c r="N240">
        <f>((T240-J240/2)*M240-L240)/(T240+J240/2)</f>
        <v>0</v>
      </c>
      <c r="O240">
        <f>N240*(BO240+BP240)/1000.0</f>
        <v>0</v>
      </c>
      <c r="P240">
        <f>(BH240 - IF(AU240&gt;1, L240*BB240*100.0/(AW240*BV240), 0))*(BO240+BP240)/1000.0</f>
        <v>0</v>
      </c>
      <c r="Q240">
        <f>2.0/((1/S240-1/R240)+SIGN(S240)*SQRT((1/S240-1/R240)*(1/S240-1/R240) + 4*BC240/((BC240+1)*(BC240+1))*(2*1/S240*1/R240-1/R240*1/R240)))</f>
        <v>0</v>
      </c>
      <c r="R240">
        <f>IF(LEFT(BD240,1)&lt;&gt;"0",IF(LEFT(BD240,1)="1",3.0,BE240),$D$5+$E$5*(BV240*BO240/($K$5*1000))+$F$5*(BV240*BO240/($K$5*1000))*MAX(MIN(BB240,$J$5),$I$5)*MAX(MIN(BB240,$J$5),$I$5)+$G$5*MAX(MIN(BB240,$J$5),$I$5)*(BV240*BO240/($K$5*1000))+$H$5*(BV240*BO240/($K$5*1000))*(BV240*BO240/($K$5*1000)))</f>
        <v>0</v>
      </c>
      <c r="S240">
        <f>J240*(1000-(1000*0.61365*exp(17.502*W240/(240.97+W240))/(BO240+BP240)+BJ240)/2)/(1000*0.61365*exp(17.502*W240/(240.97+W240))/(BO240+BP240)-BJ240)</f>
        <v>0</v>
      </c>
      <c r="T240">
        <f>1/((BC240+1)/(Q240/1.6)+1/(R240/1.37)) + BC240/((BC240+1)/(Q240/1.6) + BC240/(R240/1.37))</f>
        <v>0</v>
      </c>
      <c r="U240">
        <f>(AX240*BA240)</f>
        <v>0</v>
      </c>
      <c r="V240">
        <f>(BQ240+(U240+2*0.95*5.67E-8*(((BQ240+$B$7)+273)^4-(BQ240+273)^4)-44100*J240)/(1.84*29.3*R240+8*0.95*5.67E-8*(BQ240+273)^3))</f>
        <v>0</v>
      </c>
      <c r="W240">
        <f>($C$7*BR240+$D$7*BS240+$E$7*V240)</f>
        <v>0</v>
      </c>
      <c r="X240">
        <f>0.61365*exp(17.502*W240/(240.97+W240))</f>
        <v>0</v>
      </c>
      <c r="Y240">
        <f>(Z240/AA240*100)</f>
        <v>0</v>
      </c>
      <c r="Z240">
        <f>BJ240*(BO240+BP240)/1000</f>
        <v>0</v>
      </c>
      <c r="AA240">
        <f>0.61365*exp(17.502*BQ240/(240.97+BQ240))</f>
        <v>0</v>
      </c>
      <c r="AB240">
        <f>(X240-BJ240*(BO240+BP240)/1000)</f>
        <v>0</v>
      </c>
      <c r="AC240">
        <f>(-J240*44100)</f>
        <v>0</v>
      </c>
      <c r="AD240">
        <f>2*29.3*R240*0.92*(BQ240-W240)</f>
        <v>0</v>
      </c>
      <c r="AE240">
        <f>2*0.95*5.67E-8*(((BQ240+$B$7)+273)^4-(W240+273)^4)</f>
        <v>0</v>
      </c>
      <c r="AF240">
        <f>U240+AE240+AC240+AD240</f>
        <v>0</v>
      </c>
      <c r="AG240">
        <f>BN240*AU240*(BI240-BH240*(1000-AU240*BK240)/(1000-AU240*BJ240))/(100*BB240)</f>
        <v>0</v>
      </c>
      <c r="AH240">
        <f>1000*BN240*AU240*(BJ240-BK240)/(100*BB240*(1000-AU240*BJ240))</f>
        <v>0</v>
      </c>
      <c r="AI240">
        <f>(AJ240 - AK240 - BO240*1E3/(8.314*(BQ240+273.15)) * AM240/BN240 * AL240) * BN240/(100*BB240) * (1000 - BK240)/1000</f>
        <v>0</v>
      </c>
      <c r="AJ240">
        <v>1813.27984156148</v>
      </c>
      <c r="AK240">
        <v>1775.25721212121</v>
      </c>
      <c r="AL240">
        <v>3.39624399597121</v>
      </c>
      <c r="AM240">
        <v>66.2237107534502</v>
      </c>
      <c r="AN240">
        <f>(AP240 - AO240 + BO240*1E3/(8.314*(BQ240+273.15)) * AR240/BN240 * AQ240) * BN240/(100*BB240) * 1000/(1000 - AP240)</f>
        <v>0</v>
      </c>
      <c r="AO240">
        <v>20.1037742532865</v>
      </c>
      <c r="AP240">
        <v>21.9549062937063</v>
      </c>
      <c r="AQ240">
        <v>-3.53290952753117e-05</v>
      </c>
      <c r="AR240">
        <v>78.8586477778016</v>
      </c>
      <c r="AS240">
        <v>17</v>
      </c>
      <c r="AT240">
        <v>3</v>
      </c>
      <c r="AU240">
        <f>IF(AS240*$H$13&gt;=AW240,1.0,(AW240/(AW240-AS240*$H$13)))</f>
        <v>0</v>
      </c>
      <c r="AV240">
        <f>(AU240-1)*100</f>
        <v>0</v>
      </c>
      <c r="AW240">
        <f>MAX(0,($B$13+$C$13*BV240)/(1+$D$13*BV240)*BO240/(BQ240+273)*$E$13)</f>
        <v>0</v>
      </c>
      <c r="AX240">
        <f>$B$11*BW240+$C$11*BX240+$F$11*CI240*(1-CL240)</f>
        <v>0</v>
      </c>
      <c r="AY240">
        <f>AX240*AZ240</f>
        <v>0</v>
      </c>
      <c r="AZ240">
        <f>($B$11*$D$9+$C$11*$D$9+$F$11*((CV240+CN240)/MAX(CV240+CN240+CW240, 0.1)*$I$9+CW240/MAX(CV240+CN240+CW240, 0.1)*$J$9))/($B$11+$C$11+$F$11)</f>
        <v>0</v>
      </c>
      <c r="BA240">
        <f>($B$11*$K$9+$C$11*$K$9+$F$11*((CV240+CN240)/MAX(CV240+CN240+CW240, 0.1)*$P$9+CW240/MAX(CV240+CN240+CW240, 0.1)*$Q$9))/($B$11+$C$11+$F$11)</f>
        <v>0</v>
      </c>
      <c r="BB240">
        <v>2.7</v>
      </c>
      <c r="BC240">
        <v>0.5</v>
      </c>
      <c r="BD240" t="s">
        <v>355</v>
      </c>
      <c r="BE240">
        <v>2</v>
      </c>
      <c r="BF240" t="b">
        <v>1</v>
      </c>
      <c r="BG240">
        <v>1657481291.1</v>
      </c>
      <c r="BH240">
        <v>1729.63222222222</v>
      </c>
      <c r="BI240">
        <v>1778.93555555556</v>
      </c>
      <c r="BJ240">
        <v>21.9621555555556</v>
      </c>
      <c r="BK240">
        <v>20.0887777777778</v>
      </c>
      <c r="BL240">
        <v>1722.10555555556</v>
      </c>
      <c r="BM240">
        <v>21.6515666666667</v>
      </c>
      <c r="BN240">
        <v>500.020666666667</v>
      </c>
      <c r="BO240">
        <v>73.3594333333333</v>
      </c>
      <c r="BP240">
        <v>0.0231367666666667</v>
      </c>
      <c r="BQ240">
        <v>25.1651222222222</v>
      </c>
      <c r="BR240">
        <v>25.0084333333333</v>
      </c>
      <c r="BS240">
        <v>999.9</v>
      </c>
      <c r="BT240">
        <v>0</v>
      </c>
      <c r="BU240">
        <v>0</v>
      </c>
      <c r="BV240">
        <v>10002.9877777778</v>
      </c>
      <c r="BW240">
        <v>0</v>
      </c>
      <c r="BX240">
        <v>2054.95333333333</v>
      </c>
      <c r="BY240">
        <v>-49.3032444444444</v>
      </c>
      <c r="BZ240">
        <v>1768.47111111111</v>
      </c>
      <c r="CA240">
        <v>1815.40666666667</v>
      </c>
      <c r="CB240">
        <v>1.87336111111111</v>
      </c>
      <c r="CC240">
        <v>1778.93555555556</v>
      </c>
      <c r="CD240">
        <v>20.0887777777778</v>
      </c>
      <c r="CE240">
        <v>1.61113111111111</v>
      </c>
      <c r="CF240">
        <v>1.47370333333333</v>
      </c>
      <c r="CG240">
        <v>14.0656777777778</v>
      </c>
      <c r="CH240">
        <v>12.6980111111111</v>
      </c>
      <c r="CI240">
        <v>2000</v>
      </c>
      <c r="CJ240">
        <v>0.979995777777778</v>
      </c>
      <c r="CK240">
        <v>0.0200042222222222</v>
      </c>
      <c r="CL240">
        <v>0</v>
      </c>
      <c r="CM240">
        <v>2.53243333333333</v>
      </c>
      <c r="CN240">
        <v>0</v>
      </c>
      <c r="CO240">
        <v>3786.86777777778</v>
      </c>
      <c r="CP240">
        <v>16705.3666666667</v>
      </c>
      <c r="CQ240">
        <v>46.187</v>
      </c>
      <c r="CR240">
        <v>48.826</v>
      </c>
      <c r="CS240">
        <v>47.437</v>
      </c>
      <c r="CT240">
        <v>46.4025555555556</v>
      </c>
      <c r="CU240">
        <v>45.2913333333333</v>
      </c>
      <c r="CV240">
        <v>1959.99</v>
      </c>
      <c r="CW240">
        <v>40.01</v>
      </c>
      <c r="CX240">
        <v>0</v>
      </c>
      <c r="CY240">
        <v>1651548078</v>
      </c>
      <c r="CZ240">
        <v>0</v>
      </c>
      <c r="DA240">
        <v>0</v>
      </c>
      <c r="DB240" t="s">
        <v>356</v>
      </c>
      <c r="DC240">
        <v>1657298120.5</v>
      </c>
      <c r="DD240">
        <v>1657298120.5</v>
      </c>
      <c r="DE240">
        <v>0</v>
      </c>
      <c r="DF240">
        <v>1.391</v>
      </c>
      <c r="DG240">
        <v>0.035</v>
      </c>
      <c r="DH240">
        <v>2.39</v>
      </c>
      <c r="DI240">
        <v>0.104</v>
      </c>
      <c r="DJ240">
        <v>419</v>
      </c>
      <c r="DK240">
        <v>18</v>
      </c>
      <c r="DL240">
        <v>0.11</v>
      </c>
      <c r="DM240">
        <v>0.02</v>
      </c>
      <c r="DN240">
        <v>-48.990215</v>
      </c>
      <c r="DO240">
        <v>-1.76356772983108</v>
      </c>
      <c r="DP240">
        <v>0.313714730726818</v>
      </c>
      <c r="DQ240">
        <v>0</v>
      </c>
      <c r="DR240">
        <v>1.85672825</v>
      </c>
      <c r="DS240">
        <v>0.106922814258907</v>
      </c>
      <c r="DT240">
        <v>0.0126667124557835</v>
      </c>
      <c r="DU240">
        <v>0</v>
      </c>
      <c r="DV240">
        <v>0</v>
      </c>
      <c r="DW240">
        <v>2</v>
      </c>
      <c r="DX240" t="s">
        <v>357</v>
      </c>
      <c r="DY240">
        <v>2.82822</v>
      </c>
      <c r="DZ240">
        <v>2.63943</v>
      </c>
      <c r="EA240">
        <v>0.190137</v>
      </c>
      <c r="EB240">
        <v>0.193287</v>
      </c>
      <c r="EC240">
        <v>0.0778501</v>
      </c>
      <c r="ED240">
        <v>0.0732142</v>
      </c>
      <c r="EE240">
        <v>22551.7</v>
      </c>
      <c r="EF240">
        <v>19636.2</v>
      </c>
      <c r="EG240">
        <v>24950.9</v>
      </c>
      <c r="EH240">
        <v>23725.9</v>
      </c>
      <c r="EI240">
        <v>39318</v>
      </c>
      <c r="EJ240">
        <v>36434.1</v>
      </c>
      <c r="EK240">
        <v>45150.5</v>
      </c>
      <c r="EL240">
        <v>42369.8</v>
      </c>
      <c r="EM240">
        <v>1.73843</v>
      </c>
      <c r="EN240">
        <v>2.06163</v>
      </c>
      <c r="EO240">
        <v>-0.0117049</v>
      </c>
      <c r="EP240">
        <v>0</v>
      </c>
      <c r="EQ240">
        <v>25.2189</v>
      </c>
      <c r="ER240">
        <v>999.9</v>
      </c>
      <c r="ES240">
        <v>32.462</v>
      </c>
      <c r="ET240">
        <v>39.831</v>
      </c>
      <c r="EU240">
        <v>32.5094</v>
      </c>
      <c r="EV240">
        <v>52.2609</v>
      </c>
      <c r="EW240">
        <v>29.4792</v>
      </c>
      <c r="EX240">
        <v>2</v>
      </c>
      <c r="EY240">
        <v>0.298298</v>
      </c>
      <c r="EZ240">
        <v>4.26674</v>
      </c>
      <c r="FA240">
        <v>20.1926</v>
      </c>
      <c r="FB240">
        <v>5.23376</v>
      </c>
      <c r="FC240">
        <v>11.992</v>
      </c>
      <c r="FD240">
        <v>4.95555</v>
      </c>
      <c r="FE240">
        <v>3.304</v>
      </c>
      <c r="FF240">
        <v>348.3</v>
      </c>
      <c r="FG240">
        <v>9999</v>
      </c>
      <c r="FH240">
        <v>9999</v>
      </c>
      <c r="FI240">
        <v>6262.5</v>
      </c>
      <c r="FJ240">
        <v>1.86814</v>
      </c>
      <c r="FK240">
        <v>1.864</v>
      </c>
      <c r="FL240">
        <v>1.87136</v>
      </c>
      <c r="FM240">
        <v>1.8625</v>
      </c>
      <c r="FN240">
        <v>1.86188</v>
      </c>
      <c r="FO240">
        <v>1.86827</v>
      </c>
      <c r="FP240">
        <v>1.85837</v>
      </c>
      <c r="FQ240">
        <v>1.86461</v>
      </c>
      <c r="FR240">
        <v>5</v>
      </c>
      <c r="FS240">
        <v>0</v>
      </c>
      <c r="FT240">
        <v>0</v>
      </c>
      <c r="FU240">
        <v>0</v>
      </c>
      <c r="FV240" t="s">
        <v>358</v>
      </c>
      <c r="FW240" t="s">
        <v>359</v>
      </c>
      <c r="FX240" t="s">
        <v>360</v>
      </c>
      <c r="FY240" t="s">
        <v>360</v>
      </c>
      <c r="FZ240" t="s">
        <v>360</v>
      </c>
      <c r="GA240" t="s">
        <v>360</v>
      </c>
      <c r="GB240">
        <v>0</v>
      </c>
      <c r="GC240">
        <v>100</v>
      </c>
      <c r="GD240">
        <v>100</v>
      </c>
      <c r="GE240">
        <v>7.56</v>
      </c>
      <c r="GF240">
        <v>0.3102</v>
      </c>
      <c r="GG240">
        <v>1.58883679202709</v>
      </c>
      <c r="GH240">
        <v>0.00476717027532216</v>
      </c>
      <c r="GI240">
        <v>-2.21254457965117e-06</v>
      </c>
      <c r="GJ240">
        <v>8.4011376092462e-10</v>
      </c>
      <c r="GK240">
        <v>-0.0609447565822332</v>
      </c>
      <c r="GL240">
        <v>-0.00872906473258777</v>
      </c>
      <c r="GM240">
        <v>0.00143137740804298</v>
      </c>
      <c r="GN240">
        <v>-1.08861914993027e-05</v>
      </c>
      <c r="GO240">
        <v>12</v>
      </c>
      <c r="GP240">
        <v>2219</v>
      </c>
      <c r="GQ240">
        <v>4</v>
      </c>
      <c r="GR240">
        <v>38</v>
      </c>
      <c r="GS240">
        <v>3052.9</v>
      </c>
      <c r="GT240">
        <v>3052.9</v>
      </c>
      <c r="GU240">
        <v>4.06616</v>
      </c>
      <c r="GV240">
        <v>2.3645</v>
      </c>
      <c r="GW240">
        <v>1.99829</v>
      </c>
      <c r="GX240">
        <v>2.7002</v>
      </c>
      <c r="GY240">
        <v>2.09351</v>
      </c>
      <c r="GZ240">
        <v>2.4292</v>
      </c>
      <c r="HA240">
        <v>44.7253</v>
      </c>
      <c r="HB240">
        <v>13.379</v>
      </c>
      <c r="HC240">
        <v>18</v>
      </c>
      <c r="HD240">
        <v>426.184</v>
      </c>
      <c r="HE240">
        <v>640.229</v>
      </c>
      <c r="HF240">
        <v>20.8378</v>
      </c>
      <c r="HG240">
        <v>31.2891</v>
      </c>
      <c r="HH240">
        <v>30.0001</v>
      </c>
      <c r="HI240">
        <v>31.4703</v>
      </c>
      <c r="HJ240">
        <v>31.4281</v>
      </c>
      <c r="HK240">
        <v>81.3944</v>
      </c>
      <c r="HL240">
        <v>44.9507</v>
      </c>
      <c r="HM240">
        <v>0</v>
      </c>
      <c r="HN240">
        <v>20.8029</v>
      </c>
      <c r="HO240">
        <v>1805.28</v>
      </c>
      <c r="HP240">
        <v>19.9887</v>
      </c>
      <c r="HQ240">
        <v>95.526</v>
      </c>
      <c r="HR240">
        <v>99.5751</v>
      </c>
    </row>
    <row r="241" spans="1:226">
      <c r="A241">
        <v>225</v>
      </c>
      <c r="B241">
        <v>1657481298.1</v>
      </c>
      <c r="C241">
        <v>2029.09999990463</v>
      </c>
      <c r="D241" t="s">
        <v>809</v>
      </c>
      <c r="E241" t="s">
        <v>810</v>
      </c>
      <c r="F241">
        <v>5</v>
      </c>
      <c r="G241" t="s">
        <v>596</v>
      </c>
      <c r="H241" t="s">
        <v>354</v>
      </c>
      <c r="I241">
        <v>1657481295.54444</v>
      </c>
      <c r="J241">
        <f>(K241)/1000</f>
        <v>0</v>
      </c>
      <c r="K241">
        <f>IF(BF241, AN241, AH241)</f>
        <v>0</v>
      </c>
      <c r="L241">
        <f>IF(BF241, AI241, AG241)</f>
        <v>0</v>
      </c>
      <c r="M241">
        <f>BH241 - IF(AU241&gt;1, L241*BB241*100.0/(AW241*BV241), 0)</f>
        <v>0</v>
      </c>
      <c r="N241">
        <f>((T241-J241/2)*M241-L241)/(T241+J241/2)</f>
        <v>0</v>
      </c>
      <c r="O241">
        <f>N241*(BO241+BP241)/1000.0</f>
        <v>0</v>
      </c>
      <c r="P241">
        <f>(BH241 - IF(AU241&gt;1, L241*BB241*100.0/(AW241*BV241), 0))*(BO241+BP241)/1000.0</f>
        <v>0</v>
      </c>
      <c r="Q241">
        <f>2.0/((1/S241-1/R241)+SIGN(S241)*SQRT((1/S241-1/R241)*(1/S241-1/R241) + 4*BC241/((BC241+1)*(BC241+1))*(2*1/S241*1/R241-1/R241*1/R241)))</f>
        <v>0</v>
      </c>
      <c r="R241">
        <f>IF(LEFT(BD241,1)&lt;&gt;"0",IF(LEFT(BD241,1)="1",3.0,BE241),$D$5+$E$5*(BV241*BO241/($K$5*1000))+$F$5*(BV241*BO241/($K$5*1000))*MAX(MIN(BB241,$J$5),$I$5)*MAX(MIN(BB241,$J$5),$I$5)+$G$5*MAX(MIN(BB241,$J$5),$I$5)*(BV241*BO241/($K$5*1000))+$H$5*(BV241*BO241/($K$5*1000))*(BV241*BO241/($K$5*1000)))</f>
        <v>0</v>
      </c>
      <c r="S241">
        <f>J241*(1000-(1000*0.61365*exp(17.502*W241/(240.97+W241))/(BO241+BP241)+BJ241)/2)/(1000*0.61365*exp(17.502*W241/(240.97+W241))/(BO241+BP241)-BJ241)</f>
        <v>0</v>
      </c>
      <c r="T241">
        <f>1/((BC241+1)/(Q241/1.6)+1/(R241/1.37)) + BC241/((BC241+1)/(Q241/1.6) + BC241/(R241/1.37))</f>
        <v>0</v>
      </c>
      <c r="U241">
        <f>(AX241*BA241)</f>
        <v>0</v>
      </c>
      <c r="V241">
        <f>(BQ241+(U241+2*0.95*5.67E-8*(((BQ241+$B$7)+273)^4-(BQ241+273)^4)-44100*J241)/(1.84*29.3*R241+8*0.95*5.67E-8*(BQ241+273)^3))</f>
        <v>0</v>
      </c>
      <c r="W241">
        <f>($C$7*BR241+$D$7*BS241+$E$7*V241)</f>
        <v>0</v>
      </c>
      <c r="X241">
        <f>0.61365*exp(17.502*W241/(240.97+W241))</f>
        <v>0</v>
      </c>
      <c r="Y241">
        <f>(Z241/AA241*100)</f>
        <v>0</v>
      </c>
      <c r="Z241">
        <f>BJ241*(BO241+BP241)/1000</f>
        <v>0</v>
      </c>
      <c r="AA241">
        <f>0.61365*exp(17.502*BQ241/(240.97+BQ241))</f>
        <v>0</v>
      </c>
      <c r="AB241">
        <f>(X241-BJ241*(BO241+BP241)/1000)</f>
        <v>0</v>
      </c>
      <c r="AC241">
        <f>(-J241*44100)</f>
        <v>0</v>
      </c>
      <c r="AD241">
        <f>2*29.3*R241*0.92*(BQ241-W241)</f>
        <v>0</v>
      </c>
      <c r="AE241">
        <f>2*0.95*5.67E-8*(((BQ241+$B$7)+273)^4-(W241+273)^4)</f>
        <v>0</v>
      </c>
      <c r="AF241">
        <f>U241+AE241+AC241+AD241</f>
        <v>0</v>
      </c>
      <c r="AG241">
        <f>BN241*AU241*(BI241-BH241*(1000-AU241*BK241)/(1000-AU241*BJ241))/(100*BB241)</f>
        <v>0</v>
      </c>
      <c r="AH241">
        <f>1000*BN241*AU241*(BJ241-BK241)/(100*BB241*(1000-AU241*BJ241))</f>
        <v>0</v>
      </c>
      <c r="AI241">
        <f>(AJ241 - AK241 - BO241*1E3/(8.314*(BQ241+273.15)) * AM241/BN241 * AL241) * BN241/(100*BB241) * (1000 - BK241)/1000</f>
        <v>0</v>
      </c>
      <c r="AJ241">
        <v>1829.02266372709</v>
      </c>
      <c r="AK241">
        <v>1790.83242424242</v>
      </c>
      <c r="AL241">
        <v>3.45159382235609</v>
      </c>
      <c r="AM241">
        <v>66.2237107534502</v>
      </c>
      <c r="AN241">
        <f>(AP241 - AO241 + BO241*1E3/(8.314*(BQ241+273.15)) * AR241/BN241 * AQ241) * BN241/(100*BB241) * 1000/(1000 - AP241)</f>
        <v>0</v>
      </c>
      <c r="AO241">
        <v>20.0637062010114</v>
      </c>
      <c r="AP241">
        <v>21.9329566433567</v>
      </c>
      <c r="AQ241">
        <v>-0.00597907245572522</v>
      </c>
      <c r="AR241">
        <v>78.8586477778016</v>
      </c>
      <c r="AS241">
        <v>17</v>
      </c>
      <c r="AT241">
        <v>3</v>
      </c>
      <c r="AU241">
        <f>IF(AS241*$H$13&gt;=AW241,1.0,(AW241/(AW241-AS241*$H$13)))</f>
        <v>0</v>
      </c>
      <c r="AV241">
        <f>(AU241-1)*100</f>
        <v>0</v>
      </c>
      <c r="AW241">
        <f>MAX(0,($B$13+$C$13*BV241)/(1+$D$13*BV241)*BO241/(BQ241+273)*$E$13)</f>
        <v>0</v>
      </c>
      <c r="AX241">
        <f>$B$11*BW241+$C$11*BX241+$F$11*CI241*(1-CL241)</f>
        <v>0</v>
      </c>
      <c r="AY241">
        <f>AX241*AZ241</f>
        <v>0</v>
      </c>
      <c r="AZ241">
        <f>($B$11*$D$9+$C$11*$D$9+$F$11*((CV241+CN241)/MAX(CV241+CN241+CW241, 0.1)*$I$9+CW241/MAX(CV241+CN241+CW241, 0.1)*$J$9))/($B$11+$C$11+$F$11)</f>
        <v>0</v>
      </c>
      <c r="BA241">
        <f>($B$11*$K$9+$C$11*$K$9+$F$11*((CV241+CN241)/MAX(CV241+CN241+CW241, 0.1)*$P$9+CW241/MAX(CV241+CN241+CW241, 0.1)*$Q$9))/($B$11+$C$11+$F$11)</f>
        <v>0</v>
      </c>
      <c r="BB241">
        <v>2.7</v>
      </c>
      <c r="BC241">
        <v>0.5</v>
      </c>
      <c r="BD241" t="s">
        <v>355</v>
      </c>
      <c r="BE241">
        <v>2</v>
      </c>
      <c r="BF241" t="b">
        <v>1</v>
      </c>
      <c r="BG241">
        <v>1657481295.54444</v>
      </c>
      <c r="BH241">
        <v>1744.59777777778</v>
      </c>
      <c r="BI241">
        <v>1794.01333333333</v>
      </c>
      <c r="BJ241">
        <v>21.9418888888889</v>
      </c>
      <c r="BK241">
        <v>20.0612111111111</v>
      </c>
      <c r="BL241">
        <v>1737.00333333333</v>
      </c>
      <c r="BM241">
        <v>21.6320444444444</v>
      </c>
      <c r="BN241">
        <v>499.964444444444</v>
      </c>
      <c r="BO241">
        <v>73.3601</v>
      </c>
      <c r="BP241">
        <v>0.0228075111111111</v>
      </c>
      <c r="BQ241">
        <v>25.1648777777778</v>
      </c>
      <c r="BR241">
        <v>25.0311444444444</v>
      </c>
      <c r="BS241">
        <v>999.9</v>
      </c>
      <c r="BT241">
        <v>0</v>
      </c>
      <c r="BU241">
        <v>0</v>
      </c>
      <c r="BV241">
        <v>10009.2466666667</v>
      </c>
      <c r="BW241">
        <v>0</v>
      </c>
      <c r="BX241">
        <v>2055.32777777778</v>
      </c>
      <c r="BY241">
        <v>-49.4138333333333</v>
      </c>
      <c r="BZ241">
        <v>1783.73888888889</v>
      </c>
      <c r="CA241">
        <v>1830.74</v>
      </c>
      <c r="CB241">
        <v>1.88068222222222</v>
      </c>
      <c r="CC241">
        <v>1794.01333333333</v>
      </c>
      <c r="CD241">
        <v>20.0612111111111</v>
      </c>
      <c r="CE241">
        <v>1.60966</v>
      </c>
      <c r="CF241">
        <v>1.47169333333333</v>
      </c>
      <c r="CG241">
        <v>14.0515888888889</v>
      </c>
      <c r="CH241">
        <v>12.6771777777778</v>
      </c>
      <c r="CI241">
        <v>1999.98111111111</v>
      </c>
      <c r="CJ241">
        <v>0.979996222222222</v>
      </c>
      <c r="CK241">
        <v>0.0200038777777778</v>
      </c>
      <c r="CL241">
        <v>0</v>
      </c>
      <c r="CM241">
        <v>2.55657777777778</v>
      </c>
      <c r="CN241">
        <v>0</v>
      </c>
      <c r="CO241">
        <v>3787.27</v>
      </c>
      <c r="CP241">
        <v>16705.2222222222</v>
      </c>
      <c r="CQ241">
        <v>46.187</v>
      </c>
      <c r="CR241">
        <v>48.875</v>
      </c>
      <c r="CS241">
        <v>47.437</v>
      </c>
      <c r="CT241">
        <v>46.437</v>
      </c>
      <c r="CU241">
        <v>45.312</v>
      </c>
      <c r="CV241">
        <v>1959.97111111111</v>
      </c>
      <c r="CW241">
        <v>40.01</v>
      </c>
      <c r="CX241">
        <v>0</v>
      </c>
      <c r="CY241">
        <v>1651548082.8</v>
      </c>
      <c r="CZ241">
        <v>0</v>
      </c>
      <c r="DA241">
        <v>0</v>
      </c>
      <c r="DB241" t="s">
        <v>356</v>
      </c>
      <c r="DC241">
        <v>1657298120.5</v>
      </c>
      <c r="DD241">
        <v>1657298120.5</v>
      </c>
      <c r="DE241">
        <v>0</v>
      </c>
      <c r="DF241">
        <v>1.391</v>
      </c>
      <c r="DG241">
        <v>0.035</v>
      </c>
      <c r="DH241">
        <v>2.39</v>
      </c>
      <c r="DI241">
        <v>0.104</v>
      </c>
      <c r="DJ241">
        <v>419</v>
      </c>
      <c r="DK241">
        <v>18</v>
      </c>
      <c r="DL241">
        <v>0.11</v>
      </c>
      <c r="DM241">
        <v>0.02</v>
      </c>
      <c r="DN241">
        <v>-49.1762075</v>
      </c>
      <c r="DO241">
        <v>-1.90695872420239</v>
      </c>
      <c r="DP241">
        <v>0.338128181602406</v>
      </c>
      <c r="DQ241">
        <v>0</v>
      </c>
      <c r="DR241">
        <v>1.867718</v>
      </c>
      <c r="DS241">
        <v>0.0819275797373346</v>
      </c>
      <c r="DT241">
        <v>0.00989932982580134</v>
      </c>
      <c r="DU241">
        <v>1</v>
      </c>
      <c r="DV241">
        <v>1</v>
      </c>
      <c r="DW241">
        <v>2</v>
      </c>
      <c r="DX241" t="s">
        <v>383</v>
      </c>
      <c r="DY241">
        <v>2.82829</v>
      </c>
      <c r="DZ241">
        <v>2.6394</v>
      </c>
      <c r="EA241">
        <v>0.19112</v>
      </c>
      <c r="EB241">
        <v>0.19421</v>
      </c>
      <c r="EC241">
        <v>0.0777971</v>
      </c>
      <c r="ED241">
        <v>0.0731986</v>
      </c>
      <c r="EE241">
        <v>22524.6</v>
      </c>
      <c r="EF241">
        <v>19614</v>
      </c>
      <c r="EG241">
        <v>24951.2</v>
      </c>
      <c r="EH241">
        <v>23726.3</v>
      </c>
      <c r="EI241">
        <v>39320.7</v>
      </c>
      <c r="EJ241">
        <v>36435.2</v>
      </c>
      <c r="EK241">
        <v>45151</v>
      </c>
      <c r="EL241">
        <v>42370.4</v>
      </c>
      <c r="EM241">
        <v>1.73862</v>
      </c>
      <c r="EN241">
        <v>2.06163</v>
      </c>
      <c r="EO241">
        <v>-0.0123233</v>
      </c>
      <c r="EP241">
        <v>0</v>
      </c>
      <c r="EQ241">
        <v>25.2288</v>
      </c>
      <c r="ER241">
        <v>999.9</v>
      </c>
      <c r="ES241">
        <v>32.462</v>
      </c>
      <c r="ET241">
        <v>39.851</v>
      </c>
      <c r="EU241">
        <v>32.5451</v>
      </c>
      <c r="EV241">
        <v>52.0309</v>
      </c>
      <c r="EW241">
        <v>29.4671</v>
      </c>
      <c r="EX241">
        <v>2</v>
      </c>
      <c r="EY241">
        <v>0.297792</v>
      </c>
      <c r="EZ241">
        <v>4.337</v>
      </c>
      <c r="FA241">
        <v>20.1908</v>
      </c>
      <c r="FB241">
        <v>5.23391</v>
      </c>
      <c r="FC241">
        <v>11.992</v>
      </c>
      <c r="FD241">
        <v>4.9558</v>
      </c>
      <c r="FE241">
        <v>3.30395</v>
      </c>
      <c r="FF241">
        <v>348.3</v>
      </c>
      <c r="FG241">
        <v>9999</v>
      </c>
      <c r="FH241">
        <v>9999</v>
      </c>
      <c r="FI241">
        <v>6262.7</v>
      </c>
      <c r="FJ241">
        <v>1.86816</v>
      </c>
      <c r="FK241">
        <v>1.86401</v>
      </c>
      <c r="FL241">
        <v>1.87136</v>
      </c>
      <c r="FM241">
        <v>1.86252</v>
      </c>
      <c r="FN241">
        <v>1.86188</v>
      </c>
      <c r="FO241">
        <v>1.86826</v>
      </c>
      <c r="FP241">
        <v>1.85837</v>
      </c>
      <c r="FQ241">
        <v>1.86462</v>
      </c>
      <c r="FR241">
        <v>5</v>
      </c>
      <c r="FS241">
        <v>0</v>
      </c>
      <c r="FT241">
        <v>0</v>
      </c>
      <c r="FU241">
        <v>0</v>
      </c>
      <c r="FV241" t="s">
        <v>358</v>
      </c>
      <c r="FW241" t="s">
        <v>359</v>
      </c>
      <c r="FX241" t="s">
        <v>360</v>
      </c>
      <c r="FY241" t="s">
        <v>360</v>
      </c>
      <c r="FZ241" t="s">
        <v>360</v>
      </c>
      <c r="GA241" t="s">
        <v>360</v>
      </c>
      <c r="GB241">
        <v>0</v>
      </c>
      <c r="GC241">
        <v>100</v>
      </c>
      <c r="GD241">
        <v>100</v>
      </c>
      <c r="GE241">
        <v>7.64</v>
      </c>
      <c r="GF241">
        <v>0.3094</v>
      </c>
      <c r="GG241">
        <v>1.58883679202709</v>
      </c>
      <c r="GH241">
        <v>0.00476717027532216</v>
      </c>
      <c r="GI241">
        <v>-2.21254457965117e-06</v>
      </c>
      <c r="GJ241">
        <v>8.4011376092462e-10</v>
      </c>
      <c r="GK241">
        <v>-0.0609447565822332</v>
      </c>
      <c r="GL241">
        <v>-0.00872906473258777</v>
      </c>
      <c r="GM241">
        <v>0.00143137740804298</v>
      </c>
      <c r="GN241">
        <v>-1.08861914993027e-05</v>
      </c>
      <c r="GO241">
        <v>12</v>
      </c>
      <c r="GP241">
        <v>2219</v>
      </c>
      <c r="GQ241">
        <v>4</v>
      </c>
      <c r="GR241">
        <v>38</v>
      </c>
      <c r="GS241">
        <v>3053</v>
      </c>
      <c r="GT241">
        <v>3053</v>
      </c>
      <c r="GU241">
        <v>4.0918</v>
      </c>
      <c r="GV241">
        <v>2.36206</v>
      </c>
      <c r="GW241">
        <v>1.99829</v>
      </c>
      <c r="GX241">
        <v>2.7002</v>
      </c>
      <c r="GY241">
        <v>2.09351</v>
      </c>
      <c r="GZ241">
        <v>2.41333</v>
      </c>
      <c r="HA241">
        <v>44.7534</v>
      </c>
      <c r="HB241">
        <v>13.379</v>
      </c>
      <c r="HC241">
        <v>18</v>
      </c>
      <c r="HD241">
        <v>426.245</v>
      </c>
      <c r="HE241">
        <v>640.145</v>
      </c>
      <c r="HF241">
        <v>20.8201</v>
      </c>
      <c r="HG241">
        <v>31.2819</v>
      </c>
      <c r="HH241">
        <v>30</v>
      </c>
      <c r="HI241">
        <v>31.462</v>
      </c>
      <c r="HJ241">
        <v>31.4204</v>
      </c>
      <c r="HK241">
        <v>81.8709</v>
      </c>
      <c r="HL241">
        <v>44.9507</v>
      </c>
      <c r="HM241">
        <v>0</v>
      </c>
      <c r="HN241">
        <v>20.7718</v>
      </c>
      <c r="HO241">
        <v>1825.45</v>
      </c>
      <c r="HP241">
        <v>19.9853</v>
      </c>
      <c r="HQ241">
        <v>95.527</v>
      </c>
      <c r="HR241">
        <v>99.5765</v>
      </c>
    </row>
    <row r="242" spans="1:226">
      <c r="A242">
        <v>226</v>
      </c>
      <c r="B242">
        <v>1657481303.6</v>
      </c>
      <c r="C242">
        <v>2034.59999990463</v>
      </c>
      <c r="D242" t="s">
        <v>811</v>
      </c>
      <c r="E242" t="s">
        <v>812</v>
      </c>
      <c r="F242">
        <v>5</v>
      </c>
      <c r="G242" t="s">
        <v>596</v>
      </c>
      <c r="H242" t="s">
        <v>354</v>
      </c>
      <c r="I242">
        <v>1657481300.85</v>
      </c>
      <c r="J242">
        <f>(K242)/1000</f>
        <v>0</v>
      </c>
      <c r="K242">
        <f>IF(BF242, AN242, AH242)</f>
        <v>0</v>
      </c>
      <c r="L242">
        <f>IF(BF242, AI242, AG242)</f>
        <v>0</v>
      </c>
      <c r="M242">
        <f>BH242 - IF(AU242&gt;1, L242*BB242*100.0/(AW242*BV242), 0)</f>
        <v>0</v>
      </c>
      <c r="N242">
        <f>((T242-J242/2)*M242-L242)/(T242+J242/2)</f>
        <v>0</v>
      </c>
      <c r="O242">
        <f>N242*(BO242+BP242)/1000.0</f>
        <v>0</v>
      </c>
      <c r="P242">
        <f>(BH242 - IF(AU242&gt;1, L242*BB242*100.0/(AW242*BV242), 0))*(BO242+BP242)/1000.0</f>
        <v>0</v>
      </c>
      <c r="Q242">
        <f>2.0/((1/S242-1/R242)+SIGN(S242)*SQRT((1/S242-1/R242)*(1/S242-1/R242) + 4*BC242/((BC242+1)*(BC242+1))*(2*1/S242*1/R242-1/R242*1/R242)))</f>
        <v>0</v>
      </c>
      <c r="R242">
        <f>IF(LEFT(BD242,1)&lt;&gt;"0",IF(LEFT(BD242,1)="1",3.0,BE242),$D$5+$E$5*(BV242*BO242/($K$5*1000))+$F$5*(BV242*BO242/($K$5*1000))*MAX(MIN(BB242,$J$5),$I$5)*MAX(MIN(BB242,$J$5),$I$5)+$G$5*MAX(MIN(BB242,$J$5),$I$5)*(BV242*BO242/($K$5*1000))+$H$5*(BV242*BO242/($K$5*1000))*(BV242*BO242/($K$5*1000)))</f>
        <v>0</v>
      </c>
      <c r="S242">
        <f>J242*(1000-(1000*0.61365*exp(17.502*W242/(240.97+W242))/(BO242+BP242)+BJ242)/2)/(1000*0.61365*exp(17.502*W242/(240.97+W242))/(BO242+BP242)-BJ242)</f>
        <v>0</v>
      </c>
      <c r="T242">
        <f>1/((BC242+1)/(Q242/1.6)+1/(R242/1.37)) + BC242/((BC242+1)/(Q242/1.6) + BC242/(R242/1.37))</f>
        <v>0</v>
      </c>
      <c r="U242">
        <f>(AX242*BA242)</f>
        <v>0</v>
      </c>
      <c r="V242">
        <f>(BQ242+(U242+2*0.95*5.67E-8*(((BQ242+$B$7)+273)^4-(BQ242+273)^4)-44100*J242)/(1.84*29.3*R242+8*0.95*5.67E-8*(BQ242+273)^3))</f>
        <v>0</v>
      </c>
      <c r="W242">
        <f>($C$7*BR242+$D$7*BS242+$E$7*V242)</f>
        <v>0</v>
      </c>
      <c r="X242">
        <f>0.61365*exp(17.502*W242/(240.97+W242))</f>
        <v>0</v>
      </c>
      <c r="Y242">
        <f>(Z242/AA242*100)</f>
        <v>0</v>
      </c>
      <c r="Z242">
        <f>BJ242*(BO242+BP242)/1000</f>
        <v>0</v>
      </c>
      <c r="AA242">
        <f>0.61365*exp(17.502*BQ242/(240.97+BQ242))</f>
        <v>0</v>
      </c>
      <c r="AB242">
        <f>(X242-BJ242*(BO242+BP242)/1000)</f>
        <v>0</v>
      </c>
      <c r="AC242">
        <f>(-J242*44100)</f>
        <v>0</v>
      </c>
      <c r="AD242">
        <f>2*29.3*R242*0.92*(BQ242-W242)</f>
        <v>0</v>
      </c>
      <c r="AE242">
        <f>2*0.95*5.67E-8*(((BQ242+$B$7)+273)^4-(W242+273)^4)</f>
        <v>0</v>
      </c>
      <c r="AF242">
        <f>U242+AE242+AC242+AD242</f>
        <v>0</v>
      </c>
      <c r="AG242">
        <f>BN242*AU242*(BI242-BH242*(1000-AU242*BK242)/(1000-AU242*BJ242))/(100*BB242)</f>
        <v>0</v>
      </c>
      <c r="AH242">
        <f>1000*BN242*AU242*(BJ242-BK242)/(100*BB242*(1000-AU242*BJ242))</f>
        <v>0</v>
      </c>
      <c r="AI242">
        <f>(AJ242 - AK242 - BO242*1E3/(8.314*(BQ242+273.15)) * AM242/BN242 * AL242) * BN242/(100*BB242) * (1000 - BK242)/1000</f>
        <v>0</v>
      </c>
      <c r="AJ242">
        <v>1847.66478912605</v>
      </c>
      <c r="AK242">
        <v>1809.69054545454</v>
      </c>
      <c r="AL242">
        <v>3.41693945297122</v>
      </c>
      <c r="AM242">
        <v>66.2237107534502</v>
      </c>
      <c r="AN242">
        <f>(AP242 - AO242 + BO242*1E3/(8.314*(BQ242+273.15)) * AR242/BN242 * AQ242) * BN242/(100*BB242) * 1000/(1000 - AP242)</f>
        <v>0</v>
      </c>
      <c r="AO242">
        <v>20.0582149964452</v>
      </c>
      <c r="AP242">
        <v>21.910706993007</v>
      </c>
      <c r="AQ242">
        <v>-0.00151094312524769</v>
      </c>
      <c r="AR242">
        <v>78.8586477778016</v>
      </c>
      <c r="AS242">
        <v>17</v>
      </c>
      <c r="AT242">
        <v>3</v>
      </c>
      <c r="AU242">
        <f>IF(AS242*$H$13&gt;=AW242,1.0,(AW242/(AW242-AS242*$H$13)))</f>
        <v>0</v>
      </c>
      <c r="AV242">
        <f>(AU242-1)*100</f>
        <v>0</v>
      </c>
      <c r="AW242">
        <f>MAX(0,($B$13+$C$13*BV242)/(1+$D$13*BV242)*BO242/(BQ242+273)*$E$13)</f>
        <v>0</v>
      </c>
      <c r="AX242">
        <f>$B$11*BW242+$C$11*BX242+$F$11*CI242*(1-CL242)</f>
        <v>0</v>
      </c>
      <c r="AY242">
        <f>AX242*AZ242</f>
        <v>0</v>
      </c>
      <c r="AZ242">
        <f>($B$11*$D$9+$C$11*$D$9+$F$11*((CV242+CN242)/MAX(CV242+CN242+CW242, 0.1)*$I$9+CW242/MAX(CV242+CN242+CW242, 0.1)*$J$9))/($B$11+$C$11+$F$11)</f>
        <v>0</v>
      </c>
      <c r="BA242">
        <f>($B$11*$K$9+$C$11*$K$9+$F$11*((CV242+CN242)/MAX(CV242+CN242+CW242, 0.1)*$P$9+CW242/MAX(CV242+CN242+CW242, 0.1)*$Q$9))/($B$11+$C$11+$F$11)</f>
        <v>0</v>
      </c>
      <c r="BB242">
        <v>2.7</v>
      </c>
      <c r="BC242">
        <v>0.5</v>
      </c>
      <c r="BD242" t="s">
        <v>355</v>
      </c>
      <c r="BE242">
        <v>2</v>
      </c>
      <c r="BF242" t="b">
        <v>1</v>
      </c>
      <c r="BG242">
        <v>1657481300.85</v>
      </c>
      <c r="BH242">
        <v>1762.463</v>
      </c>
      <c r="BI242">
        <v>1811.808</v>
      </c>
      <c r="BJ242">
        <v>21.91873</v>
      </c>
      <c r="BK242">
        <v>20.05783</v>
      </c>
      <c r="BL242">
        <v>1754.782</v>
      </c>
      <c r="BM242">
        <v>21.60973</v>
      </c>
      <c r="BN242">
        <v>499.9879</v>
      </c>
      <c r="BO242">
        <v>73.35964</v>
      </c>
      <c r="BP242">
        <v>0.02295059</v>
      </c>
      <c r="BQ242">
        <v>25.17112</v>
      </c>
      <c r="BR242">
        <v>25.02983</v>
      </c>
      <c r="BS242">
        <v>999.9</v>
      </c>
      <c r="BT242">
        <v>0</v>
      </c>
      <c r="BU242">
        <v>0</v>
      </c>
      <c r="BV242">
        <v>10019</v>
      </c>
      <c r="BW242">
        <v>0</v>
      </c>
      <c r="BX242">
        <v>2054.457</v>
      </c>
      <c r="BY242">
        <v>-49.34507</v>
      </c>
      <c r="BZ242">
        <v>1801.96</v>
      </c>
      <c r="CA242">
        <v>1848.893</v>
      </c>
      <c r="CB242">
        <v>1.860882</v>
      </c>
      <c r="CC242">
        <v>1811.808</v>
      </c>
      <c r="CD242">
        <v>20.05783</v>
      </c>
      <c r="CE242">
        <v>1.607951</v>
      </c>
      <c r="CF242">
        <v>1.471435</v>
      </c>
      <c r="CG242">
        <v>14.03519</v>
      </c>
      <c r="CH242">
        <v>12.67452</v>
      </c>
      <c r="CI242">
        <v>2000.029</v>
      </c>
      <c r="CJ242">
        <v>0.9799972</v>
      </c>
      <c r="CK242">
        <v>0.02000312</v>
      </c>
      <c r="CL242">
        <v>0</v>
      </c>
      <c r="CM242">
        <v>2.53558</v>
      </c>
      <c r="CN242">
        <v>0</v>
      </c>
      <c r="CO242">
        <v>3786.937</v>
      </c>
      <c r="CP242">
        <v>16705.63</v>
      </c>
      <c r="CQ242">
        <v>46.187</v>
      </c>
      <c r="CR242">
        <v>48.8874</v>
      </c>
      <c r="CS242">
        <v>47.4874</v>
      </c>
      <c r="CT242">
        <v>46.437</v>
      </c>
      <c r="CU242">
        <v>45.312</v>
      </c>
      <c r="CV242">
        <v>1960.019</v>
      </c>
      <c r="CW242">
        <v>40.01</v>
      </c>
      <c r="CX242">
        <v>0</v>
      </c>
      <c r="CY242">
        <v>1651548088.2</v>
      </c>
      <c r="CZ242">
        <v>0</v>
      </c>
      <c r="DA242">
        <v>0</v>
      </c>
      <c r="DB242" t="s">
        <v>356</v>
      </c>
      <c r="DC242">
        <v>1657298120.5</v>
      </c>
      <c r="DD242">
        <v>1657298120.5</v>
      </c>
      <c r="DE242">
        <v>0</v>
      </c>
      <c r="DF242">
        <v>1.391</v>
      </c>
      <c r="DG242">
        <v>0.035</v>
      </c>
      <c r="DH242">
        <v>2.39</v>
      </c>
      <c r="DI242">
        <v>0.104</v>
      </c>
      <c r="DJ242">
        <v>419</v>
      </c>
      <c r="DK242">
        <v>18</v>
      </c>
      <c r="DL242">
        <v>0.11</v>
      </c>
      <c r="DM242">
        <v>0.02</v>
      </c>
      <c r="DN242">
        <v>-49.255395</v>
      </c>
      <c r="DO242">
        <v>-1.08296960600362</v>
      </c>
      <c r="DP242">
        <v>0.295264543206596</v>
      </c>
      <c r="DQ242">
        <v>0</v>
      </c>
      <c r="DR242">
        <v>1.868229</v>
      </c>
      <c r="DS242">
        <v>0.0100027767354558</v>
      </c>
      <c r="DT242">
        <v>0.0101932356982462</v>
      </c>
      <c r="DU242">
        <v>1</v>
      </c>
      <c r="DV242">
        <v>1</v>
      </c>
      <c r="DW242">
        <v>2</v>
      </c>
      <c r="DX242" t="s">
        <v>383</v>
      </c>
      <c r="DY242">
        <v>2.82832</v>
      </c>
      <c r="DZ242">
        <v>2.63973</v>
      </c>
      <c r="EA242">
        <v>0.192308</v>
      </c>
      <c r="EB242">
        <v>0.195413</v>
      </c>
      <c r="EC242">
        <v>0.0777467</v>
      </c>
      <c r="ED242">
        <v>0.0732008</v>
      </c>
      <c r="EE242">
        <v>22492.1</v>
      </c>
      <c r="EF242">
        <v>19585.1</v>
      </c>
      <c r="EG242">
        <v>24951.9</v>
      </c>
      <c r="EH242">
        <v>23726.7</v>
      </c>
      <c r="EI242">
        <v>39323.5</v>
      </c>
      <c r="EJ242">
        <v>36435.7</v>
      </c>
      <c r="EK242">
        <v>45151.6</v>
      </c>
      <c r="EL242">
        <v>42370.9</v>
      </c>
      <c r="EM242">
        <v>1.7388</v>
      </c>
      <c r="EN242">
        <v>2.06163</v>
      </c>
      <c r="EO242">
        <v>-0.0126809</v>
      </c>
      <c r="EP242">
        <v>0</v>
      </c>
      <c r="EQ242">
        <v>25.2418</v>
      </c>
      <c r="ER242">
        <v>999.9</v>
      </c>
      <c r="ES242">
        <v>32.438</v>
      </c>
      <c r="ET242">
        <v>39.871</v>
      </c>
      <c r="EU242">
        <v>32.5559</v>
      </c>
      <c r="EV242">
        <v>51.7409</v>
      </c>
      <c r="EW242">
        <v>29.5032</v>
      </c>
      <c r="EX242">
        <v>2</v>
      </c>
      <c r="EY242">
        <v>0.298285</v>
      </c>
      <c r="EZ242">
        <v>4.45311</v>
      </c>
      <c r="FA242">
        <v>20.1876</v>
      </c>
      <c r="FB242">
        <v>5.23391</v>
      </c>
      <c r="FC242">
        <v>11.992</v>
      </c>
      <c r="FD242">
        <v>4.9558</v>
      </c>
      <c r="FE242">
        <v>3.304</v>
      </c>
      <c r="FF242">
        <v>348.3</v>
      </c>
      <c r="FG242">
        <v>9999</v>
      </c>
      <c r="FH242">
        <v>9999</v>
      </c>
      <c r="FI242">
        <v>6262.7</v>
      </c>
      <c r="FJ242">
        <v>1.86814</v>
      </c>
      <c r="FK242">
        <v>1.86401</v>
      </c>
      <c r="FL242">
        <v>1.87137</v>
      </c>
      <c r="FM242">
        <v>1.86252</v>
      </c>
      <c r="FN242">
        <v>1.86188</v>
      </c>
      <c r="FO242">
        <v>1.86826</v>
      </c>
      <c r="FP242">
        <v>1.85837</v>
      </c>
      <c r="FQ242">
        <v>1.8646</v>
      </c>
      <c r="FR242">
        <v>5</v>
      </c>
      <c r="FS242">
        <v>0</v>
      </c>
      <c r="FT242">
        <v>0</v>
      </c>
      <c r="FU242">
        <v>0</v>
      </c>
      <c r="FV242" t="s">
        <v>358</v>
      </c>
      <c r="FW242" t="s">
        <v>359</v>
      </c>
      <c r="FX242" t="s">
        <v>360</v>
      </c>
      <c r="FY242" t="s">
        <v>360</v>
      </c>
      <c r="FZ242" t="s">
        <v>360</v>
      </c>
      <c r="GA242" t="s">
        <v>360</v>
      </c>
      <c r="GB242">
        <v>0</v>
      </c>
      <c r="GC242">
        <v>100</v>
      </c>
      <c r="GD242">
        <v>100</v>
      </c>
      <c r="GE242">
        <v>7.73</v>
      </c>
      <c r="GF242">
        <v>0.3087</v>
      </c>
      <c r="GG242">
        <v>1.58883679202709</v>
      </c>
      <c r="GH242">
        <v>0.00476717027532216</v>
      </c>
      <c r="GI242">
        <v>-2.21254457965117e-06</v>
      </c>
      <c r="GJ242">
        <v>8.4011376092462e-10</v>
      </c>
      <c r="GK242">
        <v>-0.0609447565822332</v>
      </c>
      <c r="GL242">
        <v>-0.00872906473258777</v>
      </c>
      <c r="GM242">
        <v>0.00143137740804298</v>
      </c>
      <c r="GN242">
        <v>-1.08861914993027e-05</v>
      </c>
      <c r="GO242">
        <v>12</v>
      </c>
      <c r="GP242">
        <v>2219</v>
      </c>
      <c r="GQ242">
        <v>4</v>
      </c>
      <c r="GR242">
        <v>38</v>
      </c>
      <c r="GS242">
        <v>3053.1</v>
      </c>
      <c r="GT242">
        <v>3053.1</v>
      </c>
      <c r="GU242">
        <v>4.12109</v>
      </c>
      <c r="GV242">
        <v>2.36328</v>
      </c>
      <c r="GW242">
        <v>1.99829</v>
      </c>
      <c r="GX242">
        <v>2.7002</v>
      </c>
      <c r="GY242">
        <v>2.09351</v>
      </c>
      <c r="GZ242">
        <v>2.3877</v>
      </c>
      <c r="HA242">
        <v>44.7534</v>
      </c>
      <c r="HB242">
        <v>13.3703</v>
      </c>
      <c r="HC242">
        <v>18</v>
      </c>
      <c r="HD242">
        <v>426.284</v>
      </c>
      <c r="HE242">
        <v>640.034</v>
      </c>
      <c r="HF242">
        <v>20.7863</v>
      </c>
      <c r="HG242">
        <v>31.2727</v>
      </c>
      <c r="HH242">
        <v>30.0002</v>
      </c>
      <c r="HI242">
        <v>31.4526</v>
      </c>
      <c r="HJ242">
        <v>31.4101</v>
      </c>
      <c r="HK242">
        <v>82.497</v>
      </c>
      <c r="HL242">
        <v>44.9507</v>
      </c>
      <c r="HM242">
        <v>0</v>
      </c>
      <c r="HN242">
        <v>20.742</v>
      </c>
      <c r="HO242">
        <v>1838.92</v>
      </c>
      <c r="HP242">
        <v>19.9928</v>
      </c>
      <c r="HQ242">
        <v>95.5288</v>
      </c>
      <c r="HR242">
        <v>99.578</v>
      </c>
    </row>
    <row r="243" spans="1:226">
      <c r="A243">
        <v>227</v>
      </c>
      <c r="B243">
        <v>1657481308.1</v>
      </c>
      <c r="C243">
        <v>2039.09999990463</v>
      </c>
      <c r="D243" t="s">
        <v>813</v>
      </c>
      <c r="E243" t="s">
        <v>814</v>
      </c>
      <c r="F243">
        <v>5</v>
      </c>
      <c r="G243" t="s">
        <v>596</v>
      </c>
      <c r="H243" t="s">
        <v>354</v>
      </c>
      <c r="I243">
        <v>1657481305.25</v>
      </c>
      <c r="J243">
        <f>(K243)/1000</f>
        <v>0</v>
      </c>
      <c r="K243">
        <f>IF(BF243, AN243, AH243)</f>
        <v>0</v>
      </c>
      <c r="L243">
        <f>IF(BF243, AI243, AG243)</f>
        <v>0</v>
      </c>
      <c r="M243">
        <f>BH243 - IF(AU243&gt;1, L243*BB243*100.0/(AW243*BV243), 0)</f>
        <v>0</v>
      </c>
      <c r="N243">
        <f>((T243-J243/2)*M243-L243)/(T243+J243/2)</f>
        <v>0</v>
      </c>
      <c r="O243">
        <f>N243*(BO243+BP243)/1000.0</f>
        <v>0</v>
      </c>
      <c r="P243">
        <f>(BH243 - IF(AU243&gt;1, L243*BB243*100.0/(AW243*BV243), 0))*(BO243+BP243)/1000.0</f>
        <v>0</v>
      </c>
      <c r="Q243">
        <f>2.0/((1/S243-1/R243)+SIGN(S243)*SQRT((1/S243-1/R243)*(1/S243-1/R243) + 4*BC243/((BC243+1)*(BC243+1))*(2*1/S243*1/R243-1/R243*1/R243)))</f>
        <v>0</v>
      </c>
      <c r="R243">
        <f>IF(LEFT(BD243,1)&lt;&gt;"0",IF(LEFT(BD243,1)="1",3.0,BE243),$D$5+$E$5*(BV243*BO243/($K$5*1000))+$F$5*(BV243*BO243/($K$5*1000))*MAX(MIN(BB243,$J$5),$I$5)*MAX(MIN(BB243,$J$5),$I$5)+$G$5*MAX(MIN(BB243,$J$5),$I$5)*(BV243*BO243/($K$5*1000))+$H$5*(BV243*BO243/($K$5*1000))*(BV243*BO243/($K$5*1000)))</f>
        <v>0</v>
      </c>
      <c r="S243">
        <f>J243*(1000-(1000*0.61365*exp(17.502*W243/(240.97+W243))/(BO243+BP243)+BJ243)/2)/(1000*0.61365*exp(17.502*W243/(240.97+W243))/(BO243+BP243)-BJ243)</f>
        <v>0</v>
      </c>
      <c r="T243">
        <f>1/((BC243+1)/(Q243/1.6)+1/(R243/1.37)) + BC243/((BC243+1)/(Q243/1.6) + BC243/(R243/1.37))</f>
        <v>0</v>
      </c>
      <c r="U243">
        <f>(AX243*BA243)</f>
        <v>0</v>
      </c>
      <c r="V243">
        <f>(BQ243+(U243+2*0.95*5.67E-8*(((BQ243+$B$7)+273)^4-(BQ243+273)^4)-44100*J243)/(1.84*29.3*R243+8*0.95*5.67E-8*(BQ243+273)^3))</f>
        <v>0</v>
      </c>
      <c r="W243">
        <f>($C$7*BR243+$D$7*BS243+$E$7*V243)</f>
        <v>0</v>
      </c>
      <c r="X243">
        <f>0.61365*exp(17.502*W243/(240.97+W243))</f>
        <v>0</v>
      </c>
      <c r="Y243">
        <f>(Z243/AA243*100)</f>
        <v>0</v>
      </c>
      <c r="Z243">
        <f>BJ243*(BO243+BP243)/1000</f>
        <v>0</v>
      </c>
      <c r="AA243">
        <f>0.61365*exp(17.502*BQ243/(240.97+BQ243))</f>
        <v>0</v>
      </c>
      <c r="AB243">
        <f>(X243-BJ243*(BO243+BP243)/1000)</f>
        <v>0</v>
      </c>
      <c r="AC243">
        <f>(-J243*44100)</f>
        <v>0</v>
      </c>
      <c r="AD243">
        <f>2*29.3*R243*0.92*(BQ243-W243)</f>
        <v>0</v>
      </c>
      <c r="AE243">
        <f>2*0.95*5.67E-8*(((BQ243+$B$7)+273)^4-(W243+273)^4)</f>
        <v>0</v>
      </c>
      <c r="AF243">
        <f>U243+AE243+AC243+AD243</f>
        <v>0</v>
      </c>
      <c r="AG243">
        <f>BN243*AU243*(BI243-BH243*(1000-AU243*BK243)/(1000-AU243*BJ243))/(100*BB243)</f>
        <v>0</v>
      </c>
      <c r="AH243">
        <f>1000*BN243*AU243*(BJ243-BK243)/(100*BB243*(1000-AU243*BJ243))</f>
        <v>0</v>
      </c>
      <c r="AI243">
        <f>(AJ243 - AK243 - BO243*1E3/(8.314*(BQ243+273.15)) * AM243/BN243 * AL243) * BN243/(100*BB243) * (1000 - BK243)/1000</f>
        <v>0</v>
      </c>
      <c r="AJ243">
        <v>1863.35556807773</v>
      </c>
      <c r="AK243">
        <v>1825.1996969697</v>
      </c>
      <c r="AL243">
        <v>3.42319314239648</v>
      </c>
      <c r="AM243">
        <v>66.2237107534502</v>
      </c>
      <c r="AN243">
        <f>(AP243 - AO243 + BO243*1E3/(8.314*(BQ243+273.15)) * AR243/BN243 * AQ243) * BN243/(100*BB243) * 1000/(1000 - AP243)</f>
        <v>0</v>
      </c>
      <c r="AO243">
        <v>20.0593720489845</v>
      </c>
      <c r="AP243">
        <v>21.9031335664336</v>
      </c>
      <c r="AQ243">
        <v>-0.000690156280695205</v>
      </c>
      <c r="AR243">
        <v>78.8586477778016</v>
      </c>
      <c r="AS243">
        <v>17</v>
      </c>
      <c r="AT243">
        <v>3</v>
      </c>
      <c r="AU243">
        <f>IF(AS243*$H$13&gt;=AW243,1.0,(AW243/(AW243-AS243*$H$13)))</f>
        <v>0</v>
      </c>
      <c r="AV243">
        <f>(AU243-1)*100</f>
        <v>0</v>
      </c>
      <c r="AW243">
        <f>MAX(0,($B$13+$C$13*BV243)/(1+$D$13*BV243)*BO243/(BQ243+273)*$E$13)</f>
        <v>0</v>
      </c>
      <c r="AX243">
        <f>$B$11*BW243+$C$11*BX243+$F$11*CI243*(1-CL243)</f>
        <v>0</v>
      </c>
      <c r="AY243">
        <f>AX243*AZ243</f>
        <v>0</v>
      </c>
      <c r="AZ243">
        <f>($B$11*$D$9+$C$11*$D$9+$F$11*((CV243+CN243)/MAX(CV243+CN243+CW243, 0.1)*$I$9+CW243/MAX(CV243+CN243+CW243, 0.1)*$J$9))/($B$11+$C$11+$F$11)</f>
        <v>0</v>
      </c>
      <c r="BA243">
        <f>($B$11*$K$9+$C$11*$K$9+$F$11*((CV243+CN243)/MAX(CV243+CN243+CW243, 0.1)*$P$9+CW243/MAX(CV243+CN243+CW243, 0.1)*$Q$9))/($B$11+$C$11+$F$11)</f>
        <v>0</v>
      </c>
      <c r="BB243">
        <v>2.7</v>
      </c>
      <c r="BC243">
        <v>0.5</v>
      </c>
      <c r="BD243" t="s">
        <v>355</v>
      </c>
      <c r="BE243">
        <v>2</v>
      </c>
      <c r="BF243" t="b">
        <v>1</v>
      </c>
      <c r="BG243">
        <v>1657481305.25</v>
      </c>
      <c r="BH243">
        <v>1777.334</v>
      </c>
      <c r="BI243">
        <v>1826.721</v>
      </c>
      <c r="BJ243">
        <v>21.90558</v>
      </c>
      <c r="BK243">
        <v>20.06041</v>
      </c>
      <c r="BL243">
        <v>1769.583</v>
      </c>
      <c r="BM243">
        <v>21.59706</v>
      </c>
      <c r="BN243">
        <v>499.9886</v>
      </c>
      <c r="BO243">
        <v>73.35931</v>
      </c>
      <c r="BP243">
        <v>0.02331434</v>
      </c>
      <c r="BQ243">
        <v>25.17569</v>
      </c>
      <c r="BR243">
        <v>25.03327</v>
      </c>
      <c r="BS243">
        <v>999.9</v>
      </c>
      <c r="BT243">
        <v>0</v>
      </c>
      <c r="BU243">
        <v>0</v>
      </c>
      <c r="BV243">
        <v>10001.945</v>
      </c>
      <c r="BW243">
        <v>0</v>
      </c>
      <c r="BX243">
        <v>2055.283</v>
      </c>
      <c r="BY243">
        <v>-49.38543</v>
      </c>
      <c r="BZ243">
        <v>1817.14</v>
      </c>
      <c r="CA243">
        <v>1864.115</v>
      </c>
      <c r="CB243">
        <v>1.845163</v>
      </c>
      <c r="CC243">
        <v>1826.721</v>
      </c>
      <c r="CD243">
        <v>20.06041</v>
      </c>
      <c r="CE243">
        <v>1.606978</v>
      </c>
      <c r="CF243">
        <v>1.471617</v>
      </c>
      <c r="CG243">
        <v>14.02588</v>
      </c>
      <c r="CH243">
        <v>12.67642</v>
      </c>
      <c r="CI243">
        <v>2000.063</v>
      </c>
      <c r="CJ243">
        <v>0.979998</v>
      </c>
      <c r="CK243">
        <v>0.0200025</v>
      </c>
      <c r="CL243">
        <v>0</v>
      </c>
      <c r="CM243">
        <v>2.51886</v>
      </c>
      <c r="CN243">
        <v>0</v>
      </c>
      <c r="CO243">
        <v>3785.296</v>
      </c>
      <c r="CP243">
        <v>16705.93</v>
      </c>
      <c r="CQ243">
        <v>46.2059</v>
      </c>
      <c r="CR243">
        <v>48.9308</v>
      </c>
      <c r="CS243">
        <v>47.5</v>
      </c>
      <c r="CT243">
        <v>46.4685</v>
      </c>
      <c r="CU243">
        <v>45.312</v>
      </c>
      <c r="CV243">
        <v>1960.053</v>
      </c>
      <c r="CW243">
        <v>40.01</v>
      </c>
      <c r="CX243">
        <v>0</v>
      </c>
      <c r="CY243">
        <v>1651548092.4</v>
      </c>
      <c r="CZ243">
        <v>0</v>
      </c>
      <c r="DA243">
        <v>0</v>
      </c>
      <c r="DB243" t="s">
        <v>356</v>
      </c>
      <c r="DC243">
        <v>1657298120.5</v>
      </c>
      <c r="DD243">
        <v>1657298120.5</v>
      </c>
      <c r="DE243">
        <v>0</v>
      </c>
      <c r="DF243">
        <v>1.391</v>
      </c>
      <c r="DG243">
        <v>0.035</v>
      </c>
      <c r="DH243">
        <v>2.39</v>
      </c>
      <c r="DI243">
        <v>0.104</v>
      </c>
      <c r="DJ243">
        <v>419</v>
      </c>
      <c r="DK243">
        <v>18</v>
      </c>
      <c r="DL243">
        <v>0.11</v>
      </c>
      <c r="DM243">
        <v>0.02</v>
      </c>
      <c r="DN243">
        <v>-49.3073625</v>
      </c>
      <c r="DO243">
        <v>-1.0252333958724</v>
      </c>
      <c r="DP243">
        <v>0.280879087587079</v>
      </c>
      <c r="DQ243">
        <v>0</v>
      </c>
      <c r="DR243">
        <v>1.8649435</v>
      </c>
      <c r="DS243">
        <v>-0.0927383864915609</v>
      </c>
      <c r="DT243">
        <v>0.0141024690302798</v>
      </c>
      <c r="DU243">
        <v>1</v>
      </c>
      <c r="DV243">
        <v>1</v>
      </c>
      <c r="DW243">
        <v>2</v>
      </c>
      <c r="DX243" t="s">
        <v>383</v>
      </c>
      <c r="DY243">
        <v>2.82836</v>
      </c>
      <c r="DZ243">
        <v>2.63989</v>
      </c>
      <c r="EA243">
        <v>0.193274</v>
      </c>
      <c r="EB243">
        <v>0.196317</v>
      </c>
      <c r="EC243">
        <v>0.0777293</v>
      </c>
      <c r="ED243">
        <v>0.0732095</v>
      </c>
      <c r="EE243">
        <v>22465.3</v>
      </c>
      <c r="EF243">
        <v>19562.9</v>
      </c>
      <c r="EG243">
        <v>24951.9</v>
      </c>
      <c r="EH243">
        <v>23726.5</v>
      </c>
      <c r="EI243">
        <v>39325.5</v>
      </c>
      <c r="EJ243">
        <v>36435.3</v>
      </c>
      <c r="EK243">
        <v>45153.1</v>
      </c>
      <c r="EL243">
        <v>42370.8</v>
      </c>
      <c r="EM243">
        <v>1.73895</v>
      </c>
      <c r="EN243">
        <v>2.06165</v>
      </c>
      <c r="EO243">
        <v>-0.0131652</v>
      </c>
      <c r="EP243">
        <v>0</v>
      </c>
      <c r="EQ243">
        <v>25.2555</v>
      </c>
      <c r="ER243">
        <v>999.9</v>
      </c>
      <c r="ES243">
        <v>32.414</v>
      </c>
      <c r="ET243">
        <v>39.871</v>
      </c>
      <c r="EU243">
        <v>32.5316</v>
      </c>
      <c r="EV243">
        <v>51.7509</v>
      </c>
      <c r="EW243">
        <v>29.4992</v>
      </c>
      <c r="EX243">
        <v>2</v>
      </c>
      <c r="EY243">
        <v>0.297774</v>
      </c>
      <c r="EZ243">
        <v>4.49673</v>
      </c>
      <c r="FA243">
        <v>20.1863</v>
      </c>
      <c r="FB243">
        <v>5.23376</v>
      </c>
      <c r="FC243">
        <v>11.992</v>
      </c>
      <c r="FD243">
        <v>4.9556</v>
      </c>
      <c r="FE243">
        <v>3.30398</v>
      </c>
      <c r="FF243">
        <v>348.3</v>
      </c>
      <c r="FG243">
        <v>9999</v>
      </c>
      <c r="FH243">
        <v>9999</v>
      </c>
      <c r="FI243">
        <v>6263</v>
      </c>
      <c r="FJ243">
        <v>1.86817</v>
      </c>
      <c r="FK243">
        <v>1.86401</v>
      </c>
      <c r="FL243">
        <v>1.87137</v>
      </c>
      <c r="FM243">
        <v>1.86254</v>
      </c>
      <c r="FN243">
        <v>1.86188</v>
      </c>
      <c r="FO243">
        <v>1.86827</v>
      </c>
      <c r="FP243">
        <v>1.85837</v>
      </c>
      <c r="FQ243">
        <v>1.86462</v>
      </c>
      <c r="FR243">
        <v>5</v>
      </c>
      <c r="FS243">
        <v>0</v>
      </c>
      <c r="FT243">
        <v>0</v>
      </c>
      <c r="FU243">
        <v>0</v>
      </c>
      <c r="FV243" t="s">
        <v>358</v>
      </c>
      <c r="FW243" t="s">
        <v>359</v>
      </c>
      <c r="FX243" t="s">
        <v>360</v>
      </c>
      <c r="FY243" t="s">
        <v>360</v>
      </c>
      <c r="FZ243" t="s">
        <v>360</v>
      </c>
      <c r="GA243" t="s">
        <v>360</v>
      </c>
      <c r="GB243">
        <v>0</v>
      </c>
      <c r="GC243">
        <v>100</v>
      </c>
      <c r="GD243">
        <v>100</v>
      </c>
      <c r="GE243">
        <v>7.8</v>
      </c>
      <c r="GF243">
        <v>0.3084</v>
      </c>
      <c r="GG243">
        <v>1.58883679202709</v>
      </c>
      <c r="GH243">
        <v>0.00476717027532216</v>
      </c>
      <c r="GI243">
        <v>-2.21254457965117e-06</v>
      </c>
      <c r="GJ243">
        <v>8.4011376092462e-10</v>
      </c>
      <c r="GK243">
        <v>-0.0609447565822332</v>
      </c>
      <c r="GL243">
        <v>-0.00872906473258777</v>
      </c>
      <c r="GM243">
        <v>0.00143137740804298</v>
      </c>
      <c r="GN243">
        <v>-1.08861914993027e-05</v>
      </c>
      <c r="GO243">
        <v>12</v>
      </c>
      <c r="GP243">
        <v>2219</v>
      </c>
      <c r="GQ243">
        <v>4</v>
      </c>
      <c r="GR243">
        <v>38</v>
      </c>
      <c r="GS243">
        <v>3053.1</v>
      </c>
      <c r="GT243">
        <v>3053.1</v>
      </c>
      <c r="GU243">
        <v>4.14795</v>
      </c>
      <c r="GV243">
        <v>2.3645</v>
      </c>
      <c r="GW243">
        <v>1.99829</v>
      </c>
      <c r="GX243">
        <v>2.7002</v>
      </c>
      <c r="GY243">
        <v>2.09351</v>
      </c>
      <c r="GZ243">
        <v>2.37915</v>
      </c>
      <c r="HA243">
        <v>44.7815</v>
      </c>
      <c r="HB243">
        <v>13.3703</v>
      </c>
      <c r="HC243">
        <v>18</v>
      </c>
      <c r="HD243">
        <v>426.324</v>
      </c>
      <c r="HE243">
        <v>639.973</v>
      </c>
      <c r="HF243">
        <v>20.7532</v>
      </c>
      <c r="HG243">
        <v>31.2661</v>
      </c>
      <c r="HH243">
        <v>29.9999</v>
      </c>
      <c r="HI243">
        <v>31.4453</v>
      </c>
      <c r="HJ243">
        <v>31.4026</v>
      </c>
      <c r="HK243">
        <v>82.9746</v>
      </c>
      <c r="HL243">
        <v>45.225</v>
      </c>
      <c r="HM243">
        <v>0</v>
      </c>
      <c r="HN243">
        <v>20.7084</v>
      </c>
      <c r="HO243">
        <v>1859.01</v>
      </c>
      <c r="HP243">
        <v>19.9952</v>
      </c>
      <c r="HQ243">
        <v>95.531</v>
      </c>
      <c r="HR243">
        <v>99.5775</v>
      </c>
    </row>
    <row r="244" spans="1:226">
      <c r="A244">
        <v>228</v>
      </c>
      <c r="B244">
        <v>1657481313.6</v>
      </c>
      <c r="C244">
        <v>2044.59999990463</v>
      </c>
      <c r="D244" t="s">
        <v>815</v>
      </c>
      <c r="E244" t="s">
        <v>816</v>
      </c>
      <c r="F244">
        <v>5</v>
      </c>
      <c r="G244" t="s">
        <v>596</v>
      </c>
      <c r="H244" t="s">
        <v>354</v>
      </c>
      <c r="I244">
        <v>1657481310.85</v>
      </c>
      <c r="J244">
        <f>(K244)/1000</f>
        <v>0</v>
      </c>
      <c r="K244">
        <f>IF(BF244, AN244, AH244)</f>
        <v>0</v>
      </c>
      <c r="L244">
        <f>IF(BF244, AI244, AG244)</f>
        <v>0</v>
      </c>
      <c r="M244">
        <f>BH244 - IF(AU244&gt;1, L244*BB244*100.0/(AW244*BV244), 0)</f>
        <v>0</v>
      </c>
      <c r="N244">
        <f>((T244-J244/2)*M244-L244)/(T244+J244/2)</f>
        <v>0</v>
      </c>
      <c r="O244">
        <f>N244*(BO244+BP244)/1000.0</f>
        <v>0</v>
      </c>
      <c r="P244">
        <f>(BH244 - IF(AU244&gt;1, L244*BB244*100.0/(AW244*BV244), 0))*(BO244+BP244)/1000.0</f>
        <v>0</v>
      </c>
      <c r="Q244">
        <f>2.0/((1/S244-1/R244)+SIGN(S244)*SQRT((1/S244-1/R244)*(1/S244-1/R244) + 4*BC244/((BC244+1)*(BC244+1))*(2*1/S244*1/R244-1/R244*1/R244)))</f>
        <v>0</v>
      </c>
      <c r="R244">
        <f>IF(LEFT(BD244,1)&lt;&gt;"0",IF(LEFT(BD244,1)="1",3.0,BE244),$D$5+$E$5*(BV244*BO244/($K$5*1000))+$F$5*(BV244*BO244/($K$5*1000))*MAX(MIN(BB244,$J$5),$I$5)*MAX(MIN(BB244,$J$5),$I$5)+$G$5*MAX(MIN(BB244,$J$5),$I$5)*(BV244*BO244/($K$5*1000))+$H$5*(BV244*BO244/($K$5*1000))*(BV244*BO244/($K$5*1000)))</f>
        <v>0</v>
      </c>
      <c r="S244">
        <f>J244*(1000-(1000*0.61365*exp(17.502*W244/(240.97+W244))/(BO244+BP244)+BJ244)/2)/(1000*0.61365*exp(17.502*W244/(240.97+W244))/(BO244+BP244)-BJ244)</f>
        <v>0</v>
      </c>
      <c r="T244">
        <f>1/((BC244+1)/(Q244/1.6)+1/(R244/1.37)) + BC244/((BC244+1)/(Q244/1.6) + BC244/(R244/1.37))</f>
        <v>0</v>
      </c>
      <c r="U244">
        <f>(AX244*BA244)</f>
        <v>0</v>
      </c>
      <c r="V244">
        <f>(BQ244+(U244+2*0.95*5.67E-8*(((BQ244+$B$7)+273)^4-(BQ244+273)^4)-44100*J244)/(1.84*29.3*R244+8*0.95*5.67E-8*(BQ244+273)^3))</f>
        <v>0</v>
      </c>
      <c r="W244">
        <f>($C$7*BR244+$D$7*BS244+$E$7*V244)</f>
        <v>0</v>
      </c>
      <c r="X244">
        <f>0.61365*exp(17.502*W244/(240.97+W244))</f>
        <v>0</v>
      </c>
      <c r="Y244">
        <f>(Z244/AA244*100)</f>
        <v>0</v>
      </c>
      <c r="Z244">
        <f>BJ244*(BO244+BP244)/1000</f>
        <v>0</v>
      </c>
      <c r="AA244">
        <f>0.61365*exp(17.502*BQ244/(240.97+BQ244))</f>
        <v>0</v>
      </c>
      <c r="AB244">
        <f>(X244-BJ244*(BO244+BP244)/1000)</f>
        <v>0</v>
      </c>
      <c r="AC244">
        <f>(-J244*44100)</f>
        <v>0</v>
      </c>
      <c r="AD244">
        <f>2*29.3*R244*0.92*(BQ244-W244)</f>
        <v>0</v>
      </c>
      <c r="AE244">
        <f>2*0.95*5.67E-8*(((BQ244+$B$7)+273)^4-(W244+273)^4)</f>
        <v>0</v>
      </c>
      <c r="AF244">
        <f>U244+AE244+AC244+AD244</f>
        <v>0</v>
      </c>
      <c r="AG244">
        <f>BN244*AU244*(BI244-BH244*(1000-AU244*BK244)/(1000-AU244*BJ244))/(100*BB244)</f>
        <v>0</v>
      </c>
      <c r="AH244">
        <f>1000*BN244*AU244*(BJ244-BK244)/(100*BB244*(1000-AU244*BJ244))</f>
        <v>0</v>
      </c>
      <c r="AI244">
        <f>(AJ244 - AK244 - BO244*1E3/(8.314*(BQ244+273.15)) * AM244/BN244 * AL244) * BN244/(100*BB244) * (1000 - BK244)/1000</f>
        <v>0</v>
      </c>
      <c r="AJ244">
        <v>1881.93997887979</v>
      </c>
      <c r="AK244">
        <v>1844.02345454545</v>
      </c>
      <c r="AL244">
        <v>3.33701446767316</v>
      </c>
      <c r="AM244">
        <v>66.2237107534502</v>
      </c>
      <c r="AN244">
        <f>(AP244 - AO244 + BO244*1E3/(8.314*(BQ244+273.15)) * AR244/BN244 * AQ244) * BN244/(100*BB244) * 1000/(1000 - AP244)</f>
        <v>0</v>
      </c>
      <c r="AO244">
        <v>20.054659444747</v>
      </c>
      <c r="AP244">
        <v>21.8817986013986</v>
      </c>
      <c r="AQ244">
        <v>-0.00035136537374388</v>
      </c>
      <c r="AR244">
        <v>78.8586477778016</v>
      </c>
      <c r="AS244">
        <v>17</v>
      </c>
      <c r="AT244">
        <v>3</v>
      </c>
      <c r="AU244">
        <f>IF(AS244*$H$13&gt;=AW244,1.0,(AW244/(AW244-AS244*$H$13)))</f>
        <v>0</v>
      </c>
      <c r="AV244">
        <f>(AU244-1)*100</f>
        <v>0</v>
      </c>
      <c r="AW244">
        <f>MAX(0,($B$13+$C$13*BV244)/(1+$D$13*BV244)*BO244/(BQ244+273)*$E$13)</f>
        <v>0</v>
      </c>
      <c r="AX244">
        <f>$B$11*BW244+$C$11*BX244+$F$11*CI244*(1-CL244)</f>
        <v>0</v>
      </c>
      <c r="AY244">
        <f>AX244*AZ244</f>
        <v>0</v>
      </c>
      <c r="AZ244">
        <f>($B$11*$D$9+$C$11*$D$9+$F$11*((CV244+CN244)/MAX(CV244+CN244+CW244, 0.1)*$I$9+CW244/MAX(CV244+CN244+CW244, 0.1)*$J$9))/($B$11+$C$11+$F$11)</f>
        <v>0</v>
      </c>
      <c r="BA244">
        <f>($B$11*$K$9+$C$11*$K$9+$F$11*((CV244+CN244)/MAX(CV244+CN244+CW244, 0.1)*$P$9+CW244/MAX(CV244+CN244+CW244, 0.1)*$Q$9))/($B$11+$C$11+$F$11)</f>
        <v>0</v>
      </c>
      <c r="BB244">
        <v>2.7</v>
      </c>
      <c r="BC244">
        <v>0.5</v>
      </c>
      <c r="BD244" t="s">
        <v>355</v>
      </c>
      <c r="BE244">
        <v>2</v>
      </c>
      <c r="BF244" t="b">
        <v>1</v>
      </c>
      <c r="BG244">
        <v>1657481310.85</v>
      </c>
      <c r="BH244">
        <v>1796.312</v>
      </c>
      <c r="BI244">
        <v>1845.495</v>
      </c>
      <c r="BJ244">
        <v>21.89254</v>
      </c>
      <c r="BK244">
        <v>20.03892</v>
      </c>
      <c r="BL244">
        <v>1788.469</v>
      </c>
      <c r="BM244">
        <v>21.5845</v>
      </c>
      <c r="BN244">
        <v>499.9952</v>
      </c>
      <c r="BO244">
        <v>73.35814</v>
      </c>
      <c r="BP244">
        <v>0.02350898</v>
      </c>
      <c r="BQ244">
        <v>25.17793</v>
      </c>
      <c r="BR244">
        <v>25.0443</v>
      </c>
      <c r="BS244">
        <v>999.9</v>
      </c>
      <c r="BT244">
        <v>0</v>
      </c>
      <c r="BU244">
        <v>0</v>
      </c>
      <c r="BV244">
        <v>9981.32</v>
      </c>
      <c r="BW244">
        <v>0</v>
      </c>
      <c r="BX244">
        <v>2055.206</v>
      </c>
      <c r="BY244">
        <v>-49.18223</v>
      </c>
      <c r="BZ244">
        <v>1836.522</v>
      </c>
      <c r="CA244">
        <v>1883.232</v>
      </c>
      <c r="CB244">
        <v>1.853606</v>
      </c>
      <c r="CC244">
        <v>1845.495</v>
      </c>
      <c r="CD244">
        <v>20.03892</v>
      </c>
      <c r="CE244">
        <v>1.605994</v>
      </c>
      <c r="CF244">
        <v>1.470018</v>
      </c>
      <c r="CG244">
        <v>14.01645</v>
      </c>
      <c r="CH244">
        <v>12.65983</v>
      </c>
      <c r="CI244">
        <v>2000.001</v>
      </c>
      <c r="CJ244">
        <v>0.9799976</v>
      </c>
      <c r="CK244">
        <v>0.02000281</v>
      </c>
      <c r="CL244">
        <v>0</v>
      </c>
      <c r="CM244">
        <v>2.40197</v>
      </c>
      <c r="CN244">
        <v>0</v>
      </c>
      <c r="CO244">
        <v>3783.504</v>
      </c>
      <c r="CP244">
        <v>16705.38</v>
      </c>
      <c r="CQ244">
        <v>46.25</v>
      </c>
      <c r="CR244">
        <v>48.937</v>
      </c>
      <c r="CS244">
        <v>47.5</v>
      </c>
      <c r="CT244">
        <v>46.5</v>
      </c>
      <c r="CU244">
        <v>45.3624</v>
      </c>
      <c r="CV244">
        <v>1959.999</v>
      </c>
      <c r="CW244">
        <v>40.01</v>
      </c>
      <c r="CX244">
        <v>0</v>
      </c>
      <c r="CY244">
        <v>1651548097.8</v>
      </c>
      <c r="CZ244">
        <v>0</v>
      </c>
      <c r="DA244">
        <v>0</v>
      </c>
      <c r="DB244" t="s">
        <v>356</v>
      </c>
      <c r="DC244">
        <v>1657298120.5</v>
      </c>
      <c r="DD244">
        <v>1657298120.5</v>
      </c>
      <c r="DE244">
        <v>0</v>
      </c>
      <c r="DF244">
        <v>1.391</v>
      </c>
      <c r="DG244">
        <v>0.035</v>
      </c>
      <c r="DH244">
        <v>2.39</v>
      </c>
      <c r="DI244">
        <v>0.104</v>
      </c>
      <c r="DJ244">
        <v>419</v>
      </c>
      <c r="DK244">
        <v>18</v>
      </c>
      <c r="DL244">
        <v>0.11</v>
      </c>
      <c r="DM244">
        <v>0.02</v>
      </c>
      <c r="DN244">
        <v>-49.29448</v>
      </c>
      <c r="DO244">
        <v>0.489807129455938</v>
      </c>
      <c r="DP244">
        <v>0.324581928948609</v>
      </c>
      <c r="DQ244">
        <v>0</v>
      </c>
      <c r="DR244">
        <v>1.85945075</v>
      </c>
      <c r="DS244">
        <v>-0.109867204502819</v>
      </c>
      <c r="DT244">
        <v>0.0147638952156096</v>
      </c>
      <c r="DU244">
        <v>0</v>
      </c>
      <c r="DV244">
        <v>0</v>
      </c>
      <c r="DW244">
        <v>2</v>
      </c>
      <c r="DX244" t="s">
        <v>357</v>
      </c>
      <c r="DY244">
        <v>2.82834</v>
      </c>
      <c r="DZ244">
        <v>2.64015</v>
      </c>
      <c r="EA244">
        <v>0.194429</v>
      </c>
      <c r="EB244">
        <v>0.197513</v>
      </c>
      <c r="EC244">
        <v>0.0776696</v>
      </c>
      <c r="ED244">
        <v>0.0730801</v>
      </c>
      <c r="EE244">
        <v>22433.7</v>
      </c>
      <c r="EF244">
        <v>19534.3</v>
      </c>
      <c r="EG244">
        <v>24952.7</v>
      </c>
      <c r="EH244">
        <v>23727.2</v>
      </c>
      <c r="EI244">
        <v>39328.1</v>
      </c>
      <c r="EJ244">
        <v>36441.2</v>
      </c>
      <c r="EK244">
        <v>45153</v>
      </c>
      <c r="EL244">
        <v>42371.8</v>
      </c>
      <c r="EM244">
        <v>1.73888</v>
      </c>
      <c r="EN244">
        <v>2.06173</v>
      </c>
      <c r="EO244">
        <v>-0.0143349</v>
      </c>
      <c r="EP244">
        <v>0</v>
      </c>
      <c r="EQ244">
        <v>25.2761</v>
      </c>
      <c r="ER244">
        <v>999.9</v>
      </c>
      <c r="ES244">
        <v>32.389</v>
      </c>
      <c r="ET244">
        <v>39.901</v>
      </c>
      <c r="EU244">
        <v>32.5591</v>
      </c>
      <c r="EV244">
        <v>51.5209</v>
      </c>
      <c r="EW244">
        <v>29.5513</v>
      </c>
      <c r="EX244">
        <v>2</v>
      </c>
      <c r="EY244">
        <v>0.29764</v>
      </c>
      <c r="EZ244">
        <v>4.57214</v>
      </c>
      <c r="FA244">
        <v>20.1843</v>
      </c>
      <c r="FB244">
        <v>5.23346</v>
      </c>
      <c r="FC244">
        <v>11.992</v>
      </c>
      <c r="FD244">
        <v>4.9556</v>
      </c>
      <c r="FE244">
        <v>3.30393</v>
      </c>
      <c r="FF244">
        <v>348.3</v>
      </c>
      <c r="FG244">
        <v>9999</v>
      </c>
      <c r="FH244">
        <v>9999</v>
      </c>
      <c r="FI244">
        <v>6263</v>
      </c>
      <c r="FJ244">
        <v>1.86817</v>
      </c>
      <c r="FK244">
        <v>1.86401</v>
      </c>
      <c r="FL244">
        <v>1.87136</v>
      </c>
      <c r="FM244">
        <v>1.86252</v>
      </c>
      <c r="FN244">
        <v>1.86188</v>
      </c>
      <c r="FO244">
        <v>1.86827</v>
      </c>
      <c r="FP244">
        <v>1.85838</v>
      </c>
      <c r="FQ244">
        <v>1.86462</v>
      </c>
      <c r="FR244">
        <v>5</v>
      </c>
      <c r="FS244">
        <v>0</v>
      </c>
      <c r="FT244">
        <v>0</v>
      </c>
      <c r="FU244">
        <v>0</v>
      </c>
      <c r="FV244" t="s">
        <v>358</v>
      </c>
      <c r="FW244" t="s">
        <v>359</v>
      </c>
      <c r="FX244" t="s">
        <v>360</v>
      </c>
      <c r="FY244" t="s">
        <v>360</v>
      </c>
      <c r="FZ244" t="s">
        <v>360</v>
      </c>
      <c r="GA244" t="s">
        <v>360</v>
      </c>
      <c r="GB244">
        <v>0</v>
      </c>
      <c r="GC244">
        <v>100</v>
      </c>
      <c r="GD244">
        <v>100</v>
      </c>
      <c r="GE244">
        <v>7.88</v>
      </c>
      <c r="GF244">
        <v>0.3075</v>
      </c>
      <c r="GG244">
        <v>1.58883679202709</v>
      </c>
      <c r="GH244">
        <v>0.00476717027532216</v>
      </c>
      <c r="GI244">
        <v>-2.21254457965117e-06</v>
      </c>
      <c r="GJ244">
        <v>8.4011376092462e-10</v>
      </c>
      <c r="GK244">
        <v>-0.0609447565822332</v>
      </c>
      <c r="GL244">
        <v>-0.00872906473258777</v>
      </c>
      <c r="GM244">
        <v>0.00143137740804298</v>
      </c>
      <c r="GN244">
        <v>-1.08861914993027e-05</v>
      </c>
      <c r="GO244">
        <v>12</v>
      </c>
      <c r="GP244">
        <v>2219</v>
      </c>
      <c r="GQ244">
        <v>4</v>
      </c>
      <c r="GR244">
        <v>38</v>
      </c>
      <c r="GS244">
        <v>3053.2</v>
      </c>
      <c r="GT244">
        <v>3053.2</v>
      </c>
      <c r="GU244">
        <v>4.17603</v>
      </c>
      <c r="GV244">
        <v>2.3645</v>
      </c>
      <c r="GW244">
        <v>1.99829</v>
      </c>
      <c r="GX244">
        <v>2.70142</v>
      </c>
      <c r="GY244">
        <v>2.09473</v>
      </c>
      <c r="GZ244">
        <v>2.37061</v>
      </c>
      <c r="HA244">
        <v>44.7815</v>
      </c>
      <c r="HB244">
        <v>13.3615</v>
      </c>
      <c r="HC244">
        <v>18</v>
      </c>
      <c r="HD244">
        <v>426.224</v>
      </c>
      <c r="HE244">
        <v>639.938</v>
      </c>
      <c r="HF244">
        <v>20.7154</v>
      </c>
      <c r="HG244">
        <v>31.2585</v>
      </c>
      <c r="HH244">
        <v>30</v>
      </c>
      <c r="HI244">
        <v>31.4368</v>
      </c>
      <c r="HJ244">
        <v>31.3937</v>
      </c>
      <c r="HK244">
        <v>83.5878</v>
      </c>
      <c r="HL244">
        <v>45.225</v>
      </c>
      <c r="HM244">
        <v>0</v>
      </c>
      <c r="HN244">
        <v>20.6641</v>
      </c>
      <c r="HO244">
        <v>1872.44</v>
      </c>
      <c r="HP244">
        <v>19.9987</v>
      </c>
      <c r="HQ244">
        <v>95.5319</v>
      </c>
      <c r="HR244">
        <v>99.58</v>
      </c>
    </row>
    <row r="245" spans="1:226">
      <c r="A245">
        <v>229</v>
      </c>
      <c r="B245">
        <v>1657481318.6</v>
      </c>
      <c r="C245">
        <v>2049.59999990463</v>
      </c>
      <c r="D245" t="s">
        <v>817</v>
      </c>
      <c r="E245" t="s">
        <v>818</v>
      </c>
      <c r="F245">
        <v>5</v>
      </c>
      <c r="G245" t="s">
        <v>596</v>
      </c>
      <c r="H245" t="s">
        <v>354</v>
      </c>
      <c r="I245">
        <v>1657481316.1</v>
      </c>
      <c r="J245">
        <f>(K245)/1000</f>
        <v>0</v>
      </c>
      <c r="K245">
        <f>IF(BF245, AN245, AH245)</f>
        <v>0</v>
      </c>
      <c r="L245">
        <f>IF(BF245, AI245, AG245)</f>
        <v>0</v>
      </c>
      <c r="M245">
        <f>BH245 - IF(AU245&gt;1, L245*BB245*100.0/(AW245*BV245), 0)</f>
        <v>0</v>
      </c>
      <c r="N245">
        <f>((T245-J245/2)*M245-L245)/(T245+J245/2)</f>
        <v>0</v>
      </c>
      <c r="O245">
        <f>N245*(BO245+BP245)/1000.0</f>
        <v>0</v>
      </c>
      <c r="P245">
        <f>(BH245 - IF(AU245&gt;1, L245*BB245*100.0/(AW245*BV245), 0))*(BO245+BP245)/1000.0</f>
        <v>0</v>
      </c>
      <c r="Q245">
        <f>2.0/((1/S245-1/R245)+SIGN(S245)*SQRT((1/S245-1/R245)*(1/S245-1/R245) + 4*BC245/((BC245+1)*(BC245+1))*(2*1/S245*1/R245-1/R245*1/R245)))</f>
        <v>0</v>
      </c>
      <c r="R245">
        <f>IF(LEFT(BD245,1)&lt;&gt;"0",IF(LEFT(BD245,1)="1",3.0,BE245),$D$5+$E$5*(BV245*BO245/($K$5*1000))+$F$5*(BV245*BO245/($K$5*1000))*MAX(MIN(BB245,$J$5),$I$5)*MAX(MIN(BB245,$J$5),$I$5)+$G$5*MAX(MIN(BB245,$J$5),$I$5)*(BV245*BO245/($K$5*1000))+$H$5*(BV245*BO245/($K$5*1000))*(BV245*BO245/($K$5*1000)))</f>
        <v>0</v>
      </c>
      <c r="S245">
        <f>J245*(1000-(1000*0.61365*exp(17.502*W245/(240.97+W245))/(BO245+BP245)+BJ245)/2)/(1000*0.61365*exp(17.502*W245/(240.97+W245))/(BO245+BP245)-BJ245)</f>
        <v>0</v>
      </c>
      <c r="T245">
        <f>1/((BC245+1)/(Q245/1.6)+1/(R245/1.37)) + BC245/((BC245+1)/(Q245/1.6) + BC245/(R245/1.37))</f>
        <v>0</v>
      </c>
      <c r="U245">
        <f>(AX245*BA245)</f>
        <v>0</v>
      </c>
      <c r="V245">
        <f>(BQ245+(U245+2*0.95*5.67E-8*(((BQ245+$B$7)+273)^4-(BQ245+273)^4)-44100*J245)/(1.84*29.3*R245+8*0.95*5.67E-8*(BQ245+273)^3))</f>
        <v>0</v>
      </c>
      <c r="W245">
        <f>($C$7*BR245+$D$7*BS245+$E$7*V245)</f>
        <v>0</v>
      </c>
      <c r="X245">
        <f>0.61365*exp(17.502*W245/(240.97+W245))</f>
        <v>0</v>
      </c>
      <c r="Y245">
        <f>(Z245/AA245*100)</f>
        <v>0</v>
      </c>
      <c r="Z245">
        <f>BJ245*(BO245+BP245)/1000</f>
        <v>0</v>
      </c>
      <c r="AA245">
        <f>0.61365*exp(17.502*BQ245/(240.97+BQ245))</f>
        <v>0</v>
      </c>
      <c r="AB245">
        <f>(X245-BJ245*(BO245+BP245)/1000)</f>
        <v>0</v>
      </c>
      <c r="AC245">
        <f>(-J245*44100)</f>
        <v>0</v>
      </c>
      <c r="AD245">
        <f>2*29.3*R245*0.92*(BQ245-W245)</f>
        <v>0</v>
      </c>
      <c r="AE245">
        <f>2*0.95*5.67E-8*(((BQ245+$B$7)+273)^4-(W245+273)^4)</f>
        <v>0</v>
      </c>
      <c r="AF245">
        <f>U245+AE245+AC245+AD245</f>
        <v>0</v>
      </c>
      <c r="AG245">
        <f>BN245*AU245*(BI245-BH245*(1000-AU245*BK245)/(1000-AU245*BJ245))/(100*BB245)</f>
        <v>0</v>
      </c>
      <c r="AH245">
        <f>1000*BN245*AU245*(BJ245-BK245)/(100*BB245*(1000-AU245*BJ245))</f>
        <v>0</v>
      </c>
      <c r="AI245">
        <f>(AJ245 - AK245 - BO245*1E3/(8.314*(BQ245+273.15)) * AM245/BN245 * AL245) * BN245/(100*BB245) * (1000 - BK245)/1000</f>
        <v>0</v>
      </c>
      <c r="AJ245">
        <v>1899.37260728395</v>
      </c>
      <c r="AK245">
        <v>1861.2263030303</v>
      </c>
      <c r="AL245">
        <v>3.40990118670486</v>
      </c>
      <c r="AM245">
        <v>66.2237107534502</v>
      </c>
      <c r="AN245">
        <f>(AP245 - AO245 + BO245*1E3/(8.314*(BQ245+273.15)) * AR245/BN245 * AQ245) * BN245/(100*BB245) * 1000/(1000 - AP245)</f>
        <v>0</v>
      </c>
      <c r="AO245">
        <v>20.0109050338462</v>
      </c>
      <c r="AP245">
        <v>21.8533727272727</v>
      </c>
      <c r="AQ245">
        <v>-0.00647776909755673</v>
      </c>
      <c r="AR245">
        <v>78.8586477778016</v>
      </c>
      <c r="AS245">
        <v>17</v>
      </c>
      <c r="AT245">
        <v>3</v>
      </c>
      <c r="AU245">
        <f>IF(AS245*$H$13&gt;=AW245,1.0,(AW245/(AW245-AS245*$H$13)))</f>
        <v>0</v>
      </c>
      <c r="AV245">
        <f>(AU245-1)*100</f>
        <v>0</v>
      </c>
      <c r="AW245">
        <f>MAX(0,($B$13+$C$13*BV245)/(1+$D$13*BV245)*BO245/(BQ245+273)*$E$13)</f>
        <v>0</v>
      </c>
      <c r="AX245">
        <f>$B$11*BW245+$C$11*BX245+$F$11*CI245*(1-CL245)</f>
        <v>0</v>
      </c>
      <c r="AY245">
        <f>AX245*AZ245</f>
        <v>0</v>
      </c>
      <c r="AZ245">
        <f>($B$11*$D$9+$C$11*$D$9+$F$11*((CV245+CN245)/MAX(CV245+CN245+CW245, 0.1)*$I$9+CW245/MAX(CV245+CN245+CW245, 0.1)*$J$9))/($B$11+$C$11+$F$11)</f>
        <v>0</v>
      </c>
      <c r="BA245">
        <f>($B$11*$K$9+$C$11*$K$9+$F$11*((CV245+CN245)/MAX(CV245+CN245+CW245, 0.1)*$P$9+CW245/MAX(CV245+CN245+CW245, 0.1)*$Q$9))/($B$11+$C$11+$F$11)</f>
        <v>0</v>
      </c>
      <c r="BB245">
        <v>2.7</v>
      </c>
      <c r="BC245">
        <v>0.5</v>
      </c>
      <c r="BD245" t="s">
        <v>355</v>
      </c>
      <c r="BE245">
        <v>2</v>
      </c>
      <c r="BF245" t="b">
        <v>1</v>
      </c>
      <c r="BG245">
        <v>1657481316.1</v>
      </c>
      <c r="BH245">
        <v>1813.96333333333</v>
      </c>
      <c r="BI245">
        <v>1863.22888888889</v>
      </c>
      <c r="BJ245">
        <v>21.8635777777778</v>
      </c>
      <c r="BK245">
        <v>20.0091666666667</v>
      </c>
      <c r="BL245">
        <v>1806.03333333333</v>
      </c>
      <c r="BM245">
        <v>21.5565777777778</v>
      </c>
      <c r="BN245">
        <v>500.026777777778</v>
      </c>
      <c r="BO245">
        <v>73.3595</v>
      </c>
      <c r="BP245">
        <v>0.0232153444444444</v>
      </c>
      <c r="BQ245">
        <v>25.1846222222222</v>
      </c>
      <c r="BR245">
        <v>25.0452</v>
      </c>
      <c r="BS245">
        <v>999.9</v>
      </c>
      <c r="BT245">
        <v>0</v>
      </c>
      <c r="BU245">
        <v>0</v>
      </c>
      <c r="BV245">
        <v>10017.0888888889</v>
      </c>
      <c r="BW245">
        <v>0</v>
      </c>
      <c r="BX245">
        <v>2054.94222222222</v>
      </c>
      <c r="BY245">
        <v>-49.2653666666667</v>
      </c>
      <c r="BZ245">
        <v>1854.50888888889</v>
      </c>
      <c r="CA245">
        <v>1901.27222222222</v>
      </c>
      <c r="CB245">
        <v>1.8544</v>
      </c>
      <c r="CC245">
        <v>1863.22888888889</v>
      </c>
      <c r="CD245">
        <v>20.0091666666667</v>
      </c>
      <c r="CE245">
        <v>1.60390111111111</v>
      </c>
      <c r="CF245">
        <v>1.46786222222222</v>
      </c>
      <c r="CG245">
        <v>13.9963222222222</v>
      </c>
      <c r="CH245">
        <v>12.6374555555556</v>
      </c>
      <c r="CI245">
        <v>2000.01</v>
      </c>
      <c r="CJ245">
        <v>0.979998</v>
      </c>
      <c r="CK245">
        <v>0.0200025</v>
      </c>
      <c r="CL245">
        <v>0</v>
      </c>
      <c r="CM245">
        <v>2.4631</v>
      </c>
      <c r="CN245">
        <v>0</v>
      </c>
      <c r="CO245">
        <v>3781.15333333333</v>
      </c>
      <c r="CP245">
        <v>16705.4555555556</v>
      </c>
      <c r="CQ245">
        <v>46.25</v>
      </c>
      <c r="CR245">
        <v>48.979</v>
      </c>
      <c r="CS245">
        <v>47.5137777777778</v>
      </c>
      <c r="CT245">
        <v>46.5413333333333</v>
      </c>
      <c r="CU245">
        <v>45.375</v>
      </c>
      <c r="CV245">
        <v>1960.01</v>
      </c>
      <c r="CW245">
        <v>40.0077777777778</v>
      </c>
      <c r="CX245">
        <v>0</v>
      </c>
      <c r="CY245">
        <v>1651548103.2</v>
      </c>
      <c r="CZ245">
        <v>0</v>
      </c>
      <c r="DA245">
        <v>0</v>
      </c>
      <c r="DB245" t="s">
        <v>356</v>
      </c>
      <c r="DC245">
        <v>1657298120.5</v>
      </c>
      <c r="DD245">
        <v>1657298120.5</v>
      </c>
      <c r="DE245">
        <v>0</v>
      </c>
      <c r="DF245">
        <v>1.391</v>
      </c>
      <c r="DG245">
        <v>0.035</v>
      </c>
      <c r="DH245">
        <v>2.39</v>
      </c>
      <c r="DI245">
        <v>0.104</v>
      </c>
      <c r="DJ245">
        <v>419</v>
      </c>
      <c r="DK245">
        <v>18</v>
      </c>
      <c r="DL245">
        <v>0.11</v>
      </c>
      <c r="DM245">
        <v>0.02</v>
      </c>
      <c r="DN245">
        <v>-49.290245</v>
      </c>
      <c r="DO245">
        <v>-0.572188367729735</v>
      </c>
      <c r="DP245">
        <v>0.328237960898797</v>
      </c>
      <c r="DQ245">
        <v>0</v>
      </c>
      <c r="DR245">
        <v>1.85465</v>
      </c>
      <c r="DS245">
        <v>-0.0204450281425897</v>
      </c>
      <c r="DT245">
        <v>0.0100380055289883</v>
      </c>
      <c r="DU245">
        <v>1</v>
      </c>
      <c r="DV245">
        <v>1</v>
      </c>
      <c r="DW245">
        <v>2</v>
      </c>
      <c r="DX245" t="s">
        <v>383</v>
      </c>
      <c r="DY245">
        <v>2.82863</v>
      </c>
      <c r="DZ245">
        <v>2.63919</v>
      </c>
      <c r="EA245">
        <v>0.195493</v>
      </c>
      <c r="EB245">
        <v>0.198499</v>
      </c>
      <c r="EC245">
        <v>0.0776075</v>
      </c>
      <c r="ED245">
        <v>0.0730682</v>
      </c>
      <c r="EE245">
        <v>22404.3</v>
      </c>
      <c r="EF245">
        <v>19510.7</v>
      </c>
      <c r="EG245">
        <v>24952.9</v>
      </c>
      <c r="EH245">
        <v>23727.6</v>
      </c>
      <c r="EI245">
        <v>39331.4</v>
      </c>
      <c r="EJ245">
        <v>36442.5</v>
      </c>
      <c r="EK245">
        <v>45153.7</v>
      </c>
      <c r="EL245">
        <v>42372.6</v>
      </c>
      <c r="EM245">
        <v>1.73913</v>
      </c>
      <c r="EN245">
        <v>2.0617</v>
      </c>
      <c r="EO245">
        <v>-0.0149757</v>
      </c>
      <c r="EP245">
        <v>0</v>
      </c>
      <c r="EQ245">
        <v>25.299</v>
      </c>
      <c r="ER245">
        <v>999.9</v>
      </c>
      <c r="ES245">
        <v>32.389</v>
      </c>
      <c r="ET245">
        <v>39.901</v>
      </c>
      <c r="EU245">
        <v>32.563</v>
      </c>
      <c r="EV245">
        <v>51.3209</v>
      </c>
      <c r="EW245">
        <v>29.5312</v>
      </c>
      <c r="EX245">
        <v>2</v>
      </c>
      <c r="EY245">
        <v>0.29763</v>
      </c>
      <c r="EZ245">
        <v>4.66218</v>
      </c>
      <c r="FA245">
        <v>20.1818</v>
      </c>
      <c r="FB245">
        <v>5.23346</v>
      </c>
      <c r="FC245">
        <v>11.992</v>
      </c>
      <c r="FD245">
        <v>4.9557</v>
      </c>
      <c r="FE245">
        <v>3.304</v>
      </c>
      <c r="FF245">
        <v>348.3</v>
      </c>
      <c r="FG245">
        <v>9999</v>
      </c>
      <c r="FH245">
        <v>9999</v>
      </c>
      <c r="FI245">
        <v>6263.2</v>
      </c>
      <c r="FJ245">
        <v>1.86817</v>
      </c>
      <c r="FK245">
        <v>1.86401</v>
      </c>
      <c r="FL245">
        <v>1.87136</v>
      </c>
      <c r="FM245">
        <v>1.8625</v>
      </c>
      <c r="FN245">
        <v>1.86188</v>
      </c>
      <c r="FO245">
        <v>1.86825</v>
      </c>
      <c r="FP245">
        <v>1.85837</v>
      </c>
      <c r="FQ245">
        <v>1.86462</v>
      </c>
      <c r="FR245">
        <v>5</v>
      </c>
      <c r="FS245">
        <v>0</v>
      </c>
      <c r="FT245">
        <v>0</v>
      </c>
      <c r="FU245">
        <v>0</v>
      </c>
      <c r="FV245" t="s">
        <v>358</v>
      </c>
      <c r="FW245" t="s">
        <v>359</v>
      </c>
      <c r="FX245" t="s">
        <v>360</v>
      </c>
      <c r="FY245" t="s">
        <v>360</v>
      </c>
      <c r="FZ245" t="s">
        <v>360</v>
      </c>
      <c r="GA245" t="s">
        <v>360</v>
      </c>
      <c r="GB245">
        <v>0</v>
      </c>
      <c r="GC245">
        <v>100</v>
      </c>
      <c r="GD245">
        <v>100</v>
      </c>
      <c r="GE245">
        <v>7.97</v>
      </c>
      <c r="GF245">
        <v>0.3065</v>
      </c>
      <c r="GG245">
        <v>1.58883679202709</v>
      </c>
      <c r="GH245">
        <v>0.00476717027532216</v>
      </c>
      <c r="GI245">
        <v>-2.21254457965117e-06</v>
      </c>
      <c r="GJ245">
        <v>8.4011376092462e-10</v>
      </c>
      <c r="GK245">
        <v>-0.0609447565822332</v>
      </c>
      <c r="GL245">
        <v>-0.00872906473258777</v>
      </c>
      <c r="GM245">
        <v>0.00143137740804298</v>
      </c>
      <c r="GN245">
        <v>-1.08861914993027e-05</v>
      </c>
      <c r="GO245">
        <v>12</v>
      </c>
      <c r="GP245">
        <v>2219</v>
      </c>
      <c r="GQ245">
        <v>4</v>
      </c>
      <c r="GR245">
        <v>38</v>
      </c>
      <c r="GS245">
        <v>3053.3</v>
      </c>
      <c r="GT245">
        <v>3053.3</v>
      </c>
      <c r="GU245">
        <v>4.20166</v>
      </c>
      <c r="GV245">
        <v>2.36206</v>
      </c>
      <c r="GW245">
        <v>1.99829</v>
      </c>
      <c r="GX245">
        <v>2.69897</v>
      </c>
      <c r="GY245">
        <v>2.09351</v>
      </c>
      <c r="GZ245">
        <v>2.41821</v>
      </c>
      <c r="HA245">
        <v>44.8096</v>
      </c>
      <c r="HB245">
        <v>13.3615</v>
      </c>
      <c r="HC245">
        <v>18</v>
      </c>
      <c r="HD245">
        <v>426.323</v>
      </c>
      <c r="HE245">
        <v>639.836</v>
      </c>
      <c r="HF245">
        <v>20.6721</v>
      </c>
      <c r="HG245">
        <v>31.2517</v>
      </c>
      <c r="HH245">
        <v>30</v>
      </c>
      <c r="HI245">
        <v>31.4299</v>
      </c>
      <c r="HJ245">
        <v>31.3861</v>
      </c>
      <c r="HK245">
        <v>84.1658</v>
      </c>
      <c r="HL245">
        <v>45.225</v>
      </c>
      <c r="HM245">
        <v>0</v>
      </c>
      <c r="HN245">
        <v>20.6193</v>
      </c>
      <c r="HO245">
        <v>1892.54</v>
      </c>
      <c r="HP245">
        <v>19.9987</v>
      </c>
      <c r="HQ245">
        <v>95.5332</v>
      </c>
      <c r="HR245">
        <v>99.5819</v>
      </c>
    </row>
    <row r="246" spans="1:226">
      <c r="A246">
        <v>230</v>
      </c>
      <c r="B246">
        <v>1657481323.6</v>
      </c>
      <c r="C246">
        <v>2054.59999990463</v>
      </c>
      <c r="D246" t="s">
        <v>819</v>
      </c>
      <c r="E246" t="s">
        <v>820</v>
      </c>
      <c r="F246">
        <v>5</v>
      </c>
      <c r="G246" t="s">
        <v>596</v>
      </c>
      <c r="H246" t="s">
        <v>354</v>
      </c>
      <c r="I246">
        <v>1657481320.8</v>
      </c>
      <c r="J246">
        <f>(K246)/1000</f>
        <v>0</v>
      </c>
      <c r="K246">
        <f>IF(BF246, AN246, AH246)</f>
        <v>0</v>
      </c>
      <c r="L246">
        <f>IF(BF246, AI246, AG246)</f>
        <v>0</v>
      </c>
      <c r="M246">
        <f>BH246 - IF(AU246&gt;1, L246*BB246*100.0/(AW246*BV246), 0)</f>
        <v>0</v>
      </c>
      <c r="N246">
        <f>((T246-J246/2)*M246-L246)/(T246+J246/2)</f>
        <v>0</v>
      </c>
      <c r="O246">
        <f>N246*(BO246+BP246)/1000.0</f>
        <v>0</v>
      </c>
      <c r="P246">
        <f>(BH246 - IF(AU246&gt;1, L246*BB246*100.0/(AW246*BV246), 0))*(BO246+BP246)/1000.0</f>
        <v>0</v>
      </c>
      <c r="Q246">
        <f>2.0/((1/S246-1/R246)+SIGN(S246)*SQRT((1/S246-1/R246)*(1/S246-1/R246) + 4*BC246/((BC246+1)*(BC246+1))*(2*1/S246*1/R246-1/R246*1/R246)))</f>
        <v>0</v>
      </c>
      <c r="R246">
        <f>IF(LEFT(BD246,1)&lt;&gt;"0",IF(LEFT(BD246,1)="1",3.0,BE246),$D$5+$E$5*(BV246*BO246/($K$5*1000))+$F$5*(BV246*BO246/($K$5*1000))*MAX(MIN(BB246,$J$5),$I$5)*MAX(MIN(BB246,$J$5),$I$5)+$G$5*MAX(MIN(BB246,$J$5),$I$5)*(BV246*BO246/($K$5*1000))+$H$5*(BV246*BO246/($K$5*1000))*(BV246*BO246/($K$5*1000)))</f>
        <v>0</v>
      </c>
      <c r="S246">
        <f>J246*(1000-(1000*0.61365*exp(17.502*W246/(240.97+W246))/(BO246+BP246)+BJ246)/2)/(1000*0.61365*exp(17.502*W246/(240.97+W246))/(BO246+BP246)-BJ246)</f>
        <v>0</v>
      </c>
      <c r="T246">
        <f>1/((BC246+1)/(Q246/1.6)+1/(R246/1.37)) + BC246/((BC246+1)/(Q246/1.6) + BC246/(R246/1.37))</f>
        <v>0</v>
      </c>
      <c r="U246">
        <f>(AX246*BA246)</f>
        <v>0</v>
      </c>
      <c r="V246">
        <f>(BQ246+(U246+2*0.95*5.67E-8*(((BQ246+$B$7)+273)^4-(BQ246+273)^4)-44100*J246)/(1.84*29.3*R246+8*0.95*5.67E-8*(BQ246+273)^3))</f>
        <v>0</v>
      </c>
      <c r="W246">
        <f>($C$7*BR246+$D$7*BS246+$E$7*V246)</f>
        <v>0</v>
      </c>
      <c r="X246">
        <f>0.61365*exp(17.502*W246/(240.97+W246))</f>
        <v>0</v>
      </c>
      <c r="Y246">
        <f>(Z246/AA246*100)</f>
        <v>0</v>
      </c>
      <c r="Z246">
        <f>BJ246*(BO246+BP246)/1000</f>
        <v>0</v>
      </c>
      <c r="AA246">
        <f>0.61365*exp(17.502*BQ246/(240.97+BQ246))</f>
        <v>0</v>
      </c>
      <c r="AB246">
        <f>(X246-BJ246*(BO246+BP246)/1000)</f>
        <v>0</v>
      </c>
      <c r="AC246">
        <f>(-J246*44100)</f>
        <v>0</v>
      </c>
      <c r="AD246">
        <f>2*29.3*R246*0.92*(BQ246-W246)</f>
        <v>0</v>
      </c>
      <c r="AE246">
        <f>2*0.95*5.67E-8*(((BQ246+$B$7)+273)^4-(W246+273)^4)</f>
        <v>0</v>
      </c>
      <c r="AF246">
        <f>U246+AE246+AC246+AD246</f>
        <v>0</v>
      </c>
      <c r="AG246">
        <f>BN246*AU246*(BI246-BH246*(1000-AU246*BK246)/(1000-AU246*BJ246))/(100*BB246)</f>
        <v>0</v>
      </c>
      <c r="AH246">
        <f>1000*BN246*AU246*(BJ246-BK246)/(100*BB246*(1000-AU246*BJ246))</f>
        <v>0</v>
      </c>
      <c r="AI246">
        <f>(AJ246 - AK246 - BO246*1E3/(8.314*(BQ246+273.15)) * AM246/BN246 * AL246) * BN246/(100*BB246) * (1000 - BK246)/1000</f>
        <v>0</v>
      </c>
      <c r="AJ246">
        <v>1916.11864754367</v>
      </c>
      <c r="AK246">
        <v>1878.0903030303</v>
      </c>
      <c r="AL246">
        <v>3.41068446163209</v>
      </c>
      <c r="AM246">
        <v>66.2237107534502</v>
      </c>
      <c r="AN246">
        <f>(AP246 - AO246 + BO246*1E3/(8.314*(BQ246+273.15)) * AR246/BN246 * AQ246) * BN246/(100*BB246) * 1000/(1000 - AP246)</f>
        <v>0</v>
      </c>
      <c r="AO246">
        <v>20.0045740957473</v>
      </c>
      <c r="AP246">
        <v>21.8288272727273</v>
      </c>
      <c r="AQ246">
        <v>-0.00207654051662852</v>
      </c>
      <c r="AR246">
        <v>78.8586477778016</v>
      </c>
      <c r="AS246">
        <v>17</v>
      </c>
      <c r="AT246">
        <v>3</v>
      </c>
      <c r="AU246">
        <f>IF(AS246*$H$13&gt;=AW246,1.0,(AW246/(AW246-AS246*$H$13)))</f>
        <v>0</v>
      </c>
      <c r="AV246">
        <f>(AU246-1)*100</f>
        <v>0</v>
      </c>
      <c r="AW246">
        <f>MAX(0,($B$13+$C$13*BV246)/(1+$D$13*BV246)*BO246/(BQ246+273)*$E$13)</f>
        <v>0</v>
      </c>
      <c r="AX246">
        <f>$B$11*BW246+$C$11*BX246+$F$11*CI246*(1-CL246)</f>
        <v>0</v>
      </c>
      <c r="AY246">
        <f>AX246*AZ246</f>
        <v>0</v>
      </c>
      <c r="AZ246">
        <f>($B$11*$D$9+$C$11*$D$9+$F$11*((CV246+CN246)/MAX(CV246+CN246+CW246, 0.1)*$I$9+CW246/MAX(CV246+CN246+CW246, 0.1)*$J$9))/($B$11+$C$11+$F$11)</f>
        <v>0</v>
      </c>
      <c r="BA246">
        <f>($B$11*$K$9+$C$11*$K$9+$F$11*((CV246+CN246)/MAX(CV246+CN246+CW246, 0.1)*$P$9+CW246/MAX(CV246+CN246+CW246, 0.1)*$Q$9))/($B$11+$C$11+$F$11)</f>
        <v>0</v>
      </c>
      <c r="BB246">
        <v>2.7</v>
      </c>
      <c r="BC246">
        <v>0.5</v>
      </c>
      <c r="BD246" t="s">
        <v>355</v>
      </c>
      <c r="BE246">
        <v>2</v>
      </c>
      <c r="BF246" t="b">
        <v>1</v>
      </c>
      <c r="BG246">
        <v>1657481320.8</v>
      </c>
      <c r="BH246">
        <v>1829.377</v>
      </c>
      <c r="BI246">
        <v>1878.946</v>
      </c>
      <c r="BJ246">
        <v>21.84075</v>
      </c>
      <c r="BK246">
        <v>20.00314</v>
      </c>
      <c r="BL246">
        <v>1821.37</v>
      </c>
      <c r="BM246">
        <v>21.5346</v>
      </c>
      <c r="BN246">
        <v>500.0103</v>
      </c>
      <c r="BO246">
        <v>73.35923</v>
      </c>
      <c r="BP246">
        <v>0.02309842</v>
      </c>
      <c r="BQ246">
        <v>25.19014</v>
      </c>
      <c r="BR246">
        <v>25.06239</v>
      </c>
      <c r="BS246">
        <v>999.9</v>
      </c>
      <c r="BT246">
        <v>0</v>
      </c>
      <c r="BU246">
        <v>0</v>
      </c>
      <c r="BV246">
        <v>9965.931</v>
      </c>
      <c r="BW246">
        <v>0</v>
      </c>
      <c r="BX246">
        <v>2054.803</v>
      </c>
      <c r="BY246">
        <v>-49.56992</v>
      </c>
      <c r="BZ246">
        <v>1870.224</v>
      </c>
      <c r="CA246">
        <v>1917.3</v>
      </c>
      <c r="CB246">
        <v>1.837598</v>
      </c>
      <c r="CC246">
        <v>1878.946</v>
      </c>
      <c r="CD246">
        <v>20.00314</v>
      </c>
      <c r="CE246">
        <v>1.602222</v>
      </c>
      <c r="CF246">
        <v>1.467415</v>
      </c>
      <c r="CG246">
        <v>13.98019</v>
      </c>
      <c r="CH246">
        <v>12.63282</v>
      </c>
      <c r="CI246">
        <v>1999.953</v>
      </c>
      <c r="CJ246">
        <v>0.9799968</v>
      </c>
      <c r="CK246">
        <v>0.02000343</v>
      </c>
      <c r="CL246">
        <v>0</v>
      </c>
      <c r="CM246">
        <v>2.59025</v>
      </c>
      <c r="CN246">
        <v>0</v>
      </c>
      <c r="CO246">
        <v>3782.917</v>
      </c>
      <c r="CP246">
        <v>16704.98</v>
      </c>
      <c r="CQ246">
        <v>46.2872</v>
      </c>
      <c r="CR246">
        <v>49</v>
      </c>
      <c r="CS246">
        <v>47.5558</v>
      </c>
      <c r="CT246">
        <v>46.562</v>
      </c>
      <c r="CU246">
        <v>45.375</v>
      </c>
      <c r="CV246">
        <v>1959.95</v>
      </c>
      <c r="CW246">
        <v>40.01</v>
      </c>
      <c r="CX246">
        <v>0</v>
      </c>
      <c r="CY246">
        <v>1651548108</v>
      </c>
      <c r="CZ246">
        <v>0</v>
      </c>
      <c r="DA246">
        <v>0</v>
      </c>
      <c r="DB246" t="s">
        <v>356</v>
      </c>
      <c r="DC246">
        <v>1657298120.5</v>
      </c>
      <c r="DD246">
        <v>1657298120.5</v>
      </c>
      <c r="DE246">
        <v>0</v>
      </c>
      <c r="DF246">
        <v>1.391</v>
      </c>
      <c r="DG246">
        <v>0.035</v>
      </c>
      <c r="DH246">
        <v>2.39</v>
      </c>
      <c r="DI246">
        <v>0.104</v>
      </c>
      <c r="DJ246">
        <v>419</v>
      </c>
      <c r="DK246">
        <v>18</v>
      </c>
      <c r="DL246">
        <v>0.11</v>
      </c>
      <c r="DM246">
        <v>0.02</v>
      </c>
      <c r="DN246">
        <v>-49.3442425</v>
      </c>
      <c r="DO246">
        <v>-1.28356885553467</v>
      </c>
      <c r="DP246">
        <v>0.379434167470129</v>
      </c>
      <c r="DQ246">
        <v>0</v>
      </c>
      <c r="DR246">
        <v>1.8475405</v>
      </c>
      <c r="DS246">
        <v>-0.0208777485928687</v>
      </c>
      <c r="DT246">
        <v>0.0100236031321077</v>
      </c>
      <c r="DU246">
        <v>1</v>
      </c>
      <c r="DV246">
        <v>1</v>
      </c>
      <c r="DW246">
        <v>2</v>
      </c>
      <c r="DX246" t="s">
        <v>383</v>
      </c>
      <c r="DY246">
        <v>2.8286</v>
      </c>
      <c r="DZ246">
        <v>2.63952</v>
      </c>
      <c r="EA246">
        <v>0.196532</v>
      </c>
      <c r="EB246">
        <v>0.199586</v>
      </c>
      <c r="EC246">
        <v>0.0775428</v>
      </c>
      <c r="ED246">
        <v>0.0730548</v>
      </c>
      <c r="EE246">
        <v>22375.7</v>
      </c>
      <c r="EF246">
        <v>19484.3</v>
      </c>
      <c r="EG246">
        <v>24953.3</v>
      </c>
      <c r="EH246">
        <v>23727.8</v>
      </c>
      <c r="EI246">
        <v>39334.5</v>
      </c>
      <c r="EJ246">
        <v>36443</v>
      </c>
      <c r="EK246">
        <v>45154</v>
      </c>
      <c r="EL246">
        <v>42372.6</v>
      </c>
      <c r="EM246">
        <v>1.7391</v>
      </c>
      <c r="EN246">
        <v>2.0616</v>
      </c>
      <c r="EO246">
        <v>-0.0151768</v>
      </c>
      <c r="EP246">
        <v>0</v>
      </c>
      <c r="EQ246">
        <v>25.3197</v>
      </c>
      <c r="ER246">
        <v>999.9</v>
      </c>
      <c r="ES246">
        <v>32.34</v>
      </c>
      <c r="ET246">
        <v>39.932</v>
      </c>
      <c r="EU246">
        <v>32.5661</v>
      </c>
      <c r="EV246">
        <v>51.7509</v>
      </c>
      <c r="EW246">
        <v>29.4551</v>
      </c>
      <c r="EX246">
        <v>2</v>
      </c>
      <c r="EY246">
        <v>0.297665</v>
      </c>
      <c r="EZ246">
        <v>4.74032</v>
      </c>
      <c r="FA246">
        <v>20.1795</v>
      </c>
      <c r="FB246">
        <v>5.23421</v>
      </c>
      <c r="FC246">
        <v>11.992</v>
      </c>
      <c r="FD246">
        <v>4.95575</v>
      </c>
      <c r="FE246">
        <v>3.304</v>
      </c>
      <c r="FF246">
        <v>348.3</v>
      </c>
      <c r="FG246">
        <v>9999</v>
      </c>
      <c r="FH246">
        <v>9999</v>
      </c>
      <c r="FI246">
        <v>6263.2</v>
      </c>
      <c r="FJ246">
        <v>1.86814</v>
      </c>
      <c r="FK246">
        <v>1.864</v>
      </c>
      <c r="FL246">
        <v>1.87135</v>
      </c>
      <c r="FM246">
        <v>1.86254</v>
      </c>
      <c r="FN246">
        <v>1.86188</v>
      </c>
      <c r="FO246">
        <v>1.86824</v>
      </c>
      <c r="FP246">
        <v>1.85837</v>
      </c>
      <c r="FQ246">
        <v>1.86462</v>
      </c>
      <c r="FR246">
        <v>5</v>
      </c>
      <c r="FS246">
        <v>0</v>
      </c>
      <c r="FT246">
        <v>0</v>
      </c>
      <c r="FU246">
        <v>0</v>
      </c>
      <c r="FV246" t="s">
        <v>358</v>
      </c>
      <c r="FW246" t="s">
        <v>359</v>
      </c>
      <c r="FX246" t="s">
        <v>360</v>
      </c>
      <c r="FY246" t="s">
        <v>360</v>
      </c>
      <c r="FZ246" t="s">
        <v>360</v>
      </c>
      <c r="GA246" t="s">
        <v>360</v>
      </c>
      <c r="GB246">
        <v>0</v>
      </c>
      <c r="GC246">
        <v>100</v>
      </c>
      <c r="GD246">
        <v>100</v>
      </c>
      <c r="GE246">
        <v>8.06</v>
      </c>
      <c r="GF246">
        <v>0.3057</v>
      </c>
      <c r="GG246">
        <v>1.58883679202709</v>
      </c>
      <c r="GH246">
        <v>0.00476717027532216</v>
      </c>
      <c r="GI246">
        <v>-2.21254457965117e-06</v>
      </c>
      <c r="GJ246">
        <v>8.4011376092462e-10</v>
      </c>
      <c r="GK246">
        <v>-0.0609447565822332</v>
      </c>
      <c r="GL246">
        <v>-0.00872906473258777</v>
      </c>
      <c r="GM246">
        <v>0.00143137740804298</v>
      </c>
      <c r="GN246">
        <v>-1.08861914993027e-05</v>
      </c>
      <c r="GO246">
        <v>12</v>
      </c>
      <c r="GP246">
        <v>2219</v>
      </c>
      <c r="GQ246">
        <v>4</v>
      </c>
      <c r="GR246">
        <v>38</v>
      </c>
      <c r="GS246">
        <v>3053.4</v>
      </c>
      <c r="GT246">
        <v>3053.4</v>
      </c>
      <c r="GU246">
        <v>4.22852</v>
      </c>
      <c r="GV246">
        <v>2.35962</v>
      </c>
      <c r="GW246">
        <v>1.99829</v>
      </c>
      <c r="GX246">
        <v>2.7002</v>
      </c>
      <c r="GY246">
        <v>2.09351</v>
      </c>
      <c r="GZ246">
        <v>2.41699</v>
      </c>
      <c r="HA246">
        <v>44.8096</v>
      </c>
      <c r="HB246">
        <v>13.3615</v>
      </c>
      <c r="HC246">
        <v>18</v>
      </c>
      <c r="HD246">
        <v>426.255</v>
      </c>
      <c r="HE246">
        <v>639.673</v>
      </c>
      <c r="HF246">
        <v>20.6249</v>
      </c>
      <c r="HG246">
        <v>31.2463</v>
      </c>
      <c r="HH246">
        <v>30</v>
      </c>
      <c r="HI246">
        <v>31.4218</v>
      </c>
      <c r="HJ246">
        <v>31.3786</v>
      </c>
      <c r="HK246">
        <v>84.6393</v>
      </c>
      <c r="HL246">
        <v>45.225</v>
      </c>
      <c r="HM246">
        <v>0</v>
      </c>
      <c r="HN246">
        <v>20.5568</v>
      </c>
      <c r="HO246">
        <v>1905.96</v>
      </c>
      <c r="HP246">
        <v>20.0074</v>
      </c>
      <c r="HQ246">
        <v>95.5341</v>
      </c>
      <c r="HR246">
        <v>99.5822</v>
      </c>
    </row>
    <row r="247" spans="1:226">
      <c r="A247">
        <v>231</v>
      </c>
      <c r="B247">
        <v>1657481328.6</v>
      </c>
      <c r="C247">
        <v>2059.59999990463</v>
      </c>
      <c r="D247" t="s">
        <v>821</v>
      </c>
      <c r="E247" t="s">
        <v>822</v>
      </c>
      <c r="F247">
        <v>5</v>
      </c>
      <c r="G247" t="s">
        <v>596</v>
      </c>
      <c r="H247" t="s">
        <v>354</v>
      </c>
      <c r="I247">
        <v>1657481326.1</v>
      </c>
      <c r="J247">
        <f>(K247)/1000</f>
        <v>0</v>
      </c>
      <c r="K247">
        <f>IF(BF247, AN247, AH247)</f>
        <v>0</v>
      </c>
      <c r="L247">
        <f>IF(BF247, AI247, AG247)</f>
        <v>0</v>
      </c>
      <c r="M247">
        <f>BH247 - IF(AU247&gt;1, L247*BB247*100.0/(AW247*BV247), 0)</f>
        <v>0</v>
      </c>
      <c r="N247">
        <f>((T247-J247/2)*M247-L247)/(T247+J247/2)</f>
        <v>0</v>
      </c>
      <c r="O247">
        <f>N247*(BO247+BP247)/1000.0</f>
        <v>0</v>
      </c>
      <c r="P247">
        <f>(BH247 - IF(AU247&gt;1, L247*BB247*100.0/(AW247*BV247), 0))*(BO247+BP247)/1000.0</f>
        <v>0</v>
      </c>
      <c r="Q247">
        <f>2.0/((1/S247-1/R247)+SIGN(S247)*SQRT((1/S247-1/R247)*(1/S247-1/R247) + 4*BC247/((BC247+1)*(BC247+1))*(2*1/S247*1/R247-1/R247*1/R247)))</f>
        <v>0</v>
      </c>
      <c r="R247">
        <f>IF(LEFT(BD247,1)&lt;&gt;"0",IF(LEFT(BD247,1)="1",3.0,BE247),$D$5+$E$5*(BV247*BO247/($K$5*1000))+$F$5*(BV247*BO247/($K$5*1000))*MAX(MIN(BB247,$J$5),$I$5)*MAX(MIN(BB247,$J$5),$I$5)+$G$5*MAX(MIN(BB247,$J$5),$I$5)*(BV247*BO247/($K$5*1000))+$H$5*(BV247*BO247/($K$5*1000))*(BV247*BO247/($K$5*1000)))</f>
        <v>0</v>
      </c>
      <c r="S247">
        <f>J247*(1000-(1000*0.61365*exp(17.502*W247/(240.97+W247))/(BO247+BP247)+BJ247)/2)/(1000*0.61365*exp(17.502*W247/(240.97+W247))/(BO247+BP247)-BJ247)</f>
        <v>0</v>
      </c>
      <c r="T247">
        <f>1/((BC247+1)/(Q247/1.6)+1/(R247/1.37)) + BC247/((BC247+1)/(Q247/1.6) + BC247/(R247/1.37))</f>
        <v>0</v>
      </c>
      <c r="U247">
        <f>(AX247*BA247)</f>
        <v>0</v>
      </c>
      <c r="V247">
        <f>(BQ247+(U247+2*0.95*5.67E-8*(((BQ247+$B$7)+273)^4-(BQ247+273)^4)-44100*J247)/(1.84*29.3*R247+8*0.95*5.67E-8*(BQ247+273)^3))</f>
        <v>0</v>
      </c>
      <c r="W247">
        <f>($C$7*BR247+$D$7*BS247+$E$7*V247)</f>
        <v>0</v>
      </c>
      <c r="X247">
        <f>0.61365*exp(17.502*W247/(240.97+W247))</f>
        <v>0</v>
      </c>
      <c r="Y247">
        <f>(Z247/AA247*100)</f>
        <v>0</v>
      </c>
      <c r="Z247">
        <f>BJ247*(BO247+BP247)/1000</f>
        <v>0</v>
      </c>
      <c r="AA247">
        <f>0.61365*exp(17.502*BQ247/(240.97+BQ247))</f>
        <v>0</v>
      </c>
      <c r="AB247">
        <f>(X247-BJ247*(BO247+BP247)/1000)</f>
        <v>0</v>
      </c>
      <c r="AC247">
        <f>(-J247*44100)</f>
        <v>0</v>
      </c>
      <c r="AD247">
        <f>2*29.3*R247*0.92*(BQ247-W247)</f>
        <v>0</v>
      </c>
      <c r="AE247">
        <f>2*0.95*5.67E-8*(((BQ247+$B$7)+273)^4-(W247+273)^4)</f>
        <v>0</v>
      </c>
      <c r="AF247">
        <f>U247+AE247+AC247+AD247</f>
        <v>0</v>
      </c>
      <c r="AG247">
        <f>BN247*AU247*(BI247-BH247*(1000-AU247*BK247)/(1000-AU247*BJ247))/(100*BB247)</f>
        <v>0</v>
      </c>
      <c r="AH247">
        <f>1000*BN247*AU247*(BJ247-BK247)/(100*BB247*(1000-AU247*BJ247))</f>
        <v>0</v>
      </c>
      <c r="AI247">
        <f>(AJ247 - AK247 - BO247*1E3/(8.314*(BQ247+273.15)) * AM247/BN247 * AL247) * BN247/(100*BB247) * (1000 - BK247)/1000</f>
        <v>0</v>
      </c>
      <c r="AJ247">
        <v>1933.46171098124</v>
      </c>
      <c r="AK247">
        <v>1895.24163636364</v>
      </c>
      <c r="AL247">
        <v>3.38409845236449</v>
      </c>
      <c r="AM247">
        <v>66.2237107534502</v>
      </c>
      <c r="AN247">
        <f>(AP247 - AO247 + BO247*1E3/(8.314*(BQ247+273.15)) * AR247/BN247 * AQ247) * BN247/(100*BB247) * 1000/(1000 - AP247)</f>
        <v>0</v>
      </c>
      <c r="AO247">
        <v>20.0020793555045</v>
      </c>
      <c r="AP247">
        <v>21.8124853146853</v>
      </c>
      <c r="AQ247">
        <v>-0.0028143239951667</v>
      </c>
      <c r="AR247">
        <v>78.8586477778016</v>
      </c>
      <c r="AS247">
        <v>17</v>
      </c>
      <c r="AT247">
        <v>3</v>
      </c>
      <c r="AU247">
        <f>IF(AS247*$H$13&gt;=AW247,1.0,(AW247/(AW247-AS247*$H$13)))</f>
        <v>0</v>
      </c>
      <c r="AV247">
        <f>(AU247-1)*100</f>
        <v>0</v>
      </c>
      <c r="AW247">
        <f>MAX(0,($B$13+$C$13*BV247)/(1+$D$13*BV247)*BO247/(BQ247+273)*$E$13)</f>
        <v>0</v>
      </c>
      <c r="AX247">
        <f>$B$11*BW247+$C$11*BX247+$F$11*CI247*(1-CL247)</f>
        <v>0</v>
      </c>
      <c r="AY247">
        <f>AX247*AZ247</f>
        <v>0</v>
      </c>
      <c r="AZ247">
        <f>($B$11*$D$9+$C$11*$D$9+$F$11*((CV247+CN247)/MAX(CV247+CN247+CW247, 0.1)*$I$9+CW247/MAX(CV247+CN247+CW247, 0.1)*$J$9))/($B$11+$C$11+$F$11)</f>
        <v>0</v>
      </c>
      <c r="BA247">
        <f>($B$11*$K$9+$C$11*$K$9+$F$11*((CV247+CN247)/MAX(CV247+CN247+CW247, 0.1)*$P$9+CW247/MAX(CV247+CN247+CW247, 0.1)*$Q$9))/($B$11+$C$11+$F$11)</f>
        <v>0</v>
      </c>
      <c r="BB247">
        <v>2.7</v>
      </c>
      <c r="BC247">
        <v>0.5</v>
      </c>
      <c r="BD247" t="s">
        <v>355</v>
      </c>
      <c r="BE247">
        <v>2</v>
      </c>
      <c r="BF247" t="b">
        <v>1</v>
      </c>
      <c r="BG247">
        <v>1657481326.1</v>
      </c>
      <c r="BH247">
        <v>1847.38222222222</v>
      </c>
      <c r="BI247">
        <v>1896.60222222222</v>
      </c>
      <c r="BJ247">
        <v>21.8173111111111</v>
      </c>
      <c r="BK247">
        <v>20.0028444444444</v>
      </c>
      <c r="BL247">
        <v>1839.28333333333</v>
      </c>
      <c r="BM247">
        <v>21.5120222222222</v>
      </c>
      <c r="BN247">
        <v>499.979444444444</v>
      </c>
      <c r="BO247">
        <v>73.3580555555556</v>
      </c>
      <c r="BP247">
        <v>0.0238056777777778</v>
      </c>
      <c r="BQ247">
        <v>25.1885444444444</v>
      </c>
      <c r="BR247">
        <v>25.0751555555556</v>
      </c>
      <c r="BS247">
        <v>999.9</v>
      </c>
      <c r="BT247">
        <v>0</v>
      </c>
      <c r="BU247">
        <v>0</v>
      </c>
      <c r="BV247">
        <v>9931.80444444445</v>
      </c>
      <c r="BW247">
        <v>0</v>
      </c>
      <c r="BX247">
        <v>2054.15777777778</v>
      </c>
      <c r="BY247">
        <v>-49.2189333333333</v>
      </c>
      <c r="BZ247">
        <v>1888.58555555556</v>
      </c>
      <c r="CA247">
        <v>1935.31222222222</v>
      </c>
      <c r="CB247">
        <v>1.81446333333333</v>
      </c>
      <c r="CC247">
        <v>1896.60222222222</v>
      </c>
      <c r="CD247">
        <v>20.0028444444444</v>
      </c>
      <c r="CE247">
        <v>1.60047666666667</v>
      </c>
      <c r="CF247">
        <v>1.46737111111111</v>
      </c>
      <c r="CG247">
        <v>13.9634</v>
      </c>
      <c r="CH247">
        <v>12.6323555555556</v>
      </c>
      <c r="CI247">
        <v>1999.99777777778</v>
      </c>
      <c r="CJ247">
        <v>0.979998</v>
      </c>
      <c r="CK247">
        <v>0.0200025</v>
      </c>
      <c r="CL247">
        <v>0</v>
      </c>
      <c r="CM247">
        <v>2.55941111111111</v>
      </c>
      <c r="CN247">
        <v>0</v>
      </c>
      <c r="CO247">
        <v>3780.41</v>
      </c>
      <c r="CP247">
        <v>16705.3666666667</v>
      </c>
      <c r="CQ247">
        <v>46.312</v>
      </c>
      <c r="CR247">
        <v>49</v>
      </c>
      <c r="CS247">
        <v>47.562</v>
      </c>
      <c r="CT247">
        <v>46.562</v>
      </c>
      <c r="CU247">
        <v>45.4025555555556</v>
      </c>
      <c r="CV247">
        <v>1959.99777777778</v>
      </c>
      <c r="CW247">
        <v>40.0022222222222</v>
      </c>
      <c r="CX247">
        <v>0</v>
      </c>
      <c r="CY247">
        <v>1651548112.8</v>
      </c>
      <c r="CZ247">
        <v>0</v>
      </c>
      <c r="DA247">
        <v>0</v>
      </c>
      <c r="DB247" t="s">
        <v>356</v>
      </c>
      <c r="DC247">
        <v>1657298120.5</v>
      </c>
      <c r="DD247">
        <v>1657298120.5</v>
      </c>
      <c r="DE247">
        <v>0</v>
      </c>
      <c r="DF247">
        <v>1.391</v>
      </c>
      <c r="DG247">
        <v>0.035</v>
      </c>
      <c r="DH247">
        <v>2.39</v>
      </c>
      <c r="DI247">
        <v>0.104</v>
      </c>
      <c r="DJ247">
        <v>419</v>
      </c>
      <c r="DK247">
        <v>18</v>
      </c>
      <c r="DL247">
        <v>0.11</v>
      </c>
      <c r="DM247">
        <v>0.02</v>
      </c>
      <c r="DN247">
        <v>-49.3535075</v>
      </c>
      <c r="DO247">
        <v>-1.67385928705434</v>
      </c>
      <c r="DP247">
        <v>0.420118395447938</v>
      </c>
      <c r="DQ247">
        <v>0</v>
      </c>
      <c r="DR247">
        <v>1.84212575</v>
      </c>
      <c r="DS247">
        <v>-0.12308589118199</v>
      </c>
      <c r="DT247">
        <v>0.0159610193733828</v>
      </c>
      <c r="DU247">
        <v>0</v>
      </c>
      <c r="DV247">
        <v>0</v>
      </c>
      <c r="DW247">
        <v>2</v>
      </c>
      <c r="DX247" t="s">
        <v>357</v>
      </c>
      <c r="DY247">
        <v>2.8283</v>
      </c>
      <c r="DZ247">
        <v>2.63982</v>
      </c>
      <c r="EA247">
        <v>0.197563</v>
      </c>
      <c r="EB247">
        <v>0.200518</v>
      </c>
      <c r="EC247">
        <v>0.0775068</v>
      </c>
      <c r="ED247">
        <v>0.0730613</v>
      </c>
      <c r="EE247">
        <v>22347.1</v>
      </c>
      <c r="EF247">
        <v>19461.6</v>
      </c>
      <c r="EG247">
        <v>24953.5</v>
      </c>
      <c r="EH247">
        <v>23727.8</v>
      </c>
      <c r="EI247">
        <v>39336.5</v>
      </c>
      <c r="EJ247">
        <v>36442.6</v>
      </c>
      <c r="EK247">
        <v>45154.6</v>
      </c>
      <c r="EL247">
        <v>42372.4</v>
      </c>
      <c r="EM247">
        <v>1.7389</v>
      </c>
      <c r="EN247">
        <v>2.0619</v>
      </c>
      <c r="EO247">
        <v>-0.0159442</v>
      </c>
      <c r="EP247">
        <v>0</v>
      </c>
      <c r="EQ247">
        <v>25.3358</v>
      </c>
      <c r="ER247">
        <v>999.9</v>
      </c>
      <c r="ES247">
        <v>32.34</v>
      </c>
      <c r="ET247">
        <v>39.932</v>
      </c>
      <c r="EU247">
        <v>32.5645</v>
      </c>
      <c r="EV247">
        <v>52.3309</v>
      </c>
      <c r="EW247">
        <v>29.5913</v>
      </c>
      <c r="EX247">
        <v>2</v>
      </c>
      <c r="EY247">
        <v>0.297774</v>
      </c>
      <c r="EZ247">
        <v>4.8635</v>
      </c>
      <c r="FA247">
        <v>20.1759</v>
      </c>
      <c r="FB247">
        <v>5.23361</v>
      </c>
      <c r="FC247">
        <v>11.992</v>
      </c>
      <c r="FD247">
        <v>4.9557</v>
      </c>
      <c r="FE247">
        <v>3.30395</v>
      </c>
      <c r="FF247">
        <v>348.3</v>
      </c>
      <c r="FG247">
        <v>9999</v>
      </c>
      <c r="FH247">
        <v>9999</v>
      </c>
      <c r="FI247">
        <v>6263.5</v>
      </c>
      <c r="FJ247">
        <v>1.86814</v>
      </c>
      <c r="FK247">
        <v>1.86398</v>
      </c>
      <c r="FL247">
        <v>1.87135</v>
      </c>
      <c r="FM247">
        <v>1.86252</v>
      </c>
      <c r="FN247">
        <v>1.86188</v>
      </c>
      <c r="FO247">
        <v>1.86823</v>
      </c>
      <c r="FP247">
        <v>1.85837</v>
      </c>
      <c r="FQ247">
        <v>1.86462</v>
      </c>
      <c r="FR247">
        <v>5</v>
      </c>
      <c r="FS247">
        <v>0</v>
      </c>
      <c r="FT247">
        <v>0</v>
      </c>
      <c r="FU247">
        <v>0</v>
      </c>
      <c r="FV247" t="s">
        <v>358</v>
      </c>
      <c r="FW247" t="s">
        <v>359</v>
      </c>
      <c r="FX247" t="s">
        <v>360</v>
      </c>
      <c r="FY247" t="s">
        <v>360</v>
      </c>
      <c r="FZ247" t="s">
        <v>360</v>
      </c>
      <c r="GA247" t="s">
        <v>360</v>
      </c>
      <c r="GB247">
        <v>0</v>
      </c>
      <c r="GC247">
        <v>100</v>
      </c>
      <c r="GD247">
        <v>100</v>
      </c>
      <c r="GE247">
        <v>8.14</v>
      </c>
      <c r="GF247">
        <v>0.3051</v>
      </c>
      <c r="GG247">
        <v>1.58883679202709</v>
      </c>
      <c r="GH247">
        <v>0.00476717027532216</v>
      </c>
      <c r="GI247">
        <v>-2.21254457965117e-06</v>
      </c>
      <c r="GJ247">
        <v>8.4011376092462e-10</v>
      </c>
      <c r="GK247">
        <v>-0.0609447565822332</v>
      </c>
      <c r="GL247">
        <v>-0.00872906473258777</v>
      </c>
      <c r="GM247">
        <v>0.00143137740804298</v>
      </c>
      <c r="GN247">
        <v>-1.08861914993027e-05</v>
      </c>
      <c r="GO247">
        <v>12</v>
      </c>
      <c r="GP247">
        <v>2219</v>
      </c>
      <c r="GQ247">
        <v>4</v>
      </c>
      <c r="GR247">
        <v>38</v>
      </c>
      <c r="GS247">
        <v>3053.5</v>
      </c>
      <c r="GT247">
        <v>3053.5</v>
      </c>
      <c r="GU247">
        <v>4.25415</v>
      </c>
      <c r="GV247">
        <v>2.36084</v>
      </c>
      <c r="GW247">
        <v>1.99829</v>
      </c>
      <c r="GX247">
        <v>2.7002</v>
      </c>
      <c r="GY247">
        <v>2.09351</v>
      </c>
      <c r="GZ247">
        <v>2.41577</v>
      </c>
      <c r="HA247">
        <v>44.8377</v>
      </c>
      <c r="HB247">
        <v>13.3528</v>
      </c>
      <c r="HC247">
        <v>18</v>
      </c>
      <c r="HD247">
        <v>426.096</v>
      </c>
      <c r="HE247">
        <v>639.843</v>
      </c>
      <c r="HF247">
        <v>20.5695</v>
      </c>
      <c r="HG247">
        <v>31.2412</v>
      </c>
      <c r="HH247">
        <v>30.0002</v>
      </c>
      <c r="HI247">
        <v>31.4154</v>
      </c>
      <c r="HJ247">
        <v>31.3715</v>
      </c>
      <c r="HK247">
        <v>85.1331</v>
      </c>
      <c r="HL247">
        <v>45.225</v>
      </c>
      <c r="HM247">
        <v>0</v>
      </c>
      <c r="HN247">
        <v>20.4821</v>
      </c>
      <c r="HO247">
        <v>1926.22</v>
      </c>
      <c r="HP247">
        <v>20.0256</v>
      </c>
      <c r="HQ247">
        <v>95.5351</v>
      </c>
      <c r="HR247">
        <v>99.5819</v>
      </c>
    </row>
    <row r="248" spans="1:226">
      <c r="A248">
        <v>232</v>
      </c>
      <c r="B248">
        <v>1657481333.6</v>
      </c>
      <c r="C248">
        <v>2064.59999990463</v>
      </c>
      <c r="D248" t="s">
        <v>823</v>
      </c>
      <c r="E248" t="s">
        <v>824</v>
      </c>
      <c r="F248">
        <v>5</v>
      </c>
      <c r="G248" t="s">
        <v>596</v>
      </c>
      <c r="H248" t="s">
        <v>354</v>
      </c>
      <c r="I248">
        <v>1657481330.8</v>
      </c>
      <c r="J248">
        <f>(K248)/1000</f>
        <v>0</v>
      </c>
      <c r="K248">
        <f>IF(BF248, AN248, AH248)</f>
        <v>0</v>
      </c>
      <c r="L248">
        <f>IF(BF248, AI248, AG248)</f>
        <v>0</v>
      </c>
      <c r="M248">
        <f>BH248 - IF(AU248&gt;1, L248*BB248*100.0/(AW248*BV248), 0)</f>
        <v>0</v>
      </c>
      <c r="N248">
        <f>((T248-J248/2)*M248-L248)/(T248+J248/2)</f>
        <v>0</v>
      </c>
      <c r="O248">
        <f>N248*(BO248+BP248)/1000.0</f>
        <v>0</v>
      </c>
      <c r="P248">
        <f>(BH248 - IF(AU248&gt;1, L248*BB248*100.0/(AW248*BV248), 0))*(BO248+BP248)/1000.0</f>
        <v>0</v>
      </c>
      <c r="Q248">
        <f>2.0/((1/S248-1/R248)+SIGN(S248)*SQRT((1/S248-1/R248)*(1/S248-1/R248) + 4*BC248/((BC248+1)*(BC248+1))*(2*1/S248*1/R248-1/R248*1/R248)))</f>
        <v>0</v>
      </c>
      <c r="R248">
        <f>IF(LEFT(BD248,1)&lt;&gt;"0",IF(LEFT(BD248,1)="1",3.0,BE248),$D$5+$E$5*(BV248*BO248/($K$5*1000))+$F$5*(BV248*BO248/($K$5*1000))*MAX(MIN(BB248,$J$5),$I$5)*MAX(MIN(BB248,$J$5),$I$5)+$G$5*MAX(MIN(BB248,$J$5),$I$5)*(BV248*BO248/($K$5*1000))+$H$5*(BV248*BO248/($K$5*1000))*(BV248*BO248/($K$5*1000)))</f>
        <v>0</v>
      </c>
      <c r="S248">
        <f>J248*(1000-(1000*0.61365*exp(17.502*W248/(240.97+W248))/(BO248+BP248)+BJ248)/2)/(1000*0.61365*exp(17.502*W248/(240.97+W248))/(BO248+BP248)-BJ248)</f>
        <v>0</v>
      </c>
      <c r="T248">
        <f>1/((BC248+1)/(Q248/1.6)+1/(R248/1.37)) + BC248/((BC248+1)/(Q248/1.6) + BC248/(R248/1.37))</f>
        <v>0</v>
      </c>
      <c r="U248">
        <f>(AX248*BA248)</f>
        <v>0</v>
      </c>
      <c r="V248">
        <f>(BQ248+(U248+2*0.95*5.67E-8*(((BQ248+$B$7)+273)^4-(BQ248+273)^4)-44100*J248)/(1.84*29.3*R248+8*0.95*5.67E-8*(BQ248+273)^3))</f>
        <v>0</v>
      </c>
      <c r="W248">
        <f>($C$7*BR248+$D$7*BS248+$E$7*V248)</f>
        <v>0</v>
      </c>
      <c r="X248">
        <f>0.61365*exp(17.502*W248/(240.97+W248))</f>
        <v>0</v>
      </c>
      <c r="Y248">
        <f>(Z248/AA248*100)</f>
        <v>0</v>
      </c>
      <c r="Z248">
        <f>BJ248*(BO248+BP248)/1000</f>
        <v>0</v>
      </c>
      <c r="AA248">
        <f>0.61365*exp(17.502*BQ248/(240.97+BQ248))</f>
        <v>0</v>
      </c>
      <c r="AB248">
        <f>(X248-BJ248*(BO248+BP248)/1000)</f>
        <v>0</v>
      </c>
      <c r="AC248">
        <f>(-J248*44100)</f>
        <v>0</v>
      </c>
      <c r="AD248">
        <f>2*29.3*R248*0.92*(BQ248-W248)</f>
        <v>0</v>
      </c>
      <c r="AE248">
        <f>2*0.95*5.67E-8*(((BQ248+$B$7)+273)^4-(W248+273)^4)</f>
        <v>0</v>
      </c>
      <c r="AF248">
        <f>U248+AE248+AC248+AD248</f>
        <v>0</v>
      </c>
      <c r="AG248">
        <f>BN248*AU248*(BI248-BH248*(1000-AU248*BK248)/(1000-AU248*BJ248))/(100*BB248)</f>
        <v>0</v>
      </c>
      <c r="AH248">
        <f>1000*BN248*AU248*(BJ248-BK248)/(100*BB248*(1000-AU248*BJ248))</f>
        <v>0</v>
      </c>
      <c r="AI248">
        <f>(AJ248 - AK248 - BO248*1E3/(8.314*(BQ248+273.15)) * AM248/BN248 * AL248) * BN248/(100*BB248) * (1000 - BK248)/1000</f>
        <v>0</v>
      </c>
      <c r="AJ248">
        <v>1949.52252829719</v>
      </c>
      <c r="AK248">
        <v>1911.70236363636</v>
      </c>
      <c r="AL248">
        <v>3.29717585337427</v>
      </c>
      <c r="AM248">
        <v>66.2237107534502</v>
      </c>
      <c r="AN248">
        <f>(AP248 - AO248 + BO248*1E3/(8.314*(BQ248+273.15)) * AR248/BN248 * AQ248) * BN248/(100*BB248) * 1000/(1000 - AP248)</f>
        <v>0</v>
      </c>
      <c r="AO248">
        <v>20.0020268071558</v>
      </c>
      <c r="AP248">
        <v>21.799334965035</v>
      </c>
      <c r="AQ248">
        <v>-0.000653472784814034</v>
      </c>
      <c r="AR248">
        <v>78.8586477778016</v>
      </c>
      <c r="AS248">
        <v>17</v>
      </c>
      <c r="AT248">
        <v>3</v>
      </c>
      <c r="AU248">
        <f>IF(AS248*$H$13&gt;=AW248,1.0,(AW248/(AW248-AS248*$H$13)))</f>
        <v>0</v>
      </c>
      <c r="AV248">
        <f>(AU248-1)*100</f>
        <v>0</v>
      </c>
      <c r="AW248">
        <f>MAX(0,($B$13+$C$13*BV248)/(1+$D$13*BV248)*BO248/(BQ248+273)*$E$13)</f>
        <v>0</v>
      </c>
      <c r="AX248">
        <f>$B$11*BW248+$C$11*BX248+$F$11*CI248*(1-CL248)</f>
        <v>0</v>
      </c>
      <c r="AY248">
        <f>AX248*AZ248</f>
        <v>0</v>
      </c>
      <c r="AZ248">
        <f>($B$11*$D$9+$C$11*$D$9+$F$11*((CV248+CN248)/MAX(CV248+CN248+CW248, 0.1)*$I$9+CW248/MAX(CV248+CN248+CW248, 0.1)*$J$9))/($B$11+$C$11+$F$11)</f>
        <v>0</v>
      </c>
      <c r="BA248">
        <f>($B$11*$K$9+$C$11*$K$9+$F$11*((CV248+CN248)/MAX(CV248+CN248+CW248, 0.1)*$P$9+CW248/MAX(CV248+CN248+CW248, 0.1)*$Q$9))/($B$11+$C$11+$F$11)</f>
        <v>0</v>
      </c>
      <c r="BB248">
        <v>2.7</v>
      </c>
      <c r="BC248">
        <v>0.5</v>
      </c>
      <c r="BD248" t="s">
        <v>355</v>
      </c>
      <c r="BE248">
        <v>2</v>
      </c>
      <c r="BF248" t="b">
        <v>1</v>
      </c>
      <c r="BG248">
        <v>1657481330.8</v>
      </c>
      <c r="BH248">
        <v>1862.543</v>
      </c>
      <c r="BI248">
        <v>1911.586</v>
      </c>
      <c r="BJ248">
        <v>21.80513</v>
      </c>
      <c r="BK248">
        <v>20.00011</v>
      </c>
      <c r="BL248">
        <v>1854.366</v>
      </c>
      <c r="BM248">
        <v>21.50026</v>
      </c>
      <c r="BN248">
        <v>499.963</v>
      </c>
      <c r="BO248">
        <v>73.3587</v>
      </c>
      <c r="BP248">
        <v>0.02314148</v>
      </c>
      <c r="BQ248">
        <v>25.18701</v>
      </c>
      <c r="BR248">
        <v>25.08026</v>
      </c>
      <c r="BS248">
        <v>999.9</v>
      </c>
      <c r="BT248">
        <v>0</v>
      </c>
      <c r="BU248">
        <v>0</v>
      </c>
      <c r="BV248">
        <v>9986.375</v>
      </c>
      <c r="BW248">
        <v>0</v>
      </c>
      <c r="BX248">
        <v>2054.533</v>
      </c>
      <c r="BY248">
        <v>-49.04267</v>
      </c>
      <c r="BZ248">
        <v>1904.063</v>
      </c>
      <c r="CA248">
        <v>1950.6</v>
      </c>
      <c r="CB248">
        <v>1.805006</v>
      </c>
      <c r="CC248">
        <v>1911.586</v>
      </c>
      <c r="CD248">
        <v>20.00011</v>
      </c>
      <c r="CE248">
        <v>1.599595</v>
      </c>
      <c r="CF248">
        <v>1.467184</v>
      </c>
      <c r="CG248">
        <v>13.95491</v>
      </c>
      <c r="CH248">
        <v>12.6304</v>
      </c>
      <c r="CI248">
        <v>1999.984</v>
      </c>
      <c r="CJ248">
        <v>0.979998</v>
      </c>
      <c r="CK248">
        <v>0.0200025</v>
      </c>
      <c r="CL248">
        <v>0</v>
      </c>
      <c r="CM248">
        <v>2.57182</v>
      </c>
      <c r="CN248">
        <v>0</v>
      </c>
      <c r="CO248">
        <v>3783.489</v>
      </c>
      <c r="CP248">
        <v>16705.25</v>
      </c>
      <c r="CQ248">
        <v>46.312</v>
      </c>
      <c r="CR248">
        <v>49.0558</v>
      </c>
      <c r="CS248">
        <v>47.5872</v>
      </c>
      <c r="CT248">
        <v>46.5998</v>
      </c>
      <c r="CU248">
        <v>45.4308</v>
      </c>
      <c r="CV248">
        <v>1959.984</v>
      </c>
      <c r="CW248">
        <v>40</v>
      </c>
      <c r="CX248">
        <v>0</v>
      </c>
      <c r="CY248">
        <v>1651548118.2</v>
      </c>
      <c r="CZ248">
        <v>0</v>
      </c>
      <c r="DA248">
        <v>0</v>
      </c>
      <c r="DB248" t="s">
        <v>356</v>
      </c>
      <c r="DC248">
        <v>1657298120.5</v>
      </c>
      <c r="DD248">
        <v>1657298120.5</v>
      </c>
      <c r="DE248">
        <v>0</v>
      </c>
      <c r="DF248">
        <v>1.391</v>
      </c>
      <c r="DG248">
        <v>0.035</v>
      </c>
      <c r="DH248">
        <v>2.39</v>
      </c>
      <c r="DI248">
        <v>0.104</v>
      </c>
      <c r="DJ248">
        <v>419</v>
      </c>
      <c r="DK248">
        <v>18</v>
      </c>
      <c r="DL248">
        <v>0.11</v>
      </c>
      <c r="DM248">
        <v>0.02</v>
      </c>
      <c r="DN248">
        <v>-49.33612</v>
      </c>
      <c r="DO248">
        <v>1.73370506566607</v>
      </c>
      <c r="DP248">
        <v>0.413271218572017</v>
      </c>
      <c r="DQ248">
        <v>0</v>
      </c>
      <c r="DR248">
        <v>1.83163125</v>
      </c>
      <c r="DS248">
        <v>-0.216696697936214</v>
      </c>
      <c r="DT248">
        <v>0.0210247254664003</v>
      </c>
      <c r="DU248">
        <v>0</v>
      </c>
      <c r="DV248">
        <v>0</v>
      </c>
      <c r="DW248">
        <v>2</v>
      </c>
      <c r="DX248" t="s">
        <v>357</v>
      </c>
      <c r="DY248">
        <v>2.82851</v>
      </c>
      <c r="DZ248">
        <v>2.63996</v>
      </c>
      <c r="EA248">
        <v>0.198561</v>
      </c>
      <c r="EB248">
        <v>0.20153</v>
      </c>
      <c r="EC248">
        <v>0.0774724</v>
      </c>
      <c r="ED248">
        <v>0.0730432</v>
      </c>
      <c r="EE248">
        <v>22319.6</v>
      </c>
      <c r="EF248">
        <v>19437</v>
      </c>
      <c r="EG248">
        <v>24953.8</v>
      </c>
      <c r="EH248">
        <v>23727.8</v>
      </c>
      <c r="EI248">
        <v>39338.9</v>
      </c>
      <c r="EJ248">
        <v>36443.3</v>
      </c>
      <c r="EK248">
        <v>45155.6</v>
      </c>
      <c r="EL248">
        <v>42372.3</v>
      </c>
      <c r="EM248">
        <v>1.739</v>
      </c>
      <c r="EN248">
        <v>2.06177</v>
      </c>
      <c r="EO248">
        <v>-0.0165179</v>
      </c>
      <c r="EP248">
        <v>0</v>
      </c>
      <c r="EQ248">
        <v>25.3527</v>
      </c>
      <c r="ER248">
        <v>999.9</v>
      </c>
      <c r="ES248">
        <v>32.316</v>
      </c>
      <c r="ET248">
        <v>39.942</v>
      </c>
      <c r="EU248">
        <v>32.5609</v>
      </c>
      <c r="EV248">
        <v>52.4909</v>
      </c>
      <c r="EW248">
        <v>29.5994</v>
      </c>
      <c r="EX248">
        <v>2</v>
      </c>
      <c r="EY248">
        <v>0.298455</v>
      </c>
      <c r="EZ248">
        <v>5.02576</v>
      </c>
      <c r="FA248">
        <v>20.1712</v>
      </c>
      <c r="FB248">
        <v>5.23376</v>
      </c>
      <c r="FC248">
        <v>11.992</v>
      </c>
      <c r="FD248">
        <v>4.95575</v>
      </c>
      <c r="FE248">
        <v>3.304</v>
      </c>
      <c r="FF248">
        <v>348.3</v>
      </c>
      <c r="FG248">
        <v>9999</v>
      </c>
      <c r="FH248">
        <v>9999</v>
      </c>
      <c r="FI248">
        <v>6263.5</v>
      </c>
      <c r="FJ248">
        <v>1.86813</v>
      </c>
      <c r="FK248">
        <v>1.86401</v>
      </c>
      <c r="FL248">
        <v>1.87134</v>
      </c>
      <c r="FM248">
        <v>1.8625</v>
      </c>
      <c r="FN248">
        <v>1.86187</v>
      </c>
      <c r="FO248">
        <v>1.86825</v>
      </c>
      <c r="FP248">
        <v>1.85837</v>
      </c>
      <c r="FQ248">
        <v>1.86462</v>
      </c>
      <c r="FR248">
        <v>5</v>
      </c>
      <c r="FS248">
        <v>0</v>
      </c>
      <c r="FT248">
        <v>0</v>
      </c>
      <c r="FU248">
        <v>0</v>
      </c>
      <c r="FV248" t="s">
        <v>358</v>
      </c>
      <c r="FW248" t="s">
        <v>359</v>
      </c>
      <c r="FX248" t="s">
        <v>360</v>
      </c>
      <c r="FY248" t="s">
        <v>360</v>
      </c>
      <c r="FZ248" t="s">
        <v>360</v>
      </c>
      <c r="GA248" t="s">
        <v>360</v>
      </c>
      <c r="GB248">
        <v>0</v>
      </c>
      <c r="GC248">
        <v>100</v>
      </c>
      <c r="GD248">
        <v>100</v>
      </c>
      <c r="GE248">
        <v>8.23</v>
      </c>
      <c r="GF248">
        <v>0.3046</v>
      </c>
      <c r="GG248">
        <v>1.58883679202709</v>
      </c>
      <c r="GH248">
        <v>0.00476717027532216</v>
      </c>
      <c r="GI248">
        <v>-2.21254457965117e-06</v>
      </c>
      <c r="GJ248">
        <v>8.4011376092462e-10</v>
      </c>
      <c r="GK248">
        <v>-0.0609447565822332</v>
      </c>
      <c r="GL248">
        <v>-0.00872906473258777</v>
      </c>
      <c r="GM248">
        <v>0.00143137740804298</v>
      </c>
      <c r="GN248">
        <v>-1.08861914993027e-05</v>
      </c>
      <c r="GO248">
        <v>12</v>
      </c>
      <c r="GP248">
        <v>2219</v>
      </c>
      <c r="GQ248">
        <v>4</v>
      </c>
      <c r="GR248">
        <v>38</v>
      </c>
      <c r="GS248">
        <v>3053.6</v>
      </c>
      <c r="GT248">
        <v>3053.6</v>
      </c>
      <c r="GU248">
        <v>4.28101</v>
      </c>
      <c r="GV248">
        <v>2.35596</v>
      </c>
      <c r="GW248">
        <v>1.99829</v>
      </c>
      <c r="GX248">
        <v>2.7002</v>
      </c>
      <c r="GY248">
        <v>2.09351</v>
      </c>
      <c r="GZ248">
        <v>2.41211</v>
      </c>
      <c r="HA248">
        <v>44.8377</v>
      </c>
      <c r="HB248">
        <v>13.344</v>
      </c>
      <c r="HC248">
        <v>18</v>
      </c>
      <c r="HD248">
        <v>426.106</v>
      </c>
      <c r="HE248">
        <v>639.661</v>
      </c>
      <c r="HF248">
        <v>20.4941</v>
      </c>
      <c r="HG248">
        <v>31.236</v>
      </c>
      <c r="HH248">
        <v>30.0006</v>
      </c>
      <c r="HI248">
        <v>31.4082</v>
      </c>
      <c r="HJ248">
        <v>31.3642</v>
      </c>
      <c r="HK248">
        <v>85.7069</v>
      </c>
      <c r="HL248">
        <v>45.225</v>
      </c>
      <c r="HM248">
        <v>0</v>
      </c>
      <c r="HN248">
        <v>20.4019</v>
      </c>
      <c r="HO248">
        <v>1939.82</v>
      </c>
      <c r="HP248">
        <v>20.0426</v>
      </c>
      <c r="HQ248">
        <v>95.5369</v>
      </c>
      <c r="HR248">
        <v>99.5817</v>
      </c>
    </row>
    <row r="249" spans="1:226">
      <c r="A249">
        <v>233</v>
      </c>
      <c r="B249">
        <v>1657481338.6</v>
      </c>
      <c r="C249">
        <v>2069.59999990463</v>
      </c>
      <c r="D249" t="s">
        <v>825</v>
      </c>
      <c r="E249" t="s">
        <v>826</v>
      </c>
      <c r="F249">
        <v>5</v>
      </c>
      <c r="G249" t="s">
        <v>596</v>
      </c>
      <c r="H249" t="s">
        <v>354</v>
      </c>
      <c r="I249">
        <v>1657481336.1</v>
      </c>
      <c r="J249">
        <f>(K249)/1000</f>
        <v>0</v>
      </c>
      <c r="K249">
        <f>IF(BF249, AN249, AH249)</f>
        <v>0</v>
      </c>
      <c r="L249">
        <f>IF(BF249, AI249, AG249)</f>
        <v>0</v>
      </c>
      <c r="M249">
        <f>BH249 - IF(AU249&gt;1, L249*BB249*100.0/(AW249*BV249), 0)</f>
        <v>0</v>
      </c>
      <c r="N249">
        <f>((T249-J249/2)*M249-L249)/(T249+J249/2)</f>
        <v>0</v>
      </c>
      <c r="O249">
        <f>N249*(BO249+BP249)/1000.0</f>
        <v>0</v>
      </c>
      <c r="P249">
        <f>(BH249 - IF(AU249&gt;1, L249*BB249*100.0/(AW249*BV249), 0))*(BO249+BP249)/1000.0</f>
        <v>0</v>
      </c>
      <c r="Q249">
        <f>2.0/((1/S249-1/R249)+SIGN(S249)*SQRT((1/S249-1/R249)*(1/S249-1/R249) + 4*BC249/((BC249+1)*(BC249+1))*(2*1/S249*1/R249-1/R249*1/R249)))</f>
        <v>0</v>
      </c>
      <c r="R249">
        <f>IF(LEFT(BD249,1)&lt;&gt;"0",IF(LEFT(BD249,1)="1",3.0,BE249),$D$5+$E$5*(BV249*BO249/($K$5*1000))+$F$5*(BV249*BO249/($K$5*1000))*MAX(MIN(BB249,$J$5),$I$5)*MAX(MIN(BB249,$J$5),$I$5)+$G$5*MAX(MIN(BB249,$J$5),$I$5)*(BV249*BO249/($K$5*1000))+$H$5*(BV249*BO249/($K$5*1000))*(BV249*BO249/($K$5*1000)))</f>
        <v>0</v>
      </c>
      <c r="S249">
        <f>J249*(1000-(1000*0.61365*exp(17.502*W249/(240.97+W249))/(BO249+BP249)+BJ249)/2)/(1000*0.61365*exp(17.502*W249/(240.97+W249))/(BO249+BP249)-BJ249)</f>
        <v>0</v>
      </c>
      <c r="T249">
        <f>1/((BC249+1)/(Q249/1.6)+1/(R249/1.37)) + BC249/((BC249+1)/(Q249/1.6) + BC249/(R249/1.37))</f>
        <v>0</v>
      </c>
      <c r="U249">
        <f>(AX249*BA249)</f>
        <v>0</v>
      </c>
      <c r="V249">
        <f>(BQ249+(U249+2*0.95*5.67E-8*(((BQ249+$B$7)+273)^4-(BQ249+273)^4)-44100*J249)/(1.84*29.3*R249+8*0.95*5.67E-8*(BQ249+273)^3))</f>
        <v>0</v>
      </c>
      <c r="W249">
        <f>($C$7*BR249+$D$7*BS249+$E$7*V249)</f>
        <v>0</v>
      </c>
      <c r="X249">
        <f>0.61365*exp(17.502*W249/(240.97+W249))</f>
        <v>0</v>
      </c>
      <c r="Y249">
        <f>(Z249/AA249*100)</f>
        <v>0</v>
      </c>
      <c r="Z249">
        <f>BJ249*(BO249+BP249)/1000</f>
        <v>0</v>
      </c>
      <c r="AA249">
        <f>0.61365*exp(17.502*BQ249/(240.97+BQ249))</f>
        <v>0</v>
      </c>
      <c r="AB249">
        <f>(X249-BJ249*(BO249+BP249)/1000)</f>
        <v>0</v>
      </c>
      <c r="AC249">
        <f>(-J249*44100)</f>
        <v>0</v>
      </c>
      <c r="AD249">
        <f>2*29.3*R249*0.92*(BQ249-W249)</f>
        <v>0</v>
      </c>
      <c r="AE249">
        <f>2*0.95*5.67E-8*(((BQ249+$B$7)+273)^4-(W249+273)^4)</f>
        <v>0</v>
      </c>
      <c r="AF249">
        <f>U249+AE249+AC249+AD249</f>
        <v>0</v>
      </c>
      <c r="AG249">
        <f>BN249*AU249*(BI249-BH249*(1000-AU249*BK249)/(1000-AU249*BJ249))/(100*BB249)</f>
        <v>0</v>
      </c>
      <c r="AH249">
        <f>1000*BN249*AU249*(BJ249-BK249)/(100*BB249*(1000-AU249*BJ249))</f>
        <v>0</v>
      </c>
      <c r="AI249">
        <f>(AJ249 - AK249 - BO249*1E3/(8.314*(BQ249+273.15)) * AM249/BN249 * AL249) * BN249/(100*BB249) * (1000 - BK249)/1000</f>
        <v>0</v>
      </c>
      <c r="AJ249">
        <v>1966.67488485715</v>
      </c>
      <c r="AK249">
        <v>1928.75266666667</v>
      </c>
      <c r="AL249">
        <v>3.39424334501421</v>
      </c>
      <c r="AM249">
        <v>66.2237107534502</v>
      </c>
      <c r="AN249">
        <f>(AP249 - AO249 + BO249*1E3/(8.314*(BQ249+273.15)) * AR249/BN249 * AQ249) * BN249/(100*BB249) * 1000/(1000 - AP249)</f>
        <v>0</v>
      </c>
      <c r="AO249">
        <v>19.9957716427061</v>
      </c>
      <c r="AP249">
        <v>21.7804608391609</v>
      </c>
      <c r="AQ249">
        <v>-0.000582459038471815</v>
      </c>
      <c r="AR249">
        <v>78.8586477778016</v>
      </c>
      <c r="AS249">
        <v>17</v>
      </c>
      <c r="AT249">
        <v>3</v>
      </c>
      <c r="AU249">
        <f>IF(AS249*$H$13&gt;=AW249,1.0,(AW249/(AW249-AS249*$H$13)))</f>
        <v>0</v>
      </c>
      <c r="AV249">
        <f>(AU249-1)*100</f>
        <v>0</v>
      </c>
      <c r="AW249">
        <f>MAX(0,($B$13+$C$13*BV249)/(1+$D$13*BV249)*BO249/(BQ249+273)*$E$13)</f>
        <v>0</v>
      </c>
      <c r="AX249">
        <f>$B$11*BW249+$C$11*BX249+$F$11*CI249*(1-CL249)</f>
        <v>0</v>
      </c>
      <c r="AY249">
        <f>AX249*AZ249</f>
        <v>0</v>
      </c>
      <c r="AZ249">
        <f>($B$11*$D$9+$C$11*$D$9+$F$11*((CV249+CN249)/MAX(CV249+CN249+CW249, 0.1)*$I$9+CW249/MAX(CV249+CN249+CW249, 0.1)*$J$9))/($B$11+$C$11+$F$11)</f>
        <v>0</v>
      </c>
      <c r="BA249">
        <f>($B$11*$K$9+$C$11*$K$9+$F$11*((CV249+CN249)/MAX(CV249+CN249+CW249, 0.1)*$P$9+CW249/MAX(CV249+CN249+CW249, 0.1)*$Q$9))/($B$11+$C$11+$F$11)</f>
        <v>0</v>
      </c>
      <c r="BB249">
        <v>2.7</v>
      </c>
      <c r="BC249">
        <v>0.5</v>
      </c>
      <c r="BD249" t="s">
        <v>355</v>
      </c>
      <c r="BE249">
        <v>2</v>
      </c>
      <c r="BF249" t="b">
        <v>1</v>
      </c>
      <c r="BG249">
        <v>1657481336.1</v>
      </c>
      <c r="BH249">
        <v>1880.11888888889</v>
      </c>
      <c r="BI249">
        <v>1929.37555555556</v>
      </c>
      <c r="BJ249">
        <v>21.7877444444444</v>
      </c>
      <c r="BK249">
        <v>19.9945777777778</v>
      </c>
      <c r="BL249">
        <v>1871.84666666667</v>
      </c>
      <c r="BM249">
        <v>21.4835222222222</v>
      </c>
      <c r="BN249">
        <v>499.945444444444</v>
      </c>
      <c r="BO249">
        <v>73.3578111111111</v>
      </c>
      <c r="BP249">
        <v>0.0232847666666667</v>
      </c>
      <c r="BQ249">
        <v>25.1821111111111</v>
      </c>
      <c r="BR249">
        <v>25.0817</v>
      </c>
      <c r="BS249">
        <v>999.9</v>
      </c>
      <c r="BT249">
        <v>0</v>
      </c>
      <c r="BU249">
        <v>0</v>
      </c>
      <c r="BV249">
        <v>9991.80333333334</v>
      </c>
      <c r="BW249">
        <v>0</v>
      </c>
      <c r="BX249">
        <v>2054.94222222222</v>
      </c>
      <c r="BY249">
        <v>-49.2578555555556</v>
      </c>
      <c r="BZ249">
        <v>1921.99444444444</v>
      </c>
      <c r="CA249">
        <v>1968.73888888889</v>
      </c>
      <c r="CB249">
        <v>1.79315777777778</v>
      </c>
      <c r="CC249">
        <v>1929.37555555556</v>
      </c>
      <c r="CD249">
        <v>19.9945777777778</v>
      </c>
      <c r="CE249">
        <v>1.59830111111111</v>
      </c>
      <c r="CF249">
        <v>1.46675888888889</v>
      </c>
      <c r="CG249">
        <v>13.9424444444444</v>
      </c>
      <c r="CH249">
        <v>12.6259777777778</v>
      </c>
      <c r="CI249">
        <v>1999.97111111111</v>
      </c>
      <c r="CJ249">
        <v>0.979998</v>
      </c>
      <c r="CK249">
        <v>0.0200025</v>
      </c>
      <c r="CL249">
        <v>0</v>
      </c>
      <c r="CM249">
        <v>2.54855555555556</v>
      </c>
      <c r="CN249">
        <v>0</v>
      </c>
      <c r="CO249">
        <v>3780.68444444445</v>
      </c>
      <c r="CP249">
        <v>16705.1666666667</v>
      </c>
      <c r="CQ249">
        <v>46.326</v>
      </c>
      <c r="CR249">
        <v>49.076</v>
      </c>
      <c r="CS249">
        <v>47.625</v>
      </c>
      <c r="CT249">
        <v>46.625</v>
      </c>
      <c r="CU249">
        <v>45.437</v>
      </c>
      <c r="CV249">
        <v>1959.97111111111</v>
      </c>
      <c r="CW249">
        <v>40</v>
      </c>
      <c r="CX249">
        <v>0</v>
      </c>
      <c r="CY249">
        <v>1651548123</v>
      </c>
      <c r="CZ249">
        <v>0</v>
      </c>
      <c r="DA249">
        <v>0</v>
      </c>
      <c r="DB249" t="s">
        <v>356</v>
      </c>
      <c r="DC249">
        <v>1657298120.5</v>
      </c>
      <c r="DD249">
        <v>1657298120.5</v>
      </c>
      <c r="DE249">
        <v>0</v>
      </c>
      <c r="DF249">
        <v>1.391</v>
      </c>
      <c r="DG249">
        <v>0.035</v>
      </c>
      <c r="DH249">
        <v>2.39</v>
      </c>
      <c r="DI249">
        <v>0.104</v>
      </c>
      <c r="DJ249">
        <v>419</v>
      </c>
      <c r="DK249">
        <v>18</v>
      </c>
      <c r="DL249">
        <v>0.11</v>
      </c>
      <c r="DM249">
        <v>0.02</v>
      </c>
      <c r="DN249">
        <v>-49.27552</v>
      </c>
      <c r="DO249">
        <v>0.913245028142663</v>
      </c>
      <c r="DP249">
        <v>0.380538613152463</v>
      </c>
      <c r="DQ249">
        <v>0</v>
      </c>
      <c r="DR249">
        <v>1.815965</v>
      </c>
      <c r="DS249">
        <v>-0.175032945590993</v>
      </c>
      <c r="DT249">
        <v>0.0172160356935039</v>
      </c>
      <c r="DU249">
        <v>0</v>
      </c>
      <c r="DV249">
        <v>0</v>
      </c>
      <c r="DW249">
        <v>2</v>
      </c>
      <c r="DX249" t="s">
        <v>357</v>
      </c>
      <c r="DY249">
        <v>2.82869</v>
      </c>
      <c r="DZ249">
        <v>2.63909</v>
      </c>
      <c r="EA249">
        <v>0.199593</v>
      </c>
      <c r="EB249">
        <v>0.202546</v>
      </c>
      <c r="EC249">
        <v>0.0774243</v>
      </c>
      <c r="ED249">
        <v>0.0730361</v>
      </c>
      <c r="EE249">
        <v>22291.1</v>
      </c>
      <c r="EF249">
        <v>19412.2</v>
      </c>
      <c r="EG249">
        <v>24954.1</v>
      </c>
      <c r="EH249">
        <v>23727.7</v>
      </c>
      <c r="EI249">
        <v>39340.7</v>
      </c>
      <c r="EJ249">
        <v>36443.6</v>
      </c>
      <c r="EK249">
        <v>45155.3</v>
      </c>
      <c r="EL249">
        <v>42372.3</v>
      </c>
      <c r="EM249">
        <v>1.73925</v>
      </c>
      <c r="EN249">
        <v>2.0616</v>
      </c>
      <c r="EO249">
        <v>-0.0177324</v>
      </c>
      <c r="EP249">
        <v>0</v>
      </c>
      <c r="EQ249">
        <v>25.3668</v>
      </c>
      <c r="ER249">
        <v>999.9</v>
      </c>
      <c r="ES249">
        <v>32.292</v>
      </c>
      <c r="ET249">
        <v>39.962</v>
      </c>
      <c r="EU249">
        <v>32.5684</v>
      </c>
      <c r="EV249">
        <v>52.4709</v>
      </c>
      <c r="EW249">
        <v>29.6114</v>
      </c>
      <c r="EX249">
        <v>2</v>
      </c>
      <c r="EY249">
        <v>0.298836</v>
      </c>
      <c r="EZ249">
        <v>5.14724</v>
      </c>
      <c r="FA249">
        <v>20.1678</v>
      </c>
      <c r="FB249">
        <v>5.23361</v>
      </c>
      <c r="FC249">
        <v>11.992</v>
      </c>
      <c r="FD249">
        <v>4.95565</v>
      </c>
      <c r="FE249">
        <v>3.30395</v>
      </c>
      <c r="FF249">
        <v>348.3</v>
      </c>
      <c r="FG249">
        <v>9999</v>
      </c>
      <c r="FH249">
        <v>9999</v>
      </c>
      <c r="FI249">
        <v>6263.8</v>
      </c>
      <c r="FJ249">
        <v>1.86814</v>
      </c>
      <c r="FK249">
        <v>1.864</v>
      </c>
      <c r="FL249">
        <v>1.87134</v>
      </c>
      <c r="FM249">
        <v>1.86251</v>
      </c>
      <c r="FN249">
        <v>1.86188</v>
      </c>
      <c r="FO249">
        <v>1.86825</v>
      </c>
      <c r="FP249">
        <v>1.85837</v>
      </c>
      <c r="FQ249">
        <v>1.86462</v>
      </c>
      <c r="FR249">
        <v>5</v>
      </c>
      <c r="FS249">
        <v>0</v>
      </c>
      <c r="FT249">
        <v>0</v>
      </c>
      <c r="FU249">
        <v>0</v>
      </c>
      <c r="FV249" t="s">
        <v>358</v>
      </c>
      <c r="FW249" t="s">
        <v>359</v>
      </c>
      <c r="FX249" t="s">
        <v>360</v>
      </c>
      <c r="FY249" t="s">
        <v>360</v>
      </c>
      <c r="FZ249" t="s">
        <v>360</v>
      </c>
      <c r="GA249" t="s">
        <v>360</v>
      </c>
      <c r="GB249">
        <v>0</v>
      </c>
      <c r="GC249">
        <v>100</v>
      </c>
      <c r="GD249">
        <v>100</v>
      </c>
      <c r="GE249">
        <v>8.32</v>
      </c>
      <c r="GF249">
        <v>0.3038</v>
      </c>
      <c r="GG249">
        <v>1.58883679202709</v>
      </c>
      <c r="GH249">
        <v>0.00476717027532216</v>
      </c>
      <c r="GI249">
        <v>-2.21254457965117e-06</v>
      </c>
      <c r="GJ249">
        <v>8.4011376092462e-10</v>
      </c>
      <c r="GK249">
        <v>-0.0609447565822332</v>
      </c>
      <c r="GL249">
        <v>-0.00872906473258777</v>
      </c>
      <c r="GM249">
        <v>0.00143137740804298</v>
      </c>
      <c r="GN249">
        <v>-1.08861914993027e-05</v>
      </c>
      <c r="GO249">
        <v>12</v>
      </c>
      <c r="GP249">
        <v>2219</v>
      </c>
      <c r="GQ249">
        <v>4</v>
      </c>
      <c r="GR249">
        <v>38</v>
      </c>
      <c r="GS249">
        <v>3053.6</v>
      </c>
      <c r="GT249">
        <v>3053.6</v>
      </c>
      <c r="GU249">
        <v>4.30786</v>
      </c>
      <c r="GV249">
        <v>2.35474</v>
      </c>
      <c r="GW249">
        <v>1.99829</v>
      </c>
      <c r="GX249">
        <v>2.7002</v>
      </c>
      <c r="GY249">
        <v>2.09351</v>
      </c>
      <c r="GZ249">
        <v>2.40601</v>
      </c>
      <c r="HA249">
        <v>44.8659</v>
      </c>
      <c r="HB249">
        <v>13.3352</v>
      </c>
      <c r="HC249">
        <v>18</v>
      </c>
      <c r="HD249">
        <v>426.218</v>
      </c>
      <c r="HE249">
        <v>639.446</v>
      </c>
      <c r="HF249">
        <v>20.4158</v>
      </c>
      <c r="HG249">
        <v>31.2316</v>
      </c>
      <c r="HH249">
        <v>30.0006</v>
      </c>
      <c r="HI249">
        <v>31.4031</v>
      </c>
      <c r="HJ249">
        <v>31.3578</v>
      </c>
      <c r="HK249">
        <v>86.2094</v>
      </c>
      <c r="HL249">
        <v>45.225</v>
      </c>
      <c r="HM249">
        <v>0</v>
      </c>
      <c r="HN249">
        <v>20.3202</v>
      </c>
      <c r="HO249">
        <v>1959.96</v>
      </c>
      <c r="HP249">
        <v>20.0802</v>
      </c>
      <c r="HQ249">
        <v>95.5369</v>
      </c>
      <c r="HR249">
        <v>99.5815</v>
      </c>
    </row>
    <row r="250" spans="1:226">
      <c r="A250">
        <v>234</v>
      </c>
      <c r="B250">
        <v>1657481343.6</v>
      </c>
      <c r="C250">
        <v>2074.59999990463</v>
      </c>
      <c r="D250" t="s">
        <v>827</v>
      </c>
      <c r="E250" t="s">
        <v>828</v>
      </c>
      <c r="F250">
        <v>5</v>
      </c>
      <c r="G250" t="s">
        <v>596</v>
      </c>
      <c r="H250" t="s">
        <v>354</v>
      </c>
      <c r="I250">
        <v>1657481340.8</v>
      </c>
      <c r="J250">
        <f>(K250)/1000</f>
        <v>0</v>
      </c>
      <c r="K250">
        <f>IF(BF250, AN250, AH250)</f>
        <v>0</v>
      </c>
      <c r="L250">
        <f>IF(BF250, AI250, AG250)</f>
        <v>0</v>
      </c>
      <c r="M250">
        <f>BH250 - IF(AU250&gt;1, L250*BB250*100.0/(AW250*BV250), 0)</f>
        <v>0</v>
      </c>
      <c r="N250">
        <f>((T250-J250/2)*M250-L250)/(T250+J250/2)</f>
        <v>0</v>
      </c>
      <c r="O250">
        <f>N250*(BO250+BP250)/1000.0</f>
        <v>0</v>
      </c>
      <c r="P250">
        <f>(BH250 - IF(AU250&gt;1, L250*BB250*100.0/(AW250*BV250), 0))*(BO250+BP250)/1000.0</f>
        <v>0</v>
      </c>
      <c r="Q250">
        <f>2.0/((1/S250-1/R250)+SIGN(S250)*SQRT((1/S250-1/R250)*(1/S250-1/R250) + 4*BC250/((BC250+1)*(BC250+1))*(2*1/S250*1/R250-1/R250*1/R250)))</f>
        <v>0</v>
      </c>
      <c r="R250">
        <f>IF(LEFT(BD250,1)&lt;&gt;"0",IF(LEFT(BD250,1)="1",3.0,BE250),$D$5+$E$5*(BV250*BO250/($K$5*1000))+$F$5*(BV250*BO250/($K$5*1000))*MAX(MIN(BB250,$J$5),$I$5)*MAX(MIN(BB250,$J$5),$I$5)+$G$5*MAX(MIN(BB250,$J$5),$I$5)*(BV250*BO250/($K$5*1000))+$H$5*(BV250*BO250/($K$5*1000))*(BV250*BO250/($K$5*1000)))</f>
        <v>0</v>
      </c>
      <c r="S250">
        <f>J250*(1000-(1000*0.61365*exp(17.502*W250/(240.97+W250))/(BO250+BP250)+BJ250)/2)/(1000*0.61365*exp(17.502*W250/(240.97+W250))/(BO250+BP250)-BJ250)</f>
        <v>0</v>
      </c>
      <c r="T250">
        <f>1/((BC250+1)/(Q250/1.6)+1/(R250/1.37)) + BC250/((BC250+1)/(Q250/1.6) + BC250/(R250/1.37))</f>
        <v>0</v>
      </c>
      <c r="U250">
        <f>(AX250*BA250)</f>
        <v>0</v>
      </c>
      <c r="V250">
        <f>(BQ250+(U250+2*0.95*5.67E-8*(((BQ250+$B$7)+273)^4-(BQ250+273)^4)-44100*J250)/(1.84*29.3*R250+8*0.95*5.67E-8*(BQ250+273)^3))</f>
        <v>0</v>
      </c>
      <c r="W250">
        <f>($C$7*BR250+$D$7*BS250+$E$7*V250)</f>
        <v>0</v>
      </c>
      <c r="X250">
        <f>0.61365*exp(17.502*W250/(240.97+W250))</f>
        <v>0</v>
      </c>
      <c r="Y250">
        <f>(Z250/AA250*100)</f>
        <v>0</v>
      </c>
      <c r="Z250">
        <f>BJ250*(BO250+BP250)/1000</f>
        <v>0</v>
      </c>
      <c r="AA250">
        <f>0.61365*exp(17.502*BQ250/(240.97+BQ250))</f>
        <v>0</v>
      </c>
      <c r="AB250">
        <f>(X250-BJ250*(BO250+BP250)/1000)</f>
        <v>0</v>
      </c>
      <c r="AC250">
        <f>(-J250*44100)</f>
        <v>0</v>
      </c>
      <c r="AD250">
        <f>2*29.3*R250*0.92*(BQ250-W250)</f>
        <v>0</v>
      </c>
      <c r="AE250">
        <f>2*0.95*5.67E-8*(((BQ250+$B$7)+273)^4-(W250+273)^4)</f>
        <v>0</v>
      </c>
      <c r="AF250">
        <f>U250+AE250+AC250+AD250</f>
        <v>0</v>
      </c>
      <c r="AG250">
        <f>BN250*AU250*(BI250-BH250*(1000-AU250*BK250)/(1000-AU250*BJ250))/(100*BB250)</f>
        <v>0</v>
      </c>
      <c r="AH250">
        <f>1000*BN250*AU250*(BJ250-BK250)/(100*BB250*(1000-AU250*BJ250))</f>
        <v>0</v>
      </c>
      <c r="AI250">
        <f>(AJ250 - AK250 - BO250*1E3/(8.314*(BQ250+273.15)) * AM250/BN250 * AL250) * BN250/(100*BB250) * (1000 - BK250)/1000</f>
        <v>0</v>
      </c>
      <c r="AJ250">
        <v>1983.87112901815</v>
      </c>
      <c r="AK250">
        <v>1945.65345454545</v>
      </c>
      <c r="AL250">
        <v>3.37569552950669</v>
      </c>
      <c r="AM250">
        <v>66.2237107534502</v>
      </c>
      <c r="AN250">
        <f>(AP250 - AO250 + BO250*1E3/(8.314*(BQ250+273.15)) * AR250/BN250 * AQ250) * BN250/(100*BB250) * 1000/(1000 - AP250)</f>
        <v>0</v>
      </c>
      <c r="AO250">
        <v>19.9916589832579</v>
      </c>
      <c r="AP250">
        <v>21.7575874125874</v>
      </c>
      <c r="AQ250">
        <v>-0.00534300553791027</v>
      </c>
      <c r="AR250">
        <v>78.8586477778016</v>
      </c>
      <c r="AS250">
        <v>17</v>
      </c>
      <c r="AT250">
        <v>3</v>
      </c>
      <c r="AU250">
        <f>IF(AS250*$H$13&gt;=AW250,1.0,(AW250/(AW250-AS250*$H$13)))</f>
        <v>0</v>
      </c>
      <c r="AV250">
        <f>(AU250-1)*100</f>
        <v>0</v>
      </c>
      <c r="AW250">
        <f>MAX(0,($B$13+$C$13*BV250)/(1+$D$13*BV250)*BO250/(BQ250+273)*$E$13)</f>
        <v>0</v>
      </c>
      <c r="AX250">
        <f>$B$11*BW250+$C$11*BX250+$F$11*CI250*(1-CL250)</f>
        <v>0</v>
      </c>
      <c r="AY250">
        <f>AX250*AZ250</f>
        <v>0</v>
      </c>
      <c r="AZ250">
        <f>($B$11*$D$9+$C$11*$D$9+$F$11*((CV250+CN250)/MAX(CV250+CN250+CW250, 0.1)*$I$9+CW250/MAX(CV250+CN250+CW250, 0.1)*$J$9))/($B$11+$C$11+$F$11)</f>
        <v>0</v>
      </c>
      <c r="BA250">
        <f>($B$11*$K$9+$C$11*$K$9+$F$11*((CV250+CN250)/MAX(CV250+CN250+CW250, 0.1)*$P$9+CW250/MAX(CV250+CN250+CW250, 0.1)*$Q$9))/($B$11+$C$11+$F$11)</f>
        <v>0</v>
      </c>
      <c r="BB250">
        <v>2.7</v>
      </c>
      <c r="BC250">
        <v>0.5</v>
      </c>
      <c r="BD250" t="s">
        <v>355</v>
      </c>
      <c r="BE250">
        <v>2</v>
      </c>
      <c r="BF250" t="b">
        <v>1</v>
      </c>
      <c r="BG250">
        <v>1657481340.8</v>
      </c>
      <c r="BH250">
        <v>1895.703</v>
      </c>
      <c r="BI250">
        <v>1945.246</v>
      </c>
      <c r="BJ250">
        <v>21.76695</v>
      </c>
      <c r="BK250">
        <v>19.99019</v>
      </c>
      <c r="BL250">
        <v>1887.35</v>
      </c>
      <c r="BM250">
        <v>21.4635</v>
      </c>
      <c r="BN250">
        <v>499.9883</v>
      </c>
      <c r="BO250">
        <v>73.35858</v>
      </c>
      <c r="BP250">
        <v>0.02300324</v>
      </c>
      <c r="BQ250">
        <v>25.17367</v>
      </c>
      <c r="BR250">
        <v>25.07168</v>
      </c>
      <c r="BS250">
        <v>999.9</v>
      </c>
      <c r="BT250">
        <v>0</v>
      </c>
      <c r="BU250">
        <v>0</v>
      </c>
      <c r="BV250">
        <v>9994.815</v>
      </c>
      <c r="BW250">
        <v>0</v>
      </c>
      <c r="BX250">
        <v>2056.353</v>
      </c>
      <c r="BY250">
        <v>-49.54293</v>
      </c>
      <c r="BZ250">
        <v>1937.885</v>
      </c>
      <c r="CA250">
        <v>1984.925</v>
      </c>
      <c r="CB250">
        <v>1.776769</v>
      </c>
      <c r="CC250">
        <v>1945.246</v>
      </c>
      <c r="CD250">
        <v>19.99019</v>
      </c>
      <c r="CE250">
        <v>1.596793</v>
      </c>
      <c r="CF250">
        <v>1.466452</v>
      </c>
      <c r="CG250">
        <v>13.9279</v>
      </c>
      <c r="CH250">
        <v>12.6228</v>
      </c>
      <c r="CI250">
        <v>2000.01</v>
      </c>
      <c r="CJ250">
        <v>0.979998</v>
      </c>
      <c r="CK250">
        <v>0.0200025</v>
      </c>
      <c r="CL250">
        <v>0</v>
      </c>
      <c r="CM250">
        <v>2.67194</v>
      </c>
      <c r="CN250">
        <v>0</v>
      </c>
      <c r="CO250">
        <v>3780.997</v>
      </c>
      <c r="CP250">
        <v>16705.5</v>
      </c>
      <c r="CQ250">
        <v>46.3561</v>
      </c>
      <c r="CR250">
        <v>49.125</v>
      </c>
      <c r="CS250">
        <v>47.625</v>
      </c>
      <c r="CT250">
        <v>46.625</v>
      </c>
      <c r="CU250">
        <v>45.4496</v>
      </c>
      <c r="CV250">
        <v>1960.01</v>
      </c>
      <c r="CW250">
        <v>40.008</v>
      </c>
      <c r="CX250">
        <v>0</v>
      </c>
      <c r="CY250">
        <v>1651548127.8</v>
      </c>
      <c r="CZ250">
        <v>0</v>
      </c>
      <c r="DA250">
        <v>0</v>
      </c>
      <c r="DB250" t="s">
        <v>356</v>
      </c>
      <c r="DC250">
        <v>1657298120.5</v>
      </c>
      <c r="DD250">
        <v>1657298120.5</v>
      </c>
      <c r="DE250">
        <v>0</v>
      </c>
      <c r="DF250">
        <v>1.391</v>
      </c>
      <c r="DG250">
        <v>0.035</v>
      </c>
      <c r="DH250">
        <v>2.39</v>
      </c>
      <c r="DI250">
        <v>0.104</v>
      </c>
      <c r="DJ250">
        <v>419</v>
      </c>
      <c r="DK250">
        <v>18</v>
      </c>
      <c r="DL250">
        <v>0.11</v>
      </c>
      <c r="DM250">
        <v>0.02</v>
      </c>
      <c r="DN250">
        <v>-49.30769</v>
      </c>
      <c r="DO250">
        <v>0.102027016885572</v>
      </c>
      <c r="DP250">
        <v>0.346830210477692</v>
      </c>
      <c r="DQ250">
        <v>0</v>
      </c>
      <c r="DR250">
        <v>1.80067375</v>
      </c>
      <c r="DS250">
        <v>-0.155258724202634</v>
      </c>
      <c r="DT250">
        <v>0.0151432324302806</v>
      </c>
      <c r="DU250">
        <v>0</v>
      </c>
      <c r="DV250">
        <v>0</v>
      </c>
      <c r="DW250">
        <v>2</v>
      </c>
      <c r="DX250" t="s">
        <v>357</v>
      </c>
      <c r="DY250">
        <v>2.82876</v>
      </c>
      <c r="DZ250">
        <v>2.63982</v>
      </c>
      <c r="EA250">
        <v>0.200608</v>
      </c>
      <c r="EB250">
        <v>0.203553</v>
      </c>
      <c r="EC250">
        <v>0.0773706</v>
      </c>
      <c r="ED250">
        <v>0.0730266</v>
      </c>
      <c r="EE250">
        <v>22262.9</v>
      </c>
      <c r="EF250">
        <v>19387.7</v>
      </c>
      <c r="EG250">
        <v>24954.1</v>
      </c>
      <c r="EH250">
        <v>23727.8</v>
      </c>
      <c r="EI250">
        <v>39343.3</v>
      </c>
      <c r="EJ250">
        <v>36444.1</v>
      </c>
      <c r="EK250">
        <v>45155.5</v>
      </c>
      <c r="EL250">
        <v>42372.5</v>
      </c>
      <c r="EM250">
        <v>1.73943</v>
      </c>
      <c r="EN250">
        <v>2.06177</v>
      </c>
      <c r="EO250">
        <v>-0.0188202</v>
      </c>
      <c r="EP250">
        <v>0</v>
      </c>
      <c r="EQ250">
        <v>25.3793</v>
      </c>
      <c r="ER250">
        <v>999.9</v>
      </c>
      <c r="ES250">
        <v>32.267</v>
      </c>
      <c r="ET250">
        <v>39.992</v>
      </c>
      <c r="EU250">
        <v>32.5954</v>
      </c>
      <c r="EV250">
        <v>52.5709</v>
      </c>
      <c r="EW250">
        <v>29.5994</v>
      </c>
      <c r="EX250">
        <v>2</v>
      </c>
      <c r="EY250">
        <v>0.299284</v>
      </c>
      <c r="EZ250">
        <v>5.25849</v>
      </c>
      <c r="FA250">
        <v>20.1644</v>
      </c>
      <c r="FB250">
        <v>5.23331</v>
      </c>
      <c r="FC250">
        <v>11.992</v>
      </c>
      <c r="FD250">
        <v>4.95555</v>
      </c>
      <c r="FE250">
        <v>3.3039</v>
      </c>
      <c r="FF250">
        <v>348.3</v>
      </c>
      <c r="FG250">
        <v>9999</v>
      </c>
      <c r="FH250">
        <v>9999</v>
      </c>
      <c r="FI250">
        <v>6263.8</v>
      </c>
      <c r="FJ250">
        <v>1.86813</v>
      </c>
      <c r="FK250">
        <v>1.86401</v>
      </c>
      <c r="FL250">
        <v>1.87136</v>
      </c>
      <c r="FM250">
        <v>1.86249</v>
      </c>
      <c r="FN250">
        <v>1.86188</v>
      </c>
      <c r="FO250">
        <v>1.86821</v>
      </c>
      <c r="FP250">
        <v>1.85837</v>
      </c>
      <c r="FQ250">
        <v>1.86462</v>
      </c>
      <c r="FR250">
        <v>5</v>
      </c>
      <c r="FS250">
        <v>0</v>
      </c>
      <c r="FT250">
        <v>0</v>
      </c>
      <c r="FU250">
        <v>0</v>
      </c>
      <c r="FV250" t="s">
        <v>358</v>
      </c>
      <c r="FW250" t="s">
        <v>359</v>
      </c>
      <c r="FX250" t="s">
        <v>360</v>
      </c>
      <c r="FY250" t="s">
        <v>360</v>
      </c>
      <c r="FZ250" t="s">
        <v>360</v>
      </c>
      <c r="GA250" t="s">
        <v>360</v>
      </c>
      <c r="GB250">
        <v>0</v>
      </c>
      <c r="GC250">
        <v>100</v>
      </c>
      <c r="GD250">
        <v>100</v>
      </c>
      <c r="GE250">
        <v>8.4</v>
      </c>
      <c r="GF250">
        <v>0.303</v>
      </c>
      <c r="GG250">
        <v>1.58883679202709</v>
      </c>
      <c r="GH250">
        <v>0.00476717027532216</v>
      </c>
      <c r="GI250">
        <v>-2.21254457965117e-06</v>
      </c>
      <c r="GJ250">
        <v>8.4011376092462e-10</v>
      </c>
      <c r="GK250">
        <v>-0.0609447565822332</v>
      </c>
      <c r="GL250">
        <v>-0.00872906473258777</v>
      </c>
      <c r="GM250">
        <v>0.00143137740804298</v>
      </c>
      <c r="GN250">
        <v>-1.08861914993027e-05</v>
      </c>
      <c r="GO250">
        <v>12</v>
      </c>
      <c r="GP250">
        <v>2219</v>
      </c>
      <c r="GQ250">
        <v>4</v>
      </c>
      <c r="GR250">
        <v>38</v>
      </c>
      <c r="GS250">
        <v>3053.7</v>
      </c>
      <c r="GT250">
        <v>3053.7</v>
      </c>
      <c r="GU250">
        <v>4.33472</v>
      </c>
      <c r="GV250">
        <v>2.35596</v>
      </c>
      <c r="GW250">
        <v>1.99829</v>
      </c>
      <c r="GX250">
        <v>2.7002</v>
      </c>
      <c r="GY250">
        <v>2.09351</v>
      </c>
      <c r="GZ250">
        <v>2.39624</v>
      </c>
      <c r="HA250">
        <v>44.8659</v>
      </c>
      <c r="HB250">
        <v>13.3265</v>
      </c>
      <c r="HC250">
        <v>18</v>
      </c>
      <c r="HD250">
        <v>426.271</v>
      </c>
      <c r="HE250">
        <v>639.518</v>
      </c>
      <c r="HF250">
        <v>20.3269</v>
      </c>
      <c r="HG250">
        <v>31.2267</v>
      </c>
      <c r="HH250">
        <v>30.0006</v>
      </c>
      <c r="HI250">
        <v>31.3958</v>
      </c>
      <c r="HJ250">
        <v>31.3511</v>
      </c>
      <c r="HK250">
        <v>86.7787</v>
      </c>
      <c r="HL250">
        <v>44.9502</v>
      </c>
      <c r="HM250">
        <v>0</v>
      </c>
      <c r="HN250">
        <v>20.2486</v>
      </c>
      <c r="HO250">
        <v>1973.4</v>
      </c>
      <c r="HP250">
        <v>20.1138</v>
      </c>
      <c r="HQ250">
        <v>95.5373</v>
      </c>
      <c r="HR250">
        <v>99.5819</v>
      </c>
    </row>
    <row r="251" spans="1:226">
      <c r="A251">
        <v>235</v>
      </c>
      <c r="B251">
        <v>1657481348.6</v>
      </c>
      <c r="C251">
        <v>2079.59999990463</v>
      </c>
      <c r="D251" t="s">
        <v>829</v>
      </c>
      <c r="E251" t="s">
        <v>830</v>
      </c>
      <c r="F251">
        <v>5</v>
      </c>
      <c r="G251" t="s">
        <v>596</v>
      </c>
      <c r="H251" t="s">
        <v>354</v>
      </c>
      <c r="I251">
        <v>1657481346.1</v>
      </c>
      <c r="J251">
        <f>(K251)/1000</f>
        <v>0</v>
      </c>
      <c r="K251">
        <f>IF(BF251, AN251, AH251)</f>
        <v>0</v>
      </c>
      <c r="L251">
        <f>IF(BF251, AI251, AG251)</f>
        <v>0</v>
      </c>
      <c r="M251">
        <f>BH251 - IF(AU251&gt;1, L251*BB251*100.0/(AW251*BV251), 0)</f>
        <v>0</v>
      </c>
      <c r="N251">
        <f>((T251-J251/2)*M251-L251)/(T251+J251/2)</f>
        <v>0</v>
      </c>
      <c r="O251">
        <f>N251*(BO251+BP251)/1000.0</f>
        <v>0</v>
      </c>
      <c r="P251">
        <f>(BH251 - IF(AU251&gt;1, L251*BB251*100.0/(AW251*BV251), 0))*(BO251+BP251)/1000.0</f>
        <v>0</v>
      </c>
      <c r="Q251">
        <f>2.0/((1/S251-1/R251)+SIGN(S251)*SQRT((1/S251-1/R251)*(1/S251-1/R251) + 4*BC251/((BC251+1)*(BC251+1))*(2*1/S251*1/R251-1/R251*1/R251)))</f>
        <v>0</v>
      </c>
      <c r="R251">
        <f>IF(LEFT(BD251,1)&lt;&gt;"0",IF(LEFT(BD251,1)="1",3.0,BE251),$D$5+$E$5*(BV251*BO251/($K$5*1000))+$F$5*(BV251*BO251/($K$5*1000))*MAX(MIN(BB251,$J$5),$I$5)*MAX(MIN(BB251,$J$5),$I$5)+$G$5*MAX(MIN(BB251,$J$5),$I$5)*(BV251*BO251/($K$5*1000))+$H$5*(BV251*BO251/($K$5*1000))*(BV251*BO251/($K$5*1000)))</f>
        <v>0</v>
      </c>
      <c r="S251">
        <f>J251*(1000-(1000*0.61365*exp(17.502*W251/(240.97+W251))/(BO251+BP251)+BJ251)/2)/(1000*0.61365*exp(17.502*W251/(240.97+W251))/(BO251+BP251)-BJ251)</f>
        <v>0</v>
      </c>
      <c r="T251">
        <f>1/((BC251+1)/(Q251/1.6)+1/(R251/1.37)) + BC251/((BC251+1)/(Q251/1.6) + BC251/(R251/1.37))</f>
        <v>0</v>
      </c>
      <c r="U251">
        <f>(AX251*BA251)</f>
        <v>0</v>
      </c>
      <c r="V251">
        <f>(BQ251+(U251+2*0.95*5.67E-8*(((BQ251+$B$7)+273)^4-(BQ251+273)^4)-44100*J251)/(1.84*29.3*R251+8*0.95*5.67E-8*(BQ251+273)^3))</f>
        <v>0</v>
      </c>
      <c r="W251">
        <f>($C$7*BR251+$D$7*BS251+$E$7*V251)</f>
        <v>0</v>
      </c>
      <c r="X251">
        <f>0.61365*exp(17.502*W251/(240.97+W251))</f>
        <v>0</v>
      </c>
      <c r="Y251">
        <f>(Z251/AA251*100)</f>
        <v>0</v>
      </c>
      <c r="Z251">
        <f>BJ251*(BO251+BP251)/1000</f>
        <v>0</v>
      </c>
      <c r="AA251">
        <f>0.61365*exp(17.502*BQ251/(240.97+BQ251))</f>
        <v>0</v>
      </c>
      <c r="AB251">
        <f>(X251-BJ251*(BO251+BP251)/1000)</f>
        <v>0</v>
      </c>
      <c r="AC251">
        <f>(-J251*44100)</f>
        <v>0</v>
      </c>
      <c r="AD251">
        <f>2*29.3*R251*0.92*(BQ251-W251)</f>
        <v>0</v>
      </c>
      <c r="AE251">
        <f>2*0.95*5.67E-8*(((BQ251+$B$7)+273)^4-(W251+273)^4)</f>
        <v>0</v>
      </c>
      <c r="AF251">
        <f>U251+AE251+AC251+AD251</f>
        <v>0</v>
      </c>
      <c r="AG251">
        <f>BN251*AU251*(BI251-BH251*(1000-AU251*BK251)/(1000-AU251*BJ251))/(100*BB251)</f>
        <v>0</v>
      </c>
      <c r="AH251">
        <f>1000*BN251*AU251*(BJ251-BK251)/(100*BB251*(1000-AU251*BJ251))</f>
        <v>0</v>
      </c>
      <c r="AI251">
        <f>(AJ251 - AK251 - BO251*1E3/(8.314*(BQ251+273.15)) * AM251/BN251 * AL251) * BN251/(100*BB251) * (1000 - BK251)/1000</f>
        <v>0</v>
      </c>
      <c r="AJ251">
        <v>2001.06566487147</v>
      </c>
      <c r="AK251">
        <v>1962.85090909091</v>
      </c>
      <c r="AL251">
        <v>3.42092310493359</v>
      </c>
      <c r="AM251">
        <v>66.2237107534502</v>
      </c>
      <c r="AN251">
        <f>(AP251 - AO251 + BO251*1E3/(8.314*(BQ251+273.15)) * AR251/BN251 * AQ251) * BN251/(100*BB251) * 1000/(1000 - AP251)</f>
        <v>0</v>
      </c>
      <c r="AO251">
        <v>19.9972505212217</v>
      </c>
      <c r="AP251">
        <v>21.7490111888112</v>
      </c>
      <c r="AQ251">
        <v>-0.00142824157271282</v>
      </c>
      <c r="AR251">
        <v>78.8586477778016</v>
      </c>
      <c r="AS251">
        <v>17</v>
      </c>
      <c r="AT251">
        <v>3</v>
      </c>
      <c r="AU251">
        <f>IF(AS251*$H$13&gt;=AW251,1.0,(AW251/(AW251-AS251*$H$13)))</f>
        <v>0</v>
      </c>
      <c r="AV251">
        <f>(AU251-1)*100</f>
        <v>0</v>
      </c>
      <c r="AW251">
        <f>MAX(0,($B$13+$C$13*BV251)/(1+$D$13*BV251)*BO251/(BQ251+273)*$E$13)</f>
        <v>0</v>
      </c>
      <c r="AX251">
        <f>$B$11*BW251+$C$11*BX251+$F$11*CI251*(1-CL251)</f>
        <v>0</v>
      </c>
      <c r="AY251">
        <f>AX251*AZ251</f>
        <v>0</v>
      </c>
      <c r="AZ251">
        <f>($B$11*$D$9+$C$11*$D$9+$F$11*((CV251+CN251)/MAX(CV251+CN251+CW251, 0.1)*$I$9+CW251/MAX(CV251+CN251+CW251, 0.1)*$J$9))/($B$11+$C$11+$F$11)</f>
        <v>0</v>
      </c>
      <c r="BA251">
        <f>($B$11*$K$9+$C$11*$K$9+$F$11*((CV251+CN251)/MAX(CV251+CN251+CW251, 0.1)*$P$9+CW251/MAX(CV251+CN251+CW251, 0.1)*$Q$9))/($B$11+$C$11+$F$11)</f>
        <v>0</v>
      </c>
      <c r="BB251">
        <v>2.7</v>
      </c>
      <c r="BC251">
        <v>0.5</v>
      </c>
      <c r="BD251" t="s">
        <v>355</v>
      </c>
      <c r="BE251">
        <v>2</v>
      </c>
      <c r="BF251" t="b">
        <v>1</v>
      </c>
      <c r="BG251">
        <v>1657481346.1</v>
      </c>
      <c r="BH251">
        <v>1913.52111111111</v>
      </c>
      <c r="BI251">
        <v>1963.07444444444</v>
      </c>
      <c r="BJ251">
        <v>21.7489</v>
      </c>
      <c r="BK251">
        <v>20.0137888888889</v>
      </c>
      <c r="BL251">
        <v>1905.06888888889</v>
      </c>
      <c r="BM251">
        <v>21.4460888888889</v>
      </c>
      <c r="BN251">
        <v>500.007333333333</v>
      </c>
      <c r="BO251">
        <v>73.3586444444445</v>
      </c>
      <c r="BP251">
        <v>0.0229132444444444</v>
      </c>
      <c r="BQ251">
        <v>25.1597</v>
      </c>
      <c r="BR251">
        <v>25.0608888888889</v>
      </c>
      <c r="BS251">
        <v>999.9</v>
      </c>
      <c r="BT251">
        <v>0</v>
      </c>
      <c r="BU251">
        <v>0</v>
      </c>
      <c r="BV251">
        <v>10010.9777777778</v>
      </c>
      <c r="BW251">
        <v>0</v>
      </c>
      <c r="BX251">
        <v>2057.07888888889</v>
      </c>
      <c r="BY251">
        <v>-49.5543666666667</v>
      </c>
      <c r="BZ251">
        <v>1956.06222222222</v>
      </c>
      <c r="CA251">
        <v>2003.16666666667</v>
      </c>
      <c r="CB251">
        <v>1.73511111111111</v>
      </c>
      <c r="CC251">
        <v>1963.07444444444</v>
      </c>
      <c r="CD251">
        <v>20.0137888888889</v>
      </c>
      <c r="CE251">
        <v>1.59547111111111</v>
      </c>
      <c r="CF251">
        <v>1.46818222222222</v>
      </c>
      <c r="CG251">
        <v>13.9151222222222</v>
      </c>
      <c r="CH251">
        <v>12.6407888888889</v>
      </c>
      <c r="CI251">
        <v>1999.98333333333</v>
      </c>
      <c r="CJ251">
        <v>0.979998</v>
      </c>
      <c r="CK251">
        <v>0.0200025</v>
      </c>
      <c r="CL251">
        <v>0</v>
      </c>
      <c r="CM251">
        <v>2.51586666666667</v>
      </c>
      <c r="CN251">
        <v>0</v>
      </c>
      <c r="CO251">
        <v>3780.46222222222</v>
      </c>
      <c r="CP251">
        <v>16705.2555555556</v>
      </c>
      <c r="CQ251">
        <v>46.375</v>
      </c>
      <c r="CR251">
        <v>49.125</v>
      </c>
      <c r="CS251">
        <v>47.6525555555556</v>
      </c>
      <c r="CT251">
        <v>46.625</v>
      </c>
      <c r="CU251">
        <v>45.486</v>
      </c>
      <c r="CV251">
        <v>1959.98333333333</v>
      </c>
      <c r="CW251">
        <v>40.0011111111111</v>
      </c>
      <c r="CX251">
        <v>0</v>
      </c>
      <c r="CY251">
        <v>1651548133.2</v>
      </c>
      <c r="CZ251">
        <v>0</v>
      </c>
      <c r="DA251">
        <v>0</v>
      </c>
      <c r="DB251" t="s">
        <v>356</v>
      </c>
      <c r="DC251">
        <v>1657298120.5</v>
      </c>
      <c r="DD251">
        <v>1657298120.5</v>
      </c>
      <c r="DE251">
        <v>0</v>
      </c>
      <c r="DF251">
        <v>1.391</v>
      </c>
      <c r="DG251">
        <v>0.035</v>
      </c>
      <c r="DH251">
        <v>2.39</v>
      </c>
      <c r="DI251">
        <v>0.104</v>
      </c>
      <c r="DJ251">
        <v>419</v>
      </c>
      <c r="DK251">
        <v>18</v>
      </c>
      <c r="DL251">
        <v>0.11</v>
      </c>
      <c r="DM251">
        <v>0.02</v>
      </c>
      <c r="DN251">
        <v>-49.350055</v>
      </c>
      <c r="DO251">
        <v>-2.22058536585365</v>
      </c>
      <c r="DP251">
        <v>0.236057299135189</v>
      </c>
      <c r="DQ251">
        <v>0</v>
      </c>
      <c r="DR251">
        <v>1.77845575</v>
      </c>
      <c r="DS251">
        <v>-0.262333395872425</v>
      </c>
      <c r="DT251">
        <v>0.0269036013284003</v>
      </c>
      <c r="DU251">
        <v>0</v>
      </c>
      <c r="DV251">
        <v>0</v>
      </c>
      <c r="DW251">
        <v>2</v>
      </c>
      <c r="DX251" t="s">
        <v>357</v>
      </c>
      <c r="DY251">
        <v>2.82876</v>
      </c>
      <c r="DZ251">
        <v>2.63917</v>
      </c>
      <c r="EA251">
        <v>0.201627</v>
      </c>
      <c r="EB251">
        <v>0.20456</v>
      </c>
      <c r="EC251">
        <v>0.0773563</v>
      </c>
      <c r="ED251">
        <v>0.073142</v>
      </c>
      <c r="EE251">
        <v>22234.7</v>
      </c>
      <c r="EF251">
        <v>19363.3</v>
      </c>
      <c r="EG251">
        <v>24954.4</v>
      </c>
      <c r="EH251">
        <v>23727.9</v>
      </c>
      <c r="EI251">
        <v>39344.5</v>
      </c>
      <c r="EJ251">
        <v>36439.7</v>
      </c>
      <c r="EK251">
        <v>45156.3</v>
      </c>
      <c r="EL251">
        <v>42372.6</v>
      </c>
      <c r="EM251">
        <v>1.7395</v>
      </c>
      <c r="EN251">
        <v>2.06168</v>
      </c>
      <c r="EO251">
        <v>-0.0204332</v>
      </c>
      <c r="EP251">
        <v>0</v>
      </c>
      <c r="EQ251">
        <v>25.3823</v>
      </c>
      <c r="ER251">
        <v>999.9</v>
      </c>
      <c r="ES251">
        <v>32.243</v>
      </c>
      <c r="ET251">
        <v>39.992</v>
      </c>
      <c r="EU251">
        <v>32.5734</v>
      </c>
      <c r="EV251">
        <v>52.3409</v>
      </c>
      <c r="EW251">
        <v>29.6034</v>
      </c>
      <c r="EX251">
        <v>2</v>
      </c>
      <c r="EY251">
        <v>0.299205</v>
      </c>
      <c r="EZ251">
        <v>5.30365</v>
      </c>
      <c r="FA251">
        <v>20.1628</v>
      </c>
      <c r="FB251">
        <v>5.23316</v>
      </c>
      <c r="FC251">
        <v>11.992</v>
      </c>
      <c r="FD251">
        <v>4.9552</v>
      </c>
      <c r="FE251">
        <v>3.3039</v>
      </c>
      <c r="FF251">
        <v>348.3</v>
      </c>
      <c r="FG251">
        <v>9999</v>
      </c>
      <c r="FH251">
        <v>9999</v>
      </c>
      <c r="FI251">
        <v>6264</v>
      </c>
      <c r="FJ251">
        <v>1.86814</v>
      </c>
      <c r="FK251">
        <v>1.864</v>
      </c>
      <c r="FL251">
        <v>1.87134</v>
      </c>
      <c r="FM251">
        <v>1.8625</v>
      </c>
      <c r="FN251">
        <v>1.86188</v>
      </c>
      <c r="FO251">
        <v>1.86821</v>
      </c>
      <c r="FP251">
        <v>1.85837</v>
      </c>
      <c r="FQ251">
        <v>1.86461</v>
      </c>
      <c r="FR251">
        <v>5</v>
      </c>
      <c r="FS251">
        <v>0</v>
      </c>
      <c r="FT251">
        <v>0</v>
      </c>
      <c r="FU251">
        <v>0</v>
      </c>
      <c r="FV251" t="s">
        <v>358</v>
      </c>
      <c r="FW251" t="s">
        <v>359</v>
      </c>
      <c r="FX251" t="s">
        <v>360</v>
      </c>
      <c r="FY251" t="s">
        <v>360</v>
      </c>
      <c r="FZ251" t="s">
        <v>360</v>
      </c>
      <c r="GA251" t="s">
        <v>360</v>
      </c>
      <c r="GB251">
        <v>0</v>
      </c>
      <c r="GC251">
        <v>100</v>
      </c>
      <c r="GD251">
        <v>100</v>
      </c>
      <c r="GE251">
        <v>8.49</v>
      </c>
      <c r="GF251">
        <v>0.3028</v>
      </c>
      <c r="GG251">
        <v>1.58883679202709</v>
      </c>
      <c r="GH251">
        <v>0.00476717027532216</v>
      </c>
      <c r="GI251">
        <v>-2.21254457965117e-06</v>
      </c>
      <c r="GJ251">
        <v>8.4011376092462e-10</v>
      </c>
      <c r="GK251">
        <v>-0.0609447565822332</v>
      </c>
      <c r="GL251">
        <v>-0.00872906473258777</v>
      </c>
      <c r="GM251">
        <v>0.00143137740804298</v>
      </c>
      <c r="GN251">
        <v>-1.08861914993027e-05</v>
      </c>
      <c r="GO251">
        <v>12</v>
      </c>
      <c r="GP251">
        <v>2219</v>
      </c>
      <c r="GQ251">
        <v>4</v>
      </c>
      <c r="GR251">
        <v>38</v>
      </c>
      <c r="GS251">
        <v>3053.8</v>
      </c>
      <c r="GT251">
        <v>3053.8</v>
      </c>
      <c r="GU251">
        <v>4.36035</v>
      </c>
      <c r="GV251">
        <v>2.35107</v>
      </c>
      <c r="GW251">
        <v>1.99829</v>
      </c>
      <c r="GX251">
        <v>2.69897</v>
      </c>
      <c r="GY251">
        <v>2.09351</v>
      </c>
      <c r="GZ251">
        <v>2.39258</v>
      </c>
      <c r="HA251">
        <v>44.894</v>
      </c>
      <c r="HB251">
        <v>13.3265</v>
      </c>
      <c r="HC251">
        <v>18</v>
      </c>
      <c r="HD251">
        <v>426.272</v>
      </c>
      <c r="HE251">
        <v>639.373</v>
      </c>
      <c r="HF251">
        <v>20.2515</v>
      </c>
      <c r="HG251">
        <v>31.2226</v>
      </c>
      <c r="HH251">
        <v>30.0003</v>
      </c>
      <c r="HI251">
        <v>31.3893</v>
      </c>
      <c r="HJ251">
        <v>31.3453</v>
      </c>
      <c r="HK251">
        <v>87.2781</v>
      </c>
      <c r="HL251">
        <v>44.9502</v>
      </c>
      <c r="HM251">
        <v>0</v>
      </c>
      <c r="HN251">
        <v>20.1868</v>
      </c>
      <c r="HO251">
        <v>1993.46</v>
      </c>
      <c r="HP251">
        <v>20.1451</v>
      </c>
      <c r="HQ251">
        <v>95.5387</v>
      </c>
      <c r="HR251">
        <v>99.5823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6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11</v>
      </c>
    </row>
    <row r="16" spans="1: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2022-07-11T14:32:37Z</dcterms:created>
  <dcterms:modified xsi:type="dcterms:W3CDTF">2022-07-11T14:32:37Z</dcterms:modified>
</cp:coreProperties>
</file>