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.sharepoint.com/teams/CloudConsumption/Shared Documents/General/Collaboration Space/Azure Resiliency and RTO&amp;RPO Assessment/"/>
    </mc:Choice>
  </mc:AlternateContent>
  <xr:revisionPtr revIDLastSave="8" documentId="14_{F321295A-5199-4D1A-805B-426CF27F6907}" xr6:coauthVersionLast="47" xr6:coauthVersionMax="47" xr10:uidLastSave="{3B95D979-5F10-4973-94AC-F4D68E28783B}"/>
  <bookViews>
    <workbookView xWindow="-120" yWindow="-120" windowWidth="29040" windowHeight="15720" xr2:uid="{94597F4E-FC60-4FA1-B7E2-C7C1A109AD66}"/>
  </bookViews>
  <sheets>
    <sheet name="Master" sheetId="1" r:id="rId1"/>
    <sheet name="Inventory" sheetId="5" r:id="rId2"/>
    <sheet name="RTO &amp; RPO Assessment Template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5" i="1" l="1"/>
  <c r="T130" i="2"/>
  <c r="E146" i="2" l="1"/>
  <c r="E147" i="2"/>
  <c r="E148" i="2"/>
  <c r="E13" i="2"/>
  <c r="E17" i="2"/>
  <c r="E18" i="2"/>
  <c r="E28" i="2"/>
  <c r="E32" i="2"/>
  <c r="E33" i="2"/>
  <c r="E34" i="2"/>
  <c r="E44" i="2"/>
  <c r="E47" i="2"/>
  <c r="E48" i="2"/>
  <c r="E49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149" i="2"/>
  <c r="M46" i="1"/>
  <c r="M45" i="1"/>
  <c r="M44" i="1"/>
  <c r="M43" i="1"/>
  <c r="M42" i="1"/>
  <c r="M41" i="1"/>
  <c r="M40" i="1"/>
  <c r="M39" i="1"/>
  <c r="M38" i="1"/>
  <c r="Q37" i="1"/>
  <c r="O37" i="1"/>
  <c r="M37" i="1"/>
  <c r="M36" i="1"/>
  <c r="M35" i="1"/>
  <c r="U34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A85" i="2"/>
  <c r="N85" i="2" s="1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86" i="2"/>
  <c r="S87" i="2"/>
  <c r="S88" i="2"/>
  <c r="S89" i="2"/>
  <c r="S90" i="2"/>
  <c r="S85" i="2"/>
  <c r="D9" i="2"/>
  <c r="I9" i="2" s="1"/>
  <c r="A153" i="2"/>
  <c r="L153" i="2" s="1"/>
  <c r="B153" i="2"/>
  <c r="C153" i="2"/>
  <c r="C122" i="2"/>
  <c r="B122" i="2"/>
  <c r="A122" i="2"/>
  <c r="F122" i="2" s="1"/>
  <c r="C121" i="2"/>
  <c r="B121" i="2"/>
  <c r="A121" i="2"/>
  <c r="F121" i="2" s="1"/>
  <c r="C120" i="2"/>
  <c r="B120" i="2"/>
  <c r="A120" i="2"/>
  <c r="C119" i="2"/>
  <c r="B119" i="2"/>
  <c r="A119" i="2"/>
  <c r="F119" i="2" s="1"/>
  <c r="C118" i="2"/>
  <c r="B118" i="2"/>
  <c r="A118" i="2"/>
  <c r="C117" i="2"/>
  <c r="B117" i="2"/>
  <c r="A117" i="2"/>
  <c r="F117" i="2" s="1"/>
  <c r="C116" i="2"/>
  <c r="B116" i="2"/>
  <c r="A116" i="2"/>
  <c r="F116" i="2" s="1"/>
  <c r="C115" i="2"/>
  <c r="B115" i="2"/>
  <c r="A115" i="2"/>
  <c r="F115" i="2" s="1"/>
  <c r="C114" i="2"/>
  <c r="B114" i="2"/>
  <c r="A114" i="2"/>
  <c r="F114" i="2" s="1"/>
  <c r="C113" i="2"/>
  <c r="B113" i="2"/>
  <c r="A113" i="2"/>
  <c r="F113" i="2" s="1"/>
  <c r="C112" i="2"/>
  <c r="B112" i="2"/>
  <c r="A112" i="2"/>
  <c r="C111" i="2"/>
  <c r="B111" i="2"/>
  <c r="A111" i="2"/>
  <c r="F111" i="2" s="1"/>
  <c r="C110" i="2"/>
  <c r="B110" i="2"/>
  <c r="A110" i="2"/>
  <c r="F110" i="2" s="1"/>
  <c r="C109" i="2"/>
  <c r="B109" i="2"/>
  <c r="A109" i="2"/>
  <c r="F109" i="2" s="1"/>
  <c r="C108" i="2"/>
  <c r="B108" i="2"/>
  <c r="A108" i="2"/>
  <c r="F108" i="2" s="1"/>
  <c r="C107" i="2"/>
  <c r="B107" i="2"/>
  <c r="A107" i="2"/>
  <c r="F107" i="2" s="1"/>
  <c r="C106" i="2"/>
  <c r="B106" i="2"/>
  <c r="A106" i="2"/>
  <c r="F106" i="2" s="1"/>
  <c r="C105" i="2"/>
  <c r="B105" i="2"/>
  <c r="A105" i="2"/>
  <c r="F105" i="2" s="1"/>
  <c r="C104" i="2"/>
  <c r="B104" i="2"/>
  <c r="A104" i="2"/>
  <c r="C103" i="2"/>
  <c r="B103" i="2"/>
  <c r="A103" i="2"/>
  <c r="F103" i="2" s="1"/>
  <c r="C102" i="2"/>
  <c r="B102" i="2"/>
  <c r="A102" i="2"/>
  <c r="F102" i="2" s="1"/>
  <c r="C101" i="2"/>
  <c r="B101" i="2"/>
  <c r="A101" i="2"/>
  <c r="F101" i="2" s="1"/>
  <c r="C100" i="2"/>
  <c r="B100" i="2"/>
  <c r="A100" i="2"/>
  <c r="F100" i="2" s="1"/>
  <c r="C99" i="2"/>
  <c r="B99" i="2"/>
  <c r="A99" i="2"/>
  <c r="F99" i="2" s="1"/>
  <c r="C98" i="2"/>
  <c r="B98" i="2"/>
  <c r="A98" i="2"/>
  <c r="F98" i="2" s="1"/>
  <c r="C97" i="2"/>
  <c r="B97" i="2"/>
  <c r="A97" i="2"/>
  <c r="F97" i="2" s="1"/>
  <c r="C96" i="2"/>
  <c r="B96" i="2"/>
  <c r="A96" i="2"/>
  <c r="C95" i="2"/>
  <c r="B95" i="2"/>
  <c r="A95" i="2"/>
  <c r="F95" i="2" s="1"/>
  <c r="C94" i="2"/>
  <c r="B94" i="2"/>
  <c r="A94" i="2"/>
  <c r="F94" i="2" s="1"/>
  <c r="C93" i="2"/>
  <c r="B93" i="2"/>
  <c r="A93" i="2"/>
  <c r="F93" i="2" s="1"/>
  <c r="O46" i="2"/>
  <c r="N46" i="2"/>
  <c r="K46" i="2"/>
  <c r="J46" i="2"/>
  <c r="G46" i="2"/>
  <c r="D46" i="2"/>
  <c r="E46" i="2" s="1"/>
  <c r="O45" i="2"/>
  <c r="N45" i="2"/>
  <c r="K45" i="2"/>
  <c r="J45" i="2"/>
  <c r="G45" i="2"/>
  <c r="D45" i="2"/>
  <c r="E45" i="2" s="1"/>
  <c r="O44" i="2"/>
  <c r="N44" i="2"/>
  <c r="K44" i="2"/>
  <c r="J44" i="2"/>
  <c r="G44" i="2"/>
  <c r="D44" i="2"/>
  <c r="O43" i="2"/>
  <c r="N43" i="2"/>
  <c r="K43" i="2"/>
  <c r="J43" i="2"/>
  <c r="G43" i="2"/>
  <c r="D43" i="2"/>
  <c r="E43" i="2" s="1"/>
  <c r="O42" i="2"/>
  <c r="N42" i="2"/>
  <c r="K42" i="2"/>
  <c r="J42" i="2"/>
  <c r="G42" i="2"/>
  <c r="D42" i="2"/>
  <c r="E42" i="2" s="1"/>
  <c r="O41" i="2"/>
  <c r="N41" i="2"/>
  <c r="K41" i="2"/>
  <c r="J41" i="2"/>
  <c r="G41" i="2"/>
  <c r="D41" i="2"/>
  <c r="E41" i="2" s="1"/>
  <c r="O40" i="2"/>
  <c r="N40" i="2"/>
  <c r="K40" i="2"/>
  <c r="J40" i="2"/>
  <c r="G40" i="2"/>
  <c r="D40" i="2"/>
  <c r="E40" i="2" s="1"/>
  <c r="O39" i="2"/>
  <c r="N39" i="2"/>
  <c r="K39" i="2"/>
  <c r="J39" i="2"/>
  <c r="G39" i="2"/>
  <c r="D39" i="2"/>
  <c r="E39" i="2" s="1"/>
  <c r="O38" i="2"/>
  <c r="N38" i="2"/>
  <c r="K38" i="2"/>
  <c r="J38" i="2"/>
  <c r="G38" i="2"/>
  <c r="D38" i="2"/>
  <c r="E38" i="2" s="1"/>
  <c r="O37" i="2"/>
  <c r="N37" i="2"/>
  <c r="K37" i="2"/>
  <c r="J37" i="2"/>
  <c r="G37" i="2"/>
  <c r="D37" i="2"/>
  <c r="E37" i="2" s="1"/>
  <c r="O36" i="2"/>
  <c r="N36" i="2"/>
  <c r="K36" i="2"/>
  <c r="J36" i="2"/>
  <c r="G36" i="2"/>
  <c r="D36" i="2"/>
  <c r="E36" i="2" s="1"/>
  <c r="O35" i="2"/>
  <c r="N35" i="2"/>
  <c r="K35" i="2"/>
  <c r="J35" i="2"/>
  <c r="G35" i="2"/>
  <c r="D35" i="2"/>
  <c r="E35" i="2" s="1"/>
  <c r="O34" i="2"/>
  <c r="N34" i="2"/>
  <c r="K34" i="2"/>
  <c r="J34" i="2"/>
  <c r="G34" i="2"/>
  <c r="D34" i="2"/>
  <c r="O33" i="2"/>
  <c r="N33" i="2"/>
  <c r="K33" i="2"/>
  <c r="J33" i="2"/>
  <c r="G33" i="2"/>
  <c r="D33" i="2"/>
  <c r="O32" i="2"/>
  <c r="N32" i="2"/>
  <c r="K32" i="2"/>
  <c r="J32" i="2"/>
  <c r="G32" i="2"/>
  <c r="D32" i="2"/>
  <c r="O31" i="2"/>
  <c r="N31" i="2"/>
  <c r="K31" i="2"/>
  <c r="J31" i="2"/>
  <c r="G31" i="2"/>
  <c r="D31" i="2"/>
  <c r="E31" i="2" s="1"/>
  <c r="O30" i="2"/>
  <c r="N30" i="2"/>
  <c r="K30" i="2"/>
  <c r="J30" i="2"/>
  <c r="G30" i="2"/>
  <c r="D30" i="2"/>
  <c r="E30" i="2" s="1"/>
  <c r="O29" i="2"/>
  <c r="N29" i="2"/>
  <c r="K29" i="2"/>
  <c r="J29" i="2"/>
  <c r="G29" i="2"/>
  <c r="D29" i="2"/>
  <c r="E29" i="2" s="1"/>
  <c r="O28" i="2"/>
  <c r="N28" i="2"/>
  <c r="K28" i="2"/>
  <c r="J28" i="2"/>
  <c r="G28" i="2"/>
  <c r="D28" i="2"/>
  <c r="O27" i="2"/>
  <c r="N27" i="2"/>
  <c r="K27" i="2"/>
  <c r="J27" i="2"/>
  <c r="G27" i="2"/>
  <c r="D27" i="2"/>
  <c r="E27" i="2" s="1"/>
  <c r="O26" i="2"/>
  <c r="N26" i="2"/>
  <c r="K26" i="2"/>
  <c r="J26" i="2"/>
  <c r="G26" i="2"/>
  <c r="D26" i="2"/>
  <c r="E26" i="2" s="1"/>
  <c r="O25" i="2"/>
  <c r="N25" i="2"/>
  <c r="K25" i="2"/>
  <c r="J25" i="2"/>
  <c r="G25" i="2"/>
  <c r="D25" i="2"/>
  <c r="E25" i="2" s="1"/>
  <c r="O24" i="2"/>
  <c r="N24" i="2"/>
  <c r="K24" i="2"/>
  <c r="J24" i="2"/>
  <c r="G24" i="2"/>
  <c r="D24" i="2"/>
  <c r="E24" i="2" s="1"/>
  <c r="O23" i="2"/>
  <c r="N23" i="2"/>
  <c r="K23" i="2"/>
  <c r="J23" i="2"/>
  <c r="G23" i="2"/>
  <c r="D23" i="2"/>
  <c r="E23" i="2" s="1"/>
  <c r="O22" i="2"/>
  <c r="N22" i="2"/>
  <c r="K22" i="2"/>
  <c r="J22" i="2"/>
  <c r="G22" i="2"/>
  <c r="D22" i="2"/>
  <c r="E22" i="2" s="1"/>
  <c r="O21" i="2"/>
  <c r="N21" i="2"/>
  <c r="K21" i="2"/>
  <c r="J21" i="2"/>
  <c r="G21" i="2"/>
  <c r="D21" i="2"/>
  <c r="E21" i="2" s="1"/>
  <c r="O20" i="2"/>
  <c r="N20" i="2"/>
  <c r="K20" i="2"/>
  <c r="J20" i="2"/>
  <c r="G20" i="2"/>
  <c r="D20" i="2"/>
  <c r="E20" i="2" s="1"/>
  <c r="O19" i="2"/>
  <c r="N19" i="2"/>
  <c r="K19" i="2"/>
  <c r="J19" i="2"/>
  <c r="G19" i="2"/>
  <c r="D19" i="2"/>
  <c r="E19" i="2" s="1"/>
  <c r="O18" i="2"/>
  <c r="N18" i="2"/>
  <c r="K18" i="2"/>
  <c r="J18" i="2"/>
  <c r="G18" i="2"/>
  <c r="D18" i="2"/>
  <c r="O17" i="2"/>
  <c r="N17" i="2"/>
  <c r="K17" i="2"/>
  <c r="J17" i="2"/>
  <c r="G17" i="2"/>
  <c r="D17" i="2"/>
  <c r="C9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B9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A123" i="2"/>
  <c r="J123" i="2" s="1"/>
  <c r="A124" i="2"/>
  <c r="F124" i="2" s="1"/>
  <c r="A125" i="2"/>
  <c r="F125" i="2" s="1"/>
  <c r="A126" i="2"/>
  <c r="F126" i="2" s="1"/>
  <c r="A127" i="2"/>
  <c r="K127" i="2" s="1"/>
  <c r="A128" i="2"/>
  <c r="J128" i="2" s="1"/>
  <c r="A129" i="2"/>
  <c r="N129" i="2" s="1"/>
  <c r="A130" i="2"/>
  <c r="F130" i="2" s="1"/>
  <c r="A131" i="2"/>
  <c r="H131" i="2" s="1"/>
  <c r="A132" i="2"/>
  <c r="I132" i="2" s="1"/>
  <c r="A133" i="2"/>
  <c r="Q133" i="2" s="1"/>
  <c r="A134" i="2"/>
  <c r="G134" i="2" s="1"/>
  <c r="A135" i="2"/>
  <c r="M135" i="2" s="1"/>
  <c r="A136" i="2"/>
  <c r="O136" i="2" s="1"/>
  <c r="A137" i="2"/>
  <c r="P137" i="2" s="1"/>
  <c r="A138" i="2"/>
  <c r="M138" i="2" s="1"/>
  <c r="A139" i="2"/>
  <c r="O139" i="2" s="1"/>
  <c r="A140" i="2"/>
  <c r="I140" i="2" s="1"/>
  <c r="A141" i="2"/>
  <c r="I141" i="2" s="1"/>
  <c r="A142" i="2"/>
  <c r="H142" i="2" s="1"/>
  <c r="A143" i="2"/>
  <c r="M143" i="2" s="1"/>
  <c r="A144" i="2"/>
  <c r="G144" i="2" s="1"/>
  <c r="A145" i="2"/>
  <c r="G145" i="2" s="1"/>
  <c r="A146" i="2"/>
  <c r="K146" i="2" s="1"/>
  <c r="A147" i="2"/>
  <c r="H147" i="2" s="1"/>
  <c r="A148" i="2"/>
  <c r="I148" i="2" s="1"/>
  <c r="A149" i="2"/>
  <c r="I149" i="2" s="1"/>
  <c r="A150" i="2"/>
  <c r="N150" i="2" s="1"/>
  <c r="A151" i="2"/>
  <c r="M151" i="2" s="1"/>
  <c r="A152" i="2"/>
  <c r="M152" i="2" s="1"/>
  <c r="G16" i="2"/>
  <c r="J16" i="2"/>
  <c r="K16" i="2"/>
  <c r="N16" i="2"/>
  <c r="O16" i="2"/>
  <c r="G47" i="2"/>
  <c r="J47" i="2"/>
  <c r="K47" i="2"/>
  <c r="N47" i="2"/>
  <c r="O47" i="2"/>
  <c r="G48" i="2"/>
  <c r="J48" i="2"/>
  <c r="K48" i="2"/>
  <c r="N48" i="2"/>
  <c r="O48" i="2"/>
  <c r="G49" i="2"/>
  <c r="J49" i="2"/>
  <c r="K49" i="2"/>
  <c r="N49" i="2"/>
  <c r="O49" i="2"/>
  <c r="G50" i="2"/>
  <c r="J50" i="2"/>
  <c r="K50" i="2"/>
  <c r="N50" i="2"/>
  <c r="O50" i="2"/>
  <c r="G51" i="2"/>
  <c r="J51" i="2"/>
  <c r="K51" i="2"/>
  <c r="N51" i="2"/>
  <c r="O51" i="2"/>
  <c r="G52" i="2"/>
  <c r="J52" i="2"/>
  <c r="K52" i="2"/>
  <c r="N52" i="2"/>
  <c r="O52" i="2"/>
  <c r="G53" i="2"/>
  <c r="J53" i="2"/>
  <c r="K53" i="2"/>
  <c r="N53" i="2"/>
  <c r="O53" i="2"/>
  <c r="G54" i="2"/>
  <c r="J54" i="2"/>
  <c r="K54" i="2"/>
  <c r="N54" i="2"/>
  <c r="O54" i="2"/>
  <c r="G55" i="2"/>
  <c r="H55" i="2"/>
  <c r="I55" i="2"/>
  <c r="J55" i="2"/>
  <c r="K55" i="2"/>
  <c r="L55" i="2"/>
  <c r="M55" i="2"/>
  <c r="N55" i="2"/>
  <c r="O55" i="2"/>
  <c r="P55" i="2"/>
  <c r="Q55" i="2"/>
  <c r="G56" i="2"/>
  <c r="H56" i="2"/>
  <c r="I56" i="2"/>
  <c r="J56" i="2"/>
  <c r="K56" i="2"/>
  <c r="L56" i="2"/>
  <c r="M56" i="2"/>
  <c r="N56" i="2"/>
  <c r="O56" i="2"/>
  <c r="P56" i="2"/>
  <c r="Q56" i="2"/>
  <c r="G57" i="2"/>
  <c r="H57" i="2"/>
  <c r="I57" i="2"/>
  <c r="J57" i="2"/>
  <c r="K57" i="2"/>
  <c r="L57" i="2"/>
  <c r="M57" i="2"/>
  <c r="N57" i="2"/>
  <c r="O57" i="2"/>
  <c r="P57" i="2"/>
  <c r="Q57" i="2"/>
  <c r="G58" i="2"/>
  <c r="H58" i="2"/>
  <c r="I58" i="2"/>
  <c r="J58" i="2"/>
  <c r="K58" i="2"/>
  <c r="L58" i="2"/>
  <c r="M58" i="2"/>
  <c r="N58" i="2"/>
  <c r="O58" i="2"/>
  <c r="P58" i="2"/>
  <c r="Q58" i="2"/>
  <c r="G59" i="2"/>
  <c r="H59" i="2"/>
  <c r="I59" i="2"/>
  <c r="J59" i="2"/>
  <c r="K59" i="2"/>
  <c r="L59" i="2"/>
  <c r="M59" i="2"/>
  <c r="N59" i="2"/>
  <c r="O59" i="2"/>
  <c r="P59" i="2"/>
  <c r="Q59" i="2"/>
  <c r="G60" i="2"/>
  <c r="H60" i="2"/>
  <c r="I60" i="2"/>
  <c r="J60" i="2"/>
  <c r="K60" i="2"/>
  <c r="L60" i="2"/>
  <c r="M60" i="2"/>
  <c r="N60" i="2"/>
  <c r="O60" i="2"/>
  <c r="P60" i="2"/>
  <c r="Q60" i="2"/>
  <c r="G61" i="2"/>
  <c r="H61" i="2"/>
  <c r="I61" i="2"/>
  <c r="J61" i="2"/>
  <c r="K61" i="2"/>
  <c r="L61" i="2"/>
  <c r="M61" i="2"/>
  <c r="N61" i="2"/>
  <c r="O61" i="2"/>
  <c r="P61" i="2"/>
  <c r="Q61" i="2"/>
  <c r="G62" i="2"/>
  <c r="H62" i="2"/>
  <c r="I62" i="2"/>
  <c r="J62" i="2"/>
  <c r="K62" i="2"/>
  <c r="L62" i="2"/>
  <c r="M62" i="2"/>
  <c r="N62" i="2"/>
  <c r="O62" i="2"/>
  <c r="P62" i="2"/>
  <c r="Q62" i="2"/>
  <c r="G63" i="2"/>
  <c r="H63" i="2"/>
  <c r="I63" i="2"/>
  <c r="J63" i="2"/>
  <c r="K63" i="2"/>
  <c r="L63" i="2"/>
  <c r="M63" i="2"/>
  <c r="N63" i="2"/>
  <c r="O63" i="2"/>
  <c r="P63" i="2"/>
  <c r="Q63" i="2"/>
  <c r="G64" i="2"/>
  <c r="H64" i="2"/>
  <c r="I64" i="2"/>
  <c r="J64" i="2"/>
  <c r="K64" i="2"/>
  <c r="L64" i="2"/>
  <c r="M64" i="2"/>
  <c r="N64" i="2"/>
  <c r="O64" i="2"/>
  <c r="P64" i="2"/>
  <c r="Q64" i="2"/>
  <c r="G65" i="2"/>
  <c r="H65" i="2"/>
  <c r="I65" i="2"/>
  <c r="J65" i="2"/>
  <c r="K65" i="2"/>
  <c r="L65" i="2"/>
  <c r="M65" i="2"/>
  <c r="N65" i="2"/>
  <c r="O65" i="2"/>
  <c r="P65" i="2"/>
  <c r="Q65" i="2"/>
  <c r="G66" i="2"/>
  <c r="H66" i="2"/>
  <c r="I66" i="2"/>
  <c r="J66" i="2"/>
  <c r="K66" i="2"/>
  <c r="L66" i="2"/>
  <c r="M66" i="2"/>
  <c r="N66" i="2"/>
  <c r="O66" i="2"/>
  <c r="P66" i="2"/>
  <c r="Q66" i="2"/>
  <c r="G67" i="2"/>
  <c r="H67" i="2"/>
  <c r="I67" i="2"/>
  <c r="J67" i="2"/>
  <c r="K67" i="2"/>
  <c r="L67" i="2"/>
  <c r="M67" i="2"/>
  <c r="N67" i="2"/>
  <c r="O67" i="2"/>
  <c r="P67" i="2"/>
  <c r="Q67" i="2"/>
  <c r="G68" i="2"/>
  <c r="H68" i="2"/>
  <c r="I68" i="2"/>
  <c r="J68" i="2"/>
  <c r="K68" i="2"/>
  <c r="L68" i="2"/>
  <c r="M68" i="2"/>
  <c r="N68" i="2"/>
  <c r="O68" i="2"/>
  <c r="P68" i="2"/>
  <c r="Q68" i="2"/>
  <c r="G69" i="2"/>
  <c r="H69" i="2"/>
  <c r="I69" i="2"/>
  <c r="J69" i="2"/>
  <c r="K69" i="2"/>
  <c r="L69" i="2"/>
  <c r="M69" i="2"/>
  <c r="N69" i="2"/>
  <c r="O69" i="2"/>
  <c r="P69" i="2"/>
  <c r="Q69" i="2"/>
  <c r="G70" i="2"/>
  <c r="H70" i="2"/>
  <c r="I70" i="2"/>
  <c r="J70" i="2"/>
  <c r="K70" i="2"/>
  <c r="L70" i="2"/>
  <c r="M70" i="2"/>
  <c r="N70" i="2"/>
  <c r="O70" i="2"/>
  <c r="P70" i="2"/>
  <c r="Q70" i="2"/>
  <c r="G71" i="2"/>
  <c r="H71" i="2"/>
  <c r="I71" i="2"/>
  <c r="J71" i="2"/>
  <c r="K71" i="2"/>
  <c r="L71" i="2"/>
  <c r="M71" i="2"/>
  <c r="N71" i="2"/>
  <c r="O71" i="2"/>
  <c r="P71" i="2"/>
  <c r="Q71" i="2"/>
  <c r="G72" i="2"/>
  <c r="H72" i="2"/>
  <c r="I72" i="2"/>
  <c r="J72" i="2"/>
  <c r="K72" i="2"/>
  <c r="L72" i="2"/>
  <c r="M72" i="2"/>
  <c r="N72" i="2"/>
  <c r="O72" i="2"/>
  <c r="P72" i="2"/>
  <c r="Q72" i="2"/>
  <c r="G73" i="2"/>
  <c r="H73" i="2"/>
  <c r="I73" i="2"/>
  <c r="J73" i="2"/>
  <c r="K73" i="2"/>
  <c r="L73" i="2"/>
  <c r="M73" i="2"/>
  <c r="N73" i="2"/>
  <c r="O73" i="2"/>
  <c r="P73" i="2"/>
  <c r="Q73" i="2"/>
  <c r="G74" i="2"/>
  <c r="H74" i="2"/>
  <c r="I74" i="2"/>
  <c r="J74" i="2"/>
  <c r="K74" i="2"/>
  <c r="L74" i="2"/>
  <c r="M74" i="2"/>
  <c r="N74" i="2"/>
  <c r="O74" i="2"/>
  <c r="P74" i="2"/>
  <c r="Q74" i="2"/>
  <c r="G75" i="2"/>
  <c r="H75" i="2"/>
  <c r="I75" i="2"/>
  <c r="J75" i="2"/>
  <c r="K75" i="2"/>
  <c r="L75" i="2"/>
  <c r="M75" i="2"/>
  <c r="N75" i="2"/>
  <c r="O75" i="2"/>
  <c r="P75" i="2"/>
  <c r="Q75" i="2"/>
  <c r="G76" i="2"/>
  <c r="H76" i="2"/>
  <c r="I76" i="2"/>
  <c r="J76" i="2"/>
  <c r="K76" i="2"/>
  <c r="L76" i="2"/>
  <c r="M76" i="2"/>
  <c r="N76" i="2"/>
  <c r="O76" i="2"/>
  <c r="P76" i="2"/>
  <c r="Q76" i="2"/>
  <c r="G77" i="2"/>
  <c r="H77" i="2"/>
  <c r="I77" i="2"/>
  <c r="J77" i="2"/>
  <c r="K77" i="2"/>
  <c r="L77" i="2"/>
  <c r="M77" i="2"/>
  <c r="N77" i="2"/>
  <c r="O77" i="2"/>
  <c r="P77" i="2"/>
  <c r="Q77" i="2"/>
  <c r="D47" i="2"/>
  <c r="D48" i="2"/>
  <c r="D49" i="2"/>
  <c r="D50" i="2"/>
  <c r="E50" i="2" s="1"/>
  <c r="D51" i="2"/>
  <c r="E51" i="2" s="1"/>
  <c r="D52" i="2"/>
  <c r="E52" i="2" s="1"/>
  <c r="D53" i="2"/>
  <c r="E53" i="2" s="1"/>
  <c r="D54" i="2"/>
  <c r="E54" i="2" s="1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M9" i="1"/>
  <c r="M10" i="1"/>
  <c r="M11" i="1"/>
  <c r="M12" i="1"/>
  <c r="M13" i="1"/>
  <c r="C86" i="2"/>
  <c r="C87" i="2"/>
  <c r="C88" i="2"/>
  <c r="C89" i="2"/>
  <c r="C90" i="2"/>
  <c r="C91" i="2"/>
  <c r="C85" i="2"/>
  <c r="B86" i="2"/>
  <c r="B87" i="2"/>
  <c r="B88" i="2"/>
  <c r="B89" i="2"/>
  <c r="B90" i="2"/>
  <c r="B91" i="2"/>
  <c r="B85" i="2"/>
  <c r="A86" i="2"/>
  <c r="A87" i="2"/>
  <c r="J87" i="2" s="1"/>
  <c r="A88" i="2"/>
  <c r="K88" i="2" s="1"/>
  <c r="A89" i="2"/>
  <c r="J89" i="2" s="1"/>
  <c r="A90" i="2"/>
  <c r="F90" i="2" s="1"/>
  <c r="A91" i="2"/>
  <c r="G91" i="2" s="1"/>
  <c r="A92" i="2"/>
  <c r="G92" i="2" s="1"/>
  <c r="O10" i="2"/>
  <c r="O11" i="2"/>
  <c r="O12" i="2"/>
  <c r="O13" i="2"/>
  <c r="O14" i="2"/>
  <c r="O15" i="2"/>
  <c r="O9" i="2"/>
  <c r="N10" i="2"/>
  <c r="N11" i="2"/>
  <c r="N12" i="2"/>
  <c r="N13" i="2"/>
  <c r="N14" i="2"/>
  <c r="N15" i="2"/>
  <c r="N9" i="2"/>
  <c r="K10" i="2"/>
  <c r="K11" i="2"/>
  <c r="K12" i="2"/>
  <c r="K13" i="2"/>
  <c r="K14" i="2"/>
  <c r="K15" i="2"/>
  <c r="K9" i="2"/>
  <c r="J10" i="2"/>
  <c r="J11" i="2"/>
  <c r="J12" i="2"/>
  <c r="J13" i="2"/>
  <c r="J14" i="2"/>
  <c r="J15" i="2"/>
  <c r="J9" i="2"/>
  <c r="G10" i="2"/>
  <c r="G11" i="2"/>
  <c r="G12" i="2"/>
  <c r="G13" i="2"/>
  <c r="G14" i="2"/>
  <c r="G15" i="2"/>
  <c r="G9" i="2"/>
  <c r="D10" i="2"/>
  <c r="E10" i="2" s="1"/>
  <c r="D11" i="2"/>
  <c r="E11" i="2" s="1"/>
  <c r="D12" i="2"/>
  <c r="E12" i="2" s="1"/>
  <c r="D13" i="2"/>
  <c r="D14" i="2"/>
  <c r="E14" i="2" s="1"/>
  <c r="D15" i="2"/>
  <c r="E15" i="2" s="1"/>
  <c r="D16" i="2"/>
  <c r="E16" i="2" s="1"/>
  <c r="M6" i="1"/>
  <c r="M7" i="1"/>
  <c r="M8" i="1"/>
  <c r="M5" i="1"/>
  <c r="E139" i="2" l="1"/>
  <c r="E138" i="2"/>
  <c r="H9" i="2"/>
  <c r="E9" i="2"/>
  <c r="E79" i="2" s="1"/>
  <c r="E132" i="2"/>
  <c r="E140" i="2"/>
  <c r="F150" i="2"/>
  <c r="E153" i="2"/>
  <c r="E131" i="2"/>
  <c r="E145" i="2"/>
  <c r="F118" i="2"/>
  <c r="E114" i="2"/>
  <c r="E106" i="2"/>
  <c r="E137" i="2"/>
  <c r="E152" i="2"/>
  <c r="E144" i="2"/>
  <c r="E136" i="2"/>
  <c r="F86" i="2"/>
  <c r="E151" i="2"/>
  <c r="E143" i="2"/>
  <c r="E135" i="2"/>
  <c r="E150" i="2"/>
  <c r="E142" i="2"/>
  <c r="E134" i="2"/>
  <c r="E149" i="2"/>
  <c r="E141" i="2"/>
  <c r="E133" i="2"/>
  <c r="F79" i="2"/>
  <c r="F141" i="2"/>
  <c r="F133" i="2"/>
  <c r="F142" i="2"/>
  <c r="F85" i="2"/>
  <c r="F134" i="2"/>
  <c r="F148" i="2"/>
  <c r="F132" i="2"/>
  <c r="F92" i="2"/>
  <c r="F147" i="2"/>
  <c r="F139" i="2"/>
  <c r="F131" i="2"/>
  <c r="F123" i="2"/>
  <c r="F91" i="2"/>
  <c r="F146" i="2"/>
  <c r="F138" i="2"/>
  <c r="V96" i="2"/>
  <c r="V104" i="2"/>
  <c r="V112" i="2"/>
  <c r="V120" i="2"/>
  <c r="F153" i="2"/>
  <c r="F145" i="2"/>
  <c r="F137" i="2"/>
  <c r="F129" i="2"/>
  <c r="F89" i="2"/>
  <c r="F152" i="2"/>
  <c r="F144" i="2"/>
  <c r="F136" i="2"/>
  <c r="F128" i="2"/>
  <c r="F120" i="2"/>
  <c r="F112" i="2"/>
  <c r="F104" i="2"/>
  <c r="F96" i="2"/>
  <c r="F88" i="2"/>
  <c r="F140" i="2"/>
  <c r="F151" i="2"/>
  <c r="F143" i="2"/>
  <c r="F135" i="2"/>
  <c r="F127" i="2"/>
  <c r="F87" i="2"/>
  <c r="V130" i="2"/>
  <c r="W95" i="2"/>
  <c r="W103" i="2"/>
  <c r="W111" i="2"/>
  <c r="W119" i="2"/>
  <c r="V99" i="2"/>
  <c r="V107" i="2"/>
  <c r="V115" i="2"/>
  <c r="V98" i="2"/>
  <c r="V106" i="2"/>
  <c r="V114" i="2"/>
  <c r="V122" i="2"/>
  <c r="V93" i="2"/>
  <c r="W94" i="2"/>
  <c r="W102" i="2"/>
  <c r="W110" i="2"/>
  <c r="W118" i="2"/>
  <c r="W126" i="2"/>
  <c r="V97" i="2"/>
  <c r="V105" i="2"/>
  <c r="V113" i="2"/>
  <c r="V121" i="2"/>
  <c r="W85" i="2"/>
  <c r="T150" i="2"/>
  <c r="T142" i="2"/>
  <c r="T134" i="2"/>
  <c r="U150" i="2"/>
  <c r="U142" i="2"/>
  <c r="U134" i="2"/>
  <c r="V151" i="2"/>
  <c r="V143" i="2"/>
  <c r="V135" i="2"/>
  <c r="V127" i="2"/>
  <c r="V119" i="2"/>
  <c r="V111" i="2"/>
  <c r="V103" i="2"/>
  <c r="V95" i="2"/>
  <c r="V87" i="2"/>
  <c r="W149" i="2"/>
  <c r="W141" i="2"/>
  <c r="W133" i="2"/>
  <c r="W125" i="2"/>
  <c r="W117" i="2"/>
  <c r="W109" i="2"/>
  <c r="W101" i="2"/>
  <c r="W93" i="2"/>
  <c r="X153" i="2"/>
  <c r="X145" i="2"/>
  <c r="X137" i="2"/>
  <c r="T149" i="2"/>
  <c r="T141" i="2"/>
  <c r="T133" i="2"/>
  <c r="U149" i="2"/>
  <c r="U141" i="2"/>
  <c r="U133" i="2"/>
  <c r="V150" i="2"/>
  <c r="V142" i="2"/>
  <c r="V134" i="2"/>
  <c r="V126" i="2"/>
  <c r="V118" i="2"/>
  <c r="V110" i="2"/>
  <c r="V102" i="2"/>
  <c r="V94" i="2"/>
  <c r="V86" i="2"/>
  <c r="W148" i="2"/>
  <c r="W140" i="2"/>
  <c r="W132" i="2"/>
  <c r="W124" i="2"/>
  <c r="W116" i="2"/>
  <c r="W108" i="2"/>
  <c r="W100" i="2"/>
  <c r="W92" i="2"/>
  <c r="X152" i="2"/>
  <c r="X144" i="2"/>
  <c r="X136" i="2"/>
  <c r="T148" i="2"/>
  <c r="T140" i="2"/>
  <c r="T132" i="2"/>
  <c r="U148" i="2"/>
  <c r="U140" i="2"/>
  <c r="U132" i="2"/>
  <c r="V149" i="2"/>
  <c r="V141" i="2"/>
  <c r="V133" i="2"/>
  <c r="V125" i="2"/>
  <c r="V117" i="2"/>
  <c r="V109" i="2"/>
  <c r="V101" i="2"/>
  <c r="V85" i="2"/>
  <c r="W147" i="2"/>
  <c r="W139" i="2"/>
  <c r="W131" i="2"/>
  <c r="W123" i="2"/>
  <c r="W115" i="2"/>
  <c r="W107" i="2"/>
  <c r="W99" i="2"/>
  <c r="W91" i="2"/>
  <c r="X151" i="2"/>
  <c r="X143" i="2"/>
  <c r="X135" i="2"/>
  <c r="T147" i="2"/>
  <c r="T139" i="2"/>
  <c r="T131" i="2"/>
  <c r="U147" i="2"/>
  <c r="U139" i="2"/>
  <c r="U131" i="2"/>
  <c r="V148" i="2"/>
  <c r="V140" i="2"/>
  <c r="V132" i="2"/>
  <c r="V124" i="2"/>
  <c r="V116" i="2"/>
  <c r="V108" i="2"/>
  <c r="V100" i="2"/>
  <c r="V92" i="2"/>
  <c r="W146" i="2"/>
  <c r="W138" i="2"/>
  <c r="W130" i="2"/>
  <c r="W122" i="2"/>
  <c r="W114" i="2"/>
  <c r="W106" i="2"/>
  <c r="W98" i="2"/>
  <c r="W90" i="2"/>
  <c r="X150" i="2"/>
  <c r="X142" i="2"/>
  <c r="X134" i="2"/>
  <c r="T146" i="2"/>
  <c r="T138" i="2"/>
  <c r="U146" i="2"/>
  <c r="U138" i="2"/>
  <c r="V147" i="2"/>
  <c r="V139" i="2"/>
  <c r="V131" i="2"/>
  <c r="V123" i="2"/>
  <c r="V91" i="2"/>
  <c r="W153" i="2"/>
  <c r="W145" i="2"/>
  <c r="W137" i="2"/>
  <c r="W129" i="2"/>
  <c r="W121" i="2"/>
  <c r="W113" i="2"/>
  <c r="W105" i="2"/>
  <c r="W97" i="2"/>
  <c r="W89" i="2"/>
  <c r="X149" i="2"/>
  <c r="X141" i="2"/>
  <c r="X133" i="2"/>
  <c r="T153" i="2"/>
  <c r="T145" i="2"/>
  <c r="T137" i="2"/>
  <c r="U153" i="2"/>
  <c r="U145" i="2"/>
  <c r="U137" i="2"/>
  <c r="V146" i="2"/>
  <c r="V138" i="2"/>
  <c r="V90" i="2"/>
  <c r="W152" i="2"/>
  <c r="W144" i="2"/>
  <c r="W136" i="2"/>
  <c r="W128" i="2"/>
  <c r="W120" i="2"/>
  <c r="W112" i="2"/>
  <c r="W104" i="2"/>
  <c r="W96" i="2"/>
  <c r="W88" i="2"/>
  <c r="X148" i="2"/>
  <c r="X140" i="2"/>
  <c r="X132" i="2"/>
  <c r="T152" i="2"/>
  <c r="T144" i="2"/>
  <c r="T136" i="2"/>
  <c r="U152" i="2"/>
  <c r="U144" i="2"/>
  <c r="U136" i="2"/>
  <c r="V153" i="2"/>
  <c r="V145" i="2"/>
  <c r="V137" i="2"/>
  <c r="V129" i="2"/>
  <c r="V89" i="2"/>
  <c r="W151" i="2"/>
  <c r="W143" i="2"/>
  <c r="W135" i="2"/>
  <c r="W127" i="2"/>
  <c r="W87" i="2"/>
  <c r="X147" i="2"/>
  <c r="X139" i="2"/>
  <c r="X131" i="2"/>
  <c r="L50" i="2"/>
  <c r="T151" i="2"/>
  <c r="T143" i="2"/>
  <c r="T135" i="2"/>
  <c r="U151" i="2"/>
  <c r="U143" i="2"/>
  <c r="U135" i="2"/>
  <c r="V152" i="2"/>
  <c r="V144" i="2"/>
  <c r="V136" i="2"/>
  <c r="V128" i="2"/>
  <c r="V88" i="2"/>
  <c r="W150" i="2"/>
  <c r="W142" i="2"/>
  <c r="W134" i="2"/>
  <c r="W86" i="2"/>
  <c r="X146" i="2"/>
  <c r="X138" i="2"/>
  <c r="I41" i="2"/>
  <c r="M50" i="2"/>
  <c r="I43" i="2"/>
  <c r="P22" i="2"/>
  <c r="P27" i="2"/>
  <c r="Q36" i="2"/>
  <c r="H43" i="2"/>
  <c r="P17" i="2"/>
  <c r="L54" i="2"/>
  <c r="M49" i="2"/>
  <c r="I47" i="2"/>
  <c r="Q17" i="2"/>
  <c r="Q19" i="2"/>
  <c r="P19" i="2"/>
  <c r="L20" i="2"/>
  <c r="I22" i="2"/>
  <c r="P23" i="2"/>
  <c r="L24" i="2"/>
  <c r="I25" i="2"/>
  <c r="P33" i="2"/>
  <c r="Q33" i="2"/>
  <c r="M35" i="2"/>
  <c r="P38" i="2"/>
  <c r="P44" i="2"/>
  <c r="L46" i="2"/>
  <c r="I30" i="2"/>
  <c r="M44" i="2"/>
  <c r="L47" i="2"/>
  <c r="Q22" i="2"/>
  <c r="H53" i="2"/>
  <c r="Q47" i="2"/>
  <c r="H47" i="2"/>
  <c r="H17" i="2"/>
  <c r="L18" i="2"/>
  <c r="M20" i="2"/>
  <c r="Q23" i="2"/>
  <c r="H27" i="2"/>
  <c r="P28" i="2"/>
  <c r="L30" i="2"/>
  <c r="H32" i="2"/>
  <c r="L34" i="2"/>
  <c r="P35" i="2"/>
  <c r="H38" i="2"/>
  <c r="Q38" i="2"/>
  <c r="H44" i="2"/>
  <c r="Q44" i="2"/>
  <c r="M46" i="2"/>
  <c r="Q25" i="2"/>
  <c r="M32" i="2"/>
  <c r="M38" i="2"/>
  <c r="H22" i="2"/>
  <c r="I36" i="2"/>
  <c r="Q52" i="2"/>
  <c r="M48" i="2"/>
  <c r="P47" i="2"/>
  <c r="I17" i="2"/>
  <c r="M24" i="2"/>
  <c r="H28" i="2"/>
  <c r="Q28" i="2"/>
  <c r="M30" i="2"/>
  <c r="Q35" i="2"/>
  <c r="L36" i="2"/>
  <c r="I38" i="2"/>
  <c r="M39" i="2"/>
  <c r="M40" i="2"/>
  <c r="P40" i="2"/>
  <c r="I44" i="2"/>
  <c r="M45" i="2"/>
  <c r="L23" i="2"/>
  <c r="L28" i="2"/>
  <c r="H36" i="2"/>
  <c r="Q48" i="2"/>
  <c r="L26" i="2"/>
  <c r="M37" i="2"/>
  <c r="H51" i="2"/>
  <c r="I49" i="2"/>
  <c r="L48" i="2"/>
  <c r="H19" i="2"/>
  <c r="P20" i="2"/>
  <c r="L22" i="2"/>
  <c r="I23" i="2"/>
  <c r="P24" i="2"/>
  <c r="I28" i="2"/>
  <c r="M29" i="2"/>
  <c r="L31" i="2"/>
  <c r="I33" i="2"/>
  <c r="H35" i="2"/>
  <c r="M36" i="2"/>
  <c r="P41" i="2"/>
  <c r="Q41" i="2"/>
  <c r="M43" i="2"/>
  <c r="P46" i="2"/>
  <c r="I48" i="2"/>
  <c r="M17" i="2"/>
  <c r="M31" i="2"/>
  <c r="H25" i="2"/>
  <c r="P32" i="2"/>
  <c r="L39" i="2"/>
  <c r="M16" i="2"/>
  <c r="H50" i="2"/>
  <c r="Q49" i="2"/>
  <c r="H49" i="2"/>
  <c r="H20" i="2"/>
  <c r="Q20" i="2"/>
  <c r="M22" i="2"/>
  <c r="M25" i="2"/>
  <c r="P30" i="2"/>
  <c r="L32" i="2"/>
  <c r="I35" i="2"/>
  <c r="L42" i="2"/>
  <c r="P43" i="2"/>
  <c r="H46" i="2"/>
  <c r="Q46" i="2"/>
  <c r="H48" i="2"/>
  <c r="M27" i="2"/>
  <c r="M28" i="2"/>
  <c r="L49" i="2"/>
  <c r="P49" i="2"/>
  <c r="M47" i="2"/>
  <c r="I20" i="2"/>
  <c r="M21" i="2"/>
  <c r="H24" i="2"/>
  <c r="P25" i="2"/>
  <c r="H30" i="2"/>
  <c r="Q30" i="2"/>
  <c r="P36" i="2"/>
  <c r="L38" i="2"/>
  <c r="H40" i="2"/>
  <c r="Q43" i="2"/>
  <c r="L44" i="2"/>
  <c r="I46" i="2"/>
  <c r="M42" i="2"/>
  <c r="Q54" i="2"/>
  <c r="M53" i="2"/>
  <c r="I52" i="2"/>
  <c r="M51" i="2"/>
  <c r="Q50" i="2"/>
  <c r="I50" i="2"/>
  <c r="M23" i="2"/>
  <c r="I27" i="2"/>
  <c r="Q27" i="2"/>
  <c r="P54" i="2"/>
  <c r="H54" i="2"/>
  <c r="L53" i="2"/>
  <c r="P52" i="2"/>
  <c r="H52" i="2"/>
  <c r="L51" i="2"/>
  <c r="P50" i="2"/>
  <c r="P48" i="2"/>
  <c r="L17" i="2"/>
  <c r="H21" i="2"/>
  <c r="P21" i="2"/>
  <c r="I24" i="2"/>
  <c r="Q24" i="2"/>
  <c r="L25" i="2"/>
  <c r="H29" i="2"/>
  <c r="P29" i="2"/>
  <c r="I32" i="2"/>
  <c r="Q32" i="2"/>
  <c r="L33" i="2"/>
  <c r="H37" i="2"/>
  <c r="P37" i="2"/>
  <c r="I40" i="2"/>
  <c r="Q40" i="2"/>
  <c r="L41" i="2"/>
  <c r="H45" i="2"/>
  <c r="P45" i="2"/>
  <c r="H18" i="2"/>
  <c r="P18" i="2"/>
  <c r="I21" i="2"/>
  <c r="Q21" i="2"/>
  <c r="H26" i="2"/>
  <c r="P26" i="2"/>
  <c r="I29" i="2"/>
  <c r="Q29" i="2"/>
  <c r="M33" i="2"/>
  <c r="H34" i="2"/>
  <c r="P34" i="2"/>
  <c r="I37" i="2"/>
  <c r="Q37" i="2"/>
  <c r="M41" i="2"/>
  <c r="H42" i="2"/>
  <c r="P42" i="2"/>
  <c r="I45" i="2"/>
  <c r="Q45" i="2"/>
  <c r="M26" i="2"/>
  <c r="M34" i="2"/>
  <c r="I54" i="2"/>
  <c r="I18" i="2"/>
  <c r="Q18" i="2"/>
  <c r="L19" i="2"/>
  <c r="H23" i="2"/>
  <c r="I26" i="2"/>
  <c r="Q26" i="2"/>
  <c r="L27" i="2"/>
  <c r="H31" i="2"/>
  <c r="P31" i="2"/>
  <c r="I34" i="2"/>
  <c r="Q34" i="2"/>
  <c r="L35" i="2"/>
  <c r="H39" i="2"/>
  <c r="P39" i="2"/>
  <c r="I42" i="2"/>
  <c r="Q42" i="2"/>
  <c r="L43" i="2"/>
  <c r="M54" i="2"/>
  <c r="Q53" i="2"/>
  <c r="I53" i="2"/>
  <c r="M52" i="2"/>
  <c r="Q51" i="2"/>
  <c r="I51" i="2"/>
  <c r="M19" i="2"/>
  <c r="I31" i="2"/>
  <c r="Q31" i="2"/>
  <c r="I39" i="2"/>
  <c r="Q39" i="2"/>
  <c r="L40" i="2"/>
  <c r="M18" i="2"/>
  <c r="P53" i="2"/>
  <c r="L52" i="2"/>
  <c r="P51" i="2"/>
  <c r="L21" i="2"/>
  <c r="L29" i="2"/>
  <c r="H33" i="2"/>
  <c r="L37" i="2"/>
  <c r="H41" i="2"/>
  <c r="L45" i="2"/>
  <c r="I19" i="2"/>
  <c r="Q153" i="2"/>
  <c r="J104" i="2"/>
  <c r="P153" i="2"/>
  <c r="K153" i="2"/>
  <c r="J153" i="2"/>
  <c r="I153" i="2"/>
  <c r="H153" i="2"/>
  <c r="O153" i="2"/>
  <c r="G153" i="2"/>
  <c r="N153" i="2"/>
  <c r="M153" i="2"/>
  <c r="D153" i="2"/>
  <c r="J94" i="2"/>
  <c r="J101" i="2"/>
  <c r="J102" i="2"/>
  <c r="J103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J93" i="2"/>
  <c r="J95" i="2"/>
  <c r="J96" i="2"/>
  <c r="J97" i="2"/>
  <c r="J98" i="2"/>
  <c r="J99" i="2"/>
  <c r="J100" i="2"/>
  <c r="D93" i="2"/>
  <c r="Q93" i="2" s="1"/>
  <c r="D94" i="2"/>
  <c r="Q94" i="2" s="1"/>
  <c r="D95" i="2"/>
  <c r="D96" i="2"/>
  <c r="M96" i="2" s="1"/>
  <c r="D97" i="2"/>
  <c r="D98" i="2"/>
  <c r="Q98" i="2" s="1"/>
  <c r="D99" i="2"/>
  <c r="D100" i="2"/>
  <c r="D101" i="2"/>
  <c r="Q101" i="2" s="1"/>
  <c r="D102" i="2"/>
  <c r="U102" i="2" s="1"/>
  <c r="D103" i="2"/>
  <c r="D104" i="2"/>
  <c r="M104" i="2" s="1"/>
  <c r="D105" i="2"/>
  <c r="D106" i="2"/>
  <c r="L106" i="2" s="1"/>
  <c r="D107" i="2"/>
  <c r="D108" i="2"/>
  <c r="D109" i="2"/>
  <c r="Q109" i="2" s="1"/>
  <c r="D110" i="2"/>
  <c r="U110" i="2" s="1"/>
  <c r="D111" i="2"/>
  <c r="D112" i="2"/>
  <c r="M112" i="2" s="1"/>
  <c r="D113" i="2"/>
  <c r="D114" i="2"/>
  <c r="Q114" i="2" s="1"/>
  <c r="D115" i="2"/>
  <c r="D116" i="2"/>
  <c r="D117" i="2"/>
  <c r="Q117" i="2" s="1"/>
  <c r="D118" i="2"/>
  <c r="H118" i="2" s="1"/>
  <c r="D119" i="2"/>
  <c r="D120" i="2"/>
  <c r="Q120" i="2" s="1"/>
  <c r="D121" i="2"/>
  <c r="D122" i="2"/>
  <c r="L122" i="2" s="1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G93" i="2"/>
  <c r="O93" i="2"/>
  <c r="G94" i="2"/>
  <c r="O94" i="2"/>
  <c r="G95" i="2"/>
  <c r="O95" i="2"/>
  <c r="G96" i="2"/>
  <c r="O96" i="2"/>
  <c r="G97" i="2"/>
  <c r="O97" i="2"/>
  <c r="G98" i="2"/>
  <c r="O98" i="2"/>
  <c r="G99" i="2"/>
  <c r="O99" i="2"/>
  <c r="G100" i="2"/>
  <c r="O100" i="2"/>
  <c r="G101" i="2"/>
  <c r="O101" i="2"/>
  <c r="G102" i="2"/>
  <c r="O102" i="2"/>
  <c r="G103" i="2"/>
  <c r="O103" i="2"/>
  <c r="G104" i="2"/>
  <c r="O104" i="2"/>
  <c r="G105" i="2"/>
  <c r="O105" i="2"/>
  <c r="G106" i="2"/>
  <c r="O106" i="2"/>
  <c r="G107" i="2"/>
  <c r="O107" i="2"/>
  <c r="G108" i="2"/>
  <c r="O108" i="2"/>
  <c r="G109" i="2"/>
  <c r="O109" i="2"/>
  <c r="G110" i="2"/>
  <c r="O110" i="2"/>
  <c r="G111" i="2"/>
  <c r="O111" i="2"/>
  <c r="G112" i="2"/>
  <c r="O112" i="2"/>
  <c r="G113" i="2"/>
  <c r="O113" i="2"/>
  <c r="G114" i="2"/>
  <c r="O114" i="2"/>
  <c r="G115" i="2"/>
  <c r="O115" i="2"/>
  <c r="G116" i="2"/>
  <c r="O116" i="2"/>
  <c r="G117" i="2"/>
  <c r="O117" i="2"/>
  <c r="G118" i="2"/>
  <c r="O118" i="2"/>
  <c r="G119" i="2"/>
  <c r="O119" i="2"/>
  <c r="G120" i="2"/>
  <c r="O120" i="2"/>
  <c r="G121" i="2"/>
  <c r="O121" i="2"/>
  <c r="G122" i="2"/>
  <c r="O122" i="2"/>
  <c r="H101" i="2"/>
  <c r="P101" i="2"/>
  <c r="I93" i="2"/>
  <c r="L16" i="2"/>
  <c r="I16" i="2"/>
  <c r="Q16" i="2"/>
  <c r="P16" i="2"/>
  <c r="H16" i="2"/>
  <c r="D140" i="2"/>
  <c r="D132" i="2"/>
  <c r="P148" i="2"/>
  <c r="P140" i="2"/>
  <c r="J140" i="2"/>
  <c r="O137" i="2"/>
  <c r="O148" i="2"/>
  <c r="P133" i="2"/>
  <c r="N148" i="2"/>
  <c r="M133" i="2"/>
  <c r="J146" i="2"/>
  <c r="P132" i="2"/>
  <c r="Q145" i="2"/>
  <c r="K125" i="2"/>
  <c r="D141" i="2"/>
  <c r="K141" i="2"/>
  <c r="O127" i="2"/>
  <c r="H140" i="2"/>
  <c r="O124" i="2"/>
  <c r="G140" i="2"/>
  <c r="G124" i="2"/>
  <c r="M141" i="2"/>
  <c r="N137" i="2"/>
  <c r="M148" i="2"/>
  <c r="J132" i="2"/>
  <c r="H132" i="2"/>
  <c r="G132" i="2"/>
  <c r="D148" i="2"/>
  <c r="L141" i="2"/>
  <c r="N92" i="2"/>
  <c r="L152" i="2"/>
  <c r="D128" i="2"/>
  <c r="L128" i="2" s="1"/>
  <c r="M150" i="2"/>
  <c r="N140" i="2"/>
  <c r="O132" i="2"/>
  <c r="N124" i="2"/>
  <c r="D124" i="2"/>
  <c r="L150" i="2"/>
  <c r="K148" i="2"/>
  <c r="L143" i="2"/>
  <c r="M140" i="2"/>
  <c r="L136" i="2"/>
  <c r="N132" i="2"/>
  <c r="N151" i="2"/>
  <c r="Q144" i="2"/>
  <c r="L148" i="2"/>
  <c r="D92" i="2"/>
  <c r="P152" i="2"/>
  <c r="M149" i="2"/>
  <c r="H148" i="2"/>
  <c r="K143" i="2"/>
  <c r="L140" i="2"/>
  <c r="K136" i="2"/>
  <c r="M132" i="2"/>
  <c r="K92" i="2"/>
  <c r="P144" i="2"/>
  <c r="L144" i="2"/>
  <c r="O152" i="2"/>
  <c r="H149" i="2"/>
  <c r="G148" i="2"/>
  <c r="K140" i="2"/>
  <c r="J136" i="2"/>
  <c r="K132" i="2"/>
  <c r="G128" i="2"/>
  <c r="K124" i="2"/>
  <c r="J92" i="2"/>
  <c r="G131" i="2"/>
  <c r="J147" i="2"/>
  <c r="M137" i="2"/>
  <c r="N130" i="2"/>
  <c r="N123" i="2"/>
  <c r="I147" i="2"/>
  <c r="K144" i="2"/>
  <c r="Q138" i="2"/>
  <c r="I136" i="2"/>
  <c r="K123" i="2"/>
  <c r="D152" i="2"/>
  <c r="L145" i="2"/>
  <c r="J144" i="2"/>
  <c r="I137" i="2"/>
  <c r="P131" i="2"/>
  <c r="I152" i="2"/>
  <c r="G147" i="2"/>
  <c r="I145" i="2"/>
  <c r="I144" i="2"/>
  <c r="Q136" i="2"/>
  <c r="N135" i="2"/>
  <c r="O131" i="2"/>
  <c r="D144" i="2"/>
  <c r="D130" i="2"/>
  <c r="H152" i="2"/>
  <c r="L149" i="2"/>
  <c r="L146" i="2"/>
  <c r="H145" i="2"/>
  <c r="H144" i="2"/>
  <c r="K138" i="2"/>
  <c r="P136" i="2"/>
  <c r="I131" i="2"/>
  <c r="O129" i="2"/>
  <c r="G126" i="2"/>
  <c r="N139" i="2"/>
  <c r="K139" i="2"/>
  <c r="D139" i="2"/>
  <c r="P145" i="2"/>
  <c r="J139" i="2"/>
  <c r="G129" i="2"/>
  <c r="D138" i="2"/>
  <c r="K152" i="2"/>
  <c r="M145" i="2"/>
  <c r="L137" i="2"/>
  <c r="J152" i="2"/>
  <c r="N138" i="2"/>
  <c r="G136" i="2"/>
  <c r="D131" i="2"/>
  <c r="O128" i="2"/>
  <c r="D143" i="2"/>
  <c r="D129" i="2"/>
  <c r="I129" i="2" s="1"/>
  <c r="Q152" i="2"/>
  <c r="G152" i="2"/>
  <c r="J148" i="2"/>
  <c r="O140" i="2"/>
  <c r="L132" i="2"/>
  <c r="J124" i="2"/>
  <c r="H151" i="2"/>
  <c r="P151" i="2"/>
  <c r="O151" i="2"/>
  <c r="G151" i="2"/>
  <c r="Q151" i="2"/>
  <c r="H135" i="2"/>
  <c r="P135" i="2"/>
  <c r="I135" i="2"/>
  <c r="Q135" i="2"/>
  <c r="G135" i="2"/>
  <c r="J135" i="2"/>
  <c r="K135" i="2"/>
  <c r="D127" i="2"/>
  <c r="P127" i="2" s="1"/>
  <c r="N127" i="2"/>
  <c r="L151" i="2"/>
  <c r="J143" i="2"/>
  <c r="L135" i="2"/>
  <c r="K150" i="2"/>
  <c r="D150" i="2"/>
  <c r="H150" i="2"/>
  <c r="Q150" i="2"/>
  <c r="I150" i="2"/>
  <c r="K142" i="2"/>
  <c r="D142" i="2"/>
  <c r="L142" i="2"/>
  <c r="O142" i="2"/>
  <c r="P142" i="2"/>
  <c r="G142" i="2"/>
  <c r="Q142" i="2"/>
  <c r="K134" i="2"/>
  <c r="D134" i="2"/>
  <c r="L134" i="2"/>
  <c r="H134" i="2"/>
  <c r="I134" i="2"/>
  <c r="J134" i="2"/>
  <c r="K151" i="2"/>
  <c r="J150" i="2"/>
  <c r="G143" i="2"/>
  <c r="Q134" i="2"/>
  <c r="G127" i="2"/>
  <c r="N149" i="2"/>
  <c r="J149" i="2"/>
  <c r="K149" i="2"/>
  <c r="N133" i="2"/>
  <c r="G133" i="2"/>
  <c r="O133" i="2"/>
  <c r="I133" i="2"/>
  <c r="J133" i="2"/>
  <c r="K133" i="2"/>
  <c r="N125" i="2"/>
  <c r="G125" i="2"/>
  <c r="O125" i="2"/>
  <c r="D149" i="2"/>
  <c r="J151" i="2"/>
  <c r="G150" i="2"/>
  <c r="G149" i="2"/>
  <c r="N142" i="2"/>
  <c r="J141" i="2"/>
  <c r="P134" i="2"/>
  <c r="L133" i="2"/>
  <c r="J125" i="2"/>
  <c r="D135" i="2"/>
  <c r="I151" i="2"/>
  <c r="Q149" i="2"/>
  <c r="M142" i="2"/>
  <c r="O134" i="2"/>
  <c r="H133" i="2"/>
  <c r="L147" i="2"/>
  <c r="M147" i="2"/>
  <c r="N147" i="2"/>
  <c r="O147" i="2"/>
  <c r="P147" i="2"/>
  <c r="L139" i="2"/>
  <c r="M139" i="2"/>
  <c r="G139" i="2"/>
  <c r="Q139" i="2"/>
  <c r="H139" i="2"/>
  <c r="I139" i="2"/>
  <c r="L131" i="2"/>
  <c r="M131" i="2"/>
  <c r="J131" i="2"/>
  <c r="K131" i="2"/>
  <c r="N131" i="2"/>
  <c r="O123" i="2"/>
  <c r="G123" i="2"/>
  <c r="D147" i="2"/>
  <c r="D133" i="2"/>
  <c r="D123" i="2"/>
  <c r="P150" i="2"/>
  <c r="P149" i="2"/>
  <c r="Q147" i="2"/>
  <c r="J142" i="2"/>
  <c r="N134" i="2"/>
  <c r="J126" i="2"/>
  <c r="G146" i="2"/>
  <c r="O146" i="2"/>
  <c r="H146" i="2"/>
  <c r="P146" i="2"/>
  <c r="M146" i="2"/>
  <c r="N146" i="2"/>
  <c r="D146" i="2"/>
  <c r="Q146" i="2"/>
  <c r="G138" i="2"/>
  <c r="O138" i="2"/>
  <c r="H138" i="2"/>
  <c r="P138" i="2"/>
  <c r="I138" i="2"/>
  <c r="J138" i="2"/>
  <c r="G130" i="2"/>
  <c r="O130" i="2"/>
  <c r="K130" i="2"/>
  <c r="O150" i="2"/>
  <c r="O149" i="2"/>
  <c r="K147" i="2"/>
  <c r="I146" i="2"/>
  <c r="I142" i="2"/>
  <c r="P139" i="2"/>
  <c r="L138" i="2"/>
  <c r="O135" i="2"/>
  <c r="M134" i="2"/>
  <c r="Q131" i="2"/>
  <c r="J130" i="2"/>
  <c r="H143" i="2"/>
  <c r="P143" i="2"/>
  <c r="I143" i="2"/>
  <c r="Q143" i="2"/>
  <c r="N143" i="2"/>
  <c r="O143" i="2"/>
  <c r="J127" i="2"/>
  <c r="K126" i="2"/>
  <c r="D126" i="2"/>
  <c r="M126" i="2" s="1"/>
  <c r="N126" i="2"/>
  <c r="O126" i="2"/>
  <c r="D151" i="2"/>
  <c r="N141" i="2"/>
  <c r="G141" i="2"/>
  <c r="O141" i="2"/>
  <c r="P141" i="2"/>
  <c r="Q141" i="2"/>
  <c r="H141" i="2"/>
  <c r="D125" i="2"/>
  <c r="Q125" i="2" s="1"/>
  <c r="J145" i="2"/>
  <c r="K145" i="2"/>
  <c r="J137" i="2"/>
  <c r="K137" i="2"/>
  <c r="J129" i="2"/>
  <c r="K129" i="2"/>
  <c r="D137" i="2"/>
  <c r="O145" i="2"/>
  <c r="H137" i="2"/>
  <c r="M144" i="2"/>
  <c r="N144" i="2"/>
  <c r="M136" i="2"/>
  <c r="N136" i="2"/>
  <c r="N128" i="2"/>
  <c r="D145" i="2"/>
  <c r="D136" i="2"/>
  <c r="N152" i="2"/>
  <c r="N145" i="2"/>
  <c r="O144" i="2"/>
  <c r="Q137" i="2"/>
  <c r="G137" i="2"/>
  <c r="H136" i="2"/>
  <c r="K128" i="2"/>
  <c r="Q148" i="2"/>
  <c r="Q140" i="2"/>
  <c r="Q132" i="2"/>
  <c r="O92" i="2"/>
  <c r="Q12" i="2"/>
  <c r="Q11" i="2"/>
  <c r="Q10" i="2"/>
  <c r="Q9" i="2"/>
  <c r="L15" i="2"/>
  <c r="I14" i="2"/>
  <c r="H13" i="2"/>
  <c r="G87" i="2"/>
  <c r="K87" i="2"/>
  <c r="N87" i="2"/>
  <c r="O87" i="2"/>
  <c r="O88" i="2"/>
  <c r="H15" i="2"/>
  <c r="H12" i="2"/>
  <c r="H14" i="2"/>
  <c r="H11" i="2"/>
  <c r="H10" i="2"/>
  <c r="G90" i="2"/>
  <c r="J90" i="2"/>
  <c r="N90" i="2"/>
  <c r="J91" i="2"/>
  <c r="K91" i="2"/>
  <c r="G88" i="2"/>
  <c r="K90" i="2"/>
  <c r="J88" i="2"/>
  <c r="N88" i="2"/>
  <c r="K89" i="2"/>
  <c r="D88" i="2"/>
  <c r="M88" i="2" s="1"/>
  <c r="N91" i="2"/>
  <c r="O91" i="2"/>
  <c r="N89" i="2"/>
  <c r="O90" i="2"/>
  <c r="O89" i="2"/>
  <c r="D91" i="2"/>
  <c r="D87" i="2"/>
  <c r="Q87" i="2" s="1"/>
  <c r="D90" i="2"/>
  <c r="L90" i="2" s="1"/>
  <c r="K86" i="2"/>
  <c r="N86" i="2"/>
  <c r="O86" i="2"/>
  <c r="D89" i="2"/>
  <c r="Q89" i="2" s="1"/>
  <c r="G86" i="2"/>
  <c r="D86" i="2"/>
  <c r="P86" i="2" s="1"/>
  <c r="G89" i="2"/>
  <c r="J86" i="2"/>
  <c r="G85" i="2"/>
  <c r="D85" i="2"/>
  <c r="J85" i="2"/>
  <c r="K85" i="2"/>
  <c r="O85" i="2"/>
  <c r="M15" i="2"/>
  <c r="P15" i="2"/>
  <c r="Q15" i="2"/>
  <c r="M14" i="2"/>
  <c r="L14" i="2"/>
  <c r="P14" i="2"/>
  <c r="I10" i="2"/>
  <c r="L11" i="2"/>
  <c r="M12" i="2"/>
  <c r="P13" i="2"/>
  <c r="Q14" i="2"/>
  <c r="L9" i="2"/>
  <c r="L10" i="2"/>
  <c r="M11" i="2"/>
  <c r="P12" i="2"/>
  <c r="Q13" i="2"/>
  <c r="I13" i="2"/>
  <c r="I12" i="2"/>
  <c r="L13" i="2"/>
  <c r="I11" i="2"/>
  <c r="L12" i="2"/>
  <c r="M13" i="2"/>
  <c r="P11" i="2"/>
  <c r="I15" i="2"/>
  <c r="P9" i="2"/>
  <c r="P10" i="2"/>
  <c r="M9" i="2"/>
  <c r="M10" i="2"/>
  <c r="G79" i="2"/>
  <c r="O79" i="2"/>
  <c r="J79" i="2"/>
  <c r="E122" i="2" l="1"/>
  <c r="E88" i="2"/>
  <c r="E126" i="2"/>
  <c r="E128" i="2"/>
  <c r="E117" i="2"/>
  <c r="E125" i="2"/>
  <c r="E87" i="2"/>
  <c r="E90" i="2"/>
  <c r="E98" i="2"/>
  <c r="H124" i="2"/>
  <c r="E124" i="2"/>
  <c r="Q113" i="2"/>
  <c r="E113" i="2"/>
  <c r="M123" i="2"/>
  <c r="E123" i="2"/>
  <c r="L111" i="2"/>
  <c r="E111" i="2"/>
  <c r="Q121" i="2"/>
  <c r="E121" i="2"/>
  <c r="Q105" i="2"/>
  <c r="E105" i="2"/>
  <c r="L119" i="2"/>
  <c r="E119" i="2"/>
  <c r="Q95" i="2"/>
  <c r="E95" i="2"/>
  <c r="I130" i="2"/>
  <c r="E130" i="2"/>
  <c r="Q100" i="2"/>
  <c r="E100" i="2"/>
  <c r="E93" i="2"/>
  <c r="E94" i="2"/>
  <c r="E127" i="2"/>
  <c r="E120" i="2"/>
  <c r="I92" i="2"/>
  <c r="E92" i="2"/>
  <c r="H115" i="2"/>
  <c r="E115" i="2"/>
  <c r="P107" i="2"/>
  <c r="E107" i="2"/>
  <c r="M99" i="2"/>
  <c r="E99" i="2"/>
  <c r="E101" i="2"/>
  <c r="E102" i="2"/>
  <c r="E129" i="2"/>
  <c r="E89" i="2"/>
  <c r="E112" i="2"/>
  <c r="M91" i="2"/>
  <c r="E91" i="2"/>
  <c r="I97" i="2"/>
  <c r="E97" i="2"/>
  <c r="L103" i="2"/>
  <c r="E103" i="2"/>
  <c r="E104" i="2"/>
  <c r="E118" i="2"/>
  <c r="M85" i="2"/>
  <c r="E85" i="2"/>
  <c r="E86" i="2"/>
  <c r="U116" i="2"/>
  <c r="X116" i="2" s="1"/>
  <c r="E116" i="2"/>
  <c r="U108" i="2"/>
  <c r="X108" i="2" s="1"/>
  <c r="E108" i="2"/>
  <c r="E109" i="2"/>
  <c r="E110" i="2"/>
  <c r="E96" i="2"/>
  <c r="F155" i="2"/>
  <c r="I113" i="2"/>
  <c r="P100" i="2"/>
  <c r="P116" i="2"/>
  <c r="H116" i="2"/>
  <c r="P113" i="2"/>
  <c r="I100" i="2"/>
  <c r="H100" i="2"/>
  <c r="I122" i="2"/>
  <c r="Q124" i="2"/>
  <c r="I116" i="2"/>
  <c r="I120" i="2"/>
  <c r="P93" i="2"/>
  <c r="I109" i="2"/>
  <c r="P110" i="2"/>
  <c r="H93" i="2"/>
  <c r="I105" i="2"/>
  <c r="P109" i="2"/>
  <c r="I101" i="2"/>
  <c r="H109" i="2"/>
  <c r="H113" i="2"/>
  <c r="P97" i="2"/>
  <c r="H97" i="2"/>
  <c r="P105" i="2"/>
  <c r="H105" i="2"/>
  <c r="H119" i="2"/>
  <c r="P95" i="2"/>
  <c r="I96" i="2"/>
  <c r="H99" i="2"/>
  <c r="P115" i="2"/>
  <c r="I112" i="2"/>
  <c r="P122" i="2"/>
  <c r="M118" i="2"/>
  <c r="P99" i="2"/>
  <c r="H122" i="2"/>
  <c r="X110" i="2"/>
  <c r="I106" i="2"/>
  <c r="P121" i="2"/>
  <c r="P119" i="2"/>
  <c r="P112" i="2"/>
  <c r="H121" i="2"/>
  <c r="P103" i="2"/>
  <c r="L124" i="2"/>
  <c r="I121" i="2"/>
  <c r="H103" i="2"/>
  <c r="H95" i="2"/>
  <c r="P106" i="2"/>
  <c r="H112" i="2"/>
  <c r="H94" i="2"/>
  <c r="Q123" i="2"/>
  <c r="I102" i="2"/>
  <c r="H110" i="2"/>
  <c r="M93" i="2"/>
  <c r="Q122" i="2"/>
  <c r="H127" i="2"/>
  <c r="I114" i="2"/>
  <c r="P114" i="2"/>
  <c r="P96" i="2"/>
  <c r="M124" i="2"/>
  <c r="H114" i="2"/>
  <c r="H96" i="2"/>
  <c r="M114" i="2"/>
  <c r="L120" i="2"/>
  <c r="I110" i="2"/>
  <c r="I94" i="2"/>
  <c r="P117" i="2"/>
  <c r="H106" i="2"/>
  <c r="P94" i="2"/>
  <c r="L130" i="2"/>
  <c r="H98" i="2"/>
  <c r="M98" i="2"/>
  <c r="H130" i="2"/>
  <c r="M125" i="2"/>
  <c r="P124" i="2"/>
  <c r="H117" i="2"/>
  <c r="M97" i="2"/>
  <c r="L100" i="2"/>
  <c r="Q116" i="2"/>
  <c r="I123" i="2"/>
  <c r="I117" i="2"/>
  <c r="M109" i="2"/>
  <c r="M102" i="2"/>
  <c r="L96" i="2"/>
  <c r="X102" i="2"/>
  <c r="M127" i="2"/>
  <c r="P111" i="2"/>
  <c r="H111" i="2"/>
  <c r="M113" i="2"/>
  <c r="M130" i="2"/>
  <c r="Q127" i="2"/>
  <c r="M92" i="2"/>
  <c r="I98" i="2"/>
  <c r="P98" i="2"/>
  <c r="P130" i="2"/>
  <c r="L123" i="2"/>
  <c r="H123" i="2"/>
  <c r="P129" i="2"/>
  <c r="I118" i="2"/>
  <c r="I108" i="2"/>
  <c r="P120" i="2"/>
  <c r="P108" i="2"/>
  <c r="P104" i="2"/>
  <c r="M122" i="2"/>
  <c r="M117" i="2"/>
  <c r="M106" i="2"/>
  <c r="M101" i="2"/>
  <c r="L116" i="2"/>
  <c r="L94" i="2"/>
  <c r="Q110" i="2"/>
  <c r="Q106" i="2"/>
  <c r="U88" i="2"/>
  <c r="X88" i="2" s="1"/>
  <c r="T88" i="2"/>
  <c r="U117" i="2"/>
  <c r="X117" i="2" s="1"/>
  <c r="U118" i="2"/>
  <c r="X118" i="2" s="1"/>
  <c r="U130" i="2"/>
  <c r="X130" i="2" s="1"/>
  <c r="U111" i="2"/>
  <c r="X111" i="2" s="1"/>
  <c r="T105" i="2"/>
  <c r="U129" i="2"/>
  <c r="X129" i="2" s="1"/>
  <c r="U95" i="2"/>
  <c r="X95" i="2" s="1"/>
  <c r="T86" i="2"/>
  <c r="I125" i="2"/>
  <c r="H120" i="2"/>
  <c r="H108" i="2"/>
  <c r="H104" i="2"/>
  <c r="L112" i="2"/>
  <c r="Q102" i="2"/>
  <c r="Q112" i="2"/>
  <c r="U96" i="2"/>
  <c r="X96" i="2" s="1"/>
  <c r="T96" i="2"/>
  <c r="U125" i="2"/>
  <c r="X125" i="2" s="1"/>
  <c r="U126" i="2"/>
  <c r="X126" i="2" s="1"/>
  <c r="U119" i="2"/>
  <c r="X119" i="2" s="1"/>
  <c r="U92" i="2"/>
  <c r="X92" i="2" s="1"/>
  <c r="T113" i="2"/>
  <c r="T122" i="2"/>
  <c r="U106" i="2"/>
  <c r="X106" i="2" s="1"/>
  <c r="T94" i="2"/>
  <c r="M108" i="2"/>
  <c r="T108" i="2"/>
  <c r="Q97" i="2"/>
  <c r="U97" i="2"/>
  <c r="X97" i="2" s="1"/>
  <c r="Q118" i="2"/>
  <c r="Q92" i="2"/>
  <c r="M121" i="2"/>
  <c r="M116" i="2"/>
  <c r="T116" i="2"/>
  <c r="M110" i="2"/>
  <c r="M105" i="2"/>
  <c r="M100" i="2"/>
  <c r="T100" i="2"/>
  <c r="M94" i="2"/>
  <c r="L110" i="2"/>
  <c r="Q96" i="2"/>
  <c r="U90" i="2"/>
  <c r="X90" i="2" s="1"/>
  <c r="T118" i="2"/>
  <c r="T119" i="2"/>
  <c r="U127" i="2"/>
  <c r="X127" i="2" s="1"/>
  <c r="U104" i="2"/>
  <c r="X104" i="2" s="1"/>
  <c r="T92" i="2"/>
  <c r="T98" i="2"/>
  <c r="U114" i="2"/>
  <c r="X114" i="2" s="1"/>
  <c r="U100" i="2"/>
  <c r="X100" i="2" s="1"/>
  <c r="Q107" i="2"/>
  <c r="U107" i="2"/>
  <c r="X107" i="2" s="1"/>
  <c r="L118" i="2"/>
  <c r="M129" i="2"/>
  <c r="P125" i="2"/>
  <c r="I104" i="2"/>
  <c r="H107" i="2"/>
  <c r="Q115" i="2"/>
  <c r="U115" i="2"/>
  <c r="X115" i="2" s="1"/>
  <c r="L108" i="2"/>
  <c r="U98" i="2"/>
  <c r="X98" i="2" s="1"/>
  <c r="T126" i="2"/>
  <c r="T127" i="2"/>
  <c r="T120" i="2"/>
  <c r="U112" i="2"/>
  <c r="X112" i="2" s="1"/>
  <c r="T106" i="2"/>
  <c r="U122" i="2"/>
  <c r="X122" i="2" s="1"/>
  <c r="T125" i="2"/>
  <c r="P118" i="2"/>
  <c r="P102" i="2"/>
  <c r="L104" i="2"/>
  <c r="U91" i="2"/>
  <c r="X91" i="2" s="1"/>
  <c r="T102" i="2"/>
  <c r="T103" i="2"/>
  <c r="T128" i="2"/>
  <c r="U120" i="2"/>
  <c r="X120" i="2" s="1"/>
  <c r="U93" i="2"/>
  <c r="X93" i="2" s="1"/>
  <c r="T114" i="2"/>
  <c r="T115" i="2"/>
  <c r="U123" i="2"/>
  <c r="X123" i="2" s="1"/>
  <c r="T117" i="2"/>
  <c r="H102" i="2"/>
  <c r="L102" i="2"/>
  <c r="U99" i="2"/>
  <c r="X99" i="2" s="1"/>
  <c r="T110" i="2"/>
  <c r="U87" i="2"/>
  <c r="X87" i="2" s="1"/>
  <c r="T111" i="2"/>
  <c r="T104" i="2"/>
  <c r="U128" i="2"/>
  <c r="X128" i="2" s="1"/>
  <c r="U105" i="2"/>
  <c r="X105" i="2" s="1"/>
  <c r="T93" i="2"/>
  <c r="T123" i="2"/>
  <c r="T124" i="2"/>
  <c r="T109" i="2"/>
  <c r="U86" i="2"/>
  <c r="X86" i="2" s="1"/>
  <c r="U101" i="2"/>
  <c r="X101" i="2" s="1"/>
  <c r="T89" i="2"/>
  <c r="T90" i="2"/>
  <c r="U89" i="2"/>
  <c r="X89" i="2" s="1"/>
  <c r="T112" i="2"/>
  <c r="T121" i="2"/>
  <c r="U113" i="2"/>
  <c r="X113" i="2" s="1"/>
  <c r="T99" i="2"/>
  <c r="T87" i="2"/>
  <c r="T101" i="2"/>
  <c r="U94" i="2"/>
  <c r="X94" i="2" s="1"/>
  <c r="U109" i="2"/>
  <c r="X109" i="2" s="1"/>
  <c r="T97" i="2"/>
  <c r="U103" i="2"/>
  <c r="X103" i="2" s="1"/>
  <c r="T91" i="2"/>
  <c r="T129" i="2"/>
  <c r="U121" i="2"/>
  <c r="X121" i="2" s="1"/>
  <c r="T107" i="2"/>
  <c r="T95" i="2"/>
  <c r="U124" i="2"/>
  <c r="X124" i="2" s="1"/>
  <c r="U85" i="2"/>
  <c r="X85" i="2" s="1"/>
  <c r="T85" i="2"/>
  <c r="H85" i="2"/>
  <c r="Q126" i="2"/>
  <c r="L126" i="2"/>
  <c r="P123" i="2"/>
  <c r="L127" i="2"/>
  <c r="P128" i="2"/>
  <c r="Q128" i="2"/>
  <c r="I119" i="2"/>
  <c r="I111" i="2"/>
  <c r="I103" i="2"/>
  <c r="I95" i="2"/>
  <c r="L117" i="2"/>
  <c r="L109" i="2"/>
  <c r="L101" i="2"/>
  <c r="L93" i="2"/>
  <c r="Q108" i="2"/>
  <c r="Q99" i="2"/>
  <c r="Q104" i="2"/>
  <c r="I126" i="2"/>
  <c r="L115" i="2"/>
  <c r="L107" i="2"/>
  <c r="L99" i="2"/>
  <c r="I127" i="2"/>
  <c r="L129" i="2"/>
  <c r="H125" i="2"/>
  <c r="L125" i="2"/>
  <c r="Q130" i="2"/>
  <c r="L92" i="2"/>
  <c r="M120" i="2"/>
  <c r="L114" i="2"/>
  <c r="L98" i="2"/>
  <c r="Q119" i="2"/>
  <c r="I124" i="2"/>
  <c r="H92" i="2"/>
  <c r="Q129" i="2"/>
  <c r="H129" i="2"/>
  <c r="P92" i="2"/>
  <c r="I115" i="2"/>
  <c r="I107" i="2"/>
  <c r="I99" i="2"/>
  <c r="L121" i="2"/>
  <c r="L113" i="2"/>
  <c r="L105" i="2"/>
  <c r="L97" i="2"/>
  <c r="Q111" i="2"/>
  <c r="M128" i="2"/>
  <c r="H126" i="2"/>
  <c r="H128" i="2"/>
  <c r="I128" i="2"/>
  <c r="M119" i="2"/>
  <c r="M115" i="2"/>
  <c r="M111" i="2"/>
  <c r="M107" i="2"/>
  <c r="M103" i="2"/>
  <c r="M95" i="2"/>
  <c r="Q103" i="2"/>
  <c r="P126" i="2"/>
  <c r="L95" i="2"/>
  <c r="P89" i="2"/>
  <c r="I87" i="2"/>
  <c r="H87" i="2"/>
  <c r="P87" i="2"/>
  <c r="I89" i="2"/>
  <c r="M87" i="2"/>
  <c r="Q88" i="2"/>
  <c r="H88" i="2"/>
  <c r="P88" i="2"/>
  <c r="H86" i="2"/>
  <c r="I88" i="2"/>
  <c r="L88" i="2"/>
  <c r="I86" i="2"/>
  <c r="L86" i="2"/>
  <c r="M86" i="2"/>
  <c r="H91" i="2"/>
  <c r="I91" i="2"/>
  <c r="Q90" i="2"/>
  <c r="H90" i="2"/>
  <c r="L91" i="2"/>
  <c r="Q91" i="2"/>
  <c r="H89" i="2"/>
  <c r="P90" i="2"/>
  <c r="I90" i="2"/>
  <c r="P91" i="2"/>
  <c r="M90" i="2"/>
  <c r="L87" i="2"/>
  <c r="G155" i="2"/>
  <c r="J155" i="2"/>
  <c r="L85" i="2"/>
  <c r="I85" i="2"/>
  <c r="K155" i="2"/>
  <c r="M89" i="2"/>
  <c r="Q86" i="2"/>
  <c r="L89" i="2"/>
  <c r="N155" i="2"/>
  <c r="Q85" i="2"/>
  <c r="P85" i="2"/>
  <c r="O155" i="2"/>
  <c r="H79" i="2"/>
  <c r="Q79" i="2"/>
  <c r="M79" i="2"/>
  <c r="I79" i="2"/>
  <c r="L79" i="2"/>
  <c r="P79" i="2"/>
  <c r="N79" i="2"/>
  <c r="K79" i="2"/>
  <c r="E155" i="2" l="1"/>
  <c r="X155" i="2"/>
  <c r="H155" i="2"/>
  <c r="M155" i="2"/>
  <c r="I155" i="2"/>
  <c r="L155" i="2"/>
  <c r="P155" i="2"/>
  <c r="Q155" i="2"/>
</calcChain>
</file>

<file path=xl/sharedStrings.xml><?xml version="1.0" encoding="utf-8"?>
<sst xmlns="http://schemas.openxmlformats.org/spreadsheetml/2006/main" count="367" uniqueCount="135">
  <si>
    <t>Application Criticality Level &amp; RTO and RPO (Hours)</t>
  </si>
  <si>
    <t>Azure Services (Master for Dropdownlist)</t>
  </si>
  <si>
    <t>Key Azure Services Expected RTO and RPO (Hours)</t>
  </si>
  <si>
    <t>Instance Failure</t>
  </si>
  <si>
    <t>Single Zone Failure</t>
  </si>
  <si>
    <t>Region Failure</t>
  </si>
  <si>
    <t>Azure Services</t>
  </si>
  <si>
    <t>Azure Services for Multi-AZ (for Budgetary Purpose)</t>
  </si>
  <si>
    <t>Level</t>
  </si>
  <si>
    <t>RTO</t>
  </si>
  <si>
    <t>RPO</t>
  </si>
  <si>
    <t>Azure API Management</t>
  </si>
  <si>
    <t>Deployment Type</t>
  </si>
  <si>
    <t>Cost / Instance / Hour</t>
  </si>
  <si>
    <t>Uptime SLA</t>
  </si>
  <si>
    <t>Azure App Gateway</t>
  </si>
  <si>
    <t>Azure App Services</t>
  </si>
  <si>
    <t>Zonal - Single Zone Deployment</t>
  </si>
  <si>
    <t>Zonal - Multi-AZ Deployment</t>
  </si>
  <si>
    <t>Azure App Services P1V3 - 2 Cores</t>
  </si>
  <si>
    <t>Azure Cache for Redis</t>
  </si>
  <si>
    <t>Azure Container Instances</t>
  </si>
  <si>
    <t>Azure App Gateway WAFv2</t>
  </si>
  <si>
    <t>Azure Cosmos DB</t>
  </si>
  <si>
    <t>Azure Data Factory</t>
  </si>
  <si>
    <t>Azure API Management Premium</t>
  </si>
  <si>
    <t>Azure Database for MySQL</t>
  </si>
  <si>
    <t>Azure Database for PostgreSQL</t>
  </si>
  <si>
    <t>Azure Cache for Redis P1</t>
  </si>
  <si>
    <t>Azure Databricks</t>
  </si>
  <si>
    <t>Azure Firewall</t>
  </si>
  <si>
    <t>Azure Front Door Services</t>
  </si>
  <si>
    <t>Zone Redundant</t>
  </si>
  <si>
    <t>Azure Functions</t>
  </si>
  <si>
    <t>Azure Firewall Premium</t>
  </si>
  <si>
    <t>Azure Keyvault</t>
  </si>
  <si>
    <t>Azure Kubernetes Service</t>
  </si>
  <si>
    <t>Azure Functions, Premium, EP2, 2 Cores</t>
  </si>
  <si>
    <t>Azure Logic Apps</t>
  </si>
  <si>
    <t>Azure Public DNS</t>
  </si>
  <si>
    <t>Azure Public IPs</t>
  </si>
  <si>
    <t>AKS D4v3 (4 cores, Linux)</t>
  </si>
  <si>
    <t>Azure Red Hat OpenShift</t>
  </si>
  <si>
    <t>Azure SQL Database</t>
  </si>
  <si>
    <t>Azure SQL Managed Instance</t>
  </si>
  <si>
    <t>Azure IP, Public Address, Standard (ARM)</t>
  </si>
  <si>
    <t>Azure SQL Server on VM</t>
  </si>
  <si>
    <t>Azure Storage</t>
  </si>
  <si>
    <t xml:space="preserve">Azure Red Hat OpenShift, </t>
  </si>
  <si>
    <t>Azure Synapse Analytics - SQL Pool</t>
  </si>
  <si>
    <t>Azure Virtual Machines</t>
  </si>
  <si>
    <t>Azure VM D4v3 (4 cores, Linux)</t>
  </si>
  <si>
    <t>Azure Virtual Machines Scale Set</t>
  </si>
  <si>
    <t>Azure VM Scale Set - D4v3 (4 cores, Linux)</t>
  </si>
  <si>
    <t>RPO 1 hr for periodic backup 1 s for continuous backup</t>
  </si>
  <si>
    <t>Azure Cosmos DB, 5000 RU</t>
  </si>
  <si>
    <t>Azure BLOB Storage (ZRS, 1 TB)</t>
  </si>
  <si>
    <t>* ZRS Backup</t>
  </si>
  <si>
    <t>Azure SQL MI, Business Critical, 4 Cores</t>
  </si>
  <si>
    <t>Azure SQL Database, DTU, Premium, P2 (250 DTU)</t>
  </si>
  <si>
    <t>Azure Database for PostgreSQL, Flex Server, Ddsv4, 4 Cores</t>
  </si>
  <si>
    <t>* RTO - Exclude Data Restoration Time from Backup</t>
  </si>
  <si>
    <t>Instance #</t>
  </si>
  <si>
    <t>Zone</t>
  </si>
  <si>
    <t>stmyaisazasseprd002</t>
  </si>
  <si>
    <t/>
  </si>
  <si>
    <t>cs11003200150826510</t>
  </si>
  <si>
    <t>cs110032002196a4abd</t>
  </si>
  <si>
    <t>stmyaisadfazasseprd001</t>
  </si>
  <si>
    <t>1, 2, 3</t>
  </si>
  <si>
    <t>stmyaisazasseprd001</t>
  </si>
  <si>
    <t>stmyaisiacazasseprd001</t>
  </si>
  <si>
    <t>fcd5e9f903b474c57a546fa</t>
  </si>
  <si>
    <t>stmyaazaseaprd001</t>
  </si>
  <si>
    <t>stmyaoamazaseaprd001</t>
  </si>
  <si>
    <t>stmyapubazaseaprd001</t>
  </si>
  <si>
    <t>stmyasqldefazaseaprd001</t>
  </si>
  <si>
    <t>stmyaazasseprd001</t>
  </si>
  <si>
    <t>stmyaoamazasseprd001</t>
  </si>
  <si>
    <t>stmyapubazasseprd001</t>
  </si>
  <si>
    <t>stmyaiacazusw3prd001</t>
  </si>
  <si>
    <t>pip-myaisagw-az-asse-prd-001</t>
  </si>
  <si>
    <t>1 2 3</t>
  </si>
  <si>
    <t>pip-myaisagw-az-asse-prd-002</t>
  </si>
  <si>
    <t>vnet-myais-az-asse-prd-001-ip</t>
  </si>
  <si>
    <t>vnetmyaisazasseprd001ip461</t>
  </si>
  <si>
    <t>vnetmyaisazasseprd001ip634</t>
  </si>
  <si>
    <t>pip-myaagw-az-asea-prd-001</t>
  </si>
  <si>
    <t>2 3 1</t>
  </si>
  <si>
    <t>pip-myaagw-az-asse-prd-001</t>
  </si>
  <si>
    <t>vm-myaisencryptserver-az-asse-prd-001</t>
  </si>
  <si>
    <t>vm-myaisselfhostir-az-asse-prd-001</t>
  </si>
  <si>
    <t>vm-myaselfhost-az-asea-prd-001</t>
  </si>
  <si>
    <t>vm-myaselfhost-az-asse-prd-001</t>
  </si>
  <si>
    <t>vm-myaisdevopsagent-az-asse-prd-001</t>
  </si>
  <si>
    <t>aks-apppool1-36673642-vmss</t>
  </si>
  <si>
    <t>aks-default-32136785-vmss</t>
  </si>
  <si>
    <t>aks-monitorpool1-41068245-vmss</t>
  </si>
  <si>
    <t>aks-myaisfe01-30917112-vmss</t>
  </si>
  <si>
    <t>aks-myaisfe02-16204629-vmss</t>
  </si>
  <si>
    <t>aks-prd001-30655189-vmss</t>
  </si>
  <si>
    <t>aks-prd002-36811173-vmss</t>
  </si>
  <si>
    <t>aks-monitor-91819415-vmss</t>
  </si>
  <si>
    <t>aks-prd002-41878453-vmss</t>
  </si>
  <si>
    <t>aks-default-12962193-vmss</t>
  </si>
  <si>
    <t>aks-monitor-17376731-vmss</t>
  </si>
  <si>
    <t>aks-default-42783614-vmss</t>
  </si>
  <si>
    <t>aks-prd001-55959098-vmss</t>
  </si>
  <si>
    <t>neserv</t>
  </si>
  <si>
    <t>agw-myais-az-asse-prd-001</t>
  </si>
  <si>
    <t>agw-myais-az-asse-prd-002</t>
  </si>
  <si>
    <t>agw-mya-az-asse-prd-001</t>
  </si>
  <si>
    <t>redis-myais-az-asse-prd-001</t>
  </si>
  <si>
    <t>fdmyaisazasseprd001</t>
  </si>
  <si>
    <t>Application Name</t>
  </si>
  <si>
    <t>Input infomration</t>
  </si>
  <si>
    <t>Azure Subscription Name</t>
  </si>
  <si>
    <t>Azure Resource Group</t>
  </si>
  <si>
    <t>Application Criticality Level</t>
  </si>
  <si>
    <t>1) Azure Services and Current Zone Deployment setup (Fill in column in Yellow)</t>
  </si>
  <si>
    <t>Expected</t>
  </si>
  <si>
    <t>Estimated</t>
  </si>
  <si>
    <t>Result for this Application</t>
  </si>
  <si>
    <t>2) Azure Services with Multi-AZ deployment</t>
  </si>
  <si>
    <t>Additional Cost per Month for Multi-AZ (for Budgetary Purpose)</t>
  </si>
  <si>
    <t>Current Deployment</t>
  </si>
  <si>
    <t>Azure Service for Multi-AZ</t>
  </si>
  <si>
    <t>Cost per Instance per Hour</t>
  </si>
  <si>
    <t># of Instance</t>
  </si>
  <si>
    <t># of Hour</t>
  </si>
  <si>
    <t>Est. Cost per month</t>
  </si>
  <si>
    <t>Zone Deployment</t>
  </si>
  <si>
    <t>Result for this Application with Multi-AZ</t>
  </si>
  <si>
    <t>Estimated Additional Monthly Cost for Multi-AZ</t>
  </si>
  <si>
    <t>(for budgetary purpose)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</si>
</sst>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.0%"/>
    <numFmt numFmtId="166" formatCode="0.00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2" fillId="3" borderId="1" xfId="0" applyFont="1" applyFill="1" applyBorder="1"/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5" borderId="1" xfId="0" applyFill="1" applyBorder="1" applyAlignment="1">
      <alignment horizontal="left"/>
    </xf>
    <xf numFmtId="0" fontId="0" fillId="5" borderId="1" xfId="0" applyFill="1" applyBorder="1"/>
    <xf numFmtId="0" fontId="0" fillId="5" borderId="0" xfId="0" applyFill="1"/>
    <xf numFmtId="0" fontId="0" fillId="5" borderId="1" xfId="0" applyFill="1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49" fontId="0" fillId="5" borderId="1" xfId="0" applyNumberFormat="1" applyFill="1" applyBorder="1"/>
    <xf numFmtId="164" fontId="0" fillId="5" borderId="1" xfId="0" applyNumberFormat="1" applyFill="1" applyBorder="1"/>
    <xf numFmtId="164" fontId="0" fillId="0" borderId="1" xfId="0" applyNumberFormat="1" applyBorder="1"/>
    <xf numFmtId="164" fontId="3" fillId="0" borderId="0" xfId="0" applyNumberFormat="1" applyFont="1"/>
    <xf numFmtId="0" fontId="0" fillId="0" borderId="0" xfId="0" applyAlignment="1">
      <alignment horizontal="right"/>
    </xf>
    <xf numFmtId="165" fontId="0" fillId="0" borderId="0" xfId="1" applyNumberFormat="1" applyFont="1"/>
    <xf numFmtId="166" fontId="0" fillId="0" borderId="1" xfId="0" applyNumberFormat="1" applyBorder="1"/>
    <xf numFmtId="0" fontId="1" fillId="8" borderId="1" xfId="0" applyFont="1" applyFill="1" applyBorder="1" applyAlignment="1">
      <alignment horizontal="right"/>
    </xf>
    <xf numFmtId="0" fontId="1" fillId="9" borderId="1" xfId="0" applyFont="1" applyFill="1" applyBorder="1"/>
    <xf numFmtId="166" fontId="0" fillId="7" borderId="1" xfId="1" applyNumberFormat="1" applyFont="1" applyFill="1" applyBorder="1"/>
    <xf numFmtId="166" fontId="3" fillId="0" borderId="0" xfId="0" applyNumberFormat="1" applyFont="1"/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top" wrapText="1"/>
    </xf>
    <xf numFmtId="0" fontId="1" fillId="7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25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A5BA1-0B99-459E-B4A9-EF40CF8C63EA}">
  <dimension ref="A1:V51"/>
  <sheetViews>
    <sheetView showGridLines="0" tabSelected="1" zoomScale="110" zoomScaleNormal="110" workbookViewId="0">
      <pane ySplit="1" topLeftCell="A14" activePane="bottomLeft" state="frozen"/>
      <selection pane="bottomLeft" activeCell="I36" sqref="I36"/>
    </sheetView>
  </sheetViews>
  <sheetFormatPr defaultRowHeight="15" x14ac:dyDescent="0.25"/>
  <cols>
    <col min="1" max="1" width="6.7109375" customWidth="1"/>
    <col min="2" max="7" width="7.140625" customWidth="1"/>
    <col min="9" max="9" width="32.28515625" bestFit="1" customWidth="1"/>
    <col min="11" max="11" width="31.85546875" customWidth="1"/>
    <col min="12" max="12" width="30.140625" customWidth="1"/>
    <col min="13" max="13" width="30.140625" hidden="1" customWidth="1"/>
    <col min="14" max="19" width="6.85546875" customWidth="1"/>
    <col min="20" max="20" width="50.42578125" customWidth="1"/>
    <col min="21" max="21" width="21" customWidth="1"/>
    <col min="22" max="22" width="14.140625" customWidth="1"/>
  </cols>
  <sheetData>
    <row r="1" spans="1:22" x14ac:dyDescent="0.25">
      <c r="A1" s="1" t="s">
        <v>0</v>
      </c>
      <c r="I1" s="1" t="s">
        <v>1</v>
      </c>
      <c r="K1" s="1" t="s">
        <v>2</v>
      </c>
      <c r="L1" s="1"/>
      <c r="M1" s="1"/>
      <c r="V1" s="1"/>
    </row>
    <row r="3" spans="1:22" x14ac:dyDescent="0.25">
      <c r="B3" s="37" t="s">
        <v>3</v>
      </c>
      <c r="C3" s="37"/>
      <c r="D3" s="37" t="s">
        <v>4</v>
      </c>
      <c r="E3" s="37"/>
      <c r="F3" s="37" t="s">
        <v>5</v>
      </c>
      <c r="G3" s="37"/>
      <c r="I3" s="21" t="s">
        <v>6</v>
      </c>
      <c r="N3" s="37" t="s">
        <v>3</v>
      </c>
      <c r="O3" s="37"/>
      <c r="P3" s="37" t="s">
        <v>4</v>
      </c>
      <c r="Q3" s="37"/>
      <c r="R3" s="37" t="s">
        <v>5</v>
      </c>
      <c r="S3" s="37"/>
      <c r="T3" s="36" t="s">
        <v>7</v>
      </c>
      <c r="U3" s="36"/>
    </row>
    <row r="4" spans="1:22" x14ac:dyDescent="0.25">
      <c r="A4" s="21" t="s">
        <v>8</v>
      </c>
      <c r="B4" s="22" t="s">
        <v>9</v>
      </c>
      <c r="C4" s="22" t="s">
        <v>10</v>
      </c>
      <c r="D4" s="22" t="s">
        <v>9</v>
      </c>
      <c r="E4" s="22" t="s">
        <v>10</v>
      </c>
      <c r="F4" s="22" t="s">
        <v>9</v>
      </c>
      <c r="G4" s="22" t="s">
        <v>10</v>
      </c>
      <c r="I4" s="4" t="s">
        <v>11</v>
      </c>
      <c r="K4" s="21" t="s">
        <v>6</v>
      </c>
      <c r="L4" s="21" t="s">
        <v>12</v>
      </c>
      <c r="M4" s="21"/>
      <c r="N4" s="22" t="s">
        <v>9</v>
      </c>
      <c r="O4" s="22" t="s">
        <v>10</v>
      </c>
      <c r="P4" s="22" t="s">
        <v>9</v>
      </c>
      <c r="Q4" s="22" t="s">
        <v>10</v>
      </c>
      <c r="R4" s="22" t="s">
        <v>9</v>
      </c>
      <c r="S4" s="22" t="s">
        <v>10</v>
      </c>
      <c r="T4" s="24" t="s">
        <v>6</v>
      </c>
      <c r="U4" s="24" t="s">
        <v>13</v>
      </c>
      <c r="V4" s="32" t="s">
        <v>14</v>
      </c>
    </row>
    <row r="5" spans="1:22" x14ac:dyDescent="0.25">
      <c r="A5" s="5">
        <v>1</v>
      </c>
      <c r="B5" s="20">
        <v>0</v>
      </c>
      <c r="C5" s="20">
        <v>0</v>
      </c>
      <c r="D5" s="20">
        <v>0</v>
      </c>
      <c r="E5" s="20">
        <v>0</v>
      </c>
      <c r="F5" s="20">
        <v>2</v>
      </c>
      <c r="G5" s="20">
        <v>0</v>
      </c>
      <c r="I5" s="4" t="s">
        <v>15</v>
      </c>
      <c r="K5" s="4" t="s">
        <v>16</v>
      </c>
      <c r="L5" s="4" t="s">
        <v>17</v>
      </c>
      <c r="M5" s="4" t="str">
        <f>_xlfn.CONCAT(K5,"-",L5)</f>
        <v>Azure App Services-Zonal - Single Zone Deployment</v>
      </c>
      <c r="N5" s="5">
        <v>2</v>
      </c>
      <c r="O5" s="5">
        <v>0</v>
      </c>
      <c r="P5" s="5">
        <v>2</v>
      </c>
      <c r="Q5" s="5">
        <v>0</v>
      </c>
      <c r="R5" s="5">
        <v>2</v>
      </c>
      <c r="S5" s="5">
        <v>0</v>
      </c>
      <c r="T5" s="25"/>
      <c r="U5" s="26"/>
      <c r="V5" s="31">
        <v>0.99950000000000006</v>
      </c>
    </row>
    <row r="6" spans="1:22" x14ac:dyDescent="0.25">
      <c r="A6" s="5">
        <v>2</v>
      </c>
      <c r="B6" s="20">
        <v>0</v>
      </c>
      <c r="C6" s="20">
        <v>0</v>
      </c>
      <c r="D6" s="20">
        <v>0</v>
      </c>
      <c r="E6" s="20">
        <v>0</v>
      </c>
      <c r="F6" s="20">
        <v>2</v>
      </c>
      <c r="G6" s="20">
        <v>2</v>
      </c>
      <c r="I6" s="4" t="s">
        <v>16</v>
      </c>
      <c r="K6" s="4" t="s">
        <v>16</v>
      </c>
      <c r="L6" s="4" t="s">
        <v>18</v>
      </c>
      <c r="M6" s="4" t="str">
        <f t="shared" ref="M6:M8" si="0">_xlfn.CONCAT(K6,"-",L6)</f>
        <v>Azure App Services-Zonal - Multi-AZ Deployment</v>
      </c>
      <c r="N6" s="5">
        <v>0</v>
      </c>
      <c r="O6" s="5">
        <v>0</v>
      </c>
      <c r="P6" s="5">
        <v>0</v>
      </c>
      <c r="Q6" s="5">
        <v>0</v>
      </c>
      <c r="R6" s="5">
        <v>2</v>
      </c>
      <c r="S6" s="5">
        <v>0</v>
      </c>
      <c r="T6" s="25" t="s">
        <v>19</v>
      </c>
      <c r="U6" s="26">
        <v>0.183</v>
      </c>
      <c r="V6" s="31">
        <v>0.99950000000000006</v>
      </c>
    </row>
    <row r="7" spans="1:22" x14ac:dyDescent="0.25">
      <c r="A7" s="5">
        <v>3</v>
      </c>
      <c r="B7" s="20">
        <v>0</v>
      </c>
      <c r="C7" s="20">
        <v>0</v>
      </c>
      <c r="D7" s="20">
        <v>2</v>
      </c>
      <c r="E7" s="20">
        <v>0</v>
      </c>
      <c r="F7" s="20">
        <v>2</v>
      </c>
      <c r="G7" s="20">
        <v>24</v>
      </c>
      <c r="I7" s="4" t="s">
        <v>20</v>
      </c>
      <c r="K7" s="4" t="s">
        <v>15</v>
      </c>
      <c r="L7" s="4" t="s">
        <v>17</v>
      </c>
      <c r="M7" s="4" t="str">
        <f t="shared" si="0"/>
        <v>Azure App Gateway-Zonal - Single Zone Deployment</v>
      </c>
      <c r="N7" s="5">
        <v>2</v>
      </c>
      <c r="O7" s="5">
        <v>0</v>
      </c>
      <c r="P7" s="5">
        <v>2</v>
      </c>
      <c r="Q7" s="5">
        <v>0</v>
      </c>
      <c r="R7" s="5">
        <v>2</v>
      </c>
      <c r="S7" s="5">
        <v>0</v>
      </c>
      <c r="T7" s="25"/>
      <c r="U7" s="26"/>
      <c r="V7" s="31">
        <v>0.999</v>
      </c>
    </row>
    <row r="8" spans="1:22" x14ac:dyDescent="0.25">
      <c r="A8" s="5">
        <v>4</v>
      </c>
      <c r="B8" s="20">
        <v>0</v>
      </c>
      <c r="C8" s="20">
        <v>0</v>
      </c>
      <c r="D8" s="20">
        <v>4</v>
      </c>
      <c r="E8" s="20">
        <v>0</v>
      </c>
      <c r="F8" s="20">
        <v>8</v>
      </c>
      <c r="G8" s="20">
        <v>24</v>
      </c>
      <c r="I8" s="4" t="s">
        <v>21</v>
      </c>
      <c r="K8" s="4" t="s">
        <v>15</v>
      </c>
      <c r="L8" s="4" t="s">
        <v>18</v>
      </c>
      <c r="M8" s="4" t="str">
        <f t="shared" si="0"/>
        <v>Azure App Gateway-Zonal - Multi-AZ Deployment</v>
      </c>
      <c r="N8" s="5">
        <v>0</v>
      </c>
      <c r="O8" s="5">
        <v>0</v>
      </c>
      <c r="P8" s="5">
        <v>0</v>
      </c>
      <c r="Q8" s="5">
        <v>0</v>
      </c>
      <c r="R8" s="5">
        <v>2</v>
      </c>
      <c r="S8" s="5">
        <v>0</v>
      </c>
      <c r="T8" s="25" t="s">
        <v>22</v>
      </c>
      <c r="U8" s="26">
        <v>0.46800000000000003</v>
      </c>
      <c r="V8" s="31">
        <v>0.999</v>
      </c>
    </row>
    <row r="9" spans="1:22" x14ac:dyDescent="0.25">
      <c r="A9" s="5">
        <v>5</v>
      </c>
      <c r="B9" s="20">
        <v>0</v>
      </c>
      <c r="C9" s="20">
        <v>0</v>
      </c>
      <c r="D9" s="20">
        <v>4</v>
      </c>
      <c r="E9" s="20">
        <v>0</v>
      </c>
      <c r="F9" s="20">
        <v>8</v>
      </c>
      <c r="G9" s="20">
        <v>24</v>
      </c>
      <c r="I9" s="4" t="s">
        <v>23</v>
      </c>
      <c r="K9" s="4" t="s">
        <v>11</v>
      </c>
      <c r="L9" s="4" t="s">
        <v>17</v>
      </c>
      <c r="M9" s="4" t="str">
        <f t="shared" ref="M9:M13" si="1">_xlfn.CONCAT(K9,"-",L9)</f>
        <v>Azure API Management-Zonal - Single Zone Deployment</v>
      </c>
      <c r="N9" s="5">
        <v>2</v>
      </c>
      <c r="O9" s="5">
        <v>0</v>
      </c>
      <c r="P9" s="5">
        <v>2</v>
      </c>
      <c r="Q9" s="5">
        <v>0</v>
      </c>
      <c r="R9" s="5">
        <v>2</v>
      </c>
      <c r="S9" s="5">
        <v>0</v>
      </c>
      <c r="T9" s="25"/>
      <c r="U9" s="26"/>
      <c r="V9" s="31">
        <v>0.99950000000000006</v>
      </c>
    </row>
    <row r="10" spans="1:22" x14ac:dyDescent="0.25">
      <c r="A10" s="5">
        <v>6</v>
      </c>
      <c r="B10" s="20">
        <v>0</v>
      </c>
      <c r="C10" s="20">
        <v>0</v>
      </c>
      <c r="D10" s="20">
        <v>4</v>
      </c>
      <c r="E10" s="20">
        <v>0</v>
      </c>
      <c r="F10" s="20">
        <v>8</v>
      </c>
      <c r="G10" s="20">
        <v>24</v>
      </c>
      <c r="I10" s="4" t="s">
        <v>24</v>
      </c>
      <c r="K10" s="4" t="s">
        <v>11</v>
      </c>
      <c r="L10" s="4" t="s">
        <v>18</v>
      </c>
      <c r="M10" s="4" t="str">
        <f t="shared" si="1"/>
        <v>Azure API Management-Zonal - Multi-AZ Deployment</v>
      </c>
      <c r="N10" s="5">
        <v>0</v>
      </c>
      <c r="O10" s="5">
        <v>0</v>
      </c>
      <c r="P10" s="5">
        <v>0</v>
      </c>
      <c r="Q10" s="5">
        <v>0</v>
      </c>
      <c r="R10" s="5">
        <v>2</v>
      </c>
      <c r="S10" s="5">
        <v>0</v>
      </c>
      <c r="T10" s="25" t="s">
        <v>25</v>
      </c>
      <c r="U10" s="26">
        <v>3.83</v>
      </c>
      <c r="V10" s="31">
        <v>0.99950000000000006</v>
      </c>
    </row>
    <row r="11" spans="1:22" x14ac:dyDescent="0.25">
      <c r="I11" s="4" t="s">
        <v>26</v>
      </c>
      <c r="K11" s="4" t="s">
        <v>20</v>
      </c>
      <c r="L11" s="4" t="s">
        <v>17</v>
      </c>
      <c r="M11" s="4" t="str">
        <f t="shared" si="1"/>
        <v>Azure Cache for Redis-Zonal - Single Zone Deployment</v>
      </c>
      <c r="N11" s="5">
        <v>2</v>
      </c>
      <c r="O11" s="5">
        <v>24</v>
      </c>
      <c r="P11" s="5">
        <v>2</v>
      </c>
      <c r="Q11" s="5">
        <v>24</v>
      </c>
      <c r="R11" s="5">
        <v>2</v>
      </c>
      <c r="S11" s="5">
        <v>24</v>
      </c>
      <c r="T11" s="25"/>
      <c r="U11" s="26"/>
      <c r="V11" s="31">
        <v>0.999</v>
      </c>
    </row>
    <row r="12" spans="1:22" x14ac:dyDescent="0.25">
      <c r="I12" s="4" t="s">
        <v>27</v>
      </c>
      <c r="K12" s="4" t="s">
        <v>20</v>
      </c>
      <c r="L12" s="4" t="s">
        <v>18</v>
      </c>
      <c r="M12" s="4" t="str">
        <f t="shared" si="1"/>
        <v>Azure Cache for Redis-Zonal - Multi-AZ Deployment</v>
      </c>
      <c r="N12" s="5">
        <v>0</v>
      </c>
      <c r="O12" s="5">
        <v>0</v>
      </c>
      <c r="P12" s="5">
        <v>0</v>
      </c>
      <c r="Q12" s="5">
        <v>0</v>
      </c>
      <c r="R12" s="5">
        <v>2</v>
      </c>
      <c r="S12" s="5">
        <v>24</v>
      </c>
      <c r="T12" s="25" t="s">
        <v>28</v>
      </c>
      <c r="U12" s="26">
        <v>0.55400000000000005</v>
      </c>
      <c r="V12" s="31">
        <v>0.99990000000000001</v>
      </c>
    </row>
    <row r="13" spans="1:22" x14ac:dyDescent="0.25">
      <c r="I13" s="4" t="s">
        <v>29</v>
      </c>
      <c r="K13" s="4" t="s">
        <v>21</v>
      </c>
      <c r="L13" s="4" t="s">
        <v>17</v>
      </c>
      <c r="M13" s="4" t="str">
        <f t="shared" si="1"/>
        <v>Azure Container Instances-Zonal - Single Zone Deployment</v>
      </c>
      <c r="N13" s="5">
        <v>2</v>
      </c>
      <c r="O13" s="5">
        <v>0</v>
      </c>
      <c r="P13" s="5">
        <v>2</v>
      </c>
      <c r="Q13" s="5">
        <v>0</v>
      </c>
      <c r="R13" s="5">
        <v>2</v>
      </c>
      <c r="S13" s="5">
        <v>0</v>
      </c>
      <c r="T13" s="25"/>
      <c r="U13" s="26"/>
      <c r="V13" s="31">
        <v>0.999</v>
      </c>
    </row>
    <row r="14" spans="1:22" x14ac:dyDescent="0.25">
      <c r="I14" s="4" t="s">
        <v>30</v>
      </c>
      <c r="K14" s="4" t="s">
        <v>31</v>
      </c>
      <c r="L14" s="4" t="s">
        <v>32</v>
      </c>
      <c r="M14" s="4" t="str">
        <f t="shared" ref="M14:M24" si="2">_xlfn.CONCAT(K14,"-",L14)</f>
        <v>Azure Front Door Services-Zone Redundant</v>
      </c>
      <c r="N14" s="5">
        <v>0</v>
      </c>
      <c r="O14" s="5">
        <v>0</v>
      </c>
      <c r="P14" s="5">
        <v>0</v>
      </c>
      <c r="Q14" s="5">
        <v>0</v>
      </c>
      <c r="R14" s="5">
        <v>2</v>
      </c>
      <c r="S14" s="5">
        <v>0</v>
      </c>
      <c r="T14" s="25"/>
      <c r="U14" s="26"/>
      <c r="V14" s="31">
        <v>0.99990000000000001</v>
      </c>
    </row>
    <row r="15" spans="1:22" x14ac:dyDescent="0.25">
      <c r="I15" s="4" t="s">
        <v>31</v>
      </c>
      <c r="K15" s="4" t="s">
        <v>30</v>
      </c>
      <c r="L15" s="4" t="s">
        <v>17</v>
      </c>
      <c r="M15" s="4" t="str">
        <f t="shared" si="2"/>
        <v>Azure Firewall-Zonal - Single Zone Deployment</v>
      </c>
      <c r="N15" s="5">
        <v>2</v>
      </c>
      <c r="O15" s="5">
        <v>0</v>
      </c>
      <c r="P15" s="5">
        <v>2</v>
      </c>
      <c r="Q15" s="5">
        <v>0</v>
      </c>
      <c r="R15" s="5">
        <v>2</v>
      </c>
      <c r="S15" s="5">
        <v>0</v>
      </c>
      <c r="T15" s="25"/>
      <c r="U15" s="26"/>
      <c r="V15" s="31">
        <v>0.99950000000000006</v>
      </c>
    </row>
    <row r="16" spans="1:22" x14ac:dyDescent="0.25">
      <c r="I16" s="4" t="s">
        <v>33</v>
      </c>
      <c r="K16" s="4" t="s">
        <v>30</v>
      </c>
      <c r="L16" s="4" t="s">
        <v>18</v>
      </c>
      <c r="M16" s="4" t="str">
        <f t="shared" si="2"/>
        <v>Azure Firewall-Zonal - Multi-AZ Deployment</v>
      </c>
      <c r="N16" s="5">
        <v>0</v>
      </c>
      <c r="O16" s="5">
        <v>0</v>
      </c>
      <c r="P16" s="5">
        <v>0</v>
      </c>
      <c r="Q16" s="5">
        <v>0</v>
      </c>
      <c r="R16" s="5">
        <v>2</v>
      </c>
      <c r="S16" s="5">
        <v>0</v>
      </c>
      <c r="T16" s="25" t="s">
        <v>34</v>
      </c>
      <c r="U16" s="26">
        <v>1.75</v>
      </c>
      <c r="V16" s="31">
        <v>0.99990000000000001</v>
      </c>
    </row>
    <row r="17" spans="9:22" x14ac:dyDescent="0.25">
      <c r="I17" s="4" t="s">
        <v>35</v>
      </c>
      <c r="K17" s="4" t="s">
        <v>33</v>
      </c>
      <c r="L17" s="4" t="s">
        <v>17</v>
      </c>
      <c r="M17" s="4" t="str">
        <f t="shared" si="2"/>
        <v>Azure Functions-Zonal - Single Zone Deployment</v>
      </c>
      <c r="N17" s="5">
        <v>2</v>
      </c>
      <c r="O17" s="5">
        <v>0</v>
      </c>
      <c r="P17" s="5">
        <v>2</v>
      </c>
      <c r="Q17" s="5">
        <v>0</v>
      </c>
      <c r="R17" s="5">
        <v>2</v>
      </c>
      <c r="S17" s="5">
        <v>0</v>
      </c>
      <c r="T17" s="25"/>
      <c r="U17" s="26"/>
      <c r="V17" s="31">
        <v>0.99950000000000006</v>
      </c>
    </row>
    <row r="18" spans="9:22" x14ac:dyDescent="0.25">
      <c r="I18" s="4" t="s">
        <v>36</v>
      </c>
      <c r="K18" s="4" t="s">
        <v>33</v>
      </c>
      <c r="L18" s="4" t="s">
        <v>18</v>
      </c>
      <c r="M18" s="4" t="str">
        <f t="shared" si="2"/>
        <v>Azure Functions-Zonal - Multi-AZ Deployment</v>
      </c>
      <c r="N18" s="5">
        <v>0</v>
      </c>
      <c r="O18" s="5">
        <v>0</v>
      </c>
      <c r="P18" s="5">
        <v>0</v>
      </c>
      <c r="Q18" s="5">
        <v>0</v>
      </c>
      <c r="R18" s="5">
        <v>2</v>
      </c>
      <c r="S18" s="5">
        <v>0</v>
      </c>
      <c r="T18" s="25" t="s">
        <v>37</v>
      </c>
      <c r="U18" s="26">
        <v>0.44</v>
      </c>
      <c r="V18" s="31">
        <v>0.99950000000000006</v>
      </c>
    </row>
    <row r="19" spans="9:22" x14ac:dyDescent="0.25">
      <c r="I19" s="4" t="s">
        <v>38</v>
      </c>
      <c r="K19" s="4" t="s">
        <v>35</v>
      </c>
      <c r="L19" s="4" t="s">
        <v>32</v>
      </c>
      <c r="M19" s="4" t="str">
        <f t="shared" si="2"/>
        <v>Azure Keyvault-Zone Redundant</v>
      </c>
      <c r="N19" s="5">
        <v>0</v>
      </c>
      <c r="O19" s="5">
        <v>0</v>
      </c>
      <c r="P19" s="5">
        <v>0</v>
      </c>
      <c r="Q19" s="5">
        <v>0</v>
      </c>
      <c r="R19" s="5">
        <v>2</v>
      </c>
      <c r="S19" s="5">
        <v>0</v>
      </c>
      <c r="T19" s="25"/>
      <c r="U19" s="26"/>
      <c r="V19" s="31">
        <v>0.99990000000000001</v>
      </c>
    </row>
    <row r="20" spans="9:22" x14ac:dyDescent="0.25">
      <c r="I20" s="4" t="s">
        <v>39</v>
      </c>
      <c r="K20" s="4" t="s">
        <v>36</v>
      </c>
      <c r="L20" s="4" t="s">
        <v>17</v>
      </c>
      <c r="M20" s="4" t="str">
        <f t="shared" si="2"/>
        <v>Azure Kubernetes Service-Zonal - Single Zone Deployment</v>
      </c>
      <c r="N20" s="5">
        <v>2</v>
      </c>
      <c r="O20" s="5">
        <v>0</v>
      </c>
      <c r="P20" s="5">
        <v>2</v>
      </c>
      <c r="Q20" s="5">
        <v>0</v>
      </c>
      <c r="R20" s="5">
        <v>2</v>
      </c>
      <c r="S20" s="5">
        <v>0</v>
      </c>
      <c r="T20" s="25"/>
      <c r="U20" s="26"/>
      <c r="V20" s="31">
        <v>0.999</v>
      </c>
    </row>
    <row r="21" spans="9:22" x14ac:dyDescent="0.25">
      <c r="I21" s="4" t="s">
        <v>40</v>
      </c>
      <c r="K21" s="4" t="s">
        <v>36</v>
      </c>
      <c r="L21" s="4" t="s">
        <v>18</v>
      </c>
      <c r="M21" s="4" t="str">
        <f t="shared" si="2"/>
        <v>Azure Kubernetes Service-Zonal - Multi-AZ Deployment</v>
      </c>
      <c r="N21" s="5">
        <v>0</v>
      </c>
      <c r="O21" s="5">
        <v>0</v>
      </c>
      <c r="P21" s="5">
        <v>0</v>
      </c>
      <c r="Q21" s="5">
        <v>0</v>
      </c>
      <c r="R21" s="5">
        <v>2</v>
      </c>
      <c r="S21" s="5">
        <v>0</v>
      </c>
      <c r="T21" s="25" t="s">
        <v>41</v>
      </c>
      <c r="U21" s="26">
        <v>0.25</v>
      </c>
      <c r="V21" s="31">
        <v>0.99950000000000006</v>
      </c>
    </row>
    <row r="22" spans="9:22" x14ac:dyDescent="0.25">
      <c r="I22" s="4" t="s">
        <v>42</v>
      </c>
      <c r="K22" s="4" t="s">
        <v>38</v>
      </c>
      <c r="L22" s="4" t="s">
        <v>32</v>
      </c>
      <c r="M22" s="4" t="str">
        <f t="shared" si="2"/>
        <v>Azure Logic Apps-Zone Redundant</v>
      </c>
      <c r="N22" s="5">
        <v>0</v>
      </c>
      <c r="O22" s="5">
        <v>0</v>
      </c>
      <c r="P22" s="5">
        <v>0</v>
      </c>
      <c r="Q22" s="5">
        <v>0</v>
      </c>
      <c r="R22" s="5">
        <v>2</v>
      </c>
      <c r="S22" s="5">
        <v>0</v>
      </c>
      <c r="T22" s="25"/>
      <c r="U22" s="26"/>
      <c r="V22" s="31">
        <v>0.999</v>
      </c>
    </row>
    <row r="23" spans="9:22" x14ac:dyDescent="0.25">
      <c r="I23" s="4" t="s">
        <v>43</v>
      </c>
      <c r="K23" s="4" t="s">
        <v>40</v>
      </c>
      <c r="L23" s="4" t="s">
        <v>17</v>
      </c>
      <c r="M23" s="4" t="str">
        <f t="shared" si="2"/>
        <v>Azure Public IPs-Zonal - Single Zone Deployment</v>
      </c>
      <c r="N23" s="5">
        <v>2</v>
      </c>
      <c r="O23" s="5">
        <v>0</v>
      </c>
      <c r="P23" s="5">
        <v>2</v>
      </c>
      <c r="Q23" s="5">
        <v>0</v>
      </c>
      <c r="R23" s="5">
        <v>2</v>
      </c>
      <c r="S23" s="5">
        <v>0</v>
      </c>
      <c r="T23" s="25"/>
      <c r="U23" s="26"/>
      <c r="V23" s="31">
        <v>0.99950000000000006</v>
      </c>
    </row>
    <row r="24" spans="9:22" x14ac:dyDescent="0.25">
      <c r="I24" s="4" t="s">
        <v>44</v>
      </c>
      <c r="K24" s="4" t="s">
        <v>40</v>
      </c>
      <c r="L24" s="4" t="s">
        <v>18</v>
      </c>
      <c r="M24" s="4" t="str">
        <f t="shared" si="2"/>
        <v>Azure Public IPs-Zonal - Multi-AZ Deployment</v>
      </c>
      <c r="N24" s="5">
        <v>0</v>
      </c>
      <c r="O24" s="5">
        <v>0</v>
      </c>
      <c r="P24" s="5">
        <v>0</v>
      </c>
      <c r="Q24" s="5">
        <v>0</v>
      </c>
      <c r="R24" s="5">
        <v>2</v>
      </c>
      <c r="S24" s="5">
        <v>0</v>
      </c>
      <c r="T24" s="25" t="s">
        <v>45</v>
      </c>
      <c r="U24" s="26">
        <v>6.0000000000000001E-3</v>
      </c>
      <c r="V24" s="31">
        <v>0.99950000000000006</v>
      </c>
    </row>
    <row r="25" spans="9:22" x14ac:dyDescent="0.25">
      <c r="I25" s="4" t="s">
        <v>46</v>
      </c>
      <c r="K25" s="4" t="s">
        <v>42</v>
      </c>
      <c r="L25" s="4" t="s">
        <v>17</v>
      </c>
      <c r="M25" s="4" t="str">
        <f t="shared" ref="M25:M46" si="3">_xlfn.CONCAT(K25,"-",L25)</f>
        <v>Azure Red Hat OpenShift-Zonal - Single Zone Deployment</v>
      </c>
      <c r="N25" s="5">
        <v>2</v>
      </c>
      <c r="O25" s="5">
        <v>0</v>
      </c>
      <c r="P25" s="5">
        <v>2</v>
      </c>
      <c r="Q25" s="5">
        <v>0</v>
      </c>
      <c r="R25" s="5">
        <v>2</v>
      </c>
      <c r="S25" s="5">
        <v>0</v>
      </c>
      <c r="T25" s="25"/>
      <c r="U25" s="26"/>
      <c r="V25" s="31">
        <v>0.99950000000000006</v>
      </c>
    </row>
    <row r="26" spans="9:22" x14ac:dyDescent="0.25">
      <c r="I26" s="4" t="s">
        <v>47</v>
      </c>
      <c r="K26" s="4" t="s">
        <v>42</v>
      </c>
      <c r="L26" s="4" t="s">
        <v>18</v>
      </c>
      <c r="M26" s="4" t="str">
        <f t="shared" si="3"/>
        <v>Azure Red Hat OpenShift-Zonal - Multi-AZ Deployment</v>
      </c>
      <c r="N26" s="5">
        <v>0</v>
      </c>
      <c r="O26" s="5">
        <v>0</v>
      </c>
      <c r="P26" s="5">
        <v>0</v>
      </c>
      <c r="Q26" s="5">
        <v>0</v>
      </c>
      <c r="R26" s="5">
        <v>2</v>
      </c>
      <c r="S26" s="5">
        <v>0</v>
      </c>
      <c r="T26" s="25" t="s">
        <v>48</v>
      </c>
      <c r="U26" s="26"/>
      <c r="V26" s="31">
        <v>0.99950000000000006</v>
      </c>
    </row>
    <row r="27" spans="9:22" x14ac:dyDescent="0.25">
      <c r="I27" s="4" t="s">
        <v>49</v>
      </c>
      <c r="K27" s="4" t="s">
        <v>50</v>
      </c>
      <c r="L27" s="4" t="s">
        <v>17</v>
      </c>
      <c r="M27" s="4" t="str">
        <f t="shared" si="3"/>
        <v>Azure Virtual Machines-Zonal - Single Zone Deployment</v>
      </c>
      <c r="N27" s="5">
        <v>1</v>
      </c>
      <c r="O27" s="5">
        <v>0</v>
      </c>
      <c r="P27" s="5">
        <v>1</v>
      </c>
      <c r="Q27" s="5">
        <v>0</v>
      </c>
      <c r="R27" s="5">
        <v>1</v>
      </c>
      <c r="S27" s="5">
        <v>0</v>
      </c>
      <c r="T27" s="25"/>
      <c r="U27" s="26"/>
      <c r="V27" s="31">
        <v>0.99950000000000006</v>
      </c>
    </row>
    <row r="28" spans="9:22" x14ac:dyDescent="0.25">
      <c r="I28" s="4" t="s">
        <v>50</v>
      </c>
      <c r="K28" s="4" t="s">
        <v>50</v>
      </c>
      <c r="L28" s="4" t="s">
        <v>18</v>
      </c>
      <c r="M28" s="4" t="str">
        <f t="shared" si="3"/>
        <v>Azure Virtual Machines-Zonal - Multi-AZ Deployment</v>
      </c>
      <c r="N28" s="5">
        <v>0</v>
      </c>
      <c r="O28" s="5">
        <v>0</v>
      </c>
      <c r="P28" s="5">
        <v>0</v>
      </c>
      <c r="Q28" s="5">
        <v>0</v>
      </c>
      <c r="R28" s="5">
        <v>2</v>
      </c>
      <c r="S28" s="5">
        <v>0</v>
      </c>
      <c r="T28" s="25" t="s">
        <v>51</v>
      </c>
      <c r="U28" s="26">
        <v>0.25</v>
      </c>
      <c r="V28" s="31">
        <v>0.99990000000000001</v>
      </c>
    </row>
    <row r="29" spans="9:22" x14ac:dyDescent="0.25">
      <c r="I29" s="4" t="s">
        <v>52</v>
      </c>
      <c r="K29" s="4" t="s">
        <v>52</v>
      </c>
      <c r="L29" s="4" t="s">
        <v>17</v>
      </c>
      <c r="M29" s="4" t="str">
        <f t="shared" si="3"/>
        <v>Azure Virtual Machines Scale Set-Zonal - Single Zone Deployment</v>
      </c>
      <c r="N29" s="5">
        <v>2</v>
      </c>
      <c r="O29" s="5">
        <v>0</v>
      </c>
      <c r="P29" s="5">
        <v>2</v>
      </c>
      <c r="Q29" s="5">
        <v>0</v>
      </c>
      <c r="R29" s="5">
        <v>2</v>
      </c>
      <c r="S29" s="5">
        <v>0</v>
      </c>
      <c r="T29" s="25"/>
      <c r="U29" s="26"/>
      <c r="V29" s="31">
        <v>0.99950000000000006</v>
      </c>
    </row>
    <row r="30" spans="9:22" x14ac:dyDescent="0.25">
      <c r="K30" s="4" t="s">
        <v>52</v>
      </c>
      <c r="L30" s="4" t="s">
        <v>18</v>
      </c>
      <c r="M30" s="4" t="str">
        <f t="shared" si="3"/>
        <v>Azure Virtual Machines Scale Set-Zonal - Multi-AZ Deployment</v>
      </c>
      <c r="N30" s="5">
        <v>0</v>
      </c>
      <c r="O30" s="5">
        <v>0</v>
      </c>
      <c r="P30" s="5">
        <v>0</v>
      </c>
      <c r="Q30" s="5">
        <v>0</v>
      </c>
      <c r="R30" s="5">
        <v>2</v>
      </c>
      <c r="S30" s="5">
        <v>0</v>
      </c>
      <c r="T30" s="25" t="s">
        <v>53</v>
      </c>
      <c r="U30" s="26">
        <v>0.25</v>
      </c>
      <c r="V30" s="31">
        <v>0.99990000000000001</v>
      </c>
    </row>
    <row r="31" spans="9:22" x14ac:dyDescent="0.25">
      <c r="K31" s="4" t="s">
        <v>23</v>
      </c>
      <c r="L31" s="4" t="s">
        <v>17</v>
      </c>
      <c r="M31" s="4" t="str">
        <f t="shared" si="3"/>
        <v>Azure Cosmos DB-Zonal - Single Zone Deployment</v>
      </c>
      <c r="N31" s="5">
        <v>0</v>
      </c>
      <c r="O31" s="5">
        <v>0</v>
      </c>
      <c r="P31" s="5">
        <v>2</v>
      </c>
      <c r="Q31" s="5">
        <v>1</v>
      </c>
      <c r="R31" s="5">
        <v>2</v>
      </c>
      <c r="S31" s="5">
        <v>24</v>
      </c>
      <c r="T31" s="25" t="s">
        <v>54</v>
      </c>
      <c r="U31" s="26"/>
      <c r="V31" s="31">
        <v>0.99950000000000006</v>
      </c>
    </row>
    <row r="32" spans="9:22" x14ac:dyDescent="0.25">
      <c r="K32" s="4" t="s">
        <v>23</v>
      </c>
      <c r="L32" s="4" t="s">
        <v>18</v>
      </c>
      <c r="M32" s="4" t="str">
        <f t="shared" si="3"/>
        <v>Azure Cosmos DB-Zonal - Multi-AZ Deployment</v>
      </c>
      <c r="N32" s="5">
        <v>0</v>
      </c>
      <c r="O32" s="5">
        <v>0</v>
      </c>
      <c r="P32" s="5">
        <v>0</v>
      </c>
      <c r="Q32" s="5">
        <v>0</v>
      </c>
      <c r="R32" s="5">
        <v>2</v>
      </c>
      <c r="S32" s="5">
        <v>24</v>
      </c>
      <c r="T32" s="25" t="s">
        <v>55</v>
      </c>
      <c r="U32" s="26">
        <v>0.1</v>
      </c>
      <c r="V32" s="31">
        <v>0.99950000000000006</v>
      </c>
    </row>
    <row r="33" spans="10:22" x14ac:dyDescent="0.25">
      <c r="K33" s="4" t="s">
        <v>47</v>
      </c>
      <c r="L33" s="4" t="s">
        <v>17</v>
      </c>
      <c r="M33" s="4" t="str">
        <f t="shared" si="3"/>
        <v>Azure Storage-Zonal - Single Zone Deployment</v>
      </c>
      <c r="N33" s="5">
        <v>2</v>
      </c>
      <c r="O33" s="5">
        <v>24</v>
      </c>
      <c r="P33" s="5">
        <v>2</v>
      </c>
      <c r="Q33" s="5">
        <v>24</v>
      </c>
      <c r="R33" s="5">
        <v>2</v>
      </c>
      <c r="S33" s="5">
        <v>24</v>
      </c>
      <c r="T33" s="25"/>
      <c r="U33" s="26"/>
      <c r="V33" s="31">
        <v>0.999</v>
      </c>
    </row>
    <row r="34" spans="10:22" x14ac:dyDescent="0.25">
      <c r="K34" s="4" t="s">
        <v>47</v>
      </c>
      <c r="L34" s="4" t="s">
        <v>18</v>
      </c>
      <c r="M34" s="4" t="str">
        <f t="shared" si="3"/>
        <v>Azure Storage-Zonal - Multi-AZ Deployment</v>
      </c>
      <c r="N34" s="5">
        <v>0</v>
      </c>
      <c r="O34" s="5">
        <v>0</v>
      </c>
      <c r="P34" s="5">
        <v>0</v>
      </c>
      <c r="Q34" s="5">
        <v>0</v>
      </c>
      <c r="R34" s="5">
        <v>2</v>
      </c>
      <c r="S34" s="5">
        <v>24</v>
      </c>
      <c r="T34" s="25" t="s">
        <v>56</v>
      </c>
      <c r="U34" s="26">
        <f>5/730</f>
        <v>6.8493150684931503E-3</v>
      </c>
      <c r="V34" s="31">
        <v>0.999</v>
      </c>
    </row>
    <row r="35" spans="10:22" x14ac:dyDescent="0.25">
      <c r="J35" t="s">
        <v>57</v>
      </c>
      <c r="K35" s="4" t="s">
        <v>44</v>
      </c>
      <c r="L35" s="4" t="s">
        <v>17</v>
      </c>
      <c r="M35" s="4" t="str">
        <f t="shared" si="3"/>
        <v>Azure SQL Managed Instance-Zonal - Single Zone Deployment</v>
      </c>
      <c r="N35" s="5">
        <v>2</v>
      </c>
      <c r="O35" s="5">
        <v>24</v>
      </c>
      <c r="P35" s="5">
        <v>12</v>
      </c>
      <c r="Q35" s="23">
        <f>10/60</f>
        <v>0.16666666666666666</v>
      </c>
      <c r="R35" s="5">
        <v>12</v>
      </c>
      <c r="S35" s="5">
        <v>1</v>
      </c>
      <c r="T35" s="25"/>
      <c r="U35" s="26"/>
      <c r="V35" s="31">
        <v>0.99990000000000001</v>
      </c>
    </row>
    <row r="36" spans="10:22" x14ac:dyDescent="0.25">
      <c r="K36" s="4" t="s">
        <v>44</v>
      </c>
      <c r="L36" s="4" t="s">
        <v>18</v>
      </c>
      <c r="M36" s="4" t="str">
        <f t="shared" si="3"/>
        <v>Azure SQL Managed Instance-Zonal - Multi-AZ Deployment</v>
      </c>
      <c r="N36" s="5">
        <v>0</v>
      </c>
      <c r="O36" s="5">
        <v>0</v>
      </c>
      <c r="P36" s="5">
        <v>0</v>
      </c>
      <c r="Q36" s="5">
        <v>0</v>
      </c>
      <c r="R36" s="5">
        <v>12</v>
      </c>
      <c r="S36" s="5">
        <v>1</v>
      </c>
      <c r="T36" s="25" t="s">
        <v>58</v>
      </c>
      <c r="U36" s="26">
        <v>2.95</v>
      </c>
      <c r="V36" s="31">
        <v>0.99990000000000001</v>
      </c>
    </row>
    <row r="37" spans="10:22" x14ac:dyDescent="0.25">
      <c r="K37" s="4" t="s">
        <v>43</v>
      </c>
      <c r="L37" s="4" t="s">
        <v>17</v>
      </c>
      <c r="M37" s="4" t="str">
        <f t="shared" si="3"/>
        <v>Azure SQL Database-Zonal - Single Zone Deployment</v>
      </c>
      <c r="N37" s="5">
        <v>2</v>
      </c>
      <c r="O37" s="23">
        <f>5/60</f>
        <v>8.3333333333333329E-2</v>
      </c>
      <c r="P37" s="5">
        <v>2</v>
      </c>
      <c r="Q37" s="23">
        <f>5/60</f>
        <v>8.3333333333333329E-2</v>
      </c>
      <c r="R37" s="5">
        <v>12</v>
      </c>
      <c r="S37" s="5">
        <v>1</v>
      </c>
      <c r="T37" s="25"/>
      <c r="U37" s="26"/>
      <c r="V37" s="31">
        <v>0.99990000000000001</v>
      </c>
    </row>
    <row r="38" spans="10:22" x14ac:dyDescent="0.25">
      <c r="K38" s="4" t="s">
        <v>43</v>
      </c>
      <c r="L38" s="4" t="s">
        <v>18</v>
      </c>
      <c r="M38" s="4" t="str">
        <f t="shared" si="3"/>
        <v>Azure SQL Database-Zonal - Multi-AZ Deployment</v>
      </c>
      <c r="N38" s="5">
        <v>0</v>
      </c>
      <c r="O38" s="5">
        <v>0</v>
      </c>
      <c r="P38" s="5">
        <v>0</v>
      </c>
      <c r="Q38" s="5">
        <v>0</v>
      </c>
      <c r="R38" s="5">
        <v>12</v>
      </c>
      <c r="S38" s="5">
        <v>1</v>
      </c>
      <c r="T38" s="25" t="s">
        <v>59</v>
      </c>
      <c r="U38" s="26">
        <v>1.25</v>
      </c>
      <c r="V38" s="31">
        <v>0.99995000000000001</v>
      </c>
    </row>
    <row r="39" spans="10:22" x14ac:dyDescent="0.25">
      <c r="K39" s="4" t="s">
        <v>46</v>
      </c>
      <c r="L39" s="4" t="s">
        <v>17</v>
      </c>
      <c r="M39" s="4" t="str">
        <f t="shared" si="3"/>
        <v>Azure SQL Server on VM-Zonal - Single Zone Deployment</v>
      </c>
      <c r="N39" s="5">
        <v>2</v>
      </c>
      <c r="O39" s="5">
        <v>24</v>
      </c>
      <c r="P39" s="5">
        <v>2</v>
      </c>
      <c r="Q39" s="5">
        <v>24</v>
      </c>
      <c r="R39" s="5">
        <v>2</v>
      </c>
      <c r="S39" s="5">
        <v>24</v>
      </c>
      <c r="T39" s="25"/>
      <c r="U39" s="26"/>
      <c r="V39" s="31">
        <v>0.99950000000000006</v>
      </c>
    </row>
    <row r="40" spans="10:22" x14ac:dyDescent="0.25">
      <c r="K40" s="4" t="s">
        <v>27</v>
      </c>
      <c r="L40" s="4" t="s">
        <v>17</v>
      </c>
      <c r="M40" s="4" t="str">
        <f t="shared" si="3"/>
        <v>Azure Database for PostgreSQL-Zonal - Single Zone Deployment</v>
      </c>
      <c r="N40" s="5">
        <v>2</v>
      </c>
      <c r="O40" s="5">
        <v>24</v>
      </c>
      <c r="P40" s="5">
        <v>2</v>
      </c>
      <c r="Q40" s="5">
        <v>24</v>
      </c>
      <c r="R40" s="5">
        <v>2</v>
      </c>
      <c r="S40" s="5">
        <v>24</v>
      </c>
      <c r="T40" s="25"/>
      <c r="U40" s="26"/>
      <c r="V40" s="31">
        <v>0.99990000000000001</v>
      </c>
    </row>
    <row r="41" spans="10:22" x14ac:dyDescent="0.25">
      <c r="K41" s="4" t="s">
        <v>27</v>
      </c>
      <c r="L41" s="4" t="s">
        <v>18</v>
      </c>
      <c r="M41" s="4" t="str">
        <f t="shared" si="3"/>
        <v>Azure Database for PostgreSQL-Zonal - Multi-AZ Deployment</v>
      </c>
      <c r="N41" s="5">
        <v>0</v>
      </c>
      <c r="O41" s="5">
        <v>0</v>
      </c>
      <c r="P41" s="5">
        <v>0</v>
      </c>
      <c r="Q41" s="5">
        <v>0</v>
      </c>
      <c r="R41" s="5">
        <v>2</v>
      </c>
      <c r="S41" s="5">
        <v>24</v>
      </c>
      <c r="T41" s="25" t="s">
        <v>60</v>
      </c>
      <c r="U41" s="26">
        <v>0.49</v>
      </c>
      <c r="V41" s="31">
        <v>0.99990000000000001</v>
      </c>
    </row>
    <row r="42" spans="10:22" x14ac:dyDescent="0.25">
      <c r="K42" s="4" t="s">
        <v>26</v>
      </c>
      <c r="L42" s="4" t="s">
        <v>17</v>
      </c>
      <c r="M42" s="4" t="str">
        <f t="shared" si="3"/>
        <v>Azure Database for MySQL-Zonal - Single Zone Deployment</v>
      </c>
      <c r="N42" s="5">
        <v>2</v>
      </c>
      <c r="O42" s="5">
        <v>24</v>
      </c>
      <c r="P42" s="5">
        <v>2</v>
      </c>
      <c r="Q42" s="5">
        <v>24</v>
      </c>
      <c r="R42" s="5">
        <v>2</v>
      </c>
      <c r="S42" s="5">
        <v>24</v>
      </c>
      <c r="T42" s="25"/>
      <c r="U42" s="26"/>
      <c r="V42" s="31">
        <v>0.99990000000000001</v>
      </c>
    </row>
    <row r="43" spans="10:22" x14ac:dyDescent="0.25">
      <c r="K43" s="4" t="s">
        <v>26</v>
      </c>
      <c r="L43" s="4" t="s">
        <v>18</v>
      </c>
      <c r="M43" s="4" t="str">
        <f t="shared" si="3"/>
        <v>Azure Database for MySQL-Zonal - Multi-AZ Deployment</v>
      </c>
      <c r="N43" s="5">
        <v>0</v>
      </c>
      <c r="O43" s="5">
        <v>0</v>
      </c>
      <c r="P43" s="5">
        <v>0</v>
      </c>
      <c r="Q43" s="5">
        <v>0</v>
      </c>
      <c r="R43" s="5">
        <v>2</v>
      </c>
      <c r="S43" s="5">
        <v>24</v>
      </c>
      <c r="T43" s="25" t="s">
        <v>60</v>
      </c>
      <c r="U43" s="26">
        <v>0.47</v>
      </c>
      <c r="V43" s="31">
        <v>0.99990000000000001</v>
      </c>
    </row>
    <row r="44" spans="10:22" x14ac:dyDescent="0.25">
      <c r="K44" s="4" t="s">
        <v>24</v>
      </c>
      <c r="L44" s="4" t="s">
        <v>32</v>
      </c>
      <c r="M44" s="4" t="str">
        <f t="shared" si="3"/>
        <v>Azure Data Factory-Zone Redundant</v>
      </c>
      <c r="N44" s="5">
        <v>0</v>
      </c>
      <c r="O44" s="5">
        <v>0</v>
      </c>
      <c r="P44" s="5">
        <v>0</v>
      </c>
      <c r="Q44" s="5">
        <v>0</v>
      </c>
      <c r="R44" s="5">
        <v>2</v>
      </c>
      <c r="S44" s="5">
        <v>0</v>
      </c>
      <c r="T44" s="25"/>
      <c r="U44" s="26"/>
      <c r="V44" s="31">
        <v>0.999</v>
      </c>
    </row>
    <row r="45" spans="10:22" x14ac:dyDescent="0.25">
      <c r="K45" s="4" t="s">
        <v>29</v>
      </c>
      <c r="L45" s="4" t="s">
        <v>32</v>
      </c>
      <c r="M45" s="4" t="str">
        <f t="shared" si="3"/>
        <v>Azure Databricks-Zone Redundant</v>
      </c>
      <c r="N45" s="5">
        <v>0</v>
      </c>
      <c r="O45" s="5">
        <v>0</v>
      </c>
      <c r="P45" s="5">
        <v>0</v>
      </c>
      <c r="Q45" s="5">
        <v>0</v>
      </c>
      <c r="R45" s="5">
        <v>2</v>
      </c>
      <c r="S45" s="5">
        <v>0</v>
      </c>
      <c r="T45" s="25"/>
      <c r="U45" s="26"/>
      <c r="V45" s="31">
        <v>0.99950000000000006</v>
      </c>
    </row>
    <row r="46" spans="10:22" x14ac:dyDescent="0.25">
      <c r="K46" s="4" t="s">
        <v>49</v>
      </c>
      <c r="L46" s="4" t="s">
        <v>32</v>
      </c>
      <c r="M46" s="4" t="str">
        <f t="shared" si="3"/>
        <v>Azure Synapse Analytics - SQL Pool-Zone Redundant</v>
      </c>
      <c r="N46" s="5">
        <v>2</v>
      </c>
      <c r="O46" s="5">
        <v>24</v>
      </c>
      <c r="P46" s="5">
        <v>2</v>
      </c>
      <c r="Q46" s="5">
        <v>24</v>
      </c>
      <c r="R46" s="5">
        <v>2</v>
      </c>
      <c r="S46" s="5">
        <v>24</v>
      </c>
      <c r="T46" s="25"/>
      <c r="U46" s="26"/>
      <c r="V46" s="31">
        <v>0.999</v>
      </c>
    </row>
    <row r="47" spans="10:22" x14ac:dyDescent="0.25">
      <c r="K47" s="4"/>
      <c r="L47" s="4"/>
      <c r="M47" s="4"/>
      <c r="N47" s="5"/>
      <c r="O47" s="5"/>
      <c r="P47" s="5"/>
      <c r="Q47" s="5"/>
      <c r="R47" s="5"/>
      <c r="S47" s="5"/>
      <c r="T47" s="25"/>
      <c r="U47" s="26"/>
      <c r="V47" s="31"/>
    </row>
    <row r="48" spans="10:22" x14ac:dyDescent="0.25">
      <c r="K48" s="4"/>
      <c r="L48" s="4"/>
      <c r="M48" s="4"/>
      <c r="N48" s="5"/>
      <c r="O48" s="5"/>
      <c r="P48" s="5"/>
      <c r="Q48" s="5"/>
      <c r="R48" s="5"/>
      <c r="S48" s="5"/>
      <c r="T48" s="25"/>
      <c r="U48" s="26"/>
      <c r="V48" s="31"/>
    </row>
    <row r="49" spans="11:22" x14ac:dyDescent="0.25">
      <c r="K49" s="4"/>
      <c r="L49" s="4"/>
      <c r="M49" s="4"/>
      <c r="N49" s="5"/>
      <c r="O49" s="5"/>
      <c r="P49" s="5"/>
      <c r="Q49" s="5"/>
      <c r="R49" s="5"/>
      <c r="S49" s="5"/>
      <c r="T49" s="25"/>
      <c r="U49" s="26"/>
      <c r="V49" s="31"/>
    </row>
    <row r="51" spans="11:22" x14ac:dyDescent="0.25">
      <c r="K51" t="s">
        <v>61</v>
      </c>
    </row>
  </sheetData>
  <mergeCells count="7">
    <mergeCell ref="T3:U3"/>
    <mergeCell ref="N3:O3"/>
    <mergeCell ref="P3:Q3"/>
    <mergeCell ref="R3:S3"/>
    <mergeCell ref="B3:C3"/>
    <mergeCell ref="D3:E3"/>
    <mergeCell ref="F3:G3"/>
  </mergeCells>
  <conditionalFormatting sqref="N5:S49">
    <cfRule type="cellIs" dxfId="24" priority="1" operator="greaterThan">
      <formula>0</formula>
    </cfRule>
  </conditionalFormatting>
  <pageMargins left="0.7" right="0.7" top="0.75" bottom="0.75" header="0.3" footer="0.3"/>
  <pageSetup orientation="portrait" horizontalDpi="150" verticalDpi="15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BEAB1-8A62-4649-A6D8-C77036C87BB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5804D-25EA-4115-B363-9F6C2EDEFFC7}">
  <sheetPr>
    <outlinePr summaryBelow="0" summaryRight="0"/>
  </sheetPr>
  <dimension ref="A1:X156"/>
  <sheetViews>
    <sheetView showGridLines="0"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85" sqref="C85"/>
    </sheetView>
  </sheetViews>
  <sheetFormatPr defaultRowHeight="15" outlineLevelRow="1" outlineLevelCol="1" x14ac:dyDescent="0.25"/>
  <cols>
    <col min="1" max="1" width="33.7109375" customWidth="1"/>
    <col min="2" max="2" width="38.5703125" customWidth="1"/>
    <col min="3" max="3" width="17" customWidth="1"/>
    <col min="4" max="4" width="54.85546875" hidden="1" customWidth="1"/>
    <col min="5" max="5" width="12.5703125" customWidth="1"/>
    <col min="6" max="17" width="6.85546875" customWidth="1"/>
    <col min="18" max="18" width="3.140625" customWidth="1"/>
    <col min="19" max="19" width="16.42578125" customWidth="1" outlineLevel="1"/>
    <col min="20" max="20" width="42.7109375" bestFit="1" customWidth="1" outlineLevel="1"/>
    <col min="21" max="21" width="16.7109375" customWidth="1" outlineLevel="1"/>
    <col min="22" max="22" width="9.140625" customWidth="1" outlineLevel="1"/>
    <col min="23" max="23" width="7.28515625" customWidth="1" outlineLevel="1"/>
    <col min="24" max="24" width="14.28515625" customWidth="1" outlineLevel="1"/>
  </cols>
  <sheetData>
    <row r="1" spans="1:17" ht="15.75" x14ac:dyDescent="0.25">
      <c r="A1" s="13" t="s">
        <v>114</v>
      </c>
      <c r="B1" s="17"/>
      <c r="H1" s="19"/>
      <c r="I1" t="s">
        <v>115</v>
      </c>
    </row>
    <row r="2" spans="1:17" ht="15.75" x14ac:dyDescent="0.25">
      <c r="A2" s="13" t="s">
        <v>116</v>
      </c>
      <c r="B2" s="17"/>
    </row>
    <row r="3" spans="1:17" ht="15.75" x14ac:dyDescent="0.25">
      <c r="A3" s="13" t="s">
        <v>117</v>
      </c>
      <c r="B3" s="17"/>
    </row>
    <row r="4" spans="1:17" ht="15.75" x14ac:dyDescent="0.25">
      <c r="A4" s="13" t="s">
        <v>118</v>
      </c>
      <c r="B4" s="17">
        <v>2</v>
      </c>
    </row>
    <row r="6" spans="1:17" ht="14.45" customHeight="1" x14ac:dyDescent="0.25">
      <c r="A6" s="6" t="s">
        <v>119</v>
      </c>
      <c r="F6" s="39" t="s">
        <v>3</v>
      </c>
      <c r="G6" s="39"/>
      <c r="H6" s="39"/>
      <c r="I6" s="39"/>
      <c r="J6" s="39" t="s">
        <v>4</v>
      </c>
      <c r="K6" s="39"/>
      <c r="L6" s="39"/>
      <c r="M6" s="39"/>
      <c r="N6" s="39" t="s">
        <v>5</v>
      </c>
      <c r="O6" s="39"/>
      <c r="P6" s="39"/>
      <c r="Q6" s="39"/>
    </row>
    <row r="7" spans="1:17" x14ac:dyDescent="0.25">
      <c r="F7" s="40" t="s">
        <v>120</v>
      </c>
      <c r="G7" s="41"/>
      <c r="H7" s="38" t="s">
        <v>121</v>
      </c>
      <c r="I7" s="38"/>
      <c r="J7" s="42" t="s">
        <v>120</v>
      </c>
      <c r="K7" s="42"/>
      <c r="L7" s="38" t="s">
        <v>121</v>
      </c>
      <c r="M7" s="38"/>
      <c r="N7" s="42" t="s">
        <v>120</v>
      </c>
      <c r="O7" s="42"/>
      <c r="P7" s="38" t="s">
        <v>121</v>
      </c>
      <c r="Q7" s="38"/>
    </row>
    <row r="8" spans="1:17" x14ac:dyDescent="0.25">
      <c r="A8" s="2" t="s">
        <v>6</v>
      </c>
      <c r="B8" s="2" t="s">
        <v>62</v>
      </c>
      <c r="C8" s="2" t="s">
        <v>63</v>
      </c>
      <c r="D8" s="2" t="s">
        <v>12</v>
      </c>
      <c r="E8" s="33" t="s">
        <v>14</v>
      </c>
      <c r="F8" s="3" t="s">
        <v>9</v>
      </c>
      <c r="G8" s="3" t="s">
        <v>10</v>
      </c>
      <c r="H8" s="10" t="s">
        <v>9</v>
      </c>
      <c r="I8" s="10" t="s">
        <v>10</v>
      </c>
      <c r="J8" s="3" t="s">
        <v>9</v>
      </c>
      <c r="K8" s="3" t="s">
        <v>10</v>
      </c>
      <c r="L8" s="10" t="s">
        <v>9</v>
      </c>
      <c r="M8" s="10" t="s">
        <v>10</v>
      </c>
      <c r="N8" s="3" t="s">
        <v>9</v>
      </c>
      <c r="O8" s="3" t="s">
        <v>10</v>
      </c>
      <c r="P8" s="10" t="s">
        <v>9</v>
      </c>
      <c r="Q8" s="10" t="s">
        <v>10</v>
      </c>
    </row>
    <row r="9" spans="1:17" outlineLevel="1" x14ac:dyDescent="0.25">
      <c r="A9" s="18" t="s">
        <v>47</v>
      </c>
      <c r="B9" s="18" t="s">
        <v>64</v>
      </c>
      <c r="C9" s="18" t="s">
        <v>65</v>
      </c>
      <c r="D9" s="4" t="str">
        <f>IF(A9="","",_xlfn.CONCAT(A9,"-",IF(C9="Zone Redundant",C9,IF(C9="","Zonal - Single Zone Deployment","Zonal - Multi-AZ Deployment"))))</f>
        <v>Azure Storage-Zonal - Single Zone Deployment</v>
      </c>
      <c r="E9" s="34">
        <f>IF($A9="","",VLOOKUP($D9,Master!$M$4:$V$109,10,FALSE))</f>
        <v>0.999</v>
      </c>
      <c r="F9" s="5">
        <f>IF(A9="","",VLOOKUP($B$4,Master!$A$4:$G$8,2,FALSE))</f>
        <v>0</v>
      </c>
      <c r="G9" s="5">
        <f>IF(A9="","",VLOOKUP($B$4,Master!$A$4:$G$8,3,FALSE))</f>
        <v>0</v>
      </c>
      <c r="H9" s="11">
        <f>IF($A9="","",VLOOKUP($D9,Master!$M$4:$S$109,2,FALSE))</f>
        <v>2</v>
      </c>
      <c r="I9" s="11">
        <f>IF($A9="","",VLOOKUP($D9,Master!$M$4:$S$109,3,FALSE))</f>
        <v>24</v>
      </c>
      <c r="J9" s="5">
        <f>IF(A9="","",VLOOKUP($B$4,Master!$A$4:$G$8,4,FALSE))</f>
        <v>0</v>
      </c>
      <c r="K9" s="5">
        <f>IF(A9="","",VLOOKUP($B$4,Master!$A$4:$G$8,5,FALSE))</f>
        <v>0</v>
      </c>
      <c r="L9" s="11">
        <f>IF($A9="","",VLOOKUP($D9,Master!$M$4:$S$109,4,FALSE))</f>
        <v>2</v>
      </c>
      <c r="M9" s="11">
        <f>IF($A9="","",VLOOKUP($D9,Master!$M$4:$S$109,5,FALSE))</f>
        <v>24</v>
      </c>
      <c r="N9" s="5">
        <f>IF(A9="","",VLOOKUP($B$4,Master!$A$4:$G$8,6,FALSE))</f>
        <v>2</v>
      </c>
      <c r="O9" s="5">
        <f>IF(A9="","",VLOOKUP($B$4,Master!$A$4:$G$8,7,FALSE))</f>
        <v>2</v>
      </c>
      <c r="P9" s="11">
        <f>IF($A9="","",VLOOKUP($D9,Master!$M$4:$S$109,6,FALSE))</f>
        <v>2</v>
      </c>
      <c r="Q9" s="11">
        <f>IF($A9="","",VLOOKUP($D9,Master!$M$4:$S$109,7,FALSE))</f>
        <v>24</v>
      </c>
    </row>
    <row r="10" spans="1:17" outlineLevel="1" x14ac:dyDescent="0.25">
      <c r="A10" s="18" t="s">
        <v>47</v>
      </c>
      <c r="B10" s="18" t="s">
        <v>66</v>
      </c>
      <c r="C10" s="18" t="s">
        <v>65</v>
      </c>
      <c r="D10" s="4" t="str">
        <f t="shared" ref="D10:D77" si="0">IF(A10="","",_xlfn.CONCAT(A10,"-",IF(C10="Zone Redundant",C10,IF(C10="","Zonal - Single Zone Deployment","Zonal - Multi-AZ Deployment"))))</f>
        <v>Azure Storage-Zonal - Single Zone Deployment</v>
      </c>
      <c r="E10" s="34">
        <f>IF($A10="","",VLOOKUP($D10,Master!$M$4:$V$109,10,FALSE))</f>
        <v>0.999</v>
      </c>
      <c r="F10" s="5">
        <f>IF(A10="","",VLOOKUP($B$4,Master!$A$4:$G$8,2,FALSE))</f>
        <v>0</v>
      </c>
      <c r="G10" s="5">
        <f>IF(A10="","",VLOOKUP($B$4,Master!$A$4:$G$8,3,FALSE))</f>
        <v>0</v>
      </c>
      <c r="H10" s="11">
        <f>IF($A10="","",VLOOKUP($D10,Master!$M$4:$S$109,2,FALSE))</f>
        <v>2</v>
      </c>
      <c r="I10" s="11">
        <f>IF($A10="","",VLOOKUP($D10,Master!$M$4:$S$109,3,FALSE))</f>
        <v>24</v>
      </c>
      <c r="J10" s="5">
        <f>IF(A10="","",VLOOKUP($B$4,Master!$A$4:$G$8,4,FALSE))</f>
        <v>0</v>
      </c>
      <c r="K10" s="5">
        <f>IF(A10="","",VLOOKUP($B$4,Master!$A$4:$G$8,5,FALSE))</f>
        <v>0</v>
      </c>
      <c r="L10" s="11">
        <f>IF($A10="","",VLOOKUP($D10,Master!$M$4:$S$109,4,FALSE))</f>
        <v>2</v>
      </c>
      <c r="M10" s="11">
        <f>IF($A10="","",VLOOKUP($D10,Master!$M$4:$S$109,5,FALSE))</f>
        <v>24</v>
      </c>
      <c r="N10" s="5">
        <f>IF(A10="","",VLOOKUP($B$4,Master!$A$4:$G$8,6,FALSE))</f>
        <v>2</v>
      </c>
      <c r="O10" s="5">
        <f>IF(A10="","",VLOOKUP($B$4,Master!$A$4:$G$8,7,FALSE))</f>
        <v>2</v>
      </c>
      <c r="P10" s="11">
        <f>IF($A10="","",VLOOKUP($D10,Master!$M$4:$S$109,6,FALSE))</f>
        <v>2</v>
      </c>
      <c r="Q10" s="11">
        <f>IF($A10="","",VLOOKUP($D10,Master!$M$4:$S$109,7,FALSE))</f>
        <v>24</v>
      </c>
    </row>
    <row r="11" spans="1:17" outlineLevel="1" x14ac:dyDescent="0.25">
      <c r="A11" s="18" t="s">
        <v>47</v>
      </c>
      <c r="B11" s="18" t="s">
        <v>67</v>
      </c>
      <c r="C11" s="18" t="s">
        <v>65</v>
      </c>
      <c r="D11" s="4" t="str">
        <f t="shared" si="0"/>
        <v>Azure Storage-Zonal - Single Zone Deployment</v>
      </c>
      <c r="E11" s="34">
        <f>IF($A11="","",VLOOKUP($D11,Master!$M$4:$V$109,10,FALSE))</f>
        <v>0.999</v>
      </c>
      <c r="F11" s="5">
        <f>IF(A11="","",VLOOKUP($B$4,Master!$A$4:$G$8,2,FALSE))</f>
        <v>0</v>
      </c>
      <c r="G11" s="5">
        <f>IF(A11="","",VLOOKUP($B$4,Master!$A$4:$G$8,3,FALSE))</f>
        <v>0</v>
      </c>
      <c r="H11" s="11">
        <f>IF($A11="","",VLOOKUP($D11,Master!$M$4:$S$109,2,FALSE))</f>
        <v>2</v>
      </c>
      <c r="I11" s="11">
        <f>IF($A11="","",VLOOKUP($D11,Master!$M$4:$S$109,3,FALSE))</f>
        <v>24</v>
      </c>
      <c r="J11" s="5">
        <f>IF(A11="","",VLOOKUP($B$4,Master!$A$4:$G$8,4,FALSE))</f>
        <v>0</v>
      </c>
      <c r="K11" s="5">
        <f>IF(A11="","",VLOOKUP($B$4,Master!$A$4:$G$8,5,FALSE))</f>
        <v>0</v>
      </c>
      <c r="L11" s="11">
        <f>IF($A11="","",VLOOKUP($D11,Master!$M$4:$S$109,4,FALSE))</f>
        <v>2</v>
      </c>
      <c r="M11" s="11">
        <f>IF($A11="","",VLOOKUP($D11,Master!$M$4:$S$109,5,FALSE))</f>
        <v>24</v>
      </c>
      <c r="N11" s="5">
        <f>IF(A11="","",VLOOKUP($B$4,Master!$A$4:$G$8,6,FALSE))</f>
        <v>2</v>
      </c>
      <c r="O11" s="5">
        <f>IF(A11="","",VLOOKUP($B$4,Master!$A$4:$G$8,7,FALSE))</f>
        <v>2</v>
      </c>
      <c r="P11" s="11">
        <f>IF($A11="","",VLOOKUP($D11,Master!$M$4:$S$109,6,FALSE))</f>
        <v>2</v>
      </c>
      <c r="Q11" s="11">
        <f>IF($A11="","",VLOOKUP($D11,Master!$M$4:$S$109,7,FALSE))</f>
        <v>24</v>
      </c>
    </row>
    <row r="12" spans="1:17" outlineLevel="1" x14ac:dyDescent="0.25">
      <c r="A12" s="18" t="s">
        <v>47</v>
      </c>
      <c r="B12" s="18" t="s">
        <v>68</v>
      </c>
      <c r="C12" s="18" t="s">
        <v>69</v>
      </c>
      <c r="D12" s="4" t="str">
        <f t="shared" si="0"/>
        <v>Azure Storage-Zonal - Multi-AZ Deployment</v>
      </c>
      <c r="E12" s="34">
        <f>IF($A12="","",VLOOKUP($D12,Master!$M$4:$V$109,10,FALSE))</f>
        <v>0.999</v>
      </c>
      <c r="F12" s="5">
        <f>IF(A12="","",VLOOKUP($B$4,Master!$A$4:$G$8,2,FALSE))</f>
        <v>0</v>
      </c>
      <c r="G12" s="5">
        <f>IF(A12="","",VLOOKUP($B$4,Master!$A$4:$G$8,3,FALSE))</f>
        <v>0</v>
      </c>
      <c r="H12" s="11">
        <f>IF($A12="","",VLOOKUP($D12,Master!$M$4:$S$109,2,FALSE))</f>
        <v>0</v>
      </c>
      <c r="I12" s="11">
        <f>IF($A12="","",VLOOKUP($D12,Master!$M$4:$S$109,3,FALSE))</f>
        <v>0</v>
      </c>
      <c r="J12" s="5">
        <f>IF(A12="","",VLOOKUP($B$4,Master!$A$4:$G$8,4,FALSE))</f>
        <v>0</v>
      </c>
      <c r="K12" s="5">
        <f>IF(A12="","",VLOOKUP($B$4,Master!$A$4:$G$8,5,FALSE))</f>
        <v>0</v>
      </c>
      <c r="L12" s="11">
        <f>IF($A12="","",VLOOKUP($D12,Master!$M$4:$S$109,4,FALSE))</f>
        <v>0</v>
      </c>
      <c r="M12" s="11">
        <f>IF($A12="","",VLOOKUP($D12,Master!$M$4:$S$109,5,FALSE))</f>
        <v>0</v>
      </c>
      <c r="N12" s="5">
        <f>IF(A12="","",VLOOKUP($B$4,Master!$A$4:$G$8,6,FALSE))</f>
        <v>2</v>
      </c>
      <c r="O12" s="5">
        <f>IF(A12="","",VLOOKUP($B$4,Master!$A$4:$G$8,7,FALSE))</f>
        <v>2</v>
      </c>
      <c r="P12" s="11">
        <f>IF($A12="","",VLOOKUP($D12,Master!$M$4:$S$109,6,FALSE))</f>
        <v>2</v>
      </c>
      <c r="Q12" s="11">
        <f>IF($A12="","",VLOOKUP($D12,Master!$M$4:$S$109,7,FALSE))</f>
        <v>24</v>
      </c>
    </row>
    <row r="13" spans="1:17" outlineLevel="1" x14ac:dyDescent="0.25">
      <c r="A13" s="18" t="s">
        <v>47</v>
      </c>
      <c r="B13" s="18" t="s">
        <v>70</v>
      </c>
      <c r="C13" s="18" t="s">
        <v>69</v>
      </c>
      <c r="D13" s="4" t="str">
        <f t="shared" si="0"/>
        <v>Azure Storage-Zonal - Multi-AZ Deployment</v>
      </c>
      <c r="E13" s="34">
        <f>IF($A13="","",VLOOKUP($D13,Master!$M$4:$V$109,10,FALSE))</f>
        <v>0.999</v>
      </c>
      <c r="F13" s="5">
        <f>IF(A13="","",VLOOKUP($B$4,Master!$A$4:$G$8,2,FALSE))</f>
        <v>0</v>
      </c>
      <c r="G13" s="5">
        <f>IF(A13="","",VLOOKUP($B$4,Master!$A$4:$G$8,3,FALSE))</f>
        <v>0</v>
      </c>
      <c r="H13" s="11">
        <f>IF($A13="","",VLOOKUP($D13,Master!$M$4:$S$109,2,FALSE))</f>
        <v>0</v>
      </c>
      <c r="I13" s="11">
        <f>IF($A13="","",VLOOKUP($D13,Master!$M$4:$S$109,3,FALSE))</f>
        <v>0</v>
      </c>
      <c r="J13" s="5">
        <f>IF(A13="","",VLOOKUP($B$4,Master!$A$4:$G$8,4,FALSE))</f>
        <v>0</v>
      </c>
      <c r="K13" s="5">
        <f>IF(A13="","",VLOOKUP($B$4,Master!$A$4:$G$8,5,FALSE))</f>
        <v>0</v>
      </c>
      <c r="L13" s="11">
        <f>IF($A13="","",VLOOKUP($D13,Master!$M$4:$S$109,4,FALSE))</f>
        <v>0</v>
      </c>
      <c r="M13" s="11">
        <f>IF($A13="","",VLOOKUP($D13,Master!$M$4:$S$109,5,FALSE))</f>
        <v>0</v>
      </c>
      <c r="N13" s="5">
        <f>IF(A13="","",VLOOKUP($B$4,Master!$A$4:$G$8,6,FALSE))</f>
        <v>2</v>
      </c>
      <c r="O13" s="5">
        <f>IF(A13="","",VLOOKUP($B$4,Master!$A$4:$G$8,7,FALSE))</f>
        <v>2</v>
      </c>
      <c r="P13" s="11">
        <f>IF($A13="","",VLOOKUP($D13,Master!$M$4:$S$109,6,FALSE))</f>
        <v>2</v>
      </c>
      <c r="Q13" s="11">
        <f>IF($A13="","",VLOOKUP($D13,Master!$M$4:$S$109,7,FALSE))</f>
        <v>24</v>
      </c>
    </row>
    <row r="14" spans="1:17" outlineLevel="1" x14ac:dyDescent="0.25">
      <c r="A14" s="18" t="s">
        <v>47</v>
      </c>
      <c r="B14" s="18" t="s">
        <v>71</v>
      </c>
      <c r="C14" s="18" t="s">
        <v>69</v>
      </c>
      <c r="D14" s="4" t="str">
        <f t="shared" si="0"/>
        <v>Azure Storage-Zonal - Multi-AZ Deployment</v>
      </c>
      <c r="E14" s="34">
        <f>IF($A14="","",VLOOKUP($D14,Master!$M$4:$V$109,10,FALSE))</f>
        <v>0.999</v>
      </c>
      <c r="F14" s="5">
        <f>IF(A14="","",VLOOKUP($B$4,Master!$A$4:$G$8,2,FALSE))</f>
        <v>0</v>
      </c>
      <c r="G14" s="5">
        <f>IF(A14="","",VLOOKUP($B$4,Master!$A$4:$G$8,3,FALSE))</f>
        <v>0</v>
      </c>
      <c r="H14" s="11">
        <f>IF($A14="","",VLOOKUP($D14,Master!$M$4:$S$109,2,FALSE))</f>
        <v>0</v>
      </c>
      <c r="I14" s="11">
        <f>IF($A14="","",VLOOKUP($D14,Master!$M$4:$S$109,3,FALSE))</f>
        <v>0</v>
      </c>
      <c r="J14" s="5">
        <f>IF(A14="","",VLOOKUP($B$4,Master!$A$4:$G$8,4,FALSE))</f>
        <v>0</v>
      </c>
      <c r="K14" s="5">
        <f>IF(A14="","",VLOOKUP($B$4,Master!$A$4:$G$8,5,FALSE))</f>
        <v>0</v>
      </c>
      <c r="L14" s="11">
        <f>IF($A14="","",VLOOKUP($D14,Master!$M$4:$S$109,4,FALSE))</f>
        <v>0</v>
      </c>
      <c r="M14" s="11">
        <f>IF($A14="","",VLOOKUP($D14,Master!$M$4:$S$109,5,FALSE))</f>
        <v>0</v>
      </c>
      <c r="N14" s="5">
        <f>IF(A14="","",VLOOKUP($B$4,Master!$A$4:$G$8,6,FALSE))</f>
        <v>2</v>
      </c>
      <c r="O14" s="5">
        <f>IF(A14="","",VLOOKUP($B$4,Master!$A$4:$G$8,7,FALSE))</f>
        <v>2</v>
      </c>
      <c r="P14" s="11">
        <f>IF($A14="","",VLOOKUP($D14,Master!$M$4:$S$109,6,FALSE))</f>
        <v>2</v>
      </c>
      <c r="Q14" s="11">
        <f>IF($A14="","",VLOOKUP($D14,Master!$M$4:$S$109,7,FALSE))</f>
        <v>24</v>
      </c>
    </row>
    <row r="15" spans="1:17" outlineLevel="1" x14ac:dyDescent="0.25">
      <c r="A15" s="18" t="s">
        <v>47</v>
      </c>
      <c r="B15" s="18" t="s">
        <v>72</v>
      </c>
      <c r="C15" s="18" t="s">
        <v>65</v>
      </c>
      <c r="D15" s="4" t="str">
        <f t="shared" si="0"/>
        <v>Azure Storage-Zonal - Single Zone Deployment</v>
      </c>
      <c r="E15" s="34">
        <f>IF($A15="","",VLOOKUP($D15,Master!$M$4:$V$109,10,FALSE))</f>
        <v>0.999</v>
      </c>
      <c r="F15" s="5">
        <f>IF(A15="","",VLOOKUP($B$4,Master!$A$4:$G$8,2,FALSE))</f>
        <v>0</v>
      </c>
      <c r="G15" s="5">
        <f>IF(A15="","",VLOOKUP($B$4,Master!$A$4:$G$8,3,FALSE))</f>
        <v>0</v>
      </c>
      <c r="H15" s="11">
        <f>IF($A15="","",VLOOKUP($D15,Master!$M$4:$S$109,2,FALSE))</f>
        <v>2</v>
      </c>
      <c r="I15" s="11">
        <f>IF($A15="","",VLOOKUP($D15,Master!$M$4:$S$109,3,FALSE))</f>
        <v>24</v>
      </c>
      <c r="J15" s="5">
        <f>IF(A15="","",VLOOKUP($B$4,Master!$A$4:$G$8,4,FALSE))</f>
        <v>0</v>
      </c>
      <c r="K15" s="5">
        <f>IF(A15="","",VLOOKUP($B$4,Master!$A$4:$G$8,5,FALSE))</f>
        <v>0</v>
      </c>
      <c r="L15" s="11">
        <f>IF($A15="","",VLOOKUP($D15,Master!$M$4:$S$109,4,FALSE))</f>
        <v>2</v>
      </c>
      <c r="M15" s="11">
        <f>IF($A15="","",VLOOKUP($D15,Master!$M$4:$S$109,5,FALSE))</f>
        <v>24</v>
      </c>
      <c r="N15" s="5">
        <f>IF(A15="","",VLOOKUP($B$4,Master!$A$4:$G$8,6,FALSE))</f>
        <v>2</v>
      </c>
      <c r="O15" s="5">
        <f>IF(A15="","",VLOOKUP($B$4,Master!$A$4:$G$8,7,FALSE))</f>
        <v>2</v>
      </c>
      <c r="P15" s="11">
        <f>IF($A15="","",VLOOKUP($D15,Master!$M$4:$S$109,6,FALSE))</f>
        <v>2</v>
      </c>
      <c r="Q15" s="11">
        <f>IF($A15="","",VLOOKUP($D15,Master!$M$4:$S$109,7,FALSE))</f>
        <v>24</v>
      </c>
    </row>
    <row r="16" spans="1:17" outlineLevel="1" x14ac:dyDescent="0.25">
      <c r="A16" s="18" t="s">
        <v>47</v>
      </c>
      <c r="B16" s="18" t="s">
        <v>73</v>
      </c>
      <c r="C16" s="18" t="s">
        <v>65</v>
      </c>
      <c r="D16" s="4" t="str">
        <f t="shared" si="0"/>
        <v>Azure Storage-Zonal - Single Zone Deployment</v>
      </c>
      <c r="E16" s="34">
        <f>IF($A16="","",VLOOKUP($D16,Master!$M$4:$V$109,10,FALSE))</f>
        <v>0.999</v>
      </c>
      <c r="F16" s="5">
        <f>IF(A16="","",VLOOKUP($B$4,Master!$A$4:$G$8,2,FALSE))</f>
        <v>0</v>
      </c>
      <c r="G16" s="5">
        <f>IF(A16="","",VLOOKUP($B$4,Master!$A$4:$G$8,3,FALSE))</f>
        <v>0</v>
      </c>
      <c r="H16" s="11">
        <f>IF($A16="","",VLOOKUP($D16,Master!$M$4:$S$109,2,FALSE))</f>
        <v>2</v>
      </c>
      <c r="I16" s="11">
        <f>IF($A16="","",VLOOKUP($D16,Master!$M$4:$S$109,3,FALSE))</f>
        <v>24</v>
      </c>
      <c r="J16" s="5">
        <f>IF(A16="","",VLOOKUP($B$4,Master!$A$4:$G$8,4,FALSE))</f>
        <v>0</v>
      </c>
      <c r="K16" s="5">
        <f>IF(A16="","",VLOOKUP($B$4,Master!$A$4:$G$8,5,FALSE))</f>
        <v>0</v>
      </c>
      <c r="L16" s="11">
        <f>IF($A16="","",VLOOKUP($D16,Master!$M$4:$S$109,4,FALSE))</f>
        <v>2</v>
      </c>
      <c r="M16" s="11">
        <f>IF($A16="","",VLOOKUP($D16,Master!$M$4:$S$109,5,FALSE))</f>
        <v>24</v>
      </c>
      <c r="N16" s="5">
        <f>IF(A16="","",VLOOKUP($B$4,Master!$A$4:$G$8,6,FALSE))</f>
        <v>2</v>
      </c>
      <c r="O16" s="5">
        <f>IF(A16="","",VLOOKUP($B$4,Master!$A$4:$G$8,7,FALSE))</f>
        <v>2</v>
      </c>
      <c r="P16" s="11">
        <f>IF($A16="","",VLOOKUP($D16,Master!$M$4:$S$109,6,FALSE))</f>
        <v>2</v>
      </c>
      <c r="Q16" s="11">
        <f>IF($A16="","",VLOOKUP($D16,Master!$M$4:$S$109,7,FALSE))</f>
        <v>24</v>
      </c>
    </row>
    <row r="17" spans="1:20" outlineLevel="1" x14ac:dyDescent="0.25">
      <c r="A17" s="18" t="s">
        <v>47</v>
      </c>
      <c r="B17" s="18" t="s">
        <v>74</v>
      </c>
      <c r="C17" s="18" t="s">
        <v>65</v>
      </c>
      <c r="D17" s="4" t="str">
        <f t="shared" ref="D17:D46" si="1">IF(A17="","",_xlfn.CONCAT(A17,"-",IF(C17="Zone Redundant",C17,IF(C17="","Zonal - Single Zone Deployment","Zonal - Multi-AZ Deployment"))))</f>
        <v>Azure Storage-Zonal - Single Zone Deployment</v>
      </c>
      <c r="E17" s="34">
        <f>IF($A17="","",VLOOKUP($D17,Master!$M$4:$V$109,10,FALSE))</f>
        <v>0.999</v>
      </c>
      <c r="F17" s="5">
        <f>IF(A17="","",VLOOKUP($B$4,Master!$A$4:$G$8,2,FALSE))</f>
        <v>0</v>
      </c>
      <c r="G17" s="5">
        <f>IF(A17="","",VLOOKUP($B$4,Master!$A$4:$G$8,3,FALSE))</f>
        <v>0</v>
      </c>
      <c r="H17" s="11">
        <f>IF($A17="","",VLOOKUP($D17,Master!$M$4:$S$109,2,FALSE))</f>
        <v>2</v>
      </c>
      <c r="I17" s="11">
        <f>IF($A17="","",VLOOKUP($D17,Master!$M$4:$S$109,3,FALSE))</f>
        <v>24</v>
      </c>
      <c r="J17" s="5">
        <f>IF(A17="","",VLOOKUP($B$4,Master!$A$4:$G$8,4,FALSE))</f>
        <v>0</v>
      </c>
      <c r="K17" s="5">
        <f>IF(A17="","",VLOOKUP($B$4,Master!$A$4:$G$8,5,FALSE))</f>
        <v>0</v>
      </c>
      <c r="L17" s="11">
        <f>IF($A17="","",VLOOKUP($D17,Master!$M$4:$S$109,4,FALSE))</f>
        <v>2</v>
      </c>
      <c r="M17" s="11">
        <f>IF($A17="","",VLOOKUP($D17,Master!$M$4:$S$109,5,FALSE))</f>
        <v>24</v>
      </c>
      <c r="N17" s="5">
        <f>IF(A17="","",VLOOKUP($B$4,Master!$A$4:$G$8,6,FALSE))</f>
        <v>2</v>
      </c>
      <c r="O17" s="5">
        <f>IF(A17="","",VLOOKUP($B$4,Master!$A$4:$G$8,7,FALSE))</f>
        <v>2</v>
      </c>
      <c r="P17" s="11">
        <f>IF($A17="","",VLOOKUP($D17,Master!$M$4:$S$109,6,FALSE))</f>
        <v>2</v>
      </c>
      <c r="Q17" s="11">
        <f>IF($A17="","",VLOOKUP($D17,Master!$M$4:$S$109,7,FALSE))</f>
        <v>24</v>
      </c>
    </row>
    <row r="18" spans="1:20" outlineLevel="1" x14ac:dyDescent="0.25">
      <c r="A18" s="18" t="s">
        <v>47</v>
      </c>
      <c r="B18" s="18" t="s">
        <v>75</v>
      </c>
      <c r="C18" s="18" t="s">
        <v>65</v>
      </c>
      <c r="D18" s="4" t="str">
        <f t="shared" si="1"/>
        <v>Azure Storage-Zonal - Single Zone Deployment</v>
      </c>
      <c r="E18" s="34">
        <f>IF($A18="","",VLOOKUP($D18,Master!$M$4:$V$109,10,FALSE))</f>
        <v>0.999</v>
      </c>
      <c r="F18" s="5">
        <f>IF(A18="","",VLOOKUP($B$4,Master!$A$4:$G$8,2,FALSE))</f>
        <v>0</v>
      </c>
      <c r="G18" s="5">
        <f>IF(A18="","",VLOOKUP($B$4,Master!$A$4:$G$8,3,FALSE))</f>
        <v>0</v>
      </c>
      <c r="H18" s="11">
        <f>IF($A18="","",VLOOKUP($D18,Master!$M$4:$S$109,2,FALSE))</f>
        <v>2</v>
      </c>
      <c r="I18" s="11">
        <f>IF($A18="","",VLOOKUP($D18,Master!$M$4:$S$109,3,FALSE))</f>
        <v>24</v>
      </c>
      <c r="J18" s="5">
        <f>IF(A18="","",VLOOKUP($B$4,Master!$A$4:$G$8,4,FALSE))</f>
        <v>0</v>
      </c>
      <c r="K18" s="5">
        <f>IF(A18="","",VLOOKUP($B$4,Master!$A$4:$G$8,5,FALSE))</f>
        <v>0</v>
      </c>
      <c r="L18" s="11">
        <f>IF($A18="","",VLOOKUP($D18,Master!$M$4:$S$109,4,FALSE))</f>
        <v>2</v>
      </c>
      <c r="M18" s="11">
        <f>IF($A18="","",VLOOKUP($D18,Master!$M$4:$S$109,5,FALSE))</f>
        <v>24</v>
      </c>
      <c r="N18" s="5">
        <f>IF(A18="","",VLOOKUP($B$4,Master!$A$4:$G$8,6,FALSE))</f>
        <v>2</v>
      </c>
      <c r="O18" s="5">
        <f>IF(A18="","",VLOOKUP($B$4,Master!$A$4:$G$8,7,FALSE))</f>
        <v>2</v>
      </c>
      <c r="P18" s="11">
        <f>IF($A18="","",VLOOKUP($D18,Master!$M$4:$S$109,6,FALSE))</f>
        <v>2</v>
      </c>
      <c r="Q18" s="11">
        <f>IF($A18="","",VLOOKUP($D18,Master!$M$4:$S$109,7,FALSE))</f>
        <v>24</v>
      </c>
    </row>
    <row r="19" spans="1:20" outlineLevel="1" x14ac:dyDescent="0.25">
      <c r="A19" s="18" t="s">
        <v>47</v>
      </c>
      <c r="B19" s="18" t="s">
        <v>76</v>
      </c>
      <c r="C19" s="18" t="s">
        <v>69</v>
      </c>
      <c r="D19" s="4" t="str">
        <f t="shared" si="1"/>
        <v>Azure Storage-Zonal - Multi-AZ Deployment</v>
      </c>
      <c r="E19" s="34">
        <f>IF($A19="","",VLOOKUP($D19,Master!$M$4:$V$109,10,FALSE))</f>
        <v>0.999</v>
      </c>
      <c r="F19" s="5">
        <f>IF(A19="","",VLOOKUP($B$4,Master!$A$4:$G$8,2,FALSE))</f>
        <v>0</v>
      </c>
      <c r="G19" s="5">
        <f>IF(A19="","",VLOOKUP($B$4,Master!$A$4:$G$8,3,FALSE))</f>
        <v>0</v>
      </c>
      <c r="H19" s="11">
        <f>IF($A19="","",VLOOKUP($D19,Master!$M$4:$S$109,2,FALSE))</f>
        <v>0</v>
      </c>
      <c r="I19" s="11">
        <f>IF($A19="","",VLOOKUP($D19,Master!$M$4:$S$109,3,FALSE))</f>
        <v>0</v>
      </c>
      <c r="J19" s="5">
        <f>IF(A19="","",VLOOKUP($B$4,Master!$A$4:$G$8,4,FALSE))</f>
        <v>0</v>
      </c>
      <c r="K19" s="5">
        <f>IF(A19="","",VLOOKUP($B$4,Master!$A$4:$G$8,5,FALSE))</f>
        <v>0</v>
      </c>
      <c r="L19" s="11">
        <f>IF($A19="","",VLOOKUP($D19,Master!$M$4:$S$109,4,FALSE))</f>
        <v>0</v>
      </c>
      <c r="M19" s="11">
        <f>IF($A19="","",VLOOKUP($D19,Master!$M$4:$S$109,5,FALSE))</f>
        <v>0</v>
      </c>
      <c r="N19" s="5">
        <f>IF(A19="","",VLOOKUP($B$4,Master!$A$4:$G$8,6,FALSE))</f>
        <v>2</v>
      </c>
      <c r="O19" s="5">
        <f>IF(A19="","",VLOOKUP($B$4,Master!$A$4:$G$8,7,FALSE))</f>
        <v>2</v>
      </c>
      <c r="P19" s="11">
        <f>IF($A19="","",VLOOKUP($D19,Master!$M$4:$S$109,6,FALSE))</f>
        <v>2</v>
      </c>
      <c r="Q19" s="11">
        <f>IF($A19="","",VLOOKUP($D19,Master!$M$4:$S$109,7,FALSE))</f>
        <v>24</v>
      </c>
    </row>
    <row r="20" spans="1:20" outlineLevel="1" x14ac:dyDescent="0.25">
      <c r="A20" s="18" t="s">
        <v>47</v>
      </c>
      <c r="B20" s="18" t="s">
        <v>77</v>
      </c>
      <c r="C20" s="18" t="s">
        <v>65</v>
      </c>
      <c r="D20" s="4" t="str">
        <f t="shared" si="1"/>
        <v>Azure Storage-Zonal - Single Zone Deployment</v>
      </c>
      <c r="E20" s="34">
        <f>IF($A20="","",VLOOKUP($D20,Master!$M$4:$V$109,10,FALSE))</f>
        <v>0.999</v>
      </c>
      <c r="F20" s="5">
        <f>IF(A20="","",VLOOKUP($B$4,Master!$A$4:$G$8,2,FALSE))</f>
        <v>0</v>
      </c>
      <c r="G20" s="5">
        <f>IF(A20="","",VLOOKUP($B$4,Master!$A$4:$G$8,3,FALSE))</f>
        <v>0</v>
      </c>
      <c r="H20" s="11">
        <f>IF($A20="","",VLOOKUP($D20,Master!$M$4:$S$109,2,FALSE))</f>
        <v>2</v>
      </c>
      <c r="I20" s="11">
        <f>IF($A20="","",VLOOKUP($D20,Master!$M$4:$S$109,3,FALSE))</f>
        <v>24</v>
      </c>
      <c r="J20" s="5">
        <f>IF(A20="","",VLOOKUP($B$4,Master!$A$4:$G$8,4,FALSE))</f>
        <v>0</v>
      </c>
      <c r="K20" s="5">
        <f>IF(A20="","",VLOOKUP($B$4,Master!$A$4:$G$8,5,FALSE))</f>
        <v>0</v>
      </c>
      <c r="L20" s="11">
        <f>IF($A20="","",VLOOKUP($D20,Master!$M$4:$S$109,4,FALSE))</f>
        <v>2</v>
      </c>
      <c r="M20" s="11">
        <f>IF($A20="","",VLOOKUP($D20,Master!$M$4:$S$109,5,FALSE))</f>
        <v>24</v>
      </c>
      <c r="N20" s="5">
        <f>IF(A20="","",VLOOKUP($B$4,Master!$A$4:$G$8,6,FALSE))</f>
        <v>2</v>
      </c>
      <c r="O20" s="5">
        <f>IF(A20="","",VLOOKUP($B$4,Master!$A$4:$G$8,7,FALSE))</f>
        <v>2</v>
      </c>
      <c r="P20" s="11">
        <f>IF($A20="","",VLOOKUP($D20,Master!$M$4:$S$109,6,FALSE))</f>
        <v>2</v>
      </c>
      <c r="Q20" s="11">
        <f>IF($A20="","",VLOOKUP($D20,Master!$M$4:$S$109,7,FALSE))</f>
        <v>24</v>
      </c>
    </row>
    <row r="21" spans="1:20" outlineLevel="1" x14ac:dyDescent="0.25">
      <c r="A21" s="18" t="s">
        <v>47</v>
      </c>
      <c r="B21" s="18" t="s">
        <v>78</v>
      </c>
      <c r="C21" s="18" t="s">
        <v>65</v>
      </c>
      <c r="D21" s="4" t="str">
        <f t="shared" si="1"/>
        <v>Azure Storage-Zonal - Single Zone Deployment</v>
      </c>
      <c r="E21" s="34">
        <f>IF($A21="","",VLOOKUP($D21,Master!$M$4:$V$109,10,FALSE))</f>
        <v>0.999</v>
      </c>
      <c r="F21" s="5">
        <f>IF(A21="","",VLOOKUP($B$4,Master!$A$4:$G$8,2,FALSE))</f>
        <v>0</v>
      </c>
      <c r="G21" s="5">
        <f>IF(A21="","",VLOOKUP($B$4,Master!$A$4:$G$8,3,FALSE))</f>
        <v>0</v>
      </c>
      <c r="H21" s="11">
        <f>IF($A21="","",VLOOKUP($D21,Master!$M$4:$S$109,2,FALSE))</f>
        <v>2</v>
      </c>
      <c r="I21" s="11">
        <f>IF($A21="","",VLOOKUP($D21,Master!$M$4:$S$109,3,FALSE))</f>
        <v>24</v>
      </c>
      <c r="J21" s="5">
        <f>IF(A21="","",VLOOKUP($B$4,Master!$A$4:$G$8,4,FALSE))</f>
        <v>0</v>
      </c>
      <c r="K21" s="5">
        <f>IF(A21="","",VLOOKUP($B$4,Master!$A$4:$G$8,5,FALSE))</f>
        <v>0</v>
      </c>
      <c r="L21" s="11">
        <f>IF($A21="","",VLOOKUP($D21,Master!$M$4:$S$109,4,FALSE))</f>
        <v>2</v>
      </c>
      <c r="M21" s="11">
        <f>IF($A21="","",VLOOKUP($D21,Master!$M$4:$S$109,5,FALSE))</f>
        <v>24</v>
      </c>
      <c r="N21" s="5">
        <f>IF(A21="","",VLOOKUP($B$4,Master!$A$4:$G$8,6,FALSE))</f>
        <v>2</v>
      </c>
      <c r="O21" s="5">
        <f>IF(A21="","",VLOOKUP($B$4,Master!$A$4:$G$8,7,FALSE))</f>
        <v>2</v>
      </c>
      <c r="P21" s="11">
        <f>IF($A21="","",VLOOKUP($D21,Master!$M$4:$S$109,6,FALSE))</f>
        <v>2</v>
      </c>
      <c r="Q21" s="11">
        <f>IF($A21="","",VLOOKUP($D21,Master!$M$4:$S$109,7,FALSE))</f>
        <v>24</v>
      </c>
    </row>
    <row r="22" spans="1:20" outlineLevel="1" x14ac:dyDescent="0.25">
      <c r="A22" s="18" t="s">
        <v>47</v>
      </c>
      <c r="B22" s="18" t="s">
        <v>79</v>
      </c>
      <c r="C22" s="18" t="s">
        <v>65</v>
      </c>
      <c r="D22" s="4" t="str">
        <f t="shared" si="1"/>
        <v>Azure Storage-Zonal - Single Zone Deployment</v>
      </c>
      <c r="E22" s="34">
        <f>IF($A22="","",VLOOKUP($D22,Master!$M$4:$V$109,10,FALSE))</f>
        <v>0.999</v>
      </c>
      <c r="F22" s="5">
        <f>IF(A22="","",VLOOKUP($B$4,Master!$A$4:$G$8,2,FALSE))</f>
        <v>0</v>
      </c>
      <c r="G22" s="5">
        <f>IF(A22="","",VLOOKUP($B$4,Master!$A$4:$G$8,3,FALSE))</f>
        <v>0</v>
      </c>
      <c r="H22" s="11">
        <f>IF($A22="","",VLOOKUP($D22,Master!$M$4:$S$109,2,FALSE))</f>
        <v>2</v>
      </c>
      <c r="I22" s="11">
        <f>IF($A22="","",VLOOKUP($D22,Master!$M$4:$S$109,3,FALSE))</f>
        <v>24</v>
      </c>
      <c r="J22" s="5">
        <f>IF(A22="","",VLOOKUP($B$4,Master!$A$4:$G$8,4,FALSE))</f>
        <v>0</v>
      </c>
      <c r="K22" s="5">
        <f>IF(A22="","",VLOOKUP($B$4,Master!$A$4:$G$8,5,FALSE))</f>
        <v>0</v>
      </c>
      <c r="L22" s="11">
        <f>IF($A22="","",VLOOKUP($D22,Master!$M$4:$S$109,4,FALSE))</f>
        <v>2</v>
      </c>
      <c r="M22" s="11">
        <f>IF($A22="","",VLOOKUP($D22,Master!$M$4:$S$109,5,FALSE))</f>
        <v>24</v>
      </c>
      <c r="N22" s="5">
        <f>IF(A22="","",VLOOKUP($B$4,Master!$A$4:$G$8,6,FALSE))</f>
        <v>2</v>
      </c>
      <c r="O22" s="5">
        <f>IF(A22="","",VLOOKUP($B$4,Master!$A$4:$G$8,7,FALSE))</f>
        <v>2</v>
      </c>
      <c r="P22" s="11">
        <f>IF($A22="","",VLOOKUP($D22,Master!$M$4:$S$109,6,FALSE))</f>
        <v>2</v>
      </c>
      <c r="Q22" s="11">
        <f>IF($A22="","",VLOOKUP($D22,Master!$M$4:$S$109,7,FALSE))</f>
        <v>24</v>
      </c>
    </row>
    <row r="23" spans="1:20" outlineLevel="1" x14ac:dyDescent="0.25">
      <c r="A23" s="18" t="s">
        <v>47</v>
      </c>
      <c r="B23" s="18" t="s">
        <v>80</v>
      </c>
      <c r="C23" s="18" t="s">
        <v>65</v>
      </c>
      <c r="D23" s="4" t="str">
        <f t="shared" si="1"/>
        <v>Azure Storage-Zonal - Single Zone Deployment</v>
      </c>
      <c r="E23" s="34">
        <f>IF($A23="","",VLOOKUP($D23,Master!$M$4:$V$109,10,FALSE))</f>
        <v>0.999</v>
      </c>
      <c r="F23" s="5">
        <f>IF(A23="","",VLOOKUP($B$4,Master!$A$4:$G$8,2,FALSE))</f>
        <v>0</v>
      </c>
      <c r="G23" s="5">
        <f>IF(A23="","",VLOOKUP($B$4,Master!$A$4:$G$8,3,FALSE))</f>
        <v>0</v>
      </c>
      <c r="H23" s="11">
        <f>IF($A23="","",VLOOKUP($D23,Master!$M$4:$S$109,2,FALSE))</f>
        <v>2</v>
      </c>
      <c r="I23" s="11">
        <f>IF($A23="","",VLOOKUP($D23,Master!$M$4:$S$109,3,FALSE))</f>
        <v>24</v>
      </c>
      <c r="J23" s="5">
        <f>IF(A23="","",VLOOKUP($B$4,Master!$A$4:$G$8,4,FALSE))</f>
        <v>0</v>
      </c>
      <c r="K23" s="5">
        <f>IF(A23="","",VLOOKUP($B$4,Master!$A$4:$G$8,5,FALSE))</f>
        <v>0</v>
      </c>
      <c r="L23" s="11">
        <f>IF($A23="","",VLOOKUP($D23,Master!$M$4:$S$109,4,FALSE))</f>
        <v>2</v>
      </c>
      <c r="M23" s="11">
        <f>IF($A23="","",VLOOKUP($D23,Master!$M$4:$S$109,5,FALSE))</f>
        <v>24</v>
      </c>
      <c r="N23" s="5">
        <f>IF(A23="","",VLOOKUP($B$4,Master!$A$4:$G$8,6,FALSE))</f>
        <v>2</v>
      </c>
      <c r="O23" s="5">
        <f>IF(A23="","",VLOOKUP($B$4,Master!$A$4:$G$8,7,FALSE))</f>
        <v>2</v>
      </c>
      <c r="P23" s="11">
        <f>IF($A23="","",VLOOKUP($D23,Master!$M$4:$S$109,6,FALSE))</f>
        <v>2</v>
      </c>
      <c r="Q23" s="11">
        <f>IF($A23="","",VLOOKUP($D23,Master!$M$4:$S$109,7,FALSE))</f>
        <v>24</v>
      </c>
    </row>
    <row r="24" spans="1:20" outlineLevel="1" x14ac:dyDescent="0.25">
      <c r="A24" s="18" t="s">
        <v>40</v>
      </c>
      <c r="B24" s="18" t="s">
        <v>81</v>
      </c>
      <c r="C24" s="18" t="s">
        <v>82</v>
      </c>
      <c r="D24" s="4" t="str">
        <f t="shared" si="1"/>
        <v>Azure Public IPs-Zonal - Multi-AZ Deployment</v>
      </c>
      <c r="E24" s="34">
        <f>IF($A24="","",VLOOKUP($D24,Master!$M$4:$V$109,10,FALSE))</f>
        <v>0.99950000000000006</v>
      </c>
      <c r="F24" s="5">
        <f>IF(A24="","",VLOOKUP($B$4,Master!$A$4:$G$8,2,FALSE))</f>
        <v>0</v>
      </c>
      <c r="G24" s="5">
        <f>IF(A24="","",VLOOKUP($B$4,Master!$A$4:$G$8,3,FALSE))</f>
        <v>0</v>
      </c>
      <c r="H24" s="11">
        <f>IF($A24="","",VLOOKUP($D24,Master!$M$4:$S$109,2,FALSE))</f>
        <v>0</v>
      </c>
      <c r="I24" s="11">
        <f>IF($A24="","",VLOOKUP($D24,Master!$M$4:$S$109,3,FALSE))</f>
        <v>0</v>
      </c>
      <c r="J24" s="5">
        <f>IF(A24="","",VLOOKUP($B$4,Master!$A$4:$G$8,4,FALSE))</f>
        <v>0</v>
      </c>
      <c r="K24" s="5">
        <f>IF(A24="","",VLOOKUP($B$4,Master!$A$4:$G$8,5,FALSE))</f>
        <v>0</v>
      </c>
      <c r="L24" s="11">
        <f>IF($A24="","",VLOOKUP($D24,Master!$M$4:$S$109,4,FALSE))</f>
        <v>0</v>
      </c>
      <c r="M24" s="11">
        <f>IF($A24="","",VLOOKUP($D24,Master!$M$4:$S$109,5,FALSE))</f>
        <v>0</v>
      </c>
      <c r="N24" s="5">
        <f>IF(A24="","",VLOOKUP($B$4,Master!$A$4:$G$8,6,FALSE))</f>
        <v>2</v>
      </c>
      <c r="O24" s="5">
        <f>IF(A24="","",VLOOKUP($B$4,Master!$A$4:$G$8,7,FALSE))</f>
        <v>2</v>
      </c>
      <c r="P24" s="11">
        <f>IF($A24="","",VLOOKUP($D24,Master!$M$4:$S$109,6,FALSE))</f>
        <v>2</v>
      </c>
      <c r="Q24" s="11">
        <f>IF($A24="","",VLOOKUP($D24,Master!$M$4:$S$109,7,FALSE))</f>
        <v>0</v>
      </c>
      <c r="T24" s="30"/>
    </row>
    <row r="25" spans="1:20" outlineLevel="1" x14ac:dyDescent="0.25">
      <c r="A25" s="18" t="s">
        <v>40</v>
      </c>
      <c r="B25" s="18" t="s">
        <v>83</v>
      </c>
      <c r="C25" s="18" t="s">
        <v>65</v>
      </c>
      <c r="D25" s="4" t="str">
        <f t="shared" si="1"/>
        <v>Azure Public IPs-Zonal - Single Zone Deployment</v>
      </c>
      <c r="E25" s="34">
        <f>IF($A25="","",VLOOKUP($D25,Master!$M$4:$V$109,10,FALSE))</f>
        <v>0.99950000000000006</v>
      </c>
      <c r="F25" s="5">
        <f>IF(A25="","",VLOOKUP($B$4,Master!$A$4:$G$8,2,FALSE))</f>
        <v>0</v>
      </c>
      <c r="G25" s="5">
        <f>IF(A25="","",VLOOKUP($B$4,Master!$A$4:$G$8,3,FALSE))</f>
        <v>0</v>
      </c>
      <c r="H25" s="11">
        <f>IF($A25="","",VLOOKUP($D25,Master!$M$4:$S$109,2,FALSE))</f>
        <v>2</v>
      </c>
      <c r="I25" s="11">
        <f>IF($A25="","",VLOOKUP($D25,Master!$M$4:$S$109,3,FALSE))</f>
        <v>0</v>
      </c>
      <c r="J25" s="5">
        <f>IF(A25="","",VLOOKUP($B$4,Master!$A$4:$G$8,4,FALSE))</f>
        <v>0</v>
      </c>
      <c r="K25" s="5">
        <f>IF(A25="","",VLOOKUP($B$4,Master!$A$4:$G$8,5,FALSE))</f>
        <v>0</v>
      </c>
      <c r="L25" s="11">
        <f>IF($A25="","",VLOOKUP($D25,Master!$M$4:$S$109,4,FALSE))</f>
        <v>2</v>
      </c>
      <c r="M25" s="11">
        <f>IF($A25="","",VLOOKUP($D25,Master!$M$4:$S$109,5,FALSE))</f>
        <v>0</v>
      </c>
      <c r="N25" s="5">
        <f>IF(A25="","",VLOOKUP($B$4,Master!$A$4:$G$8,6,FALSE))</f>
        <v>2</v>
      </c>
      <c r="O25" s="5">
        <f>IF(A25="","",VLOOKUP($B$4,Master!$A$4:$G$8,7,FALSE))</f>
        <v>2</v>
      </c>
      <c r="P25" s="11">
        <f>IF($A25="","",VLOOKUP($D25,Master!$M$4:$S$109,6,FALSE))</f>
        <v>2</v>
      </c>
      <c r="Q25" s="11">
        <f>IF($A25="","",VLOOKUP($D25,Master!$M$4:$S$109,7,FALSE))</f>
        <v>0</v>
      </c>
    </row>
    <row r="26" spans="1:20" outlineLevel="1" x14ac:dyDescent="0.25">
      <c r="A26" s="18" t="s">
        <v>40</v>
      </c>
      <c r="B26" s="18" t="s">
        <v>84</v>
      </c>
      <c r="C26" s="18" t="s">
        <v>65</v>
      </c>
      <c r="D26" s="4" t="str">
        <f t="shared" si="1"/>
        <v>Azure Public IPs-Zonal - Single Zone Deployment</v>
      </c>
      <c r="E26" s="34">
        <f>IF($A26="","",VLOOKUP($D26,Master!$M$4:$V$109,10,FALSE))</f>
        <v>0.99950000000000006</v>
      </c>
      <c r="F26" s="5">
        <f>IF(A26="","",VLOOKUP($B$4,Master!$A$4:$G$8,2,FALSE))</f>
        <v>0</v>
      </c>
      <c r="G26" s="5">
        <f>IF(A26="","",VLOOKUP($B$4,Master!$A$4:$G$8,3,FALSE))</f>
        <v>0</v>
      </c>
      <c r="H26" s="11">
        <f>IF($A26="","",VLOOKUP($D26,Master!$M$4:$S$109,2,FALSE))</f>
        <v>2</v>
      </c>
      <c r="I26" s="11">
        <f>IF($A26="","",VLOOKUP($D26,Master!$M$4:$S$109,3,FALSE))</f>
        <v>0</v>
      </c>
      <c r="J26" s="5">
        <f>IF(A26="","",VLOOKUP($B$4,Master!$A$4:$G$8,4,FALSE))</f>
        <v>0</v>
      </c>
      <c r="K26" s="5">
        <f>IF(A26="","",VLOOKUP($B$4,Master!$A$4:$G$8,5,FALSE))</f>
        <v>0</v>
      </c>
      <c r="L26" s="11">
        <f>IF($A26="","",VLOOKUP($D26,Master!$M$4:$S$109,4,FALSE))</f>
        <v>2</v>
      </c>
      <c r="M26" s="11">
        <f>IF($A26="","",VLOOKUP($D26,Master!$M$4:$S$109,5,FALSE))</f>
        <v>0</v>
      </c>
      <c r="N26" s="5">
        <f>IF(A26="","",VLOOKUP($B$4,Master!$A$4:$G$8,6,FALSE))</f>
        <v>2</v>
      </c>
      <c r="O26" s="5">
        <f>IF(A26="","",VLOOKUP($B$4,Master!$A$4:$G$8,7,FALSE))</f>
        <v>2</v>
      </c>
      <c r="P26" s="11">
        <f>IF($A26="","",VLOOKUP($D26,Master!$M$4:$S$109,6,FALSE))</f>
        <v>2</v>
      </c>
      <c r="Q26" s="11">
        <f>IF($A26="","",VLOOKUP($D26,Master!$M$4:$S$109,7,FALSE))</f>
        <v>0</v>
      </c>
    </row>
    <row r="27" spans="1:20" outlineLevel="1" x14ac:dyDescent="0.25">
      <c r="A27" s="18" t="s">
        <v>40</v>
      </c>
      <c r="B27" s="18" t="s">
        <v>85</v>
      </c>
      <c r="C27" s="18" t="s">
        <v>65</v>
      </c>
      <c r="D27" s="4" t="str">
        <f t="shared" si="1"/>
        <v>Azure Public IPs-Zonal - Single Zone Deployment</v>
      </c>
      <c r="E27" s="34">
        <f>IF($A27="","",VLOOKUP($D27,Master!$M$4:$V$109,10,FALSE))</f>
        <v>0.99950000000000006</v>
      </c>
      <c r="F27" s="5">
        <f>IF(A27="","",VLOOKUP($B$4,Master!$A$4:$G$8,2,FALSE))</f>
        <v>0</v>
      </c>
      <c r="G27" s="5">
        <f>IF(A27="","",VLOOKUP($B$4,Master!$A$4:$G$8,3,FALSE))</f>
        <v>0</v>
      </c>
      <c r="H27" s="11">
        <f>IF($A27="","",VLOOKUP($D27,Master!$M$4:$S$109,2,FALSE))</f>
        <v>2</v>
      </c>
      <c r="I27" s="11">
        <f>IF($A27="","",VLOOKUP($D27,Master!$M$4:$S$109,3,FALSE))</f>
        <v>0</v>
      </c>
      <c r="J27" s="5">
        <f>IF(A27="","",VLOOKUP($B$4,Master!$A$4:$G$8,4,FALSE))</f>
        <v>0</v>
      </c>
      <c r="K27" s="5">
        <f>IF(A27="","",VLOOKUP($B$4,Master!$A$4:$G$8,5,FALSE))</f>
        <v>0</v>
      </c>
      <c r="L27" s="11">
        <f>IF($A27="","",VLOOKUP($D27,Master!$M$4:$S$109,4,FALSE))</f>
        <v>2</v>
      </c>
      <c r="M27" s="11">
        <f>IF($A27="","",VLOOKUP($D27,Master!$M$4:$S$109,5,FALSE))</f>
        <v>0</v>
      </c>
      <c r="N27" s="5">
        <f>IF(A27="","",VLOOKUP($B$4,Master!$A$4:$G$8,6,FALSE))</f>
        <v>2</v>
      </c>
      <c r="O27" s="5">
        <f>IF(A27="","",VLOOKUP($B$4,Master!$A$4:$G$8,7,FALSE))</f>
        <v>2</v>
      </c>
      <c r="P27" s="11">
        <f>IF($A27="","",VLOOKUP($D27,Master!$M$4:$S$109,6,FALSE))</f>
        <v>2</v>
      </c>
      <c r="Q27" s="11">
        <f>IF($A27="","",VLOOKUP($D27,Master!$M$4:$S$109,7,FALSE))</f>
        <v>0</v>
      </c>
    </row>
    <row r="28" spans="1:20" outlineLevel="1" x14ac:dyDescent="0.25">
      <c r="A28" s="18" t="s">
        <v>40</v>
      </c>
      <c r="B28" s="18" t="s">
        <v>86</v>
      </c>
      <c r="C28" s="18" t="s">
        <v>65</v>
      </c>
      <c r="D28" s="4" t="str">
        <f t="shared" si="1"/>
        <v>Azure Public IPs-Zonal - Single Zone Deployment</v>
      </c>
      <c r="E28" s="34">
        <f>IF($A28="","",VLOOKUP($D28,Master!$M$4:$V$109,10,FALSE))</f>
        <v>0.99950000000000006</v>
      </c>
      <c r="F28" s="5">
        <f>IF(A28="","",VLOOKUP($B$4,Master!$A$4:$G$8,2,FALSE))</f>
        <v>0</v>
      </c>
      <c r="G28" s="5">
        <f>IF(A28="","",VLOOKUP($B$4,Master!$A$4:$G$8,3,FALSE))</f>
        <v>0</v>
      </c>
      <c r="H28" s="11">
        <f>IF($A28="","",VLOOKUP($D28,Master!$M$4:$S$109,2,FALSE))</f>
        <v>2</v>
      </c>
      <c r="I28" s="11">
        <f>IF($A28="","",VLOOKUP($D28,Master!$M$4:$S$109,3,FALSE))</f>
        <v>0</v>
      </c>
      <c r="J28" s="5">
        <f>IF(A28="","",VLOOKUP($B$4,Master!$A$4:$G$8,4,FALSE))</f>
        <v>0</v>
      </c>
      <c r="K28" s="5">
        <f>IF(A28="","",VLOOKUP($B$4,Master!$A$4:$G$8,5,FALSE))</f>
        <v>0</v>
      </c>
      <c r="L28" s="11">
        <f>IF($A28="","",VLOOKUP($D28,Master!$M$4:$S$109,4,FALSE))</f>
        <v>2</v>
      </c>
      <c r="M28" s="11">
        <f>IF($A28="","",VLOOKUP($D28,Master!$M$4:$S$109,5,FALSE))</f>
        <v>0</v>
      </c>
      <c r="N28" s="5">
        <f>IF(A28="","",VLOOKUP($B$4,Master!$A$4:$G$8,6,FALSE))</f>
        <v>2</v>
      </c>
      <c r="O28" s="5">
        <f>IF(A28="","",VLOOKUP($B$4,Master!$A$4:$G$8,7,FALSE))</f>
        <v>2</v>
      </c>
      <c r="P28" s="11">
        <f>IF($A28="","",VLOOKUP($D28,Master!$M$4:$S$109,6,FALSE))</f>
        <v>2</v>
      </c>
      <c r="Q28" s="11">
        <f>IF($A28="","",VLOOKUP($D28,Master!$M$4:$S$109,7,FALSE))</f>
        <v>0</v>
      </c>
    </row>
    <row r="29" spans="1:20" outlineLevel="1" x14ac:dyDescent="0.25">
      <c r="A29" s="18" t="s">
        <v>40</v>
      </c>
      <c r="B29" s="18" t="s">
        <v>87</v>
      </c>
      <c r="C29" s="18" t="s">
        <v>88</v>
      </c>
      <c r="D29" s="4" t="str">
        <f t="shared" si="1"/>
        <v>Azure Public IPs-Zonal - Multi-AZ Deployment</v>
      </c>
      <c r="E29" s="34">
        <f>IF($A29="","",VLOOKUP($D29,Master!$M$4:$V$109,10,FALSE))</f>
        <v>0.99950000000000006</v>
      </c>
      <c r="F29" s="5">
        <f>IF(A29="","",VLOOKUP($B$4,Master!$A$4:$G$8,2,FALSE))</f>
        <v>0</v>
      </c>
      <c r="G29" s="5">
        <f>IF(A29="","",VLOOKUP($B$4,Master!$A$4:$G$8,3,FALSE))</f>
        <v>0</v>
      </c>
      <c r="H29" s="11">
        <f>IF($A29="","",VLOOKUP($D29,Master!$M$4:$S$109,2,FALSE))</f>
        <v>0</v>
      </c>
      <c r="I29" s="11">
        <f>IF($A29="","",VLOOKUP($D29,Master!$M$4:$S$109,3,FALSE))</f>
        <v>0</v>
      </c>
      <c r="J29" s="5">
        <f>IF(A29="","",VLOOKUP($B$4,Master!$A$4:$G$8,4,FALSE))</f>
        <v>0</v>
      </c>
      <c r="K29" s="5">
        <f>IF(A29="","",VLOOKUP($B$4,Master!$A$4:$G$8,5,FALSE))</f>
        <v>0</v>
      </c>
      <c r="L29" s="11">
        <f>IF($A29="","",VLOOKUP($D29,Master!$M$4:$S$109,4,FALSE))</f>
        <v>0</v>
      </c>
      <c r="M29" s="11">
        <f>IF($A29="","",VLOOKUP($D29,Master!$M$4:$S$109,5,FALSE))</f>
        <v>0</v>
      </c>
      <c r="N29" s="5">
        <f>IF(A29="","",VLOOKUP($B$4,Master!$A$4:$G$8,6,FALSE))</f>
        <v>2</v>
      </c>
      <c r="O29" s="5">
        <f>IF(A29="","",VLOOKUP($B$4,Master!$A$4:$G$8,7,FALSE))</f>
        <v>2</v>
      </c>
      <c r="P29" s="11">
        <f>IF($A29="","",VLOOKUP($D29,Master!$M$4:$S$109,6,FALSE))</f>
        <v>2</v>
      </c>
      <c r="Q29" s="11">
        <f>IF($A29="","",VLOOKUP($D29,Master!$M$4:$S$109,7,FALSE))</f>
        <v>0</v>
      </c>
    </row>
    <row r="30" spans="1:20" outlineLevel="1" x14ac:dyDescent="0.25">
      <c r="A30" s="18" t="s">
        <v>40</v>
      </c>
      <c r="B30" s="18" t="s">
        <v>89</v>
      </c>
      <c r="C30" s="18" t="s">
        <v>88</v>
      </c>
      <c r="D30" s="4" t="str">
        <f t="shared" si="1"/>
        <v>Azure Public IPs-Zonal - Multi-AZ Deployment</v>
      </c>
      <c r="E30" s="34">
        <f>IF($A30="","",VLOOKUP($D30,Master!$M$4:$V$109,10,FALSE))</f>
        <v>0.99950000000000006</v>
      </c>
      <c r="F30" s="5">
        <f>IF(A30="","",VLOOKUP($B$4,Master!$A$4:$G$8,2,FALSE))</f>
        <v>0</v>
      </c>
      <c r="G30" s="5">
        <f>IF(A30="","",VLOOKUP($B$4,Master!$A$4:$G$8,3,FALSE))</f>
        <v>0</v>
      </c>
      <c r="H30" s="11">
        <f>IF($A30="","",VLOOKUP($D30,Master!$M$4:$S$109,2,FALSE))</f>
        <v>0</v>
      </c>
      <c r="I30" s="11">
        <f>IF($A30="","",VLOOKUP($D30,Master!$M$4:$S$109,3,FALSE))</f>
        <v>0</v>
      </c>
      <c r="J30" s="5">
        <f>IF(A30="","",VLOOKUP($B$4,Master!$A$4:$G$8,4,FALSE))</f>
        <v>0</v>
      </c>
      <c r="K30" s="5">
        <f>IF(A30="","",VLOOKUP($B$4,Master!$A$4:$G$8,5,FALSE))</f>
        <v>0</v>
      </c>
      <c r="L30" s="11">
        <f>IF($A30="","",VLOOKUP($D30,Master!$M$4:$S$109,4,FALSE))</f>
        <v>0</v>
      </c>
      <c r="M30" s="11">
        <f>IF($A30="","",VLOOKUP($D30,Master!$M$4:$S$109,5,FALSE))</f>
        <v>0</v>
      </c>
      <c r="N30" s="5">
        <f>IF(A30="","",VLOOKUP($B$4,Master!$A$4:$G$8,6,FALSE))</f>
        <v>2</v>
      </c>
      <c r="O30" s="5">
        <f>IF(A30="","",VLOOKUP($B$4,Master!$A$4:$G$8,7,FALSE))</f>
        <v>2</v>
      </c>
      <c r="P30" s="11">
        <f>IF($A30="","",VLOOKUP($D30,Master!$M$4:$S$109,6,FALSE))</f>
        <v>2</v>
      </c>
      <c r="Q30" s="11">
        <f>IF($A30="","",VLOOKUP($D30,Master!$M$4:$S$109,7,FALSE))</f>
        <v>0</v>
      </c>
    </row>
    <row r="31" spans="1:20" outlineLevel="1" x14ac:dyDescent="0.25">
      <c r="A31" s="18" t="s">
        <v>50</v>
      </c>
      <c r="B31" s="18" t="s">
        <v>90</v>
      </c>
      <c r="C31" s="18" t="s">
        <v>65</v>
      </c>
      <c r="D31" s="4" t="str">
        <f t="shared" si="1"/>
        <v>Azure Virtual Machines-Zonal - Single Zone Deployment</v>
      </c>
      <c r="E31" s="34">
        <f>IF($A31="","",VLOOKUP($D31,Master!$M$4:$V$109,10,FALSE))</f>
        <v>0.99950000000000006</v>
      </c>
      <c r="F31" s="5">
        <f>IF(A31="","",VLOOKUP($B$4,Master!$A$4:$G$8,2,FALSE))</f>
        <v>0</v>
      </c>
      <c r="G31" s="5">
        <f>IF(A31="","",VLOOKUP($B$4,Master!$A$4:$G$8,3,FALSE))</f>
        <v>0</v>
      </c>
      <c r="H31" s="11">
        <f>IF($A31="","",VLOOKUP($D31,Master!$M$4:$S$109,2,FALSE))</f>
        <v>1</v>
      </c>
      <c r="I31" s="11">
        <f>IF($A31="","",VLOOKUP($D31,Master!$M$4:$S$109,3,FALSE))</f>
        <v>0</v>
      </c>
      <c r="J31" s="5">
        <f>IF(A31="","",VLOOKUP($B$4,Master!$A$4:$G$8,4,FALSE))</f>
        <v>0</v>
      </c>
      <c r="K31" s="5">
        <f>IF(A31="","",VLOOKUP($B$4,Master!$A$4:$G$8,5,FALSE))</f>
        <v>0</v>
      </c>
      <c r="L31" s="11">
        <f>IF($A31="","",VLOOKUP($D31,Master!$M$4:$S$109,4,FALSE))</f>
        <v>1</v>
      </c>
      <c r="M31" s="11">
        <f>IF($A31="","",VLOOKUP($D31,Master!$M$4:$S$109,5,FALSE))</f>
        <v>0</v>
      </c>
      <c r="N31" s="5">
        <f>IF(A31="","",VLOOKUP($B$4,Master!$A$4:$G$8,6,FALSE))</f>
        <v>2</v>
      </c>
      <c r="O31" s="5">
        <f>IF(A31="","",VLOOKUP($B$4,Master!$A$4:$G$8,7,FALSE))</f>
        <v>2</v>
      </c>
      <c r="P31" s="11">
        <f>IF($A31="","",VLOOKUP($D31,Master!$M$4:$S$109,6,FALSE))</f>
        <v>1</v>
      </c>
      <c r="Q31" s="11">
        <f>IF($A31="","",VLOOKUP($D31,Master!$M$4:$S$109,7,FALSE))</f>
        <v>0</v>
      </c>
    </row>
    <row r="32" spans="1:20" outlineLevel="1" x14ac:dyDescent="0.25">
      <c r="A32" s="18" t="s">
        <v>50</v>
      </c>
      <c r="B32" s="18" t="s">
        <v>91</v>
      </c>
      <c r="C32" s="18" t="s">
        <v>65</v>
      </c>
      <c r="D32" s="4" t="str">
        <f t="shared" si="1"/>
        <v>Azure Virtual Machines-Zonal - Single Zone Deployment</v>
      </c>
      <c r="E32" s="34">
        <f>IF($A32="","",VLOOKUP($D32,Master!$M$4:$V$109,10,FALSE))</f>
        <v>0.99950000000000006</v>
      </c>
      <c r="F32" s="5">
        <f>IF(A32="","",VLOOKUP($B$4,Master!$A$4:$G$8,2,FALSE))</f>
        <v>0</v>
      </c>
      <c r="G32" s="5">
        <f>IF(A32="","",VLOOKUP($B$4,Master!$A$4:$G$8,3,FALSE))</f>
        <v>0</v>
      </c>
      <c r="H32" s="11">
        <f>IF($A32="","",VLOOKUP($D32,Master!$M$4:$S$109,2,FALSE))</f>
        <v>1</v>
      </c>
      <c r="I32" s="11">
        <f>IF($A32="","",VLOOKUP($D32,Master!$M$4:$S$109,3,FALSE))</f>
        <v>0</v>
      </c>
      <c r="J32" s="5">
        <f>IF(A32="","",VLOOKUP($B$4,Master!$A$4:$G$8,4,FALSE))</f>
        <v>0</v>
      </c>
      <c r="K32" s="5">
        <f>IF(A32="","",VLOOKUP($B$4,Master!$A$4:$G$8,5,FALSE))</f>
        <v>0</v>
      </c>
      <c r="L32" s="11">
        <f>IF($A32="","",VLOOKUP($D32,Master!$M$4:$S$109,4,FALSE))</f>
        <v>1</v>
      </c>
      <c r="M32" s="11">
        <f>IF($A32="","",VLOOKUP($D32,Master!$M$4:$S$109,5,FALSE))</f>
        <v>0</v>
      </c>
      <c r="N32" s="5">
        <f>IF(A32="","",VLOOKUP($B$4,Master!$A$4:$G$8,6,FALSE))</f>
        <v>2</v>
      </c>
      <c r="O32" s="5">
        <f>IF(A32="","",VLOOKUP($B$4,Master!$A$4:$G$8,7,FALSE))</f>
        <v>2</v>
      </c>
      <c r="P32" s="11">
        <f>IF($A32="","",VLOOKUP($D32,Master!$M$4:$S$109,6,FALSE))</f>
        <v>1</v>
      </c>
      <c r="Q32" s="11">
        <f>IF($A32="","",VLOOKUP($D32,Master!$M$4:$S$109,7,FALSE))</f>
        <v>0</v>
      </c>
    </row>
    <row r="33" spans="1:17" outlineLevel="1" x14ac:dyDescent="0.25">
      <c r="A33" s="18" t="s">
        <v>50</v>
      </c>
      <c r="B33" s="18" t="s">
        <v>92</v>
      </c>
      <c r="C33" s="18" t="s">
        <v>65</v>
      </c>
      <c r="D33" s="4" t="str">
        <f t="shared" si="1"/>
        <v>Azure Virtual Machines-Zonal - Single Zone Deployment</v>
      </c>
      <c r="E33" s="34">
        <f>IF($A33="","",VLOOKUP($D33,Master!$M$4:$V$109,10,FALSE))</f>
        <v>0.99950000000000006</v>
      </c>
      <c r="F33" s="5">
        <f>IF(A33="","",VLOOKUP($B$4,Master!$A$4:$G$8,2,FALSE))</f>
        <v>0</v>
      </c>
      <c r="G33" s="5">
        <f>IF(A33="","",VLOOKUP($B$4,Master!$A$4:$G$8,3,FALSE))</f>
        <v>0</v>
      </c>
      <c r="H33" s="11">
        <f>IF($A33="","",VLOOKUP($D33,Master!$M$4:$S$109,2,FALSE))</f>
        <v>1</v>
      </c>
      <c r="I33" s="11">
        <f>IF($A33="","",VLOOKUP($D33,Master!$M$4:$S$109,3,FALSE))</f>
        <v>0</v>
      </c>
      <c r="J33" s="5">
        <f>IF(A33="","",VLOOKUP($B$4,Master!$A$4:$G$8,4,FALSE))</f>
        <v>0</v>
      </c>
      <c r="K33" s="5">
        <f>IF(A33="","",VLOOKUP($B$4,Master!$A$4:$G$8,5,FALSE))</f>
        <v>0</v>
      </c>
      <c r="L33" s="11">
        <f>IF($A33="","",VLOOKUP($D33,Master!$M$4:$S$109,4,FALSE))</f>
        <v>1</v>
      </c>
      <c r="M33" s="11">
        <f>IF($A33="","",VLOOKUP($D33,Master!$M$4:$S$109,5,FALSE))</f>
        <v>0</v>
      </c>
      <c r="N33" s="5">
        <f>IF(A33="","",VLOOKUP($B$4,Master!$A$4:$G$8,6,FALSE))</f>
        <v>2</v>
      </c>
      <c r="O33" s="5">
        <f>IF(A33="","",VLOOKUP($B$4,Master!$A$4:$G$8,7,FALSE))</f>
        <v>2</v>
      </c>
      <c r="P33" s="11">
        <f>IF($A33="","",VLOOKUP($D33,Master!$M$4:$S$109,6,FALSE))</f>
        <v>1</v>
      </c>
      <c r="Q33" s="11">
        <f>IF($A33="","",VLOOKUP($D33,Master!$M$4:$S$109,7,FALSE))</f>
        <v>0</v>
      </c>
    </row>
    <row r="34" spans="1:17" outlineLevel="1" x14ac:dyDescent="0.25">
      <c r="A34" s="18" t="s">
        <v>50</v>
      </c>
      <c r="B34" s="18" t="s">
        <v>93</v>
      </c>
      <c r="C34" s="18" t="s">
        <v>65</v>
      </c>
      <c r="D34" s="4" t="str">
        <f t="shared" si="1"/>
        <v>Azure Virtual Machines-Zonal - Single Zone Deployment</v>
      </c>
      <c r="E34" s="34">
        <f>IF($A34="","",VLOOKUP($D34,Master!$M$4:$V$109,10,FALSE))</f>
        <v>0.99950000000000006</v>
      </c>
      <c r="F34" s="5">
        <f>IF(A34="","",VLOOKUP($B$4,Master!$A$4:$G$8,2,FALSE))</f>
        <v>0</v>
      </c>
      <c r="G34" s="5">
        <f>IF(A34="","",VLOOKUP($B$4,Master!$A$4:$G$8,3,FALSE))</f>
        <v>0</v>
      </c>
      <c r="H34" s="11">
        <f>IF($A34="","",VLOOKUP($D34,Master!$M$4:$S$109,2,FALSE))</f>
        <v>1</v>
      </c>
      <c r="I34" s="11">
        <f>IF($A34="","",VLOOKUP($D34,Master!$M$4:$S$109,3,FALSE))</f>
        <v>0</v>
      </c>
      <c r="J34" s="5">
        <f>IF(A34="","",VLOOKUP($B$4,Master!$A$4:$G$8,4,FALSE))</f>
        <v>0</v>
      </c>
      <c r="K34" s="5">
        <f>IF(A34="","",VLOOKUP($B$4,Master!$A$4:$G$8,5,FALSE))</f>
        <v>0</v>
      </c>
      <c r="L34" s="11">
        <f>IF($A34="","",VLOOKUP($D34,Master!$M$4:$S$109,4,FALSE))</f>
        <v>1</v>
      </c>
      <c r="M34" s="11">
        <f>IF($A34="","",VLOOKUP($D34,Master!$M$4:$S$109,5,FALSE))</f>
        <v>0</v>
      </c>
      <c r="N34" s="5">
        <f>IF(A34="","",VLOOKUP($B$4,Master!$A$4:$G$8,6,FALSE))</f>
        <v>2</v>
      </c>
      <c r="O34" s="5">
        <f>IF(A34="","",VLOOKUP($B$4,Master!$A$4:$G$8,7,FALSE))</f>
        <v>2</v>
      </c>
      <c r="P34" s="11">
        <f>IF($A34="","",VLOOKUP($D34,Master!$M$4:$S$109,6,FALSE))</f>
        <v>1</v>
      </c>
      <c r="Q34" s="11">
        <f>IF($A34="","",VLOOKUP($D34,Master!$M$4:$S$109,7,FALSE))</f>
        <v>0</v>
      </c>
    </row>
    <row r="35" spans="1:17" outlineLevel="1" x14ac:dyDescent="0.25">
      <c r="A35" s="18" t="s">
        <v>50</v>
      </c>
      <c r="B35" s="18" t="s">
        <v>94</v>
      </c>
      <c r="C35" s="18" t="s">
        <v>65</v>
      </c>
      <c r="D35" s="4" t="str">
        <f t="shared" si="1"/>
        <v>Azure Virtual Machines-Zonal - Single Zone Deployment</v>
      </c>
      <c r="E35" s="34">
        <f>IF($A35="","",VLOOKUP($D35,Master!$M$4:$V$109,10,FALSE))</f>
        <v>0.99950000000000006</v>
      </c>
      <c r="F35" s="5">
        <f>IF(A35="","",VLOOKUP($B$4,Master!$A$4:$G$8,2,FALSE))</f>
        <v>0</v>
      </c>
      <c r="G35" s="5">
        <f>IF(A35="","",VLOOKUP($B$4,Master!$A$4:$G$8,3,FALSE))</f>
        <v>0</v>
      </c>
      <c r="H35" s="11">
        <f>IF($A35="","",VLOOKUP($D35,Master!$M$4:$S$109,2,FALSE))</f>
        <v>1</v>
      </c>
      <c r="I35" s="11">
        <f>IF($A35="","",VLOOKUP($D35,Master!$M$4:$S$109,3,FALSE))</f>
        <v>0</v>
      </c>
      <c r="J35" s="5">
        <f>IF(A35="","",VLOOKUP($B$4,Master!$A$4:$G$8,4,FALSE))</f>
        <v>0</v>
      </c>
      <c r="K35" s="5">
        <f>IF(A35="","",VLOOKUP($B$4,Master!$A$4:$G$8,5,FALSE))</f>
        <v>0</v>
      </c>
      <c r="L35" s="11">
        <f>IF($A35="","",VLOOKUP($D35,Master!$M$4:$S$109,4,FALSE))</f>
        <v>1</v>
      </c>
      <c r="M35" s="11">
        <f>IF($A35="","",VLOOKUP($D35,Master!$M$4:$S$109,5,FALSE))</f>
        <v>0</v>
      </c>
      <c r="N35" s="5">
        <f>IF(A35="","",VLOOKUP($B$4,Master!$A$4:$G$8,6,FALSE))</f>
        <v>2</v>
      </c>
      <c r="O35" s="5">
        <f>IF(A35="","",VLOOKUP($B$4,Master!$A$4:$G$8,7,FALSE))</f>
        <v>2</v>
      </c>
      <c r="P35" s="11">
        <f>IF($A35="","",VLOOKUP($D35,Master!$M$4:$S$109,6,FALSE))</f>
        <v>1</v>
      </c>
      <c r="Q35" s="11">
        <f>IF($A35="","",VLOOKUP($D35,Master!$M$4:$S$109,7,FALSE))</f>
        <v>0</v>
      </c>
    </row>
    <row r="36" spans="1:17" outlineLevel="1" x14ac:dyDescent="0.25">
      <c r="A36" s="18" t="s">
        <v>52</v>
      </c>
      <c r="B36" s="18" t="s">
        <v>95</v>
      </c>
      <c r="C36" s="18" t="s">
        <v>82</v>
      </c>
      <c r="D36" s="4" t="str">
        <f t="shared" si="1"/>
        <v>Azure Virtual Machines Scale Set-Zonal - Multi-AZ Deployment</v>
      </c>
      <c r="E36" s="34">
        <f>IF($A36="","",VLOOKUP($D36,Master!$M$4:$V$109,10,FALSE))</f>
        <v>0.99990000000000001</v>
      </c>
      <c r="F36" s="5">
        <f>IF(A36="","",VLOOKUP($B$4,Master!$A$4:$G$8,2,FALSE))</f>
        <v>0</v>
      </c>
      <c r="G36" s="5">
        <f>IF(A36="","",VLOOKUP($B$4,Master!$A$4:$G$8,3,FALSE))</f>
        <v>0</v>
      </c>
      <c r="H36" s="11">
        <f>IF($A36="","",VLOOKUP($D36,Master!$M$4:$S$109,2,FALSE))</f>
        <v>0</v>
      </c>
      <c r="I36" s="11">
        <f>IF($A36="","",VLOOKUP($D36,Master!$M$4:$S$109,3,FALSE))</f>
        <v>0</v>
      </c>
      <c r="J36" s="5">
        <f>IF(A36="","",VLOOKUP($B$4,Master!$A$4:$G$8,4,FALSE))</f>
        <v>0</v>
      </c>
      <c r="K36" s="5">
        <f>IF(A36="","",VLOOKUP($B$4,Master!$A$4:$G$8,5,FALSE))</f>
        <v>0</v>
      </c>
      <c r="L36" s="11">
        <f>IF($A36="","",VLOOKUP($D36,Master!$M$4:$S$109,4,FALSE))</f>
        <v>0</v>
      </c>
      <c r="M36" s="11">
        <f>IF($A36="","",VLOOKUP($D36,Master!$M$4:$S$109,5,FALSE))</f>
        <v>0</v>
      </c>
      <c r="N36" s="5">
        <f>IF(A36="","",VLOOKUP($B$4,Master!$A$4:$G$8,6,FALSE))</f>
        <v>2</v>
      </c>
      <c r="O36" s="5">
        <f>IF(A36="","",VLOOKUP($B$4,Master!$A$4:$G$8,7,FALSE))</f>
        <v>2</v>
      </c>
      <c r="P36" s="11">
        <f>IF($A36="","",VLOOKUP($D36,Master!$M$4:$S$109,6,FALSE))</f>
        <v>2</v>
      </c>
      <c r="Q36" s="11">
        <f>IF($A36="","",VLOOKUP($D36,Master!$M$4:$S$109,7,FALSE))</f>
        <v>0</v>
      </c>
    </row>
    <row r="37" spans="1:17" outlineLevel="1" x14ac:dyDescent="0.25">
      <c r="A37" s="18" t="s">
        <v>52</v>
      </c>
      <c r="B37" s="18" t="s">
        <v>96</v>
      </c>
      <c r="C37" s="18" t="s">
        <v>82</v>
      </c>
      <c r="D37" s="4" t="str">
        <f t="shared" si="1"/>
        <v>Azure Virtual Machines Scale Set-Zonal - Multi-AZ Deployment</v>
      </c>
      <c r="E37" s="34">
        <f>IF($A37="","",VLOOKUP($D37,Master!$M$4:$V$109,10,FALSE))</f>
        <v>0.99990000000000001</v>
      </c>
      <c r="F37" s="5">
        <f>IF(A37="","",VLOOKUP($B$4,Master!$A$4:$G$8,2,FALSE))</f>
        <v>0</v>
      </c>
      <c r="G37" s="5">
        <f>IF(A37="","",VLOOKUP($B$4,Master!$A$4:$G$8,3,FALSE))</f>
        <v>0</v>
      </c>
      <c r="H37" s="11">
        <f>IF($A37="","",VLOOKUP($D37,Master!$M$4:$S$109,2,FALSE))</f>
        <v>0</v>
      </c>
      <c r="I37" s="11">
        <f>IF($A37="","",VLOOKUP($D37,Master!$M$4:$S$109,3,FALSE))</f>
        <v>0</v>
      </c>
      <c r="J37" s="5">
        <f>IF(A37="","",VLOOKUP($B$4,Master!$A$4:$G$8,4,FALSE))</f>
        <v>0</v>
      </c>
      <c r="K37" s="5">
        <f>IF(A37="","",VLOOKUP($B$4,Master!$A$4:$G$8,5,FALSE))</f>
        <v>0</v>
      </c>
      <c r="L37" s="11">
        <f>IF($A37="","",VLOOKUP($D37,Master!$M$4:$S$109,4,FALSE))</f>
        <v>0</v>
      </c>
      <c r="M37" s="11">
        <f>IF($A37="","",VLOOKUP($D37,Master!$M$4:$S$109,5,FALSE))</f>
        <v>0</v>
      </c>
      <c r="N37" s="5">
        <f>IF(A37="","",VLOOKUP($B$4,Master!$A$4:$G$8,6,FALSE))</f>
        <v>2</v>
      </c>
      <c r="O37" s="5">
        <f>IF(A37="","",VLOOKUP($B$4,Master!$A$4:$G$8,7,FALSE))</f>
        <v>2</v>
      </c>
      <c r="P37" s="11">
        <f>IF($A37="","",VLOOKUP($D37,Master!$M$4:$S$109,6,FALSE))</f>
        <v>2</v>
      </c>
      <c r="Q37" s="11">
        <f>IF($A37="","",VLOOKUP($D37,Master!$M$4:$S$109,7,FALSE))</f>
        <v>0</v>
      </c>
    </row>
    <row r="38" spans="1:17" outlineLevel="1" x14ac:dyDescent="0.25">
      <c r="A38" s="18" t="s">
        <v>52</v>
      </c>
      <c r="B38" s="18" t="s">
        <v>97</v>
      </c>
      <c r="C38" s="18" t="s">
        <v>82</v>
      </c>
      <c r="D38" s="4" t="str">
        <f t="shared" si="1"/>
        <v>Azure Virtual Machines Scale Set-Zonal - Multi-AZ Deployment</v>
      </c>
      <c r="E38" s="34">
        <f>IF($A38="","",VLOOKUP($D38,Master!$M$4:$V$109,10,FALSE))</f>
        <v>0.99990000000000001</v>
      </c>
      <c r="F38" s="5">
        <f>IF(A38="","",VLOOKUP($B$4,Master!$A$4:$G$8,2,FALSE))</f>
        <v>0</v>
      </c>
      <c r="G38" s="5">
        <f>IF(A38="","",VLOOKUP($B$4,Master!$A$4:$G$8,3,FALSE))</f>
        <v>0</v>
      </c>
      <c r="H38" s="11">
        <f>IF($A38="","",VLOOKUP($D38,Master!$M$4:$S$109,2,FALSE))</f>
        <v>0</v>
      </c>
      <c r="I38" s="11">
        <f>IF($A38="","",VLOOKUP($D38,Master!$M$4:$S$109,3,FALSE))</f>
        <v>0</v>
      </c>
      <c r="J38" s="5">
        <f>IF(A38="","",VLOOKUP($B$4,Master!$A$4:$G$8,4,FALSE))</f>
        <v>0</v>
      </c>
      <c r="K38" s="5">
        <f>IF(A38="","",VLOOKUP($B$4,Master!$A$4:$G$8,5,FALSE))</f>
        <v>0</v>
      </c>
      <c r="L38" s="11">
        <f>IF($A38="","",VLOOKUP($D38,Master!$M$4:$S$109,4,FALSE))</f>
        <v>0</v>
      </c>
      <c r="M38" s="11">
        <f>IF($A38="","",VLOOKUP($D38,Master!$M$4:$S$109,5,FALSE))</f>
        <v>0</v>
      </c>
      <c r="N38" s="5">
        <f>IF(A38="","",VLOOKUP($B$4,Master!$A$4:$G$8,6,FALSE))</f>
        <v>2</v>
      </c>
      <c r="O38" s="5">
        <f>IF(A38="","",VLOOKUP($B$4,Master!$A$4:$G$8,7,FALSE))</f>
        <v>2</v>
      </c>
      <c r="P38" s="11">
        <f>IF($A38="","",VLOOKUP($D38,Master!$M$4:$S$109,6,FALSE))</f>
        <v>2</v>
      </c>
      <c r="Q38" s="11">
        <f>IF($A38="","",VLOOKUP($D38,Master!$M$4:$S$109,7,FALSE))</f>
        <v>0</v>
      </c>
    </row>
    <row r="39" spans="1:17" outlineLevel="1" x14ac:dyDescent="0.25">
      <c r="A39" s="18" t="s">
        <v>52</v>
      </c>
      <c r="B39" s="18" t="s">
        <v>98</v>
      </c>
      <c r="C39" s="18" t="s">
        <v>82</v>
      </c>
      <c r="D39" s="4" t="str">
        <f t="shared" si="1"/>
        <v>Azure Virtual Machines Scale Set-Zonal - Multi-AZ Deployment</v>
      </c>
      <c r="E39" s="34">
        <f>IF($A39="","",VLOOKUP($D39,Master!$M$4:$V$109,10,FALSE))</f>
        <v>0.99990000000000001</v>
      </c>
      <c r="F39" s="5">
        <f>IF(A39="","",VLOOKUP($B$4,Master!$A$4:$G$8,2,FALSE))</f>
        <v>0</v>
      </c>
      <c r="G39" s="5">
        <f>IF(A39="","",VLOOKUP($B$4,Master!$A$4:$G$8,3,FALSE))</f>
        <v>0</v>
      </c>
      <c r="H39" s="11">
        <f>IF($A39="","",VLOOKUP($D39,Master!$M$4:$S$109,2,FALSE))</f>
        <v>0</v>
      </c>
      <c r="I39" s="11">
        <f>IF($A39="","",VLOOKUP($D39,Master!$M$4:$S$109,3,FALSE))</f>
        <v>0</v>
      </c>
      <c r="J39" s="5">
        <f>IF(A39="","",VLOOKUP($B$4,Master!$A$4:$G$8,4,FALSE))</f>
        <v>0</v>
      </c>
      <c r="K39" s="5">
        <f>IF(A39="","",VLOOKUP($B$4,Master!$A$4:$G$8,5,FALSE))</f>
        <v>0</v>
      </c>
      <c r="L39" s="11">
        <f>IF($A39="","",VLOOKUP($D39,Master!$M$4:$S$109,4,FALSE))</f>
        <v>0</v>
      </c>
      <c r="M39" s="11">
        <f>IF($A39="","",VLOOKUP($D39,Master!$M$4:$S$109,5,FALSE))</f>
        <v>0</v>
      </c>
      <c r="N39" s="5">
        <f>IF(A39="","",VLOOKUP($B$4,Master!$A$4:$G$8,6,FALSE))</f>
        <v>2</v>
      </c>
      <c r="O39" s="5">
        <f>IF(A39="","",VLOOKUP($B$4,Master!$A$4:$G$8,7,FALSE))</f>
        <v>2</v>
      </c>
      <c r="P39" s="11">
        <f>IF($A39="","",VLOOKUP($D39,Master!$M$4:$S$109,6,FALSE))</f>
        <v>2</v>
      </c>
      <c r="Q39" s="11">
        <f>IF($A39="","",VLOOKUP($D39,Master!$M$4:$S$109,7,FALSE))</f>
        <v>0</v>
      </c>
    </row>
    <row r="40" spans="1:17" outlineLevel="1" x14ac:dyDescent="0.25">
      <c r="A40" s="18" t="s">
        <v>52</v>
      </c>
      <c r="B40" s="18" t="s">
        <v>99</v>
      </c>
      <c r="C40" s="18" t="s">
        <v>82</v>
      </c>
      <c r="D40" s="4" t="str">
        <f t="shared" si="1"/>
        <v>Azure Virtual Machines Scale Set-Zonal - Multi-AZ Deployment</v>
      </c>
      <c r="E40" s="34">
        <f>IF($A40="","",VLOOKUP($D40,Master!$M$4:$V$109,10,FALSE))</f>
        <v>0.99990000000000001</v>
      </c>
      <c r="F40" s="5">
        <f>IF(A40="","",VLOOKUP($B$4,Master!$A$4:$G$8,2,FALSE))</f>
        <v>0</v>
      </c>
      <c r="G40" s="5">
        <f>IF(A40="","",VLOOKUP($B$4,Master!$A$4:$G$8,3,FALSE))</f>
        <v>0</v>
      </c>
      <c r="H40" s="11">
        <f>IF($A40="","",VLOOKUP($D40,Master!$M$4:$S$109,2,FALSE))</f>
        <v>0</v>
      </c>
      <c r="I40" s="11">
        <f>IF($A40="","",VLOOKUP($D40,Master!$M$4:$S$109,3,FALSE))</f>
        <v>0</v>
      </c>
      <c r="J40" s="5">
        <f>IF(A40="","",VLOOKUP($B$4,Master!$A$4:$G$8,4,FALSE))</f>
        <v>0</v>
      </c>
      <c r="K40" s="5">
        <f>IF(A40="","",VLOOKUP($B$4,Master!$A$4:$G$8,5,FALSE))</f>
        <v>0</v>
      </c>
      <c r="L40" s="11">
        <f>IF($A40="","",VLOOKUP($D40,Master!$M$4:$S$109,4,FALSE))</f>
        <v>0</v>
      </c>
      <c r="M40" s="11">
        <f>IF($A40="","",VLOOKUP($D40,Master!$M$4:$S$109,5,FALSE))</f>
        <v>0</v>
      </c>
      <c r="N40" s="5">
        <f>IF(A40="","",VLOOKUP($B$4,Master!$A$4:$G$8,6,FALSE))</f>
        <v>2</v>
      </c>
      <c r="O40" s="5">
        <f>IF(A40="","",VLOOKUP($B$4,Master!$A$4:$G$8,7,FALSE))</f>
        <v>2</v>
      </c>
      <c r="P40" s="11">
        <f>IF($A40="","",VLOOKUP($D40,Master!$M$4:$S$109,6,FALSE))</f>
        <v>2</v>
      </c>
      <c r="Q40" s="11">
        <f>IF($A40="","",VLOOKUP($D40,Master!$M$4:$S$109,7,FALSE))</f>
        <v>0</v>
      </c>
    </row>
    <row r="41" spans="1:17" outlineLevel="1" x14ac:dyDescent="0.25">
      <c r="A41" s="18" t="s">
        <v>52</v>
      </c>
      <c r="B41" s="18" t="s">
        <v>100</v>
      </c>
      <c r="C41" s="18" t="s">
        <v>88</v>
      </c>
      <c r="D41" s="4" t="str">
        <f t="shared" si="1"/>
        <v>Azure Virtual Machines Scale Set-Zonal - Multi-AZ Deployment</v>
      </c>
      <c r="E41" s="34">
        <f>IF($A41="","",VLOOKUP($D41,Master!$M$4:$V$109,10,FALSE))</f>
        <v>0.99990000000000001</v>
      </c>
      <c r="F41" s="5">
        <f>IF(A41="","",VLOOKUP($B$4,Master!$A$4:$G$8,2,FALSE))</f>
        <v>0</v>
      </c>
      <c r="G41" s="5">
        <f>IF(A41="","",VLOOKUP($B$4,Master!$A$4:$G$8,3,FALSE))</f>
        <v>0</v>
      </c>
      <c r="H41" s="11">
        <f>IF($A41="","",VLOOKUP($D41,Master!$M$4:$S$109,2,FALSE))</f>
        <v>0</v>
      </c>
      <c r="I41" s="11">
        <f>IF($A41="","",VLOOKUP($D41,Master!$M$4:$S$109,3,FALSE))</f>
        <v>0</v>
      </c>
      <c r="J41" s="5">
        <f>IF(A41="","",VLOOKUP($B$4,Master!$A$4:$G$8,4,FALSE))</f>
        <v>0</v>
      </c>
      <c r="K41" s="5">
        <f>IF(A41="","",VLOOKUP($B$4,Master!$A$4:$G$8,5,FALSE))</f>
        <v>0</v>
      </c>
      <c r="L41" s="11">
        <f>IF($A41="","",VLOOKUP($D41,Master!$M$4:$S$109,4,FALSE))</f>
        <v>0</v>
      </c>
      <c r="M41" s="11">
        <f>IF($A41="","",VLOOKUP($D41,Master!$M$4:$S$109,5,FALSE))</f>
        <v>0</v>
      </c>
      <c r="N41" s="5">
        <f>IF(A41="","",VLOOKUP($B$4,Master!$A$4:$G$8,6,FALSE))</f>
        <v>2</v>
      </c>
      <c r="O41" s="5">
        <f>IF(A41="","",VLOOKUP($B$4,Master!$A$4:$G$8,7,FALSE))</f>
        <v>2</v>
      </c>
      <c r="P41" s="11">
        <f>IF($A41="","",VLOOKUP($D41,Master!$M$4:$S$109,6,FALSE))</f>
        <v>2</v>
      </c>
      <c r="Q41" s="11">
        <f>IF($A41="","",VLOOKUP($D41,Master!$M$4:$S$109,7,FALSE))</f>
        <v>0</v>
      </c>
    </row>
    <row r="42" spans="1:17" outlineLevel="1" x14ac:dyDescent="0.25">
      <c r="A42" s="18" t="s">
        <v>52</v>
      </c>
      <c r="B42" s="18" t="s">
        <v>101</v>
      </c>
      <c r="C42" s="18" t="s">
        <v>88</v>
      </c>
      <c r="D42" s="4" t="str">
        <f t="shared" si="1"/>
        <v>Azure Virtual Machines Scale Set-Zonal - Multi-AZ Deployment</v>
      </c>
      <c r="E42" s="34">
        <f>IF($A42="","",VLOOKUP($D42,Master!$M$4:$V$109,10,FALSE))</f>
        <v>0.99990000000000001</v>
      </c>
      <c r="F42" s="5">
        <f>IF(A42="","",VLOOKUP($B$4,Master!$A$4:$G$8,2,FALSE))</f>
        <v>0</v>
      </c>
      <c r="G42" s="5">
        <f>IF(A42="","",VLOOKUP($B$4,Master!$A$4:$G$8,3,FALSE))</f>
        <v>0</v>
      </c>
      <c r="H42" s="11">
        <f>IF($A42="","",VLOOKUP($D42,Master!$M$4:$S$109,2,FALSE))</f>
        <v>0</v>
      </c>
      <c r="I42" s="11">
        <f>IF($A42="","",VLOOKUP($D42,Master!$M$4:$S$109,3,FALSE))</f>
        <v>0</v>
      </c>
      <c r="J42" s="5">
        <f>IF(A42="","",VLOOKUP($B$4,Master!$A$4:$G$8,4,FALSE))</f>
        <v>0</v>
      </c>
      <c r="K42" s="5">
        <f>IF(A42="","",VLOOKUP($B$4,Master!$A$4:$G$8,5,FALSE))</f>
        <v>0</v>
      </c>
      <c r="L42" s="11">
        <f>IF($A42="","",VLOOKUP($D42,Master!$M$4:$S$109,4,FALSE))</f>
        <v>0</v>
      </c>
      <c r="M42" s="11">
        <f>IF($A42="","",VLOOKUP($D42,Master!$M$4:$S$109,5,FALSE))</f>
        <v>0</v>
      </c>
      <c r="N42" s="5">
        <f>IF(A42="","",VLOOKUP($B$4,Master!$A$4:$G$8,6,FALSE))</f>
        <v>2</v>
      </c>
      <c r="O42" s="5">
        <f>IF(A42="","",VLOOKUP($B$4,Master!$A$4:$G$8,7,FALSE))</f>
        <v>2</v>
      </c>
      <c r="P42" s="11">
        <f>IF($A42="","",VLOOKUP($D42,Master!$M$4:$S$109,6,FALSE))</f>
        <v>2</v>
      </c>
      <c r="Q42" s="11">
        <f>IF($A42="","",VLOOKUP($D42,Master!$M$4:$S$109,7,FALSE))</f>
        <v>0</v>
      </c>
    </row>
    <row r="43" spans="1:17" outlineLevel="1" x14ac:dyDescent="0.25">
      <c r="A43" s="18" t="s">
        <v>52</v>
      </c>
      <c r="B43" s="18" t="s">
        <v>102</v>
      </c>
      <c r="C43" s="18" t="s">
        <v>88</v>
      </c>
      <c r="D43" s="4" t="str">
        <f t="shared" si="1"/>
        <v>Azure Virtual Machines Scale Set-Zonal - Multi-AZ Deployment</v>
      </c>
      <c r="E43" s="34">
        <f>IF($A43="","",VLOOKUP($D43,Master!$M$4:$V$109,10,FALSE))</f>
        <v>0.99990000000000001</v>
      </c>
      <c r="F43" s="5">
        <f>IF(A43="","",VLOOKUP($B$4,Master!$A$4:$G$8,2,FALSE))</f>
        <v>0</v>
      </c>
      <c r="G43" s="5">
        <f>IF(A43="","",VLOOKUP($B$4,Master!$A$4:$G$8,3,FALSE))</f>
        <v>0</v>
      </c>
      <c r="H43" s="11">
        <f>IF($A43="","",VLOOKUP($D43,Master!$M$4:$S$109,2,FALSE))</f>
        <v>0</v>
      </c>
      <c r="I43" s="11">
        <f>IF($A43="","",VLOOKUP($D43,Master!$M$4:$S$109,3,FALSE))</f>
        <v>0</v>
      </c>
      <c r="J43" s="5">
        <f>IF(A43="","",VLOOKUP($B$4,Master!$A$4:$G$8,4,FALSE))</f>
        <v>0</v>
      </c>
      <c r="K43" s="5">
        <f>IF(A43="","",VLOOKUP($B$4,Master!$A$4:$G$8,5,FALSE))</f>
        <v>0</v>
      </c>
      <c r="L43" s="11">
        <f>IF($A43="","",VLOOKUP($D43,Master!$M$4:$S$109,4,FALSE))</f>
        <v>0</v>
      </c>
      <c r="M43" s="11">
        <f>IF($A43="","",VLOOKUP($D43,Master!$M$4:$S$109,5,FALSE))</f>
        <v>0</v>
      </c>
      <c r="N43" s="5">
        <f>IF(A43="","",VLOOKUP($B$4,Master!$A$4:$G$8,6,FALSE))</f>
        <v>2</v>
      </c>
      <c r="O43" s="5">
        <f>IF(A43="","",VLOOKUP($B$4,Master!$A$4:$G$8,7,FALSE))</f>
        <v>2</v>
      </c>
      <c r="P43" s="11">
        <f>IF($A43="","",VLOOKUP($D43,Master!$M$4:$S$109,6,FALSE))</f>
        <v>2</v>
      </c>
      <c r="Q43" s="11">
        <f>IF($A43="","",VLOOKUP($D43,Master!$M$4:$S$109,7,FALSE))</f>
        <v>0</v>
      </c>
    </row>
    <row r="44" spans="1:17" outlineLevel="1" x14ac:dyDescent="0.25">
      <c r="A44" s="18" t="s">
        <v>52</v>
      </c>
      <c r="B44" s="18" t="s">
        <v>103</v>
      </c>
      <c r="C44" s="18" t="s">
        <v>88</v>
      </c>
      <c r="D44" s="4" t="str">
        <f t="shared" si="1"/>
        <v>Azure Virtual Machines Scale Set-Zonal - Multi-AZ Deployment</v>
      </c>
      <c r="E44" s="34">
        <f>IF($A44="","",VLOOKUP($D44,Master!$M$4:$V$109,10,FALSE))</f>
        <v>0.99990000000000001</v>
      </c>
      <c r="F44" s="5">
        <f>IF(A44="","",VLOOKUP($B$4,Master!$A$4:$G$8,2,FALSE))</f>
        <v>0</v>
      </c>
      <c r="G44" s="5">
        <f>IF(A44="","",VLOOKUP($B$4,Master!$A$4:$G$8,3,FALSE))</f>
        <v>0</v>
      </c>
      <c r="H44" s="11">
        <f>IF($A44="","",VLOOKUP($D44,Master!$M$4:$S$109,2,FALSE))</f>
        <v>0</v>
      </c>
      <c r="I44" s="11">
        <f>IF($A44="","",VLOOKUP($D44,Master!$M$4:$S$109,3,FALSE))</f>
        <v>0</v>
      </c>
      <c r="J44" s="5">
        <f>IF(A44="","",VLOOKUP($B$4,Master!$A$4:$G$8,4,FALSE))</f>
        <v>0</v>
      </c>
      <c r="K44" s="5">
        <f>IF(A44="","",VLOOKUP($B$4,Master!$A$4:$G$8,5,FALSE))</f>
        <v>0</v>
      </c>
      <c r="L44" s="11">
        <f>IF($A44="","",VLOOKUP($D44,Master!$M$4:$S$109,4,FALSE))</f>
        <v>0</v>
      </c>
      <c r="M44" s="11">
        <f>IF($A44="","",VLOOKUP($D44,Master!$M$4:$S$109,5,FALSE))</f>
        <v>0</v>
      </c>
      <c r="N44" s="5">
        <f>IF(A44="","",VLOOKUP($B$4,Master!$A$4:$G$8,6,FALSE))</f>
        <v>2</v>
      </c>
      <c r="O44" s="5">
        <f>IF(A44="","",VLOOKUP($B$4,Master!$A$4:$G$8,7,FALSE))</f>
        <v>2</v>
      </c>
      <c r="P44" s="11">
        <f>IF($A44="","",VLOOKUP($D44,Master!$M$4:$S$109,6,FALSE))</f>
        <v>2</v>
      </c>
      <c r="Q44" s="11">
        <f>IF($A44="","",VLOOKUP($D44,Master!$M$4:$S$109,7,FALSE))</f>
        <v>0</v>
      </c>
    </row>
    <row r="45" spans="1:17" outlineLevel="1" x14ac:dyDescent="0.25">
      <c r="A45" s="18" t="s">
        <v>52</v>
      </c>
      <c r="B45" s="18" t="s">
        <v>104</v>
      </c>
      <c r="C45" s="18" t="s">
        <v>88</v>
      </c>
      <c r="D45" s="4" t="str">
        <f t="shared" si="1"/>
        <v>Azure Virtual Machines Scale Set-Zonal - Multi-AZ Deployment</v>
      </c>
      <c r="E45" s="34">
        <f>IF($A45="","",VLOOKUP($D45,Master!$M$4:$V$109,10,FALSE))</f>
        <v>0.99990000000000001</v>
      </c>
      <c r="F45" s="5">
        <f>IF(A45="","",VLOOKUP($B$4,Master!$A$4:$G$8,2,FALSE))</f>
        <v>0</v>
      </c>
      <c r="G45" s="5">
        <f>IF(A45="","",VLOOKUP($B$4,Master!$A$4:$G$8,3,FALSE))</f>
        <v>0</v>
      </c>
      <c r="H45" s="11">
        <f>IF($A45="","",VLOOKUP($D45,Master!$M$4:$S$109,2,FALSE))</f>
        <v>0</v>
      </c>
      <c r="I45" s="11">
        <f>IF($A45="","",VLOOKUP($D45,Master!$M$4:$S$109,3,FALSE))</f>
        <v>0</v>
      </c>
      <c r="J45" s="5">
        <f>IF(A45="","",VLOOKUP($B$4,Master!$A$4:$G$8,4,FALSE))</f>
        <v>0</v>
      </c>
      <c r="K45" s="5">
        <f>IF(A45="","",VLOOKUP($B$4,Master!$A$4:$G$8,5,FALSE))</f>
        <v>0</v>
      </c>
      <c r="L45" s="11">
        <f>IF($A45="","",VLOOKUP($D45,Master!$M$4:$S$109,4,FALSE))</f>
        <v>0</v>
      </c>
      <c r="M45" s="11">
        <f>IF($A45="","",VLOOKUP($D45,Master!$M$4:$S$109,5,FALSE))</f>
        <v>0</v>
      </c>
      <c r="N45" s="5">
        <f>IF(A45="","",VLOOKUP($B$4,Master!$A$4:$G$8,6,FALSE))</f>
        <v>2</v>
      </c>
      <c r="O45" s="5">
        <f>IF(A45="","",VLOOKUP($B$4,Master!$A$4:$G$8,7,FALSE))</f>
        <v>2</v>
      </c>
      <c r="P45" s="11">
        <f>IF($A45="","",VLOOKUP($D45,Master!$M$4:$S$109,6,FALSE))</f>
        <v>2</v>
      </c>
      <c r="Q45" s="11">
        <f>IF($A45="","",VLOOKUP($D45,Master!$M$4:$S$109,7,FALSE))</f>
        <v>0</v>
      </c>
    </row>
    <row r="46" spans="1:17" outlineLevel="1" x14ac:dyDescent="0.25">
      <c r="A46" s="18" t="s">
        <v>52</v>
      </c>
      <c r="B46" s="18" t="s">
        <v>105</v>
      </c>
      <c r="C46" s="18" t="s">
        <v>88</v>
      </c>
      <c r="D46" s="4" t="str">
        <f t="shared" si="1"/>
        <v>Azure Virtual Machines Scale Set-Zonal - Multi-AZ Deployment</v>
      </c>
      <c r="E46" s="34">
        <f>IF($A46="","",VLOOKUP($D46,Master!$M$4:$V$109,10,FALSE))</f>
        <v>0.99990000000000001</v>
      </c>
      <c r="F46" s="5">
        <f>IF(A46="","",VLOOKUP($B$4,Master!$A$4:$G$8,2,FALSE))</f>
        <v>0</v>
      </c>
      <c r="G46" s="5">
        <f>IF(A46="","",VLOOKUP($B$4,Master!$A$4:$G$8,3,FALSE))</f>
        <v>0</v>
      </c>
      <c r="H46" s="11">
        <f>IF($A46="","",VLOOKUP($D46,Master!$M$4:$S$109,2,FALSE))</f>
        <v>0</v>
      </c>
      <c r="I46" s="11">
        <f>IF($A46="","",VLOOKUP($D46,Master!$M$4:$S$109,3,FALSE))</f>
        <v>0</v>
      </c>
      <c r="J46" s="5">
        <f>IF(A46="","",VLOOKUP($B$4,Master!$A$4:$G$8,4,FALSE))</f>
        <v>0</v>
      </c>
      <c r="K46" s="5">
        <f>IF(A46="","",VLOOKUP($B$4,Master!$A$4:$G$8,5,FALSE))</f>
        <v>0</v>
      </c>
      <c r="L46" s="11">
        <f>IF($A46="","",VLOOKUP($D46,Master!$M$4:$S$109,4,FALSE))</f>
        <v>0</v>
      </c>
      <c r="M46" s="11">
        <f>IF($A46="","",VLOOKUP($D46,Master!$M$4:$S$109,5,FALSE))</f>
        <v>0</v>
      </c>
      <c r="N46" s="5">
        <f>IF(A46="","",VLOOKUP($B$4,Master!$A$4:$G$8,6,FALSE))</f>
        <v>2</v>
      </c>
      <c r="O46" s="5">
        <f>IF(A46="","",VLOOKUP($B$4,Master!$A$4:$G$8,7,FALSE))</f>
        <v>2</v>
      </c>
      <c r="P46" s="11">
        <f>IF($A46="","",VLOOKUP($D46,Master!$M$4:$S$109,6,FALSE))</f>
        <v>2</v>
      </c>
      <c r="Q46" s="11">
        <f>IF($A46="","",VLOOKUP($D46,Master!$M$4:$S$109,7,FALSE))</f>
        <v>0</v>
      </c>
    </row>
    <row r="47" spans="1:17" outlineLevel="1" x14ac:dyDescent="0.25">
      <c r="A47" s="18" t="s">
        <v>52</v>
      </c>
      <c r="B47" s="18" t="s">
        <v>106</v>
      </c>
      <c r="C47" s="18" t="s">
        <v>88</v>
      </c>
      <c r="D47" s="4" t="str">
        <f t="shared" si="0"/>
        <v>Azure Virtual Machines Scale Set-Zonal - Multi-AZ Deployment</v>
      </c>
      <c r="E47" s="34">
        <f>IF($A47="","",VLOOKUP($D47,Master!$M$4:$V$109,10,FALSE))</f>
        <v>0.99990000000000001</v>
      </c>
      <c r="F47" s="5">
        <f>IF(A47="","",VLOOKUP($B$4,Master!$A$4:$G$8,2,FALSE))</f>
        <v>0</v>
      </c>
      <c r="G47" s="5">
        <f>IF(A47="","",VLOOKUP($B$4,Master!$A$4:$G$8,3,FALSE))</f>
        <v>0</v>
      </c>
      <c r="H47" s="11">
        <f>IF($A47="","",VLOOKUP($D47,Master!$M$4:$S$109,2,FALSE))</f>
        <v>0</v>
      </c>
      <c r="I47" s="11">
        <f>IF($A47="","",VLOOKUP($D47,Master!$M$4:$S$109,3,FALSE))</f>
        <v>0</v>
      </c>
      <c r="J47" s="5">
        <f>IF(A47="","",VLOOKUP($B$4,Master!$A$4:$G$8,4,FALSE))</f>
        <v>0</v>
      </c>
      <c r="K47" s="5">
        <f>IF(A47="","",VLOOKUP($B$4,Master!$A$4:$G$8,5,FALSE))</f>
        <v>0</v>
      </c>
      <c r="L47" s="11">
        <f>IF($A47="","",VLOOKUP($D47,Master!$M$4:$S$109,4,FALSE))</f>
        <v>0</v>
      </c>
      <c r="M47" s="11">
        <f>IF($A47="","",VLOOKUP($D47,Master!$M$4:$S$109,5,FALSE))</f>
        <v>0</v>
      </c>
      <c r="N47" s="5">
        <f>IF(A47="","",VLOOKUP($B$4,Master!$A$4:$G$8,6,FALSE))</f>
        <v>2</v>
      </c>
      <c r="O47" s="5">
        <f>IF(A47="","",VLOOKUP($B$4,Master!$A$4:$G$8,7,FALSE))</f>
        <v>2</v>
      </c>
      <c r="P47" s="11">
        <f>IF($A47="","",VLOOKUP($D47,Master!$M$4:$S$109,6,FALSE))</f>
        <v>2</v>
      </c>
      <c r="Q47" s="11">
        <f>IF($A47="","",VLOOKUP($D47,Master!$M$4:$S$109,7,FALSE))</f>
        <v>0</v>
      </c>
    </row>
    <row r="48" spans="1:17" outlineLevel="1" x14ac:dyDescent="0.25">
      <c r="A48" s="18" t="s">
        <v>52</v>
      </c>
      <c r="B48" s="18" t="s">
        <v>107</v>
      </c>
      <c r="C48" s="18" t="s">
        <v>88</v>
      </c>
      <c r="D48" s="4" t="str">
        <f t="shared" si="0"/>
        <v>Azure Virtual Machines Scale Set-Zonal - Multi-AZ Deployment</v>
      </c>
      <c r="E48" s="34">
        <f>IF($A48="","",VLOOKUP($D48,Master!$M$4:$V$109,10,FALSE))</f>
        <v>0.99990000000000001</v>
      </c>
      <c r="F48" s="5">
        <f>IF(A48="","",VLOOKUP($B$4,Master!$A$4:$G$8,2,FALSE))</f>
        <v>0</v>
      </c>
      <c r="G48" s="5">
        <f>IF(A48="","",VLOOKUP($B$4,Master!$A$4:$G$8,3,FALSE))</f>
        <v>0</v>
      </c>
      <c r="H48" s="11">
        <f>IF($A48="","",VLOOKUP($D48,Master!$M$4:$S$109,2,FALSE))</f>
        <v>0</v>
      </c>
      <c r="I48" s="11">
        <f>IF($A48="","",VLOOKUP($D48,Master!$M$4:$S$109,3,FALSE))</f>
        <v>0</v>
      </c>
      <c r="J48" s="5">
        <f>IF(A48="","",VLOOKUP($B$4,Master!$A$4:$G$8,4,FALSE))</f>
        <v>0</v>
      </c>
      <c r="K48" s="5">
        <f>IF(A48="","",VLOOKUP($B$4,Master!$A$4:$G$8,5,FALSE))</f>
        <v>0</v>
      </c>
      <c r="L48" s="11">
        <f>IF($A48="","",VLOOKUP($D48,Master!$M$4:$S$109,4,FALSE))</f>
        <v>0</v>
      </c>
      <c r="M48" s="11">
        <f>IF($A48="","",VLOOKUP($D48,Master!$M$4:$S$109,5,FALSE))</f>
        <v>0</v>
      </c>
      <c r="N48" s="5">
        <f>IF(A48="","",VLOOKUP($B$4,Master!$A$4:$G$8,6,FALSE))</f>
        <v>2</v>
      </c>
      <c r="O48" s="5">
        <f>IF(A48="","",VLOOKUP($B$4,Master!$A$4:$G$8,7,FALSE))</f>
        <v>2</v>
      </c>
      <c r="P48" s="11">
        <f>IF($A48="","",VLOOKUP($D48,Master!$M$4:$S$109,6,FALSE))</f>
        <v>2</v>
      </c>
      <c r="Q48" s="11">
        <f>IF($A48="","",VLOOKUP($D48,Master!$M$4:$S$109,7,FALSE))</f>
        <v>0</v>
      </c>
    </row>
    <row r="49" spans="1:17" outlineLevel="1" x14ac:dyDescent="0.25">
      <c r="A49" s="18" t="s">
        <v>43</v>
      </c>
      <c r="B49" s="18" t="s">
        <v>108</v>
      </c>
      <c r="C49" s="18" t="s">
        <v>69</v>
      </c>
      <c r="D49" s="4" t="str">
        <f t="shared" si="0"/>
        <v>Azure SQL Database-Zonal - Multi-AZ Deployment</v>
      </c>
      <c r="E49" s="34">
        <f>IF($A49="","",VLOOKUP($D49,Master!$M$4:$V$109,10,FALSE))</f>
        <v>0.99995000000000001</v>
      </c>
      <c r="F49" s="5">
        <f>IF(A49="","",VLOOKUP($B$4,Master!$A$4:$G$8,2,FALSE))</f>
        <v>0</v>
      </c>
      <c r="G49" s="5">
        <f>IF(A49="","",VLOOKUP($B$4,Master!$A$4:$G$8,3,FALSE))</f>
        <v>0</v>
      </c>
      <c r="H49" s="11">
        <f>IF($A49="","",VLOOKUP($D49,Master!$M$4:$S$109,2,FALSE))</f>
        <v>0</v>
      </c>
      <c r="I49" s="11">
        <f>IF($A49="","",VLOOKUP($D49,Master!$M$4:$S$109,3,FALSE))</f>
        <v>0</v>
      </c>
      <c r="J49" s="5">
        <f>IF(A49="","",VLOOKUP($B$4,Master!$A$4:$G$8,4,FALSE))</f>
        <v>0</v>
      </c>
      <c r="K49" s="5">
        <f>IF(A49="","",VLOOKUP($B$4,Master!$A$4:$G$8,5,FALSE))</f>
        <v>0</v>
      </c>
      <c r="L49" s="11">
        <f>IF($A49="","",VLOOKUP($D49,Master!$M$4:$S$109,4,FALSE))</f>
        <v>0</v>
      </c>
      <c r="M49" s="11">
        <f>IF($A49="","",VLOOKUP($D49,Master!$M$4:$S$109,5,FALSE))</f>
        <v>0</v>
      </c>
      <c r="N49" s="5">
        <f>IF(A49="","",VLOOKUP($B$4,Master!$A$4:$G$8,6,FALSE))</f>
        <v>2</v>
      </c>
      <c r="O49" s="5">
        <f>IF(A49="","",VLOOKUP($B$4,Master!$A$4:$G$8,7,FALSE))</f>
        <v>2</v>
      </c>
      <c r="P49" s="11">
        <f>IF($A49="","",VLOOKUP($D49,Master!$M$4:$S$109,6,FALSE))</f>
        <v>12</v>
      </c>
      <c r="Q49" s="11">
        <f>IF($A49="","",VLOOKUP($D49,Master!$M$4:$S$109,7,FALSE))</f>
        <v>1</v>
      </c>
    </row>
    <row r="50" spans="1:17" outlineLevel="1" x14ac:dyDescent="0.25">
      <c r="A50" s="18" t="s">
        <v>15</v>
      </c>
      <c r="B50" s="18" t="s">
        <v>109</v>
      </c>
      <c r="C50" s="18" t="s">
        <v>82</v>
      </c>
      <c r="D50" s="4" t="str">
        <f t="shared" si="0"/>
        <v>Azure App Gateway-Zonal - Multi-AZ Deployment</v>
      </c>
      <c r="E50" s="34">
        <f>IF($A50="","",VLOOKUP($D50,Master!$M$4:$V$109,10,FALSE))</f>
        <v>0.999</v>
      </c>
      <c r="F50" s="5">
        <f>IF(A50="","",VLOOKUP($B$4,Master!$A$4:$G$8,2,FALSE))</f>
        <v>0</v>
      </c>
      <c r="G50" s="5">
        <f>IF(A50="","",VLOOKUP($B$4,Master!$A$4:$G$8,3,FALSE))</f>
        <v>0</v>
      </c>
      <c r="H50" s="11">
        <f>IF($A50="","",VLOOKUP($D50,Master!$M$4:$S$109,2,FALSE))</f>
        <v>0</v>
      </c>
      <c r="I50" s="11">
        <f>IF($A50="","",VLOOKUP($D50,Master!$M$4:$S$109,3,FALSE))</f>
        <v>0</v>
      </c>
      <c r="J50" s="5">
        <f>IF(A50="","",VLOOKUP($B$4,Master!$A$4:$G$8,4,FALSE))</f>
        <v>0</v>
      </c>
      <c r="K50" s="5">
        <f>IF(A50="","",VLOOKUP($B$4,Master!$A$4:$G$8,5,FALSE))</f>
        <v>0</v>
      </c>
      <c r="L50" s="11">
        <f>IF($A50="","",VLOOKUP($D50,Master!$M$4:$S$109,4,FALSE))</f>
        <v>0</v>
      </c>
      <c r="M50" s="11">
        <f>IF($A50="","",VLOOKUP($D50,Master!$M$4:$S$109,5,FALSE))</f>
        <v>0</v>
      </c>
      <c r="N50" s="5">
        <f>IF(A50="","",VLOOKUP($B$4,Master!$A$4:$G$8,6,FALSE))</f>
        <v>2</v>
      </c>
      <c r="O50" s="5">
        <f>IF(A50="","",VLOOKUP($B$4,Master!$A$4:$G$8,7,FALSE))</f>
        <v>2</v>
      </c>
      <c r="P50" s="11">
        <f>IF($A50="","",VLOOKUP($D50,Master!$M$4:$S$109,6,FALSE))</f>
        <v>2</v>
      </c>
      <c r="Q50" s="11">
        <f>IF($A50="","",VLOOKUP($D50,Master!$M$4:$S$109,7,FALSE))</f>
        <v>0</v>
      </c>
    </row>
    <row r="51" spans="1:17" outlineLevel="1" x14ac:dyDescent="0.25">
      <c r="A51" s="18" t="s">
        <v>15</v>
      </c>
      <c r="B51" s="18" t="s">
        <v>110</v>
      </c>
      <c r="C51" s="18" t="s">
        <v>65</v>
      </c>
      <c r="D51" s="4" t="str">
        <f t="shared" si="0"/>
        <v>Azure App Gateway-Zonal - Single Zone Deployment</v>
      </c>
      <c r="E51" s="34">
        <f>IF($A51="","",VLOOKUP($D51,Master!$M$4:$V$109,10,FALSE))</f>
        <v>0.999</v>
      </c>
      <c r="F51" s="5">
        <f>IF(A51="","",VLOOKUP($B$4,Master!$A$4:$G$8,2,FALSE))</f>
        <v>0</v>
      </c>
      <c r="G51" s="5">
        <f>IF(A51="","",VLOOKUP($B$4,Master!$A$4:$G$8,3,FALSE))</f>
        <v>0</v>
      </c>
      <c r="H51" s="11">
        <f>IF($A51="","",VLOOKUP($D51,Master!$M$4:$S$109,2,FALSE))</f>
        <v>2</v>
      </c>
      <c r="I51" s="11">
        <f>IF($A51="","",VLOOKUP($D51,Master!$M$4:$S$109,3,FALSE))</f>
        <v>0</v>
      </c>
      <c r="J51" s="5">
        <f>IF(A51="","",VLOOKUP($B$4,Master!$A$4:$G$8,4,FALSE))</f>
        <v>0</v>
      </c>
      <c r="K51" s="5">
        <f>IF(A51="","",VLOOKUP($B$4,Master!$A$4:$G$8,5,FALSE))</f>
        <v>0</v>
      </c>
      <c r="L51" s="11">
        <f>IF($A51="","",VLOOKUP($D51,Master!$M$4:$S$109,4,FALSE))</f>
        <v>2</v>
      </c>
      <c r="M51" s="11">
        <f>IF($A51="","",VLOOKUP($D51,Master!$M$4:$S$109,5,FALSE))</f>
        <v>0</v>
      </c>
      <c r="N51" s="5">
        <f>IF(A51="","",VLOOKUP($B$4,Master!$A$4:$G$8,6,FALSE))</f>
        <v>2</v>
      </c>
      <c r="O51" s="5">
        <f>IF(A51="","",VLOOKUP($B$4,Master!$A$4:$G$8,7,FALSE))</f>
        <v>2</v>
      </c>
      <c r="P51" s="11">
        <f>IF($A51="","",VLOOKUP($D51,Master!$M$4:$S$109,6,FALSE))</f>
        <v>2</v>
      </c>
      <c r="Q51" s="11">
        <f>IF($A51="","",VLOOKUP($D51,Master!$M$4:$S$109,7,FALSE))</f>
        <v>0</v>
      </c>
    </row>
    <row r="52" spans="1:17" outlineLevel="1" x14ac:dyDescent="0.25">
      <c r="A52" s="18" t="s">
        <v>15</v>
      </c>
      <c r="B52" s="18" t="s">
        <v>111</v>
      </c>
      <c r="C52" s="18" t="s">
        <v>88</v>
      </c>
      <c r="D52" s="4" t="str">
        <f t="shared" si="0"/>
        <v>Azure App Gateway-Zonal - Multi-AZ Deployment</v>
      </c>
      <c r="E52" s="34">
        <f>IF($A52="","",VLOOKUP($D52,Master!$M$4:$V$109,10,FALSE))</f>
        <v>0.999</v>
      </c>
      <c r="F52" s="5">
        <f>IF(A52="","",VLOOKUP($B$4,Master!$A$4:$G$8,2,FALSE))</f>
        <v>0</v>
      </c>
      <c r="G52" s="5">
        <f>IF(A52="","",VLOOKUP($B$4,Master!$A$4:$G$8,3,FALSE))</f>
        <v>0</v>
      </c>
      <c r="H52" s="11">
        <f>IF($A52="","",VLOOKUP($D52,Master!$M$4:$S$109,2,FALSE))</f>
        <v>0</v>
      </c>
      <c r="I52" s="11">
        <f>IF($A52="","",VLOOKUP($D52,Master!$M$4:$S$109,3,FALSE))</f>
        <v>0</v>
      </c>
      <c r="J52" s="5">
        <f>IF(A52="","",VLOOKUP($B$4,Master!$A$4:$G$8,4,FALSE))</f>
        <v>0</v>
      </c>
      <c r="K52" s="5">
        <f>IF(A52="","",VLOOKUP($B$4,Master!$A$4:$G$8,5,FALSE))</f>
        <v>0</v>
      </c>
      <c r="L52" s="11">
        <f>IF($A52="","",VLOOKUP($D52,Master!$M$4:$S$109,4,FALSE))</f>
        <v>0</v>
      </c>
      <c r="M52" s="11">
        <f>IF($A52="","",VLOOKUP($D52,Master!$M$4:$S$109,5,FALSE))</f>
        <v>0</v>
      </c>
      <c r="N52" s="5">
        <f>IF(A52="","",VLOOKUP($B$4,Master!$A$4:$G$8,6,FALSE))</f>
        <v>2</v>
      </c>
      <c r="O52" s="5">
        <f>IF(A52="","",VLOOKUP($B$4,Master!$A$4:$G$8,7,FALSE))</f>
        <v>2</v>
      </c>
      <c r="P52" s="11">
        <f>IF($A52="","",VLOOKUP($D52,Master!$M$4:$S$109,6,FALSE))</f>
        <v>2</v>
      </c>
      <c r="Q52" s="11">
        <f>IF($A52="","",VLOOKUP($D52,Master!$M$4:$S$109,7,FALSE))</f>
        <v>0</v>
      </c>
    </row>
    <row r="53" spans="1:17" outlineLevel="1" x14ac:dyDescent="0.25">
      <c r="A53" s="18" t="s">
        <v>20</v>
      </c>
      <c r="B53" s="18" t="s">
        <v>112</v>
      </c>
      <c r="C53" s="18" t="s">
        <v>82</v>
      </c>
      <c r="D53" s="4" t="str">
        <f t="shared" si="0"/>
        <v>Azure Cache for Redis-Zonal - Multi-AZ Deployment</v>
      </c>
      <c r="E53" s="34">
        <f>IF($A53="","",VLOOKUP($D53,Master!$M$4:$V$109,10,FALSE))</f>
        <v>0.99990000000000001</v>
      </c>
      <c r="F53" s="5">
        <f>IF(A53="","",VLOOKUP($B$4,Master!$A$4:$G$8,2,FALSE))</f>
        <v>0</v>
      </c>
      <c r="G53" s="5">
        <f>IF(A53="","",VLOOKUP($B$4,Master!$A$4:$G$8,3,FALSE))</f>
        <v>0</v>
      </c>
      <c r="H53" s="11">
        <f>IF($A53="","",VLOOKUP($D53,Master!$M$4:$S$109,2,FALSE))</f>
        <v>0</v>
      </c>
      <c r="I53" s="11">
        <f>IF($A53="","",VLOOKUP($D53,Master!$M$4:$S$109,3,FALSE))</f>
        <v>0</v>
      </c>
      <c r="J53" s="5">
        <f>IF(A53="","",VLOOKUP($B$4,Master!$A$4:$G$8,4,FALSE))</f>
        <v>0</v>
      </c>
      <c r="K53" s="5">
        <f>IF(A53="","",VLOOKUP($B$4,Master!$A$4:$G$8,5,FALSE))</f>
        <v>0</v>
      </c>
      <c r="L53" s="11">
        <f>IF($A53="","",VLOOKUP($D53,Master!$M$4:$S$109,4,FALSE))</f>
        <v>0</v>
      </c>
      <c r="M53" s="11">
        <f>IF($A53="","",VLOOKUP($D53,Master!$M$4:$S$109,5,FALSE))</f>
        <v>0</v>
      </c>
      <c r="N53" s="5">
        <f>IF(A53="","",VLOOKUP($B$4,Master!$A$4:$G$8,6,FALSE))</f>
        <v>2</v>
      </c>
      <c r="O53" s="5">
        <f>IF(A53="","",VLOOKUP($B$4,Master!$A$4:$G$8,7,FALSE))</f>
        <v>2</v>
      </c>
      <c r="P53" s="11">
        <f>IF($A53="","",VLOOKUP($D53,Master!$M$4:$S$109,6,FALSE))</f>
        <v>2</v>
      </c>
      <c r="Q53" s="11">
        <f>IF($A53="","",VLOOKUP($D53,Master!$M$4:$S$109,7,FALSE))</f>
        <v>24</v>
      </c>
    </row>
    <row r="54" spans="1:17" outlineLevel="1" x14ac:dyDescent="0.25">
      <c r="A54" s="18" t="s">
        <v>31</v>
      </c>
      <c r="B54" s="18" t="s">
        <v>113</v>
      </c>
      <c r="C54" s="18" t="s">
        <v>32</v>
      </c>
      <c r="D54" s="4" t="str">
        <f t="shared" si="0"/>
        <v>Azure Front Door Services-Zone Redundant</v>
      </c>
      <c r="E54" s="34">
        <f>IF($A54="","",VLOOKUP($D54,Master!$M$4:$V$109,10,FALSE))</f>
        <v>0.99990000000000001</v>
      </c>
      <c r="F54" s="5">
        <f>IF(A54="","",VLOOKUP($B$4,Master!$A$4:$G$8,2,FALSE))</f>
        <v>0</v>
      </c>
      <c r="G54" s="5">
        <f>IF(A54="","",VLOOKUP($B$4,Master!$A$4:$G$8,3,FALSE))</f>
        <v>0</v>
      </c>
      <c r="H54" s="11">
        <f>IF($A54="","",VLOOKUP($D54,Master!$M$4:$S$109,2,FALSE))</f>
        <v>0</v>
      </c>
      <c r="I54" s="11">
        <f>IF($A54="","",VLOOKUP($D54,Master!$M$4:$S$109,3,FALSE))</f>
        <v>0</v>
      </c>
      <c r="J54" s="5">
        <f>IF(A54="","",VLOOKUP($B$4,Master!$A$4:$G$8,4,FALSE))</f>
        <v>0</v>
      </c>
      <c r="K54" s="5">
        <f>IF(A54="","",VLOOKUP($B$4,Master!$A$4:$G$8,5,FALSE))</f>
        <v>0</v>
      </c>
      <c r="L54" s="11">
        <f>IF($A54="","",VLOOKUP($D54,Master!$M$4:$S$109,4,FALSE))</f>
        <v>0</v>
      </c>
      <c r="M54" s="11">
        <f>IF($A54="","",VLOOKUP($D54,Master!$M$4:$S$109,5,FALSE))</f>
        <v>0</v>
      </c>
      <c r="N54" s="5">
        <f>IF(A54="","",VLOOKUP($B$4,Master!$A$4:$G$8,6,FALSE))</f>
        <v>2</v>
      </c>
      <c r="O54" s="5">
        <f>IF(A54="","",VLOOKUP($B$4,Master!$A$4:$G$8,7,FALSE))</f>
        <v>2</v>
      </c>
      <c r="P54" s="11">
        <f>IF($A54="","",VLOOKUP($D54,Master!$M$4:$S$109,6,FALSE))</f>
        <v>2</v>
      </c>
      <c r="Q54" s="11">
        <f>IF($A54="","",VLOOKUP($D54,Master!$M$4:$S$109,7,FALSE))</f>
        <v>0</v>
      </c>
    </row>
    <row r="55" spans="1:17" outlineLevel="1" x14ac:dyDescent="0.25">
      <c r="A55" s="18"/>
      <c r="B55" s="18"/>
      <c r="C55" s="18"/>
      <c r="D55" s="4" t="str">
        <f t="shared" si="0"/>
        <v/>
      </c>
      <c r="E55" s="34" t="str">
        <f>IF($A55="","",VLOOKUP($D55,Master!$M$4:$V$109,10,FALSE))</f>
        <v/>
      </c>
      <c r="F55" s="5" t="str">
        <f>IF(A55="","",VLOOKUP($B$4,Master!$A$4:$G$8,2,FALSE))</f>
        <v/>
      </c>
      <c r="G55" s="5" t="str">
        <f>IF(A55="","",VLOOKUP($B$4,Master!$A$4:$G$8,3,FALSE))</f>
        <v/>
      </c>
      <c r="H55" s="11" t="str">
        <f>IF($A55="","",VLOOKUP($D55,Master!$M$4:$S$109,2,FALSE))</f>
        <v/>
      </c>
      <c r="I55" s="11" t="str">
        <f>IF($A55="","",VLOOKUP($D55,Master!$M$4:$S$109,3,FALSE))</f>
        <v/>
      </c>
      <c r="J55" s="5" t="str">
        <f>IF(A55="","",VLOOKUP($B$4,Master!$A$4:$G$8,4,FALSE))</f>
        <v/>
      </c>
      <c r="K55" s="5" t="str">
        <f>IF(A55="","",VLOOKUP($B$4,Master!$A$4:$G$8,5,FALSE))</f>
        <v/>
      </c>
      <c r="L55" s="11" t="str">
        <f>IF($A55="","",VLOOKUP($D55,Master!$M$4:$S$109,4,FALSE))</f>
        <v/>
      </c>
      <c r="M55" s="11" t="str">
        <f>IF($A55="","",VLOOKUP($D55,Master!$M$4:$S$109,5,FALSE))</f>
        <v/>
      </c>
      <c r="N55" s="5" t="str">
        <f>IF(A55="","",VLOOKUP($B$4,Master!$A$4:$G$8,6,FALSE))</f>
        <v/>
      </c>
      <c r="O55" s="5" t="str">
        <f>IF(A55="","",VLOOKUP($B$4,Master!$A$4:$G$8,7,FALSE))</f>
        <v/>
      </c>
      <c r="P55" s="11" t="str">
        <f>IF($A55="","",VLOOKUP($D55,Master!$M$4:$S$109,6,FALSE))</f>
        <v/>
      </c>
      <c r="Q55" s="11" t="str">
        <f>IF($A55="","",VLOOKUP($D55,Master!$M$4:$S$109,7,FALSE))</f>
        <v/>
      </c>
    </row>
    <row r="56" spans="1:17" outlineLevel="1" x14ac:dyDescent="0.25">
      <c r="A56" s="18"/>
      <c r="B56" s="18"/>
      <c r="C56" s="18"/>
      <c r="D56" s="4" t="str">
        <f t="shared" si="0"/>
        <v/>
      </c>
      <c r="E56" s="34" t="str">
        <f>IF($A56="","",VLOOKUP($D56,Master!$M$4:$V$109,10,FALSE))</f>
        <v/>
      </c>
      <c r="F56" s="5" t="str">
        <f>IF(A56="","",VLOOKUP($B$4,Master!$A$4:$G$8,2,FALSE))</f>
        <v/>
      </c>
      <c r="G56" s="5" t="str">
        <f>IF(A56="","",VLOOKUP($B$4,Master!$A$4:$G$8,3,FALSE))</f>
        <v/>
      </c>
      <c r="H56" s="11" t="str">
        <f>IF($A56="","",VLOOKUP($D56,Master!$M$4:$S$109,2,FALSE))</f>
        <v/>
      </c>
      <c r="I56" s="11" t="str">
        <f>IF($A56="","",VLOOKUP($D56,Master!$M$4:$S$109,3,FALSE))</f>
        <v/>
      </c>
      <c r="J56" s="5" t="str">
        <f>IF(A56="","",VLOOKUP($B$4,Master!$A$4:$G$8,4,FALSE))</f>
        <v/>
      </c>
      <c r="K56" s="5" t="str">
        <f>IF(A56="","",VLOOKUP($B$4,Master!$A$4:$G$8,5,FALSE))</f>
        <v/>
      </c>
      <c r="L56" s="11" t="str">
        <f>IF($A56="","",VLOOKUP($D56,Master!$M$4:$S$109,4,FALSE))</f>
        <v/>
      </c>
      <c r="M56" s="11" t="str">
        <f>IF($A56="","",VLOOKUP($D56,Master!$M$4:$S$109,5,FALSE))</f>
        <v/>
      </c>
      <c r="N56" s="5" t="str">
        <f>IF(A56="","",VLOOKUP($B$4,Master!$A$4:$G$8,6,FALSE))</f>
        <v/>
      </c>
      <c r="O56" s="5" t="str">
        <f>IF(A56="","",VLOOKUP($B$4,Master!$A$4:$G$8,7,FALSE))</f>
        <v/>
      </c>
      <c r="P56" s="11" t="str">
        <f>IF($A56="","",VLOOKUP($D56,Master!$M$4:$S$109,6,FALSE))</f>
        <v/>
      </c>
      <c r="Q56" s="11" t="str">
        <f>IF($A56="","",VLOOKUP($D56,Master!$M$4:$S$109,7,FALSE))</f>
        <v/>
      </c>
    </row>
    <row r="57" spans="1:17" outlineLevel="1" x14ac:dyDescent="0.25">
      <c r="A57" s="18"/>
      <c r="B57" s="18"/>
      <c r="C57" s="18"/>
      <c r="D57" s="4" t="str">
        <f t="shared" si="0"/>
        <v/>
      </c>
      <c r="E57" s="34" t="str">
        <f>IF($A57="","",VLOOKUP($D57,Master!$M$4:$V$109,10,FALSE))</f>
        <v/>
      </c>
      <c r="F57" s="5" t="str">
        <f>IF(A57="","",VLOOKUP($B$4,Master!$A$4:$G$8,2,FALSE))</f>
        <v/>
      </c>
      <c r="G57" s="5" t="str">
        <f>IF(A57="","",VLOOKUP($B$4,Master!$A$4:$G$8,3,FALSE))</f>
        <v/>
      </c>
      <c r="H57" s="11" t="str">
        <f>IF($A57="","",VLOOKUP($D57,Master!$M$4:$S$109,2,FALSE))</f>
        <v/>
      </c>
      <c r="I57" s="11" t="str">
        <f>IF($A57="","",VLOOKUP($D57,Master!$M$4:$S$109,3,FALSE))</f>
        <v/>
      </c>
      <c r="J57" s="5" t="str">
        <f>IF(A57="","",VLOOKUP($B$4,Master!$A$4:$G$8,4,FALSE))</f>
        <v/>
      </c>
      <c r="K57" s="5" t="str">
        <f>IF(A57="","",VLOOKUP($B$4,Master!$A$4:$G$8,5,FALSE))</f>
        <v/>
      </c>
      <c r="L57" s="11" t="str">
        <f>IF($A57="","",VLOOKUP($D57,Master!$M$4:$S$109,4,FALSE))</f>
        <v/>
      </c>
      <c r="M57" s="11" t="str">
        <f>IF($A57="","",VLOOKUP($D57,Master!$M$4:$S$109,5,FALSE))</f>
        <v/>
      </c>
      <c r="N57" s="5" t="str">
        <f>IF(A57="","",VLOOKUP($B$4,Master!$A$4:$G$8,6,FALSE))</f>
        <v/>
      </c>
      <c r="O57" s="5" t="str">
        <f>IF(A57="","",VLOOKUP($B$4,Master!$A$4:$G$8,7,FALSE))</f>
        <v/>
      </c>
      <c r="P57" s="11" t="str">
        <f>IF($A57="","",VLOOKUP($D57,Master!$M$4:$S$109,6,FALSE))</f>
        <v/>
      </c>
      <c r="Q57" s="11" t="str">
        <f>IF($A57="","",VLOOKUP($D57,Master!$M$4:$S$109,7,FALSE))</f>
        <v/>
      </c>
    </row>
    <row r="58" spans="1:17" outlineLevel="1" x14ac:dyDescent="0.25">
      <c r="A58" s="18"/>
      <c r="B58" s="18"/>
      <c r="C58" s="18"/>
      <c r="D58" s="4" t="str">
        <f t="shared" si="0"/>
        <v/>
      </c>
      <c r="E58" s="34" t="str">
        <f>IF($A58="","",VLOOKUP($D58,Master!$M$4:$V$109,10,FALSE))</f>
        <v/>
      </c>
      <c r="F58" s="5" t="str">
        <f>IF(A58="","",VLOOKUP($B$4,Master!$A$4:$G$8,2,FALSE))</f>
        <v/>
      </c>
      <c r="G58" s="5" t="str">
        <f>IF(A58="","",VLOOKUP($B$4,Master!$A$4:$G$8,3,FALSE))</f>
        <v/>
      </c>
      <c r="H58" s="11" t="str">
        <f>IF($A58="","",VLOOKUP($D58,Master!$M$4:$S$109,2,FALSE))</f>
        <v/>
      </c>
      <c r="I58" s="11" t="str">
        <f>IF($A58="","",VLOOKUP($D58,Master!$M$4:$S$109,3,FALSE))</f>
        <v/>
      </c>
      <c r="J58" s="5" t="str">
        <f>IF(A58="","",VLOOKUP($B$4,Master!$A$4:$G$8,4,FALSE))</f>
        <v/>
      </c>
      <c r="K58" s="5" t="str">
        <f>IF(A58="","",VLOOKUP($B$4,Master!$A$4:$G$8,5,FALSE))</f>
        <v/>
      </c>
      <c r="L58" s="11" t="str">
        <f>IF($A58="","",VLOOKUP($D58,Master!$M$4:$S$109,4,FALSE))</f>
        <v/>
      </c>
      <c r="M58" s="11" t="str">
        <f>IF($A58="","",VLOOKUP($D58,Master!$M$4:$S$109,5,FALSE))</f>
        <v/>
      </c>
      <c r="N58" s="5" t="str">
        <f>IF(A58="","",VLOOKUP($B$4,Master!$A$4:$G$8,6,FALSE))</f>
        <v/>
      </c>
      <c r="O58" s="5" t="str">
        <f>IF(A58="","",VLOOKUP($B$4,Master!$A$4:$G$8,7,FALSE))</f>
        <v/>
      </c>
      <c r="P58" s="11" t="str">
        <f>IF($A58="","",VLOOKUP($D58,Master!$M$4:$S$109,6,FALSE))</f>
        <v/>
      </c>
      <c r="Q58" s="11" t="str">
        <f>IF($A58="","",VLOOKUP($D58,Master!$M$4:$S$109,7,FALSE))</f>
        <v/>
      </c>
    </row>
    <row r="59" spans="1:17" outlineLevel="1" x14ac:dyDescent="0.25">
      <c r="A59" s="18"/>
      <c r="B59" s="18"/>
      <c r="C59" s="18"/>
      <c r="D59" s="4" t="str">
        <f t="shared" si="0"/>
        <v/>
      </c>
      <c r="E59" s="34" t="str">
        <f>IF($A59="","",VLOOKUP($D59,Master!$M$4:$V$109,10,FALSE))</f>
        <v/>
      </c>
      <c r="F59" s="5" t="str">
        <f>IF(A59="","",VLOOKUP($B$4,Master!$A$4:$G$8,2,FALSE))</f>
        <v/>
      </c>
      <c r="G59" s="5" t="str">
        <f>IF(A59="","",VLOOKUP($B$4,Master!$A$4:$G$8,3,FALSE))</f>
        <v/>
      </c>
      <c r="H59" s="11" t="str">
        <f>IF($A59="","",VLOOKUP($D59,Master!$M$4:$S$109,2,FALSE))</f>
        <v/>
      </c>
      <c r="I59" s="11" t="str">
        <f>IF($A59="","",VLOOKUP($D59,Master!$M$4:$S$109,3,FALSE))</f>
        <v/>
      </c>
      <c r="J59" s="5" t="str">
        <f>IF(A59="","",VLOOKUP($B$4,Master!$A$4:$G$8,4,FALSE))</f>
        <v/>
      </c>
      <c r="K59" s="5" t="str">
        <f>IF(A59="","",VLOOKUP($B$4,Master!$A$4:$G$8,5,FALSE))</f>
        <v/>
      </c>
      <c r="L59" s="11" t="str">
        <f>IF($A59="","",VLOOKUP($D59,Master!$M$4:$S$109,4,FALSE))</f>
        <v/>
      </c>
      <c r="M59" s="11" t="str">
        <f>IF($A59="","",VLOOKUP($D59,Master!$M$4:$S$109,5,FALSE))</f>
        <v/>
      </c>
      <c r="N59" s="5" t="str">
        <f>IF(A59="","",VLOOKUP($B$4,Master!$A$4:$G$8,6,FALSE))</f>
        <v/>
      </c>
      <c r="O59" s="5" t="str">
        <f>IF(A59="","",VLOOKUP($B$4,Master!$A$4:$G$8,7,FALSE))</f>
        <v/>
      </c>
      <c r="P59" s="11" t="str">
        <f>IF($A59="","",VLOOKUP($D59,Master!$M$4:$S$109,6,FALSE))</f>
        <v/>
      </c>
      <c r="Q59" s="11" t="str">
        <f>IF($A59="","",VLOOKUP($D59,Master!$M$4:$S$109,7,FALSE))</f>
        <v/>
      </c>
    </row>
    <row r="60" spans="1:17" outlineLevel="1" x14ac:dyDescent="0.25">
      <c r="A60" s="18"/>
      <c r="B60" s="18"/>
      <c r="C60" s="18"/>
      <c r="D60" s="4" t="str">
        <f t="shared" si="0"/>
        <v/>
      </c>
      <c r="E60" s="34" t="str">
        <f>IF($A60="","",VLOOKUP($D60,Master!$M$4:$V$109,10,FALSE))</f>
        <v/>
      </c>
      <c r="F60" s="5" t="str">
        <f>IF(A60="","",VLOOKUP($B$4,Master!$A$4:$G$8,2,FALSE))</f>
        <v/>
      </c>
      <c r="G60" s="5" t="str">
        <f>IF(A60="","",VLOOKUP($B$4,Master!$A$4:$G$8,3,FALSE))</f>
        <v/>
      </c>
      <c r="H60" s="11" t="str">
        <f>IF($A60="","",VLOOKUP($D60,Master!$M$4:$S$109,2,FALSE))</f>
        <v/>
      </c>
      <c r="I60" s="11" t="str">
        <f>IF($A60="","",VLOOKUP($D60,Master!$M$4:$S$109,3,FALSE))</f>
        <v/>
      </c>
      <c r="J60" s="5" t="str">
        <f>IF(A60="","",VLOOKUP($B$4,Master!$A$4:$G$8,4,FALSE))</f>
        <v/>
      </c>
      <c r="K60" s="5" t="str">
        <f>IF(A60="","",VLOOKUP($B$4,Master!$A$4:$G$8,5,FALSE))</f>
        <v/>
      </c>
      <c r="L60" s="11" t="str">
        <f>IF($A60="","",VLOOKUP($D60,Master!$M$4:$S$109,4,FALSE))</f>
        <v/>
      </c>
      <c r="M60" s="11" t="str">
        <f>IF($A60="","",VLOOKUP($D60,Master!$M$4:$S$109,5,FALSE))</f>
        <v/>
      </c>
      <c r="N60" s="5" t="str">
        <f>IF(A60="","",VLOOKUP($B$4,Master!$A$4:$G$8,6,FALSE))</f>
        <v/>
      </c>
      <c r="O60" s="5" t="str">
        <f>IF(A60="","",VLOOKUP($B$4,Master!$A$4:$G$8,7,FALSE))</f>
        <v/>
      </c>
      <c r="P60" s="11" t="str">
        <f>IF($A60="","",VLOOKUP($D60,Master!$M$4:$S$109,6,FALSE))</f>
        <v/>
      </c>
      <c r="Q60" s="11" t="str">
        <f>IF($A60="","",VLOOKUP($D60,Master!$M$4:$S$109,7,FALSE))</f>
        <v/>
      </c>
    </row>
    <row r="61" spans="1:17" outlineLevel="1" x14ac:dyDescent="0.25">
      <c r="A61" s="18"/>
      <c r="B61" s="18"/>
      <c r="C61" s="18"/>
      <c r="D61" s="4" t="str">
        <f t="shared" si="0"/>
        <v/>
      </c>
      <c r="E61" s="34" t="str">
        <f>IF($A61="","",VLOOKUP($D61,Master!$M$4:$V$109,10,FALSE))</f>
        <v/>
      </c>
      <c r="F61" s="5" t="str">
        <f>IF(A61="","",VLOOKUP($B$4,Master!$A$4:$G$8,2,FALSE))</f>
        <v/>
      </c>
      <c r="G61" s="5" t="str">
        <f>IF(A61="","",VLOOKUP($B$4,Master!$A$4:$G$8,3,FALSE))</f>
        <v/>
      </c>
      <c r="H61" s="11" t="str">
        <f>IF($A61="","",VLOOKUP($D61,Master!$M$4:$S$109,2,FALSE))</f>
        <v/>
      </c>
      <c r="I61" s="11" t="str">
        <f>IF($A61="","",VLOOKUP($D61,Master!$M$4:$S$109,3,FALSE))</f>
        <v/>
      </c>
      <c r="J61" s="5" t="str">
        <f>IF(A61="","",VLOOKUP($B$4,Master!$A$4:$G$8,4,FALSE))</f>
        <v/>
      </c>
      <c r="K61" s="5" t="str">
        <f>IF(A61="","",VLOOKUP($B$4,Master!$A$4:$G$8,5,FALSE))</f>
        <v/>
      </c>
      <c r="L61" s="11" t="str">
        <f>IF($A61="","",VLOOKUP($D61,Master!$M$4:$S$109,4,FALSE))</f>
        <v/>
      </c>
      <c r="M61" s="11" t="str">
        <f>IF($A61="","",VLOOKUP($D61,Master!$M$4:$S$109,5,FALSE))</f>
        <v/>
      </c>
      <c r="N61" s="5" t="str">
        <f>IF(A61="","",VLOOKUP($B$4,Master!$A$4:$G$8,6,FALSE))</f>
        <v/>
      </c>
      <c r="O61" s="5" t="str">
        <f>IF(A61="","",VLOOKUP($B$4,Master!$A$4:$G$8,7,FALSE))</f>
        <v/>
      </c>
      <c r="P61" s="11" t="str">
        <f>IF($A61="","",VLOOKUP($D61,Master!$M$4:$S$109,6,FALSE))</f>
        <v/>
      </c>
      <c r="Q61" s="11" t="str">
        <f>IF($A61="","",VLOOKUP($D61,Master!$M$4:$S$109,7,FALSE))</f>
        <v/>
      </c>
    </row>
    <row r="62" spans="1:17" outlineLevel="1" x14ac:dyDescent="0.25">
      <c r="A62" s="18"/>
      <c r="B62" s="18"/>
      <c r="C62" s="18"/>
      <c r="D62" s="4" t="str">
        <f t="shared" si="0"/>
        <v/>
      </c>
      <c r="E62" s="34" t="str">
        <f>IF($A62="","",VLOOKUP($D62,Master!$M$4:$V$109,10,FALSE))</f>
        <v/>
      </c>
      <c r="F62" s="5" t="str">
        <f>IF(A62="","",VLOOKUP($B$4,Master!$A$4:$G$8,2,FALSE))</f>
        <v/>
      </c>
      <c r="G62" s="5" t="str">
        <f>IF(A62="","",VLOOKUP($B$4,Master!$A$4:$G$8,3,FALSE))</f>
        <v/>
      </c>
      <c r="H62" s="11" t="str">
        <f>IF($A62="","",VLOOKUP($D62,Master!$M$4:$S$109,2,FALSE))</f>
        <v/>
      </c>
      <c r="I62" s="11" t="str">
        <f>IF($A62="","",VLOOKUP($D62,Master!$M$4:$S$109,3,FALSE))</f>
        <v/>
      </c>
      <c r="J62" s="5" t="str">
        <f>IF(A62="","",VLOOKUP($B$4,Master!$A$4:$G$8,4,FALSE))</f>
        <v/>
      </c>
      <c r="K62" s="5" t="str">
        <f>IF(A62="","",VLOOKUP($B$4,Master!$A$4:$G$8,5,FALSE))</f>
        <v/>
      </c>
      <c r="L62" s="11" t="str">
        <f>IF($A62="","",VLOOKUP($D62,Master!$M$4:$S$109,4,FALSE))</f>
        <v/>
      </c>
      <c r="M62" s="11" t="str">
        <f>IF($A62="","",VLOOKUP($D62,Master!$M$4:$S$109,5,FALSE))</f>
        <v/>
      </c>
      <c r="N62" s="5" t="str">
        <f>IF(A62="","",VLOOKUP($B$4,Master!$A$4:$G$8,6,FALSE))</f>
        <v/>
      </c>
      <c r="O62" s="5" t="str">
        <f>IF(A62="","",VLOOKUP($B$4,Master!$A$4:$G$8,7,FALSE))</f>
        <v/>
      </c>
      <c r="P62" s="11" t="str">
        <f>IF($A62="","",VLOOKUP($D62,Master!$M$4:$S$109,6,FALSE))</f>
        <v/>
      </c>
      <c r="Q62" s="11" t="str">
        <f>IF($A62="","",VLOOKUP($D62,Master!$M$4:$S$109,7,FALSE))</f>
        <v/>
      </c>
    </row>
    <row r="63" spans="1:17" outlineLevel="1" x14ac:dyDescent="0.25">
      <c r="A63" s="18"/>
      <c r="B63" s="18"/>
      <c r="C63" s="18"/>
      <c r="D63" s="4" t="str">
        <f t="shared" si="0"/>
        <v/>
      </c>
      <c r="E63" s="34" t="str">
        <f>IF($A63="","",VLOOKUP($D63,Master!$M$4:$V$109,10,FALSE))</f>
        <v/>
      </c>
      <c r="F63" s="5" t="str">
        <f>IF(A63="","",VLOOKUP($B$4,Master!$A$4:$G$8,2,FALSE))</f>
        <v/>
      </c>
      <c r="G63" s="5" t="str">
        <f>IF(A63="","",VLOOKUP($B$4,Master!$A$4:$G$8,3,FALSE))</f>
        <v/>
      </c>
      <c r="H63" s="11" t="str">
        <f>IF($A63="","",VLOOKUP($D63,Master!$M$4:$S$109,2,FALSE))</f>
        <v/>
      </c>
      <c r="I63" s="11" t="str">
        <f>IF($A63="","",VLOOKUP($D63,Master!$M$4:$S$109,3,FALSE))</f>
        <v/>
      </c>
      <c r="J63" s="5" t="str">
        <f>IF(A63="","",VLOOKUP($B$4,Master!$A$4:$G$8,4,FALSE))</f>
        <v/>
      </c>
      <c r="K63" s="5" t="str">
        <f>IF(A63="","",VLOOKUP($B$4,Master!$A$4:$G$8,5,FALSE))</f>
        <v/>
      </c>
      <c r="L63" s="11" t="str">
        <f>IF($A63="","",VLOOKUP($D63,Master!$M$4:$S$109,4,FALSE))</f>
        <v/>
      </c>
      <c r="M63" s="11" t="str">
        <f>IF($A63="","",VLOOKUP($D63,Master!$M$4:$S$109,5,FALSE))</f>
        <v/>
      </c>
      <c r="N63" s="5" t="str">
        <f>IF(A63="","",VLOOKUP($B$4,Master!$A$4:$G$8,6,FALSE))</f>
        <v/>
      </c>
      <c r="O63" s="5" t="str">
        <f>IF(A63="","",VLOOKUP($B$4,Master!$A$4:$G$8,7,FALSE))</f>
        <v/>
      </c>
      <c r="P63" s="11" t="str">
        <f>IF($A63="","",VLOOKUP($D63,Master!$M$4:$S$109,6,FALSE))</f>
        <v/>
      </c>
      <c r="Q63" s="11" t="str">
        <f>IF($A63="","",VLOOKUP($D63,Master!$M$4:$S$109,7,FALSE))</f>
        <v/>
      </c>
    </row>
    <row r="64" spans="1:17" outlineLevel="1" x14ac:dyDescent="0.25">
      <c r="A64" s="18"/>
      <c r="B64" s="18"/>
      <c r="C64" s="18"/>
      <c r="D64" s="4" t="str">
        <f t="shared" si="0"/>
        <v/>
      </c>
      <c r="E64" s="34" t="str">
        <f>IF($A64="","",VLOOKUP($D64,Master!$M$4:$V$109,10,FALSE))</f>
        <v/>
      </c>
      <c r="F64" s="5" t="str">
        <f>IF(A64="","",VLOOKUP($B$4,Master!$A$4:$G$8,2,FALSE))</f>
        <v/>
      </c>
      <c r="G64" s="5" t="str">
        <f>IF(A64="","",VLOOKUP($B$4,Master!$A$4:$G$8,3,FALSE))</f>
        <v/>
      </c>
      <c r="H64" s="11" t="str">
        <f>IF($A64="","",VLOOKUP($D64,Master!$M$4:$S$109,2,FALSE))</f>
        <v/>
      </c>
      <c r="I64" s="11" t="str">
        <f>IF($A64="","",VLOOKUP($D64,Master!$M$4:$S$109,3,FALSE))</f>
        <v/>
      </c>
      <c r="J64" s="5" t="str">
        <f>IF(A64="","",VLOOKUP($B$4,Master!$A$4:$G$8,4,FALSE))</f>
        <v/>
      </c>
      <c r="K64" s="5" t="str">
        <f>IF(A64="","",VLOOKUP($B$4,Master!$A$4:$G$8,5,FALSE))</f>
        <v/>
      </c>
      <c r="L64" s="11" t="str">
        <f>IF($A64="","",VLOOKUP($D64,Master!$M$4:$S$109,4,FALSE))</f>
        <v/>
      </c>
      <c r="M64" s="11" t="str">
        <f>IF($A64="","",VLOOKUP($D64,Master!$M$4:$S$109,5,FALSE))</f>
        <v/>
      </c>
      <c r="N64" s="5" t="str">
        <f>IF(A64="","",VLOOKUP($B$4,Master!$A$4:$G$8,6,FALSE))</f>
        <v/>
      </c>
      <c r="O64" s="5" t="str">
        <f>IF(A64="","",VLOOKUP($B$4,Master!$A$4:$G$8,7,FALSE))</f>
        <v/>
      </c>
      <c r="P64" s="11" t="str">
        <f>IF($A64="","",VLOOKUP($D64,Master!$M$4:$S$109,6,FALSE))</f>
        <v/>
      </c>
      <c r="Q64" s="11" t="str">
        <f>IF($A64="","",VLOOKUP($D64,Master!$M$4:$S$109,7,FALSE))</f>
        <v/>
      </c>
    </row>
    <row r="65" spans="1:17" outlineLevel="1" x14ac:dyDescent="0.25">
      <c r="A65" s="18"/>
      <c r="B65" s="18"/>
      <c r="C65" s="18"/>
      <c r="D65" s="4" t="str">
        <f t="shared" si="0"/>
        <v/>
      </c>
      <c r="E65" s="34" t="str">
        <f>IF($A65="","",VLOOKUP($D65,Master!$M$4:$V$109,10,FALSE))</f>
        <v/>
      </c>
      <c r="F65" s="5" t="str">
        <f>IF(A65="","",VLOOKUP($B$4,Master!$A$4:$G$8,2,FALSE))</f>
        <v/>
      </c>
      <c r="G65" s="5" t="str">
        <f>IF(A65="","",VLOOKUP($B$4,Master!$A$4:$G$8,3,FALSE))</f>
        <v/>
      </c>
      <c r="H65" s="11" t="str">
        <f>IF($A65="","",VLOOKUP($D65,Master!$M$4:$S$109,2,FALSE))</f>
        <v/>
      </c>
      <c r="I65" s="11" t="str">
        <f>IF($A65="","",VLOOKUP($D65,Master!$M$4:$S$109,3,FALSE))</f>
        <v/>
      </c>
      <c r="J65" s="5" t="str">
        <f>IF(A65="","",VLOOKUP($B$4,Master!$A$4:$G$8,4,FALSE))</f>
        <v/>
      </c>
      <c r="K65" s="5" t="str">
        <f>IF(A65="","",VLOOKUP($B$4,Master!$A$4:$G$8,5,FALSE))</f>
        <v/>
      </c>
      <c r="L65" s="11" t="str">
        <f>IF($A65="","",VLOOKUP($D65,Master!$M$4:$S$109,4,FALSE))</f>
        <v/>
      </c>
      <c r="M65" s="11" t="str">
        <f>IF($A65="","",VLOOKUP($D65,Master!$M$4:$S$109,5,FALSE))</f>
        <v/>
      </c>
      <c r="N65" s="5" t="str">
        <f>IF(A65="","",VLOOKUP($B$4,Master!$A$4:$G$8,6,FALSE))</f>
        <v/>
      </c>
      <c r="O65" s="5" t="str">
        <f>IF(A65="","",VLOOKUP($B$4,Master!$A$4:$G$8,7,FALSE))</f>
        <v/>
      </c>
      <c r="P65" s="11" t="str">
        <f>IF($A65="","",VLOOKUP($D65,Master!$M$4:$S$109,6,FALSE))</f>
        <v/>
      </c>
      <c r="Q65" s="11" t="str">
        <f>IF($A65="","",VLOOKUP($D65,Master!$M$4:$S$109,7,FALSE))</f>
        <v/>
      </c>
    </row>
    <row r="66" spans="1:17" outlineLevel="1" x14ac:dyDescent="0.25">
      <c r="A66" s="18"/>
      <c r="B66" s="18"/>
      <c r="C66" s="18"/>
      <c r="D66" s="4" t="str">
        <f t="shared" si="0"/>
        <v/>
      </c>
      <c r="E66" s="34" t="str">
        <f>IF($A66="","",VLOOKUP($D66,Master!$M$4:$V$109,10,FALSE))</f>
        <v/>
      </c>
      <c r="F66" s="5" t="str">
        <f>IF(A66="","",VLOOKUP($B$4,Master!$A$4:$G$8,2,FALSE))</f>
        <v/>
      </c>
      <c r="G66" s="5" t="str">
        <f>IF(A66="","",VLOOKUP($B$4,Master!$A$4:$G$8,3,FALSE))</f>
        <v/>
      </c>
      <c r="H66" s="11" t="str">
        <f>IF($A66="","",VLOOKUP($D66,Master!$M$4:$S$109,2,FALSE))</f>
        <v/>
      </c>
      <c r="I66" s="11" t="str">
        <f>IF($A66="","",VLOOKUP($D66,Master!$M$4:$S$109,3,FALSE))</f>
        <v/>
      </c>
      <c r="J66" s="5" t="str">
        <f>IF(A66="","",VLOOKUP($B$4,Master!$A$4:$G$8,4,FALSE))</f>
        <v/>
      </c>
      <c r="K66" s="5" t="str">
        <f>IF(A66="","",VLOOKUP($B$4,Master!$A$4:$G$8,5,FALSE))</f>
        <v/>
      </c>
      <c r="L66" s="11" t="str">
        <f>IF($A66="","",VLOOKUP($D66,Master!$M$4:$S$109,4,FALSE))</f>
        <v/>
      </c>
      <c r="M66" s="11" t="str">
        <f>IF($A66="","",VLOOKUP($D66,Master!$M$4:$S$109,5,FALSE))</f>
        <v/>
      </c>
      <c r="N66" s="5" t="str">
        <f>IF(A66="","",VLOOKUP($B$4,Master!$A$4:$G$8,6,FALSE))</f>
        <v/>
      </c>
      <c r="O66" s="5" t="str">
        <f>IF(A66="","",VLOOKUP($B$4,Master!$A$4:$G$8,7,FALSE))</f>
        <v/>
      </c>
      <c r="P66" s="11" t="str">
        <f>IF($A66="","",VLOOKUP($D66,Master!$M$4:$S$109,6,FALSE))</f>
        <v/>
      </c>
      <c r="Q66" s="11" t="str">
        <f>IF($A66="","",VLOOKUP($D66,Master!$M$4:$S$109,7,FALSE))</f>
        <v/>
      </c>
    </row>
    <row r="67" spans="1:17" outlineLevel="1" x14ac:dyDescent="0.25">
      <c r="A67" s="18"/>
      <c r="B67" s="18"/>
      <c r="C67" s="18"/>
      <c r="D67" s="4" t="str">
        <f t="shared" si="0"/>
        <v/>
      </c>
      <c r="E67" s="34" t="str">
        <f>IF($A67="","",VLOOKUP($D67,Master!$M$4:$V$109,10,FALSE))</f>
        <v/>
      </c>
      <c r="F67" s="5" t="str">
        <f>IF(A67="","",VLOOKUP($B$4,Master!$A$4:$G$8,2,FALSE))</f>
        <v/>
      </c>
      <c r="G67" s="5" t="str">
        <f>IF(A67="","",VLOOKUP($B$4,Master!$A$4:$G$8,3,FALSE))</f>
        <v/>
      </c>
      <c r="H67" s="11" t="str">
        <f>IF($A67="","",VLOOKUP($D67,Master!$M$4:$S$109,2,FALSE))</f>
        <v/>
      </c>
      <c r="I67" s="11" t="str">
        <f>IF($A67="","",VLOOKUP($D67,Master!$M$4:$S$109,3,FALSE))</f>
        <v/>
      </c>
      <c r="J67" s="5" t="str">
        <f>IF(A67="","",VLOOKUP($B$4,Master!$A$4:$G$8,4,FALSE))</f>
        <v/>
      </c>
      <c r="K67" s="5" t="str">
        <f>IF(A67="","",VLOOKUP($B$4,Master!$A$4:$G$8,5,FALSE))</f>
        <v/>
      </c>
      <c r="L67" s="11" t="str">
        <f>IF($A67="","",VLOOKUP($D67,Master!$M$4:$S$109,4,FALSE))</f>
        <v/>
      </c>
      <c r="M67" s="11" t="str">
        <f>IF($A67="","",VLOOKUP($D67,Master!$M$4:$S$109,5,FALSE))</f>
        <v/>
      </c>
      <c r="N67" s="5" t="str">
        <f>IF(A67="","",VLOOKUP($B$4,Master!$A$4:$G$8,6,FALSE))</f>
        <v/>
      </c>
      <c r="O67" s="5" t="str">
        <f>IF(A67="","",VLOOKUP($B$4,Master!$A$4:$G$8,7,FALSE))</f>
        <v/>
      </c>
      <c r="P67" s="11" t="str">
        <f>IF($A67="","",VLOOKUP($D67,Master!$M$4:$S$109,6,FALSE))</f>
        <v/>
      </c>
      <c r="Q67" s="11" t="str">
        <f>IF($A67="","",VLOOKUP($D67,Master!$M$4:$S$109,7,FALSE))</f>
        <v/>
      </c>
    </row>
    <row r="68" spans="1:17" outlineLevel="1" x14ac:dyDescent="0.25">
      <c r="A68" s="18"/>
      <c r="B68" s="18"/>
      <c r="C68" s="18"/>
      <c r="D68" s="4" t="str">
        <f t="shared" si="0"/>
        <v/>
      </c>
      <c r="E68" s="34" t="str">
        <f>IF($A68="","",VLOOKUP($D68,Master!$M$4:$V$109,10,FALSE))</f>
        <v/>
      </c>
      <c r="F68" s="5" t="str">
        <f>IF(A68="","",VLOOKUP($B$4,Master!$A$4:$G$8,2,FALSE))</f>
        <v/>
      </c>
      <c r="G68" s="5" t="str">
        <f>IF(A68="","",VLOOKUP($B$4,Master!$A$4:$G$8,3,FALSE))</f>
        <v/>
      </c>
      <c r="H68" s="11" t="str">
        <f>IF($A68="","",VLOOKUP($D68,Master!$M$4:$S$109,2,FALSE))</f>
        <v/>
      </c>
      <c r="I68" s="11" t="str">
        <f>IF($A68="","",VLOOKUP($D68,Master!$M$4:$S$109,3,FALSE))</f>
        <v/>
      </c>
      <c r="J68" s="5" t="str">
        <f>IF(A68="","",VLOOKUP($B$4,Master!$A$4:$G$8,4,FALSE))</f>
        <v/>
      </c>
      <c r="K68" s="5" t="str">
        <f>IF(A68="","",VLOOKUP($B$4,Master!$A$4:$G$8,5,FALSE))</f>
        <v/>
      </c>
      <c r="L68" s="11" t="str">
        <f>IF($A68="","",VLOOKUP($D68,Master!$M$4:$S$109,4,FALSE))</f>
        <v/>
      </c>
      <c r="M68" s="11" t="str">
        <f>IF($A68="","",VLOOKUP($D68,Master!$M$4:$S$109,5,FALSE))</f>
        <v/>
      </c>
      <c r="N68" s="5" t="str">
        <f>IF(A68="","",VLOOKUP($B$4,Master!$A$4:$G$8,6,FALSE))</f>
        <v/>
      </c>
      <c r="O68" s="5" t="str">
        <f>IF(A68="","",VLOOKUP($B$4,Master!$A$4:$G$8,7,FALSE))</f>
        <v/>
      </c>
      <c r="P68" s="11" t="str">
        <f>IF($A68="","",VLOOKUP($D68,Master!$M$4:$S$109,6,FALSE))</f>
        <v/>
      </c>
      <c r="Q68" s="11" t="str">
        <f>IF($A68="","",VLOOKUP($D68,Master!$M$4:$S$109,7,FALSE))</f>
        <v/>
      </c>
    </row>
    <row r="69" spans="1:17" outlineLevel="1" x14ac:dyDescent="0.25">
      <c r="A69" s="18"/>
      <c r="B69" s="18"/>
      <c r="C69" s="18"/>
      <c r="D69" s="4" t="str">
        <f t="shared" si="0"/>
        <v/>
      </c>
      <c r="E69" s="34" t="str">
        <f>IF($A69="","",VLOOKUP($D69,Master!$M$4:$V$109,10,FALSE))</f>
        <v/>
      </c>
      <c r="F69" s="5" t="str">
        <f>IF(A69="","",VLOOKUP($B$4,Master!$A$4:$G$8,2,FALSE))</f>
        <v/>
      </c>
      <c r="G69" s="5" t="str">
        <f>IF(A69="","",VLOOKUP($B$4,Master!$A$4:$G$8,3,FALSE))</f>
        <v/>
      </c>
      <c r="H69" s="11" t="str">
        <f>IF($A69="","",VLOOKUP($D69,Master!$M$4:$S$109,2,FALSE))</f>
        <v/>
      </c>
      <c r="I69" s="11" t="str">
        <f>IF($A69="","",VLOOKUP($D69,Master!$M$4:$S$109,3,FALSE))</f>
        <v/>
      </c>
      <c r="J69" s="5" t="str">
        <f>IF(A69="","",VLOOKUP($B$4,Master!$A$4:$G$8,4,FALSE))</f>
        <v/>
      </c>
      <c r="K69" s="5" t="str">
        <f>IF(A69="","",VLOOKUP($B$4,Master!$A$4:$G$8,5,FALSE))</f>
        <v/>
      </c>
      <c r="L69" s="11" t="str">
        <f>IF($A69="","",VLOOKUP($D69,Master!$M$4:$S$109,4,FALSE))</f>
        <v/>
      </c>
      <c r="M69" s="11" t="str">
        <f>IF($A69="","",VLOOKUP($D69,Master!$M$4:$S$109,5,FALSE))</f>
        <v/>
      </c>
      <c r="N69" s="5" t="str">
        <f>IF(A69="","",VLOOKUP($B$4,Master!$A$4:$G$8,6,FALSE))</f>
        <v/>
      </c>
      <c r="O69" s="5" t="str">
        <f>IF(A69="","",VLOOKUP($B$4,Master!$A$4:$G$8,7,FALSE))</f>
        <v/>
      </c>
      <c r="P69" s="11" t="str">
        <f>IF($A69="","",VLOOKUP($D69,Master!$M$4:$S$109,6,FALSE))</f>
        <v/>
      </c>
      <c r="Q69" s="11" t="str">
        <f>IF($A69="","",VLOOKUP($D69,Master!$M$4:$S$109,7,FALSE))</f>
        <v/>
      </c>
    </row>
    <row r="70" spans="1:17" outlineLevel="1" x14ac:dyDescent="0.25">
      <c r="A70" s="18"/>
      <c r="B70" s="18"/>
      <c r="C70" s="18"/>
      <c r="D70" s="4" t="str">
        <f t="shared" si="0"/>
        <v/>
      </c>
      <c r="E70" s="34" t="str">
        <f>IF($A70="","",VLOOKUP($D70,Master!$M$4:$V$109,10,FALSE))</f>
        <v/>
      </c>
      <c r="F70" s="5" t="str">
        <f>IF(A70="","",VLOOKUP($B$4,Master!$A$4:$G$8,2,FALSE))</f>
        <v/>
      </c>
      <c r="G70" s="5" t="str">
        <f>IF(A70="","",VLOOKUP($B$4,Master!$A$4:$G$8,3,FALSE))</f>
        <v/>
      </c>
      <c r="H70" s="11" t="str">
        <f>IF($A70="","",VLOOKUP($D70,Master!$M$4:$S$109,2,FALSE))</f>
        <v/>
      </c>
      <c r="I70" s="11" t="str">
        <f>IF($A70="","",VLOOKUP($D70,Master!$M$4:$S$109,3,FALSE))</f>
        <v/>
      </c>
      <c r="J70" s="5" t="str">
        <f>IF(A70="","",VLOOKUP($B$4,Master!$A$4:$G$8,4,FALSE))</f>
        <v/>
      </c>
      <c r="K70" s="5" t="str">
        <f>IF(A70="","",VLOOKUP($B$4,Master!$A$4:$G$8,5,FALSE))</f>
        <v/>
      </c>
      <c r="L70" s="11" t="str">
        <f>IF($A70="","",VLOOKUP($D70,Master!$M$4:$S$109,4,FALSE))</f>
        <v/>
      </c>
      <c r="M70" s="11" t="str">
        <f>IF($A70="","",VLOOKUP($D70,Master!$M$4:$S$109,5,FALSE))</f>
        <v/>
      </c>
      <c r="N70" s="5" t="str">
        <f>IF(A70="","",VLOOKUP($B$4,Master!$A$4:$G$8,6,FALSE))</f>
        <v/>
      </c>
      <c r="O70" s="5" t="str">
        <f>IF(A70="","",VLOOKUP($B$4,Master!$A$4:$G$8,7,FALSE))</f>
        <v/>
      </c>
      <c r="P70" s="11" t="str">
        <f>IF($A70="","",VLOOKUP($D70,Master!$M$4:$S$109,6,FALSE))</f>
        <v/>
      </c>
      <c r="Q70" s="11" t="str">
        <f>IF($A70="","",VLOOKUP($D70,Master!$M$4:$S$109,7,FALSE))</f>
        <v/>
      </c>
    </row>
    <row r="71" spans="1:17" outlineLevel="1" x14ac:dyDescent="0.25">
      <c r="A71" s="18"/>
      <c r="B71" s="18"/>
      <c r="C71" s="18"/>
      <c r="D71" s="4" t="str">
        <f t="shared" si="0"/>
        <v/>
      </c>
      <c r="E71" s="34" t="str">
        <f>IF($A71="","",VLOOKUP($D71,Master!$M$4:$V$109,10,FALSE))</f>
        <v/>
      </c>
      <c r="F71" s="5" t="str">
        <f>IF(A71="","",VLOOKUP($B$4,Master!$A$4:$G$8,2,FALSE))</f>
        <v/>
      </c>
      <c r="G71" s="5" t="str">
        <f>IF(A71="","",VLOOKUP($B$4,Master!$A$4:$G$8,3,FALSE))</f>
        <v/>
      </c>
      <c r="H71" s="11" t="str">
        <f>IF($A71="","",VLOOKUP($D71,Master!$M$4:$S$109,2,FALSE))</f>
        <v/>
      </c>
      <c r="I71" s="11" t="str">
        <f>IF($A71="","",VLOOKUP($D71,Master!$M$4:$S$109,3,FALSE))</f>
        <v/>
      </c>
      <c r="J71" s="5" t="str">
        <f>IF(A71="","",VLOOKUP($B$4,Master!$A$4:$G$8,4,FALSE))</f>
        <v/>
      </c>
      <c r="K71" s="5" t="str">
        <f>IF(A71="","",VLOOKUP($B$4,Master!$A$4:$G$8,5,FALSE))</f>
        <v/>
      </c>
      <c r="L71" s="11" t="str">
        <f>IF($A71="","",VLOOKUP($D71,Master!$M$4:$S$109,4,FALSE))</f>
        <v/>
      </c>
      <c r="M71" s="11" t="str">
        <f>IF($A71="","",VLOOKUP($D71,Master!$M$4:$S$109,5,FALSE))</f>
        <v/>
      </c>
      <c r="N71" s="5" t="str">
        <f>IF(A71="","",VLOOKUP($B$4,Master!$A$4:$G$8,6,FALSE))</f>
        <v/>
      </c>
      <c r="O71" s="5" t="str">
        <f>IF(A71="","",VLOOKUP($B$4,Master!$A$4:$G$8,7,FALSE))</f>
        <v/>
      </c>
      <c r="P71" s="11" t="str">
        <f>IF($A71="","",VLOOKUP($D71,Master!$M$4:$S$109,6,FALSE))</f>
        <v/>
      </c>
      <c r="Q71" s="11" t="str">
        <f>IF($A71="","",VLOOKUP($D71,Master!$M$4:$S$109,7,FALSE))</f>
        <v/>
      </c>
    </row>
    <row r="72" spans="1:17" outlineLevel="1" x14ac:dyDescent="0.25">
      <c r="A72" s="18"/>
      <c r="B72" s="18"/>
      <c r="C72" s="18"/>
      <c r="D72" s="4" t="str">
        <f t="shared" si="0"/>
        <v/>
      </c>
      <c r="E72" s="34" t="str">
        <f>IF($A72="","",VLOOKUP($D72,Master!$M$4:$V$109,10,FALSE))</f>
        <v/>
      </c>
      <c r="F72" s="5" t="str">
        <f>IF(A72="","",VLOOKUP($B$4,Master!$A$4:$G$8,2,FALSE))</f>
        <v/>
      </c>
      <c r="G72" s="5" t="str">
        <f>IF(A72="","",VLOOKUP($B$4,Master!$A$4:$G$8,3,FALSE))</f>
        <v/>
      </c>
      <c r="H72" s="11" t="str">
        <f>IF($A72="","",VLOOKUP($D72,Master!$M$4:$S$109,2,FALSE))</f>
        <v/>
      </c>
      <c r="I72" s="11" t="str">
        <f>IF($A72="","",VLOOKUP($D72,Master!$M$4:$S$109,3,FALSE))</f>
        <v/>
      </c>
      <c r="J72" s="5" t="str">
        <f>IF(A72="","",VLOOKUP($B$4,Master!$A$4:$G$8,4,FALSE))</f>
        <v/>
      </c>
      <c r="K72" s="5" t="str">
        <f>IF(A72="","",VLOOKUP($B$4,Master!$A$4:$G$8,5,FALSE))</f>
        <v/>
      </c>
      <c r="L72" s="11" t="str">
        <f>IF($A72="","",VLOOKUP($D72,Master!$M$4:$S$109,4,FALSE))</f>
        <v/>
      </c>
      <c r="M72" s="11" t="str">
        <f>IF($A72="","",VLOOKUP($D72,Master!$M$4:$S$109,5,FALSE))</f>
        <v/>
      </c>
      <c r="N72" s="5" t="str">
        <f>IF(A72="","",VLOOKUP($B$4,Master!$A$4:$G$8,6,FALSE))</f>
        <v/>
      </c>
      <c r="O72" s="5" t="str">
        <f>IF(A72="","",VLOOKUP($B$4,Master!$A$4:$G$8,7,FALSE))</f>
        <v/>
      </c>
      <c r="P72" s="11" t="str">
        <f>IF($A72="","",VLOOKUP($D72,Master!$M$4:$S$109,6,FALSE))</f>
        <v/>
      </c>
      <c r="Q72" s="11" t="str">
        <f>IF($A72="","",VLOOKUP($D72,Master!$M$4:$S$109,7,FALSE))</f>
        <v/>
      </c>
    </row>
    <row r="73" spans="1:17" outlineLevel="1" x14ac:dyDescent="0.25">
      <c r="A73" s="18"/>
      <c r="B73" s="18"/>
      <c r="C73" s="18"/>
      <c r="D73" s="4" t="str">
        <f t="shared" si="0"/>
        <v/>
      </c>
      <c r="E73" s="34" t="str">
        <f>IF($A73="","",VLOOKUP($D73,Master!$M$4:$V$109,10,FALSE))</f>
        <v/>
      </c>
      <c r="F73" s="5" t="str">
        <f>IF(A73="","",VLOOKUP($B$4,Master!$A$4:$G$8,2,FALSE))</f>
        <v/>
      </c>
      <c r="G73" s="5" t="str">
        <f>IF(A73="","",VLOOKUP($B$4,Master!$A$4:$G$8,3,FALSE))</f>
        <v/>
      </c>
      <c r="H73" s="11" t="str">
        <f>IF($A73="","",VLOOKUP($D73,Master!$M$4:$S$109,2,FALSE))</f>
        <v/>
      </c>
      <c r="I73" s="11" t="str">
        <f>IF($A73="","",VLOOKUP($D73,Master!$M$4:$S$109,3,FALSE))</f>
        <v/>
      </c>
      <c r="J73" s="5" t="str">
        <f>IF(A73="","",VLOOKUP($B$4,Master!$A$4:$G$8,4,FALSE))</f>
        <v/>
      </c>
      <c r="K73" s="5" t="str">
        <f>IF(A73="","",VLOOKUP($B$4,Master!$A$4:$G$8,5,FALSE))</f>
        <v/>
      </c>
      <c r="L73" s="11" t="str">
        <f>IF($A73="","",VLOOKUP($D73,Master!$M$4:$S$109,4,FALSE))</f>
        <v/>
      </c>
      <c r="M73" s="11" t="str">
        <f>IF($A73="","",VLOOKUP($D73,Master!$M$4:$S$109,5,FALSE))</f>
        <v/>
      </c>
      <c r="N73" s="5" t="str">
        <f>IF(A73="","",VLOOKUP($B$4,Master!$A$4:$G$8,6,FALSE))</f>
        <v/>
      </c>
      <c r="O73" s="5" t="str">
        <f>IF(A73="","",VLOOKUP($B$4,Master!$A$4:$G$8,7,FALSE))</f>
        <v/>
      </c>
      <c r="P73" s="11" t="str">
        <f>IF($A73="","",VLOOKUP($D73,Master!$M$4:$S$109,6,FALSE))</f>
        <v/>
      </c>
      <c r="Q73" s="11" t="str">
        <f>IF($A73="","",VLOOKUP($D73,Master!$M$4:$S$109,7,FALSE))</f>
        <v/>
      </c>
    </row>
    <row r="74" spans="1:17" outlineLevel="1" x14ac:dyDescent="0.25">
      <c r="A74" s="18"/>
      <c r="B74" s="18"/>
      <c r="C74" s="18"/>
      <c r="D74" s="4" t="str">
        <f t="shared" si="0"/>
        <v/>
      </c>
      <c r="E74" s="34" t="str">
        <f>IF($A74="","",VLOOKUP($D74,Master!$M$4:$V$109,10,FALSE))</f>
        <v/>
      </c>
      <c r="F74" s="5" t="str">
        <f>IF(A74="","",VLOOKUP($B$4,Master!$A$4:$G$8,2,FALSE))</f>
        <v/>
      </c>
      <c r="G74" s="5" t="str">
        <f>IF(A74="","",VLOOKUP($B$4,Master!$A$4:$G$8,3,FALSE))</f>
        <v/>
      </c>
      <c r="H74" s="11" t="str">
        <f>IF($A74="","",VLOOKUP($D74,Master!$M$4:$S$109,2,FALSE))</f>
        <v/>
      </c>
      <c r="I74" s="11" t="str">
        <f>IF($A74="","",VLOOKUP($D74,Master!$M$4:$S$109,3,FALSE))</f>
        <v/>
      </c>
      <c r="J74" s="5" t="str">
        <f>IF(A74="","",VLOOKUP($B$4,Master!$A$4:$G$8,4,FALSE))</f>
        <v/>
      </c>
      <c r="K74" s="5" t="str">
        <f>IF(A74="","",VLOOKUP($B$4,Master!$A$4:$G$8,5,FALSE))</f>
        <v/>
      </c>
      <c r="L74" s="11" t="str">
        <f>IF($A74="","",VLOOKUP($D74,Master!$M$4:$S$109,4,FALSE))</f>
        <v/>
      </c>
      <c r="M74" s="11" t="str">
        <f>IF($A74="","",VLOOKUP($D74,Master!$M$4:$S$109,5,FALSE))</f>
        <v/>
      </c>
      <c r="N74" s="5" t="str">
        <f>IF(A74="","",VLOOKUP($B$4,Master!$A$4:$G$8,6,FALSE))</f>
        <v/>
      </c>
      <c r="O74" s="5" t="str">
        <f>IF(A74="","",VLOOKUP($B$4,Master!$A$4:$G$8,7,FALSE))</f>
        <v/>
      </c>
      <c r="P74" s="11" t="str">
        <f>IF($A74="","",VLOOKUP($D74,Master!$M$4:$S$109,6,FALSE))</f>
        <v/>
      </c>
      <c r="Q74" s="11" t="str">
        <f>IF($A74="","",VLOOKUP($D74,Master!$M$4:$S$109,7,FALSE))</f>
        <v/>
      </c>
    </row>
    <row r="75" spans="1:17" outlineLevel="1" x14ac:dyDescent="0.25">
      <c r="A75" s="18"/>
      <c r="B75" s="18"/>
      <c r="C75" s="18"/>
      <c r="D75" s="4" t="str">
        <f t="shared" si="0"/>
        <v/>
      </c>
      <c r="E75" s="34" t="str">
        <f>IF($A75="","",VLOOKUP($D75,Master!$M$4:$V$109,10,FALSE))</f>
        <v/>
      </c>
      <c r="F75" s="5" t="str">
        <f>IF(A75="","",VLOOKUP($B$4,Master!$A$4:$G$8,2,FALSE))</f>
        <v/>
      </c>
      <c r="G75" s="5" t="str">
        <f>IF(A75="","",VLOOKUP($B$4,Master!$A$4:$G$8,3,FALSE))</f>
        <v/>
      </c>
      <c r="H75" s="11" t="str">
        <f>IF($A75="","",VLOOKUP($D75,Master!$M$4:$S$109,2,FALSE))</f>
        <v/>
      </c>
      <c r="I75" s="11" t="str">
        <f>IF($A75="","",VLOOKUP($D75,Master!$M$4:$S$109,3,FALSE))</f>
        <v/>
      </c>
      <c r="J75" s="5" t="str">
        <f>IF(A75="","",VLOOKUP($B$4,Master!$A$4:$G$8,4,FALSE))</f>
        <v/>
      </c>
      <c r="K75" s="5" t="str">
        <f>IF(A75="","",VLOOKUP($B$4,Master!$A$4:$G$8,5,FALSE))</f>
        <v/>
      </c>
      <c r="L75" s="11" t="str">
        <f>IF($A75="","",VLOOKUP($D75,Master!$M$4:$S$109,4,FALSE))</f>
        <v/>
      </c>
      <c r="M75" s="11" t="str">
        <f>IF($A75="","",VLOOKUP($D75,Master!$M$4:$S$109,5,FALSE))</f>
        <v/>
      </c>
      <c r="N75" s="5" t="str">
        <f>IF(A75="","",VLOOKUP($B$4,Master!$A$4:$G$8,6,FALSE))</f>
        <v/>
      </c>
      <c r="O75" s="5" t="str">
        <f>IF(A75="","",VLOOKUP($B$4,Master!$A$4:$G$8,7,FALSE))</f>
        <v/>
      </c>
      <c r="P75" s="11" t="str">
        <f>IF($A75="","",VLOOKUP($D75,Master!$M$4:$S$109,6,FALSE))</f>
        <v/>
      </c>
      <c r="Q75" s="11" t="str">
        <f>IF($A75="","",VLOOKUP($D75,Master!$M$4:$S$109,7,FALSE))</f>
        <v/>
      </c>
    </row>
    <row r="76" spans="1:17" outlineLevel="1" x14ac:dyDescent="0.25">
      <c r="A76" s="18"/>
      <c r="B76" s="18"/>
      <c r="C76" s="18"/>
      <c r="D76" s="4" t="str">
        <f t="shared" si="0"/>
        <v/>
      </c>
      <c r="E76" s="34" t="str">
        <f>IF($A76="","",VLOOKUP($D76,Master!$M$4:$V$109,10,FALSE))</f>
        <v/>
      </c>
      <c r="F76" s="5" t="str">
        <f>IF(A76="","",VLOOKUP($B$4,Master!$A$4:$G$8,2,FALSE))</f>
        <v/>
      </c>
      <c r="G76" s="5" t="str">
        <f>IF(A76="","",VLOOKUP($B$4,Master!$A$4:$G$8,3,FALSE))</f>
        <v/>
      </c>
      <c r="H76" s="11" t="str">
        <f>IF($A76="","",VLOOKUP($D76,Master!$M$4:$S$109,2,FALSE))</f>
        <v/>
      </c>
      <c r="I76" s="11" t="str">
        <f>IF($A76="","",VLOOKUP($D76,Master!$M$4:$S$109,3,FALSE))</f>
        <v/>
      </c>
      <c r="J76" s="5" t="str">
        <f>IF(A76="","",VLOOKUP($B$4,Master!$A$4:$G$8,4,FALSE))</f>
        <v/>
      </c>
      <c r="K76" s="5" t="str">
        <f>IF(A76="","",VLOOKUP($B$4,Master!$A$4:$G$8,5,FALSE))</f>
        <v/>
      </c>
      <c r="L76" s="11" t="str">
        <f>IF($A76="","",VLOOKUP($D76,Master!$M$4:$S$109,4,FALSE))</f>
        <v/>
      </c>
      <c r="M76" s="11" t="str">
        <f>IF($A76="","",VLOOKUP($D76,Master!$M$4:$S$109,5,FALSE))</f>
        <v/>
      </c>
      <c r="N76" s="5" t="str">
        <f>IF(A76="","",VLOOKUP($B$4,Master!$A$4:$G$8,6,FALSE))</f>
        <v/>
      </c>
      <c r="O76" s="5" t="str">
        <f>IF(A76="","",VLOOKUP($B$4,Master!$A$4:$G$8,7,FALSE))</f>
        <v/>
      </c>
      <c r="P76" s="11" t="str">
        <f>IF($A76="","",VLOOKUP($D76,Master!$M$4:$S$109,6,FALSE))</f>
        <v/>
      </c>
      <c r="Q76" s="11" t="str">
        <f>IF($A76="","",VLOOKUP($D76,Master!$M$4:$S$109,7,FALSE))</f>
        <v/>
      </c>
    </row>
    <row r="77" spans="1:17" outlineLevel="1" x14ac:dyDescent="0.25">
      <c r="A77" s="18"/>
      <c r="B77" s="18"/>
      <c r="C77" s="18"/>
      <c r="D77" s="4" t="str">
        <f t="shared" si="0"/>
        <v/>
      </c>
      <c r="E77" s="34" t="str">
        <f>IF($A77="","",VLOOKUP($D77,Master!$M$4:$V$109,10,FALSE))</f>
        <v/>
      </c>
      <c r="F77" s="5" t="str">
        <f>IF(A77="","",VLOOKUP($B$4,Master!$A$4:$G$8,2,FALSE))</f>
        <v/>
      </c>
      <c r="G77" s="5" t="str">
        <f>IF(A77="","",VLOOKUP($B$4,Master!$A$4:$G$8,3,FALSE))</f>
        <v/>
      </c>
      <c r="H77" s="11" t="str">
        <f>IF($A77="","",VLOOKUP($D77,Master!$M$4:$S$109,2,FALSE))</f>
        <v/>
      </c>
      <c r="I77" s="11" t="str">
        <f>IF($A77="","",VLOOKUP($D77,Master!$M$4:$S$109,3,FALSE))</f>
        <v/>
      </c>
      <c r="J77" s="5" t="str">
        <f>IF(A77="","",VLOOKUP($B$4,Master!$A$4:$G$8,4,FALSE))</f>
        <v/>
      </c>
      <c r="K77" s="5" t="str">
        <f>IF(A77="","",VLOOKUP($B$4,Master!$A$4:$G$8,5,FALSE))</f>
        <v/>
      </c>
      <c r="L77" s="11" t="str">
        <f>IF($A77="","",VLOOKUP($D77,Master!$M$4:$S$109,4,FALSE))</f>
        <v/>
      </c>
      <c r="M77" s="11" t="str">
        <f>IF($A77="","",VLOOKUP($D77,Master!$M$4:$S$109,5,FALSE))</f>
        <v/>
      </c>
      <c r="N77" s="5" t="str">
        <f>IF(A77="","",VLOOKUP($B$4,Master!$A$4:$G$8,6,FALSE))</f>
        <v/>
      </c>
      <c r="O77" s="5" t="str">
        <f>IF(A77="","",VLOOKUP($B$4,Master!$A$4:$G$8,7,FALSE))</f>
        <v/>
      </c>
      <c r="P77" s="11" t="str">
        <f>IF($A77="","",VLOOKUP($D77,Master!$M$4:$S$109,6,FALSE))</f>
        <v/>
      </c>
      <c r="Q77" s="11" t="str">
        <f>IF($A77="","",VLOOKUP($D77,Master!$M$4:$S$109,7,FALSE))</f>
        <v/>
      </c>
    </row>
    <row r="79" spans="1:17" ht="18.75" x14ac:dyDescent="0.3">
      <c r="C79" s="7" t="s">
        <v>122</v>
      </c>
      <c r="D79" s="8"/>
      <c r="E79" s="35">
        <f>MIN(E9:E77)</f>
        <v>0.999</v>
      </c>
      <c r="F79" s="9">
        <f>MAX(F9:F77)</f>
        <v>0</v>
      </c>
      <c r="G79" s="9">
        <f t="shared" ref="G79:Q79" si="2">MAX(G9:G77)</f>
        <v>0</v>
      </c>
      <c r="H79" s="12">
        <f t="shared" si="2"/>
        <v>2</v>
      </c>
      <c r="I79" s="12">
        <f t="shared" si="2"/>
        <v>24</v>
      </c>
      <c r="J79" s="9">
        <f t="shared" si="2"/>
        <v>0</v>
      </c>
      <c r="K79" s="9">
        <f t="shared" si="2"/>
        <v>0</v>
      </c>
      <c r="L79" s="12">
        <f t="shared" si="2"/>
        <v>2</v>
      </c>
      <c r="M79" s="12">
        <f t="shared" si="2"/>
        <v>24</v>
      </c>
      <c r="N79" s="9">
        <f t="shared" si="2"/>
        <v>2</v>
      </c>
      <c r="O79" s="9">
        <f t="shared" si="2"/>
        <v>2</v>
      </c>
      <c r="P79" s="12">
        <f t="shared" si="2"/>
        <v>12</v>
      </c>
      <c r="Q79" s="12">
        <f t="shared" si="2"/>
        <v>24</v>
      </c>
    </row>
    <row r="82" spans="1:24" ht="14.45" customHeight="1" x14ac:dyDescent="0.25">
      <c r="A82" s="6" t="s">
        <v>123</v>
      </c>
      <c r="F82" s="39" t="s">
        <v>3</v>
      </c>
      <c r="G82" s="39"/>
      <c r="H82" s="39"/>
      <c r="I82" s="39"/>
      <c r="J82" s="39" t="s">
        <v>4</v>
      </c>
      <c r="K82" s="39"/>
      <c r="L82" s="39"/>
      <c r="M82" s="39"/>
      <c r="N82" s="39" t="s">
        <v>5</v>
      </c>
      <c r="O82" s="39"/>
      <c r="P82" s="39"/>
      <c r="Q82" s="39"/>
      <c r="S82" s="45" t="s">
        <v>124</v>
      </c>
      <c r="T82" s="45"/>
      <c r="U82" s="45"/>
      <c r="V82" s="45"/>
      <c r="W82" s="45"/>
      <c r="X82" s="45"/>
    </row>
    <row r="83" spans="1:24" x14ac:dyDescent="0.25">
      <c r="F83" s="40" t="s">
        <v>120</v>
      </c>
      <c r="G83" s="41"/>
      <c r="H83" s="43" t="s">
        <v>121</v>
      </c>
      <c r="I83" s="43"/>
      <c r="J83" s="42" t="s">
        <v>120</v>
      </c>
      <c r="K83" s="42"/>
      <c r="L83" s="43" t="s">
        <v>121</v>
      </c>
      <c r="M83" s="43"/>
      <c r="N83" s="42" t="s">
        <v>120</v>
      </c>
      <c r="O83" s="42"/>
      <c r="P83" s="43" t="s">
        <v>121</v>
      </c>
      <c r="Q83" s="43"/>
      <c r="S83" s="44" t="s">
        <v>125</v>
      </c>
      <c r="T83" s="44" t="s">
        <v>126</v>
      </c>
      <c r="U83" s="44" t="s">
        <v>127</v>
      </c>
      <c r="V83" s="44" t="s">
        <v>128</v>
      </c>
      <c r="W83" s="44" t="s">
        <v>129</v>
      </c>
      <c r="X83" s="44" t="s">
        <v>130</v>
      </c>
    </row>
    <row r="84" spans="1:24" x14ac:dyDescent="0.25">
      <c r="A84" s="2" t="s">
        <v>6</v>
      </c>
      <c r="B84" s="2" t="s">
        <v>62</v>
      </c>
      <c r="C84" s="2" t="s">
        <v>131</v>
      </c>
      <c r="D84" s="2" t="s">
        <v>12</v>
      </c>
      <c r="E84" s="33" t="s">
        <v>14</v>
      </c>
      <c r="F84" s="3" t="s">
        <v>9</v>
      </c>
      <c r="G84" s="3" t="s">
        <v>10</v>
      </c>
      <c r="H84" s="14" t="s">
        <v>9</v>
      </c>
      <c r="I84" s="14" t="s">
        <v>10</v>
      </c>
      <c r="J84" s="3" t="s">
        <v>9</v>
      </c>
      <c r="K84" s="3" t="s">
        <v>10</v>
      </c>
      <c r="L84" s="14" t="s">
        <v>9</v>
      </c>
      <c r="M84" s="14" t="s">
        <v>10</v>
      </c>
      <c r="N84" s="3" t="s">
        <v>9</v>
      </c>
      <c r="O84" s="3" t="s">
        <v>10</v>
      </c>
      <c r="P84" s="14" t="s">
        <v>9</v>
      </c>
      <c r="Q84" s="14" t="s">
        <v>10</v>
      </c>
      <c r="S84" s="44"/>
      <c r="T84" s="44"/>
      <c r="U84" s="44"/>
      <c r="V84" s="44"/>
      <c r="W84" s="44"/>
      <c r="X84" s="44"/>
    </row>
    <row r="85" spans="1:24" outlineLevel="1" x14ac:dyDescent="0.25">
      <c r="A85" s="4" t="str">
        <f t="shared" ref="A85:B104" si="3">IF(A9="","",A9)</f>
        <v>Azure Storage</v>
      </c>
      <c r="B85" s="4" t="str">
        <f t="shared" si="3"/>
        <v>stmyaisazasseprd002</v>
      </c>
      <c r="C85" s="4" t="str">
        <f t="shared" ref="C85:C116" si="4">IF(A9="","",IF(C9="Zone Redundant",C9,"Multi-AZ"))</f>
        <v>Multi-AZ</v>
      </c>
      <c r="D85" s="4" t="str">
        <f>IF(A85="","",_xlfn.CONCAT(A85,"-",IF(C85="Zone Redundant",C85,IF(C85="","Zonal - Single Zone Deployment","Zonal - Multi-AZ Deployment"))))</f>
        <v>Azure Storage-Zonal - Multi-AZ Deployment</v>
      </c>
      <c r="E85" s="34">
        <f>IF($A85="","",VLOOKUP($D85,Master!$M$4:$V$109,10,FALSE))</f>
        <v>0.999</v>
      </c>
      <c r="F85" s="5">
        <f>IF(A85="","",VLOOKUP($B$4,Master!$A$4:$G$8,2,FALSE))</f>
        <v>0</v>
      </c>
      <c r="G85" s="5">
        <f>IF(A85="","",VLOOKUP($B$4,Master!$A$4:$G$8,3,FALSE))</f>
        <v>0</v>
      </c>
      <c r="H85" s="15">
        <f>IF($A85="","",VLOOKUP($D85,Master!$M$4:$S$109,2,FALSE))</f>
        <v>0</v>
      </c>
      <c r="I85" s="15">
        <f>IF($A85="","",VLOOKUP($D85,Master!$M$4:$S$109,3,FALSE))</f>
        <v>0</v>
      </c>
      <c r="J85" s="5">
        <f>IF(A85="","",VLOOKUP($B$4,Master!$A$4:$G$8,4,FALSE))</f>
        <v>0</v>
      </c>
      <c r="K85" s="5">
        <f>IF(A85="","",VLOOKUP($B$4,Master!$A$4:$G$8,5,FALSE))</f>
        <v>0</v>
      </c>
      <c r="L85" s="15">
        <f>IF($A85="","",VLOOKUP($D85,Master!$M$4:$S$109,4,FALSE))</f>
        <v>0</v>
      </c>
      <c r="M85" s="15">
        <f>IF($A85="","",VLOOKUP($D85,Master!$M$4:$S$109,5,FALSE))</f>
        <v>0</v>
      </c>
      <c r="N85" s="5">
        <f>IF(A85="","",VLOOKUP($B$4,Master!$A$4:$G$8,6,FALSE))</f>
        <v>2</v>
      </c>
      <c r="O85" s="5">
        <f>IF(A85="","",VLOOKUP($B$4,Master!$A$4:$G$8,7,FALSE))</f>
        <v>2</v>
      </c>
      <c r="P85" s="15">
        <f>IF($A85="","",VLOOKUP($D85,Master!$M$4:$S$109,6,FALSE))</f>
        <v>2</v>
      </c>
      <c r="Q85" s="15">
        <f>IF($A85="","",VLOOKUP($D85,Master!$M$4:$S$109,7,FALSE))</f>
        <v>24</v>
      </c>
      <c r="S85" s="4" t="str">
        <f t="shared" ref="S85:S116" si="5">IF(A9="","",IF(C9="Zone Redundant",C9,IF(C9="","Single Zone","Multi-AZ")))</f>
        <v>Single Zone</v>
      </c>
      <c r="T85" s="4" t="str">
        <f>IF($A85="","",VLOOKUP($D85,Master!$M$4:$U$109,8,FALSE))</f>
        <v>Azure BLOB Storage (ZRS, 1 TB)</v>
      </c>
      <c r="U85" s="27">
        <f>IF($A85="","",VLOOKUP($D85,Master!$M$4:$U$109,9,FALSE))</f>
        <v>6.8493150684931503E-3</v>
      </c>
      <c r="V85" s="4">
        <f t="shared" ref="V85:V116" si="6">IF(A85="","",IF(S85="Single Zone",1,0))</f>
        <v>1</v>
      </c>
      <c r="W85" s="4">
        <f t="shared" ref="W85:W116" si="7">IF(A85="","",IF(S85="Single Zone",730,0))</f>
        <v>730</v>
      </c>
      <c r="X85" s="27">
        <f t="shared" ref="X85:X116" si="8">IF(A85="","",U85*V85*W85)</f>
        <v>5</v>
      </c>
    </row>
    <row r="86" spans="1:24" outlineLevel="1" x14ac:dyDescent="0.25">
      <c r="A86" s="4" t="str">
        <f t="shared" si="3"/>
        <v>Azure Storage</v>
      </c>
      <c r="B86" s="4" t="str">
        <f t="shared" si="3"/>
        <v>cs11003200150826510</v>
      </c>
      <c r="C86" s="4" t="str">
        <f t="shared" si="4"/>
        <v>Multi-AZ</v>
      </c>
      <c r="D86" s="4" t="str">
        <f t="shared" ref="D86:D153" si="9">IF(A86="","",_xlfn.CONCAT(A86,"-",IF(C86="Zone Redundant",C86,IF(C86="","Zonal - Single Zone Deployment","Zonal - Multi-AZ Deployment"))))</f>
        <v>Azure Storage-Zonal - Multi-AZ Deployment</v>
      </c>
      <c r="E86" s="34">
        <f>IF($A86="","",VLOOKUP($D86,Master!$M$4:$V$109,10,FALSE))</f>
        <v>0.999</v>
      </c>
      <c r="F86" s="5">
        <f>IF(A86="","",VLOOKUP($B$4,Master!$A$4:$G$8,2,FALSE))</f>
        <v>0</v>
      </c>
      <c r="G86" s="5">
        <f>IF(A86="","",VLOOKUP($B$4,Master!$A$4:$G$8,3,FALSE))</f>
        <v>0</v>
      </c>
      <c r="H86" s="15">
        <f>IF($A86="","",VLOOKUP($D86,Master!$M$4:$S$109,2,FALSE))</f>
        <v>0</v>
      </c>
      <c r="I86" s="15">
        <f>IF($A86="","",VLOOKUP($D86,Master!$M$4:$S$109,3,FALSE))</f>
        <v>0</v>
      </c>
      <c r="J86" s="5">
        <f>IF(A86="","",VLOOKUP($B$4,Master!$A$4:$G$8,4,FALSE))</f>
        <v>0</v>
      </c>
      <c r="K86" s="5">
        <f>IF(A86="","",VLOOKUP($B$4,Master!$A$4:$G$8,5,FALSE))</f>
        <v>0</v>
      </c>
      <c r="L86" s="15">
        <f>IF($A86="","",VLOOKUP($D86,Master!$M$4:$S$109,4,FALSE))</f>
        <v>0</v>
      </c>
      <c r="M86" s="15">
        <f>IF($A86="","",VLOOKUP($D86,Master!$M$4:$S$109,5,FALSE))</f>
        <v>0</v>
      </c>
      <c r="N86" s="5">
        <f>IF(A86="","",VLOOKUP($B$4,Master!$A$4:$G$8,6,FALSE))</f>
        <v>2</v>
      </c>
      <c r="O86" s="5">
        <f>IF(A86="","",VLOOKUP($B$4,Master!$A$4:$G$8,7,FALSE))</f>
        <v>2</v>
      </c>
      <c r="P86" s="15">
        <f>IF($A86="","",VLOOKUP($D86,Master!$M$4:$S$109,6,FALSE))</f>
        <v>2</v>
      </c>
      <c r="Q86" s="15">
        <f>IF($A86="","",VLOOKUP($D86,Master!$M$4:$S$109,7,FALSE))</f>
        <v>24</v>
      </c>
      <c r="S86" s="4" t="str">
        <f t="shared" si="5"/>
        <v>Single Zone</v>
      </c>
      <c r="T86" s="4" t="str">
        <f>IF($A86="","",VLOOKUP($D86,Master!$M$4:$U$109,8,FALSE))</f>
        <v>Azure BLOB Storage (ZRS, 1 TB)</v>
      </c>
      <c r="U86" s="27">
        <f>IF($A86="","",VLOOKUP($D86,Master!$M$4:$U$109,9,FALSE))</f>
        <v>6.8493150684931503E-3</v>
      </c>
      <c r="V86" s="4">
        <f t="shared" si="6"/>
        <v>1</v>
      </c>
      <c r="W86" s="4">
        <f t="shared" si="7"/>
        <v>730</v>
      </c>
      <c r="X86" s="27">
        <f t="shared" si="8"/>
        <v>5</v>
      </c>
    </row>
    <row r="87" spans="1:24" outlineLevel="1" x14ac:dyDescent="0.25">
      <c r="A87" s="4" t="str">
        <f t="shared" si="3"/>
        <v>Azure Storage</v>
      </c>
      <c r="B87" s="4" t="str">
        <f t="shared" si="3"/>
        <v>cs110032002196a4abd</v>
      </c>
      <c r="C87" s="4" t="str">
        <f t="shared" si="4"/>
        <v>Multi-AZ</v>
      </c>
      <c r="D87" s="4" t="str">
        <f t="shared" si="9"/>
        <v>Azure Storage-Zonal - Multi-AZ Deployment</v>
      </c>
      <c r="E87" s="34">
        <f>IF($A87="","",VLOOKUP($D87,Master!$M$4:$V$109,10,FALSE))</f>
        <v>0.999</v>
      </c>
      <c r="F87" s="5">
        <f>IF(A87="","",VLOOKUP($B$4,Master!$A$4:$G$8,2,FALSE))</f>
        <v>0</v>
      </c>
      <c r="G87" s="5">
        <f>IF(A87="","",VLOOKUP($B$4,Master!$A$4:$G$8,3,FALSE))</f>
        <v>0</v>
      </c>
      <c r="H87" s="15">
        <f>IF($A87="","",VLOOKUP($D87,Master!$M$4:$S$109,2,FALSE))</f>
        <v>0</v>
      </c>
      <c r="I87" s="15">
        <f>IF($A87="","",VLOOKUP($D87,Master!$M$4:$S$109,3,FALSE))</f>
        <v>0</v>
      </c>
      <c r="J87" s="5">
        <f>IF(A87="","",VLOOKUP($B$4,Master!$A$4:$G$8,4,FALSE))</f>
        <v>0</v>
      </c>
      <c r="K87" s="5">
        <f>IF(A87="","",VLOOKUP($B$4,Master!$A$4:$G$8,5,FALSE))</f>
        <v>0</v>
      </c>
      <c r="L87" s="15">
        <f>IF($A87="","",VLOOKUP($D87,Master!$M$4:$S$109,4,FALSE))</f>
        <v>0</v>
      </c>
      <c r="M87" s="15">
        <f>IF($A87="","",VLOOKUP($D87,Master!$M$4:$S$109,5,FALSE))</f>
        <v>0</v>
      </c>
      <c r="N87" s="5">
        <f>IF(A87="","",VLOOKUP($B$4,Master!$A$4:$G$8,6,FALSE))</f>
        <v>2</v>
      </c>
      <c r="O87" s="5">
        <f>IF(A87="","",VLOOKUP($B$4,Master!$A$4:$G$8,7,FALSE))</f>
        <v>2</v>
      </c>
      <c r="P87" s="15">
        <f>IF($A87="","",VLOOKUP($D87,Master!$M$4:$S$109,6,FALSE))</f>
        <v>2</v>
      </c>
      <c r="Q87" s="15">
        <f>IF($A87="","",VLOOKUP($D87,Master!$M$4:$S$109,7,FALSE))</f>
        <v>24</v>
      </c>
      <c r="S87" s="4" t="str">
        <f t="shared" si="5"/>
        <v>Single Zone</v>
      </c>
      <c r="T87" s="4" t="str">
        <f>IF($A87="","",VLOOKUP($D87,Master!$M$4:$U$109,8,FALSE))</f>
        <v>Azure BLOB Storage (ZRS, 1 TB)</v>
      </c>
      <c r="U87" s="27">
        <f>IF($A87="","",VLOOKUP($D87,Master!$M$4:$U$109,9,FALSE))</f>
        <v>6.8493150684931503E-3</v>
      </c>
      <c r="V87" s="4">
        <f t="shared" si="6"/>
        <v>1</v>
      </c>
      <c r="W87" s="4">
        <f t="shared" si="7"/>
        <v>730</v>
      </c>
      <c r="X87" s="27">
        <f t="shared" si="8"/>
        <v>5</v>
      </c>
    </row>
    <row r="88" spans="1:24" outlineLevel="1" x14ac:dyDescent="0.25">
      <c r="A88" s="4" t="str">
        <f t="shared" si="3"/>
        <v>Azure Storage</v>
      </c>
      <c r="B88" s="4" t="str">
        <f t="shared" si="3"/>
        <v>stmyaisadfazasseprd001</v>
      </c>
      <c r="C88" s="4" t="str">
        <f t="shared" si="4"/>
        <v>Multi-AZ</v>
      </c>
      <c r="D88" s="4" t="str">
        <f t="shared" si="9"/>
        <v>Azure Storage-Zonal - Multi-AZ Deployment</v>
      </c>
      <c r="E88" s="34">
        <f>IF($A88="","",VLOOKUP($D88,Master!$M$4:$V$109,10,FALSE))</f>
        <v>0.999</v>
      </c>
      <c r="F88" s="5">
        <f>IF(A88="","",VLOOKUP($B$4,Master!$A$4:$G$8,2,FALSE))</f>
        <v>0</v>
      </c>
      <c r="G88" s="5">
        <f>IF(A88="","",VLOOKUP($B$4,Master!$A$4:$G$8,3,FALSE))</f>
        <v>0</v>
      </c>
      <c r="H88" s="15">
        <f>IF($A88="","",VLOOKUP($D88,Master!$M$4:$S$109,2,FALSE))</f>
        <v>0</v>
      </c>
      <c r="I88" s="15">
        <f>IF($A88="","",VLOOKUP($D88,Master!$M$4:$S$109,3,FALSE))</f>
        <v>0</v>
      </c>
      <c r="J88" s="5">
        <f>IF(A88="","",VLOOKUP($B$4,Master!$A$4:$G$8,4,FALSE))</f>
        <v>0</v>
      </c>
      <c r="K88" s="5">
        <f>IF(A88="","",VLOOKUP($B$4,Master!$A$4:$G$8,5,FALSE))</f>
        <v>0</v>
      </c>
      <c r="L88" s="15">
        <f>IF($A88="","",VLOOKUP($D88,Master!$M$4:$S$109,4,FALSE))</f>
        <v>0</v>
      </c>
      <c r="M88" s="15">
        <f>IF($A88="","",VLOOKUP($D88,Master!$M$4:$S$109,5,FALSE))</f>
        <v>0</v>
      </c>
      <c r="N88" s="5">
        <f>IF(A88="","",VLOOKUP($B$4,Master!$A$4:$G$8,6,FALSE))</f>
        <v>2</v>
      </c>
      <c r="O88" s="5">
        <f>IF(A88="","",VLOOKUP($B$4,Master!$A$4:$G$8,7,FALSE))</f>
        <v>2</v>
      </c>
      <c r="P88" s="15">
        <f>IF($A88="","",VLOOKUP($D88,Master!$M$4:$S$109,6,FALSE))</f>
        <v>2</v>
      </c>
      <c r="Q88" s="15">
        <f>IF($A88="","",VLOOKUP($D88,Master!$M$4:$S$109,7,FALSE))</f>
        <v>24</v>
      </c>
      <c r="S88" s="4" t="str">
        <f t="shared" si="5"/>
        <v>Multi-AZ</v>
      </c>
      <c r="T88" s="4" t="str">
        <f>IF($A88="","",VLOOKUP($D88,Master!$M$4:$U$109,8,FALSE))</f>
        <v>Azure BLOB Storage (ZRS, 1 TB)</v>
      </c>
      <c r="U88" s="27">
        <f>IF($A88="","",VLOOKUP($D88,Master!$M$4:$U$109,9,FALSE))</f>
        <v>6.8493150684931503E-3</v>
      </c>
      <c r="V88" s="4">
        <f t="shared" si="6"/>
        <v>0</v>
      </c>
      <c r="W88" s="4">
        <f t="shared" si="7"/>
        <v>0</v>
      </c>
      <c r="X88" s="27">
        <f t="shared" si="8"/>
        <v>0</v>
      </c>
    </row>
    <row r="89" spans="1:24" outlineLevel="1" x14ac:dyDescent="0.25">
      <c r="A89" s="4" t="str">
        <f t="shared" si="3"/>
        <v>Azure Storage</v>
      </c>
      <c r="B89" s="4" t="str">
        <f t="shared" si="3"/>
        <v>stmyaisazasseprd001</v>
      </c>
      <c r="C89" s="4" t="str">
        <f t="shared" si="4"/>
        <v>Multi-AZ</v>
      </c>
      <c r="D89" s="4" t="str">
        <f t="shared" si="9"/>
        <v>Azure Storage-Zonal - Multi-AZ Deployment</v>
      </c>
      <c r="E89" s="34">
        <f>IF($A89="","",VLOOKUP($D89,Master!$M$4:$V$109,10,FALSE))</f>
        <v>0.999</v>
      </c>
      <c r="F89" s="5">
        <f>IF(A89="","",VLOOKUP($B$4,Master!$A$4:$G$8,2,FALSE))</f>
        <v>0</v>
      </c>
      <c r="G89" s="5">
        <f>IF(A89="","",VLOOKUP($B$4,Master!$A$4:$G$8,3,FALSE))</f>
        <v>0</v>
      </c>
      <c r="H89" s="15">
        <f>IF($A89="","",VLOOKUP($D89,Master!$M$4:$S$109,2,FALSE))</f>
        <v>0</v>
      </c>
      <c r="I89" s="15">
        <f>IF($A89="","",VLOOKUP($D89,Master!$M$4:$S$109,3,FALSE))</f>
        <v>0</v>
      </c>
      <c r="J89" s="5">
        <f>IF(A89="","",VLOOKUP($B$4,Master!$A$4:$G$8,4,FALSE))</f>
        <v>0</v>
      </c>
      <c r="K89" s="5">
        <f>IF(A89="","",VLOOKUP($B$4,Master!$A$4:$G$8,5,FALSE))</f>
        <v>0</v>
      </c>
      <c r="L89" s="15">
        <f>IF($A89="","",VLOOKUP($D89,Master!$M$4:$S$109,4,FALSE))</f>
        <v>0</v>
      </c>
      <c r="M89" s="15">
        <f>IF($A89="","",VLOOKUP($D89,Master!$M$4:$S$109,5,FALSE))</f>
        <v>0</v>
      </c>
      <c r="N89" s="5">
        <f>IF(A89="","",VLOOKUP($B$4,Master!$A$4:$G$8,6,FALSE))</f>
        <v>2</v>
      </c>
      <c r="O89" s="5">
        <f>IF(A89="","",VLOOKUP($B$4,Master!$A$4:$G$8,7,FALSE))</f>
        <v>2</v>
      </c>
      <c r="P89" s="15">
        <f>IF($A89="","",VLOOKUP($D89,Master!$M$4:$S$109,6,FALSE))</f>
        <v>2</v>
      </c>
      <c r="Q89" s="15">
        <f>IF($A89="","",VLOOKUP($D89,Master!$M$4:$S$109,7,FALSE))</f>
        <v>24</v>
      </c>
      <c r="S89" s="4" t="str">
        <f t="shared" si="5"/>
        <v>Multi-AZ</v>
      </c>
      <c r="T89" s="4" t="str">
        <f>IF($A89="","",VLOOKUP($D89,Master!$M$4:$U$109,8,FALSE))</f>
        <v>Azure BLOB Storage (ZRS, 1 TB)</v>
      </c>
      <c r="U89" s="27">
        <f>IF($A89="","",VLOOKUP($D89,Master!$M$4:$U$109,9,FALSE))</f>
        <v>6.8493150684931503E-3</v>
      </c>
      <c r="V89" s="4">
        <f t="shared" si="6"/>
        <v>0</v>
      </c>
      <c r="W89" s="4">
        <f t="shared" si="7"/>
        <v>0</v>
      </c>
      <c r="X89" s="27">
        <f t="shared" si="8"/>
        <v>0</v>
      </c>
    </row>
    <row r="90" spans="1:24" outlineLevel="1" x14ac:dyDescent="0.25">
      <c r="A90" s="4" t="str">
        <f t="shared" si="3"/>
        <v>Azure Storage</v>
      </c>
      <c r="B90" s="4" t="str">
        <f t="shared" si="3"/>
        <v>stmyaisiacazasseprd001</v>
      </c>
      <c r="C90" s="4" t="str">
        <f t="shared" si="4"/>
        <v>Multi-AZ</v>
      </c>
      <c r="D90" s="4" t="str">
        <f t="shared" si="9"/>
        <v>Azure Storage-Zonal - Multi-AZ Deployment</v>
      </c>
      <c r="E90" s="34">
        <f>IF($A90="","",VLOOKUP($D90,Master!$M$4:$V$109,10,FALSE))</f>
        <v>0.999</v>
      </c>
      <c r="F90" s="5">
        <f>IF(A90="","",VLOOKUP($B$4,Master!$A$4:$G$8,2,FALSE))</f>
        <v>0</v>
      </c>
      <c r="G90" s="5">
        <f>IF(A90="","",VLOOKUP($B$4,Master!$A$4:$G$8,3,FALSE))</f>
        <v>0</v>
      </c>
      <c r="H90" s="15">
        <f>IF($A90="","",VLOOKUP($D90,Master!$M$4:$S$109,2,FALSE))</f>
        <v>0</v>
      </c>
      <c r="I90" s="15">
        <f>IF($A90="","",VLOOKUP($D90,Master!$M$4:$S$109,3,FALSE))</f>
        <v>0</v>
      </c>
      <c r="J90" s="5">
        <f>IF(A90="","",VLOOKUP($B$4,Master!$A$4:$G$8,4,FALSE))</f>
        <v>0</v>
      </c>
      <c r="K90" s="5">
        <f>IF(A90="","",VLOOKUP($B$4,Master!$A$4:$G$8,5,FALSE))</f>
        <v>0</v>
      </c>
      <c r="L90" s="15">
        <f>IF($A90="","",VLOOKUP($D90,Master!$M$4:$S$109,4,FALSE))</f>
        <v>0</v>
      </c>
      <c r="M90" s="15">
        <f>IF($A90="","",VLOOKUP($D90,Master!$M$4:$S$109,5,FALSE))</f>
        <v>0</v>
      </c>
      <c r="N90" s="5">
        <f>IF(A90="","",VLOOKUP($B$4,Master!$A$4:$G$8,6,FALSE))</f>
        <v>2</v>
      </c>
      <c r="O90" s="5">
        <f>IF(A90="","",VLOOKUP($B$4,Master!$A$4:$G$8,7,FALSE))</f>
        <v>2</v>
      </c>
      <c r="P90" s="15">
        <f>IF($A90="","",VLOOKUP($D90,Master!$M$4:$S$109,6,FALSE))</f>
        <v>2</v>
      </c>
      <c r="Q90" s="15">
        <f>IF($A90="","",VLOOKUP($D90,Master!$M$4:$S$109,7,FALSE))</f>
        <v>24</v>
      </c>
      <c r="S90" s="4" t="str">
        <f t="shared" si="5"/>
        <v>Multi-AZ</v>
      </c>
      <c r="T90" s="4" t="str">
        <f>IF($A90="","",VLOOKUP($D90,Master!$M$4:$U$109,8,FALSE))</f>
        <v>Azure BLOB Storage (ZRS, 1 TB)</v>
      </c>
      <c r="U90" s="27">
        <f>IF($A90="","",VLOOKUP($D90,Master!$M$4:$U$109,9,FALSE))</f>
        <v>6.8493150684931503E-3</v>
      </c>
      <c r="V90" s="4">
        <f t="shared" si="6"/>
        <v>0</v>
      </c>
      <c r="W90" s="4">
        <f t="shared" si="7"/>
        <v>0</v>
      </c>
      <c r="X90" s="27">
        <f t="shared" si="8"/>
        <v>0</v>
      </c>
    </row>
    <row r="91" spans="1:24" outlineLevel="1" x14ac:dyDescent="0.25">
      <c r="A91" s="4" t="str">
        <f t="shared" si="3"/>
        <v>Azure Storage</v>
      </c>
      <c r="B91" s="4" t="str">
        <f t="shared" si="3"/>
        <v>fcd5e9f903b474c57a546fa</v>
      </c>
      <c r="C91" s="4" t="str">
        <f t="shared" si="4"/>
        <v>Multi-AZ</v>
      </c>
      <c r="D91" s="4" t="str">
        <f t="shared" si="9"/>
        <v>Azure Storage-Zonal - Multi-AZ Deployment</v>
      </c>
      <c r="E91" s="34">
        <f>IF($A91="","",VLOOKUP($D91,Master!$M$4:$V$109,10,FALSE))</f>
        <v>0.999</v>
      </c>
      <c r="F91" s="5">
        <f>IF(A91="","",VLOOKUP($B$4,Master!$A$4:$G$8,2,FALSE))</f>
        <v>0</v>
      </c>
      <c r="G91" s="5">
        <f>IF(A91="","",VLOOKUP($B$4,Master!$A$4:$G$8,3,FALSE))</f>
        <v>0</v>
      </c>
      <c r="H91" s="15">
        <f>IF($A91="","",VLOOKUP($D91,Master!$M$4:$S$109,2,FALSE))</f>
        <v>0</v>
      </c>
      <c r="I91" s="15">
        <f>IF($A91="","",VLOOKUP($D91,Master!$M$4:$S$109,3,FALSE))</f>
        <v>0</v>
      </c>
      <c r="J91" s="5">
        <f>IF(A91="","",VLOOKUP($B$4,Master!$A$4:$G$8,4,FALSE))</f>
        <v>0</v>
      </c>
      <c r="K91" s="5">
        <f>IF(A91="","",VLOOKUP($B$4,Master!$A$4:$G$8,5,FALSE))</f>
        <v>0</v>
      </c>
      <c r="L91" s="15">
        <f>IF($A91="","",VLOOKUP($D91,Master!$M$4:$S$109,4,FALSE))</f>
        <v>0</v>
      </c>
      <c r="M91" s="15">
        <f>IF($A91="","",VLOOKUP($D91,Master!$M$4:$S$109,5,FALSE))</f>
        <v>0</v>
      </c>
      <c r="N91" s="5">
        <f>IF(A91="","",VLOOKUP($B$4,Master!$A$4:$G$8,6,FALSE))</f>
        <v>2</v>
      </c>
      <c r="O91" s="5">
        <f>IF(A91="","",VLOOKUP($B$4,Master!$A$4:$G$8,7,FALSE))</f>
        <v>2</v>
      </c>
      <c r="P91" s="15">
        <f>IF($A91="","",VLOOKUP($D91,Master!$M$4:$S$109,6,FALSE))</f>
        <v>2</v>
      </c>
      <c r="Q91" s="15">
        <f>IF($A91="","",VLOOKUP($D91,Master!$M$4:$S$109,7,FALSE))</f>
        <v>24</v>
      </c>
      <c r="S91" s="4" t="str">
        <f t="shared" si="5"/>
        <v>Single Zone</v>
      </c>
      <c r="T91" s="4" t="str">
        <f>IF($A91="","",VLOOKUP($D91,Master!$M$4:$U$109,8,FALSE))</f>
        <v>Azure BLOB Storage (ZRS, 1 TB)</v>
      </c>
      <c r="U91" s="27">
        <f>IF($A91="","",VLOOKUP($D91,Master!$M$4:$U$109,9,FALSE))</f>
        <v>6.8493150684931503E-3</v>
      </c>
      <c r="V91" s="4">
        <f t="shared" si="6"/>
        <v>1</v>
      </c>
      <c r="W91" s="4">
        <f t="shared" si="7"/>
        <v>730</v>
      </c>
      <c r="X91" s="27">
        <f t="shared" si="8"/>
        <v>5</v>
      </c>
    </row>
    <row r="92" spans="1:24" outlineLevel="1" x14ac:dyDescent="0.25">
      <c r="A92" s="4" t="str">
        <f t="shared" si="3"/>
        <v>Azure Storage</v>
      </c>
      <c r="B92" s="4" t="str">
        <f t="shared" si="3"/>
        <v>stmyaazaseaprd001</v>
      </c>
      <c r="C92" s="4" t="str">
        <f t="shared" si="4"/>
        <v>Multi-AZ</v>
      </c>
      <c r="D92" s="4" t="str">
        <f t="shared" si="9"/>
        <v>Azure Storage-Zonal - Multi-AZ Deployment</v>
      </c>
      <c r="E92" s="34">
        <f>IF($A92="","",VLOOKUP($D92,Master!$M$4:$V$109,10,FALSE))</f>
        <v>0.999</v>
      </c>
      <c r="F92" s="5">
        <f>IF(A92="","",VLOOKUP($B$4,Master!$A$4:$G$8,2,FALSE))</f>
        <v>0</v>
      </c>
      <c r="G92" s="5">
        <f>IF(A92="","",VLOOKUP($B$4,Master!$A$4:$G$8,3,FALSE))</f>
        <v>0</v>
      </c>
      <c r="H92" s="15">
        <f>IF($A92="","",VLOOKUP($D92,Master!$M$4:$S$109,2,FALSE))</f>
        <v>0</v>
      </c>
      <c r="I92" s="15">
        <f>IF($A92="","",VLOOKUP($D92,Master!$M$4:$S$109,3,FALSE))</f>
        <v>0</v>
      </c>
      <c r="J92" s="5">
        <f>IF(A92="","",VLOOKUP($B$4,Master!$A$4:$G$8,4,FALSE))</f>
        <v>0</v>
      </c>
      <c r="K92" s="5">
        <f>IF(A92="","",VLOOKUP($B$4,Master!$A$4:$G$8,5,FALSE))</f>
        <v>0</v>
      </c>
      <c r="L92" s="15">
        <f>IF($A92="","",VLOOKUP($D92,Master!$M$4:$S$109,4,FALSE))</f>
        <v>0</v>
      </c>
      <c r="M92" s="15">
        <f>IF($A92="","",VLOOKUP($D92,Master!$M$4:$S$109,5,FALSE))</f>
        <v>0</v>
      </c>
      <c r="N92" s="5">
        <f>IF(A92="","",VLOOKUP($B$4,Master!$A$4:$G$8,6,FALSE))</f>
        <v>2</v>
      </c>
      <c r="O92" s="5">
        <f>IF(A92="","",VLOOKUP($B$4,Master!$A$4:$G$8,7,FALSE))</f>
        <v>2</v>
      </c>
      <c r="P92" s="15">
        <f>IF($A92="","",VLOOKUP($D92,Master!$M$4:$S$109,6,FALSE))</f>
        <v>2</v>
      </c>
      <c r="Q92" s="15">
        <f>IF($A92="","",VLOOKUP($D92,Master!$M$4:$S$109,7,FALSE))</f>
        <v>24</v>
      </c>
      <c r="S92" s="4" t="str">
        <f t="shared" si="5"/>
        <v>Single Zone</v>
      </c>
      <c r="T92" s="4" t="str">
        <f>IF($A92="","",VLOOKUP($D92,Master!$M$4:$U$109,8,FALSE))</f>
        <v>Azure BLOB Storage (ZRS, 1 TB)</v>
      </c>
      <c r="U92" s="27">
        <f>IF($A92="","",VLOOKUP($D92,Master!$M$4:$U$109,9,FALSE))</f>
        <v>6.8493150684931503E-3</v>
      </c>
      <c r="V92" s="4">
        <f t="shared" si="6"/>
        <v>1</v>
      </c>
      <c r="W92" s="4">
        <f t="shared" si="7"/>
        <v>730</v>
      </c>
      <c r="X92" s="27">
        <f t="shared" si="8"/>
        <v>5</v>
      </c>
    </row>
    <row r="93" spans="1:24" outlineLevel="1" x14ac:dyDescent="0.25">
      <c r="A93" s="4" t="str">
        <f t="shared" si="3"/>
        <v>Azure Storage</v>
      </c>
      <c r="B93" s="4" t="str">
        <f t="shared" si="3"/>
        <v>stmyaoamazaseaprd001</v>
      </c>
      <c r="C93" s="4" t="str">
        <f t="shared" si="4"/>
        <v>Multi-AZ</v>
      </c>
      <c r="D93" s="4" t="str">
        <f t="shared" ref="D93:D122" si="10">IF(A93="","",_xlfn.CONCAT(A93,"-",IF(C93="Zone Redundant",C93,IF(C93="","Zonal - Single Zone Deployment","Zonal - Multi-AZ Deployment"))))</f>
        <v>Azure Storage-Zonal - Multi-AZ Deployment</v>
      </c>
      <c r="E93" s="34">
        <f>IF($A93="","",VLOOKUP($D93,Master!$M$4:$V$109,10,FALSE))</f>
        <v>0.999</v>
      </c>
      <c r="F93" s="5">
        <f>IF(A93="","",VLOOKUP($B$4,Master!$A$4:$G$8,2,FALSE))</f>
        <v>0</v>
      </c>
      <c r="G93" s="5">
        <f>IF(A93="","",VLOOKUP($B$4,Master!$A$4:$G$8,3,FALSE))</f>
        <v>0</v>
      </c>
      <c r="H93" s="15">
        <f>IF($A93="","",VLOOKUP($D93,Master!$M$4:$S$109,2,FALSE))</f>
        <v>0</v>
      </c>
      <c r="I93" s="15">
        <f>IF($A93="","",VLOOKUP($D93,Master!$M$4:$S$109,3,FALSE))</f>
        <v>0</v>
      </c>
      <c r="J93" s="5">
        <f>IF(A93="","",VLOOKUP($B$4,Master!$A$4:$G$8,4,FALSE))</f>
        <v>0</v>
      </c>
      <c r="K93" s="5">
        <f>IF(A93="","",VLOOKUP($B$4,Master!$A$4:$G$8,5,FALSE))</f>
        <v>0</v>
      </c>
      <c r="L93" s="15">
        <f>IF($A93="","",VLOOKUP($D93,Master!$M$4:$S$109,4,FALSE))</f>
        <v>0</v>
      </c>
      <c r="M93" s="15">
        <f>IF($A93="","",VLOOKUP($D93,Master!$M$4:$S$109,5,FALSE))</f>
        <v>0</v>
      </c>
      <c r="N93" s="5">
        <f>IF(A93="","",VLOOKUP($B$4,Master!$A$4:$G$8,6,FALSE))</f>
        <v>2</v>
      </c>
      <c r="O93" s="5">
        <f>IF(A93="","",VLOOKUP($B$4,Master!$A$4:$G$8,7,FALSE))</f>
        <v>2</v>
      </c>
      <c r="P93" s="15">
        <f>IF($A93="","",VLOOKUP($D93,Master!$M$4:$S$109,6,FALSE))</f>
        <v>2</v>
      </c>
      <c r="Q93" s="15">
        <f>IF($A93="","",VLOOKUP($D93,Master!$M$4:$S$109,7,FALSE))</f>
        <v>24</v>
      </c>
      <c r="S93" s="4" t="str">
        <f t="shared" si="5"/>
        <v>Single Zone</v>
      </c>
      <c r="T93" s="4" t="str">
        <f>IF($A93="","",VLOOKUP($D93,Master!$M$4:$U$109,8,FALSE))</f>
        <v>Azure BLOB Storage (ZRS, 1 TB)</v>
      </c>
      <c r="U93" s="27">
        <f>IF($A93="","",VLOOKUP($D93,Master!$M$4:$U$109,9,FALSE))</f>
        <v>6.8493150684931503E-3</v>
      </c>
      <c r="V93" s="4">
        <f t="shared" si="6"/>
        <v>1</v>
      </c>
      <c r="W93" s="4">
        <f t="shared" si="7"/>
        <v>730</v>
      </c>
      <c r="X93" s="27">
        <f t="shared" si="8"/>
        <v>5</v>
      </c>
    </row>
    <row r="94" spans="1:24" outlineLevel="1" x14ac:dyDescent="0.25">
      <c r="A94" s="4" t="str">
        <f t="shared" si="3"/>
        <v>Azure Storage</v>
      </c>
      <c r="B94" s="4" t="str">
        <f t="shared" si="3"/>
        <v>stmyapubazaseaprd001</v>
      </c>
      <c r="C94" s="4" t="str">
        <f t="shared" si="4"/>
        <v>Multi-AZ</v>
      </c>
      <c r="D94" s="4" t="str">
        <f t="shared" si="10"/>
        <v>Azure Storage-Zonal - Multi-AZ Deployment</v>
      </c>
      <c r="E94" s="34">
        <f>IF($A94="","",VLOOKUP($D94,Master!$M$4:$V$109,10,FALSE))</f>
        <v>0.999</v>
      </c>
      <c r="F94" s="5">
        <f>IF(A94="","",VLOOKUP($B$4,Master!$A$4:$G$8,2,FALSE))</f>
        <v>0</v>
      </c>
      <c r="G94" s="5">
        <f>IF(A94="","",VLOOKUP($B$4,Master!$A$4:$G$8,3,FALSE))</f>
        <v>0</v>
      </c>
      <c r="H94" s="15">
        <f>IF($A94="","",VLOOKUP($D94,Master!$M$4:$S$109,2,FALSE))</f>
        <v>0</v>
      </c>
      <c r="I94" s="15">
        <f>IF($A94="","",VLOOKUP($D94,Master!$M$4:$S$109,3,FALSE))</f>
        <v>0</v>
      </c>
      <c r="J94" s="5">
        <f>IF(A94="","",VLOOKUP($B$4,Master!$A$4:$G$8,4,FALSE))</f>
        <v>0</v>
      </c>
      <c r="K94" s="5">
        <f>IF(A94="","",VLOOKUP($B$4,Master!$A$4:$G$8,5,FALSE))</f>
        <v>0</v>
      </c>
      <c r="L94" s="15">
        <f>IF($A94="","",VLOOKUP($D94,Master!$M$4:$S$109,4,FALSE))</f>
        <v>0</v>
      </c>
      <c r="M94" s="15">
        <f>IF($A94="","",VLOOKUP($D94,Master!$M$4:$S$109,5,FALSE))</f>
        <v>0</v>
      </c>
      <c r="N94" s="5">
        <f>IF(A94="","",VLOOKUP($B$4,Master!$A$4:$G$8,6,FALSE))</f>
        <v>2</v>
      </c>
      <c r="O94" s="5">
        <f>IF(A94="","",VLOOKUP($B$4,Master!$A$4:$G$8,7,FALSE))</f>
        <v>2</v>
      </c>
      <c r="P94" s="15">
        <f>IF($A94="","",VLOOKUP($D94,Master!$M$4:$S$109,6,FALSE))</f>
        <v>2</v>
      </c>
      <c r="Q94" s="15">
        <f>IF($A94="","",VLOOKUP($D94,Master!$M$4:$S$109,7,FALSE))</f>
        <v>24</v>
      </c>
      <c r="S94" s="4" t="str">
        <f t="shared" si="5"/>
        <v>Single Zone</v>
      </c>
      <c r="T94" s="4" t="str">
        <f>IF($A94="","",VLOOKUP($D94,Master!$M$4:$U$109,8,FALSE))</f>
        <v>Azure BLOB Storage (ZRS, 1 TB)</v>
      </c>
      <c r="U94" s="27">
        <f>IF($A94="","",VLOOKUP($D94,Master!$M$4:$U$109,9,FALSE))</f>
        <v>6.8493150684931503E-3</v>
      </c>
      <c r="V94" s="4">
        <f t="shared" si="6"/>
        <v>1</v>
      </c>
      <c r="W94" s="4">
        <f t="shared" si="7"/>
        <v>730</v>
      </c>
      <c r="X94" s="27">
        <f t="shared" si="8"/>
        <v>5</v>
      </c>
    </row>
    <row r="95" spans="1:24" outlineLevel="1" x14ac:dyDescent="0.25">
      <c r="A95" s="4" t="str">
        <f t="shared" si="3"/>
        <v>Azure Storage</v>
      </c>
      <c r="B95" s="4" t="str">
        <f t="shared" si="3"/>
        <v>stmyasqldefazaseaprd001</v>
      </c>
      <c r="C95" s="4" t="str">
        <f t="shared" si="4"/>
        <v>Multi-AZ</v>
      </c>
      <c r="D95" s="4" t="str">
        <f t="shared" si="10"/>
        <v>Azure Storage-Zonal - Multi-AZ Deployment</v>
      </c>
      <c r="E95" s="34">
        <f>IF($A95="","",VLOOKUP($D95,Master!$M$4:$V$109,10,FALSE))</f>
        <v>0.999</v>
      </c>
      <c r="F95" s="5">
        <f>IF(A95="","",VLOOKUP($B$4,Master!$A$4:$G$8,2,FALSE))</f>
        <v>0</v>
      </c>
      <c r="G95" s="5">
        <f>IF(A95="","",VLOOKUP($B$4,Master!$A$4:$G$8,3,FALSE))</f>
        <v>0</v>
      </c>
      <c r="H95" s="15">
        <f>IF($A95="","",VLOOKUP($D95,Master!$M$4:$S$109,2,FALSE))</f>
        <v>0</v>
      </c>
      <c r="I95" s="15">
        <f>IF($A95="","",VLOOKUP($D95,Master!$M$4:$S$109,3,FALSE))</f>
        <v>0</v>
      </c>
      <c r="J95" s="5">
        <f>IF(A95="","",VLOOKUP($B$4,Master!$A$4:$G$8,4,FALSE))</f>
        <v>0</v>
      </c>
      <c r="K95" s="5">
        <f>IF(A95="","",VLOOKUP($B$4,Master!$A$4:$G$8,5,FALSE))</f>
        <v>0</v>
      </c>
      <c r="L95" s="15">
        <f>IF($A95="","",VLOOKUP($D95,Master!$M$4:$S$109,4,FALSE))</f>
        <v>0</v>
      </c>
      <c r="M95" s="15">
        <f>IF($A95="","",VLOOKUP($D95,Master!$M$4:$S$109,5,FALSE))</f>
        <v>0</v>
      </c>
      <c r="N95" s="5">
        <f>IF(A95="","",VLOOKUP($B$4,Master!$A$4:$G$8,6,FALSE))</f>
        <v>2</v>
      </c>
      <c r="O95" s="5">
        <f>IF(A95="","",VLOOKUP($B$4,Master!$A$4:$G$8,7,FALSE))</f>
        <v>2</v>
      </c>
      <c r="P95" s="15">
        <f>IF($A95="","",VLOOKUP($D95,Master!$M$4:$S$109,6,FALSE))</f>
        <v>2</v>
      </c>
      <c r="Q95" s="15">
        <f>IF($A95="","",VLOOKUP($D95,Master!$M$4:$S$109,7,FALSE))</f>
        <v>24</v>
      </c>
      <c r="S95" s="4" t="str">
        <f t="shared" si="5"/>
        <v>Multi-AZ</v>
      </c>
      <c r="T95" s="4" t="str">
        <f>IF($A95="","",VLOOKUP($D95,Master!$M$4:$U$109,8,FALSE))</f>
        <v>Azure BLOB Storage (ZRS, 1 TB)</v>
      </c>
      <c r="U95" s="27">
        <f>IF($A95="","",VLOOKUP($D95,Master!$M$4:$U$109,9,FALSE))</f>
        <v>6.8493150684931503E-3</v>
      </c>
      <c r="V95" s="4">
        <f t="shared" si="6"/>
        <v>0</v>
      </c>
      <c r="W95" s="4">
        <f t="shared" si="7"/>
        <v>0</v>
      </c>
      <c r="X95" s="27">
        <f t="shared" si="8"/>
        <v>0</v>
      </c>
    </row>
    <row r="96" spans="1:24" outlineLevel="1" x14ac:dyDescent="0.25">
      <c r="A96" s="4" t="str">
        <f t="shared" si="3"/>
        <v>Azure Storage</v>
      </c>
      <c r="B96" s="4" t="str">
        <f t="shared" si="3"/>
        <v>stmyaazasseprd001</v>
      </c>
      <c r="C96" s="4" t="str">
        <f t="shared" si="4"/>
        <v>Multi-AZ</v>
      </c>
      <c r="D96" s="4" t="str">
        <f t="shared" si="10"/>
        <v>Azure Storage-Zonal - Multi-AZ Deployment</v>
      </c>
      <c r="E96" s="34">
        <f>IF($A96="","",VLOOKUP($D96,Master!$M$4:$V$109,10,FALSE))</f>
        <v>0.999</v>
      </c>
      <c r="F96" s="5">
        <f>IF(A96="","",VLOOKUP($B$4,Master!$A$4:$G$8,2,FALSE))</f>
        <v>0</v>
      </c>
      <c r="G96" s="5">
        <f>IF(A96="","",VLOOKUP($B$4,Master!$A$4:$G$8,3,FALSE))</f>
        <v>0</v>
      </c>
      <c r="H96" s="15">
        <f>IF($A96="","",VLOOKUP($D96,Master!$M$4:$S$109,2,FALSE))</f>
        <v>0</v>
      </c>
      <c r="I96" s="15">
        <f>IF($A96="","",VLOOKUP($D96,Master!$M$4:$S$109,3,FALSE))</f>
        <v>0</v>
      </c>
      <c r="J96" s="5">
        <f>IF(A96="","",VLOOKUP($B$4,Master!$A$4:$G$8,4,FALSE))</f>
        <v>0</v>
      </c>
      <c r="K96" s="5">
        <f>IF(A96="","",VLOOKUP($B$4,Master!$A$4:$G$8,5,FALSE))</f>
        <v>0</v>
      </c>
      <c r="L96" s="15">
        <f>IF($A96="","",VLOOKUP($D96,Master!$M$4:$S$109,4,FALSE))</f>
        <v>0</v>
      </c>
      <c r="M96" s="15">
        <f>IF($A96="","",VLOOKUP($D96,Master!$M$4:$S$109,5,FALSE))</f>
        <v>0</v>
      </c>
      <c r="N96" s="5">
        <f>IF(A96="","",VLOOKUP($B$4,Master!$A$4:$G$8,6,FALSE))</f>
        <v>2</v>
      </c>
      <c r="O96" s="5">
        <f>IF(A96="","",VLOOKUP($B$4,Master!$A$4:$G$8,7,FALSE))</f>
        <v>2</v>
      </c>
      <c r="P96" s="15">
        <f>IF($A96="","",VLOOKUP($D96,Master!$M$4:$S$109,6,FALSE))</f>
        <v>2</v>
      </c>
      <c r="Q96" s="15">
        <f>IF($A96="","",VLOOKUP($D96,Master!$M$4:$S$109,7,FALSE))</f>
        <v>24</v>
      </c>
      <c r="S96" s="4" t="str">
        <f t="shared" si="5"/>
        <v>Single Zone</v>
      </c>
      <c r="T96" s="4" t="str">
        <f>IF($A96="","",VLOOKUP($D96,Master!$M$4:$U$109,8,FALSE))</f>
        <v>Azure BLOB Storage (ZRS, 1 TB)</v>
      </c>
      <c r="U96" s="27">
        <f>IF($A96="","",VLOOKUP($D96,Master!$M$4:$U$109,9,FALSE))</f>
        <v>6.8493150684931503E-3</v>
      </c>
      <c r="V96" s="4">
        <f t="shared" si="6"/>
        <v>1</v>
      </c>
      <c r="W96" s="4">
        <f t="shared" si="7"/>
        <v>730</v>
      </c>
      <c r="X96" s="27">
        <f t="shared" si="8"/>
        <v>5</v>
      </c>
    </row>
    <row r="97" spans="1:24" outlineLevel="1" x14ac:dyDescent="0.25">
      <c r="A97" s="4" t="str">
        <f t="shared" si="3"/>
        <v>Azure Storage</v>
      </c>
      <c r="B97" s="4" t="str">
        <f t="shared" si="3"/>
        <v>stmyaoamazasseprd001</v>
      </c>
      <c r="C97" s="4" t="str">
        <f t="shared" si="4"/>
        <v>Multi-AZ</v>
      </c>
      <c r="D97" s="4" t="str">
        <f t="shared" si="10"/>
        <v>Azure Storage-Zonal - Multi-AZ Deployment</v>
      </c>
      <c r="E97" s="34">
        <f>IF($A97="","",VLOOKUP($D97,Master!$M$4:$V$109,10,FALSE))</f>
        <v>0.999</v>
      </c>
      <c r="F97" s="5">
        <f>IF(A97="","",VLOOKUP($B$4,Master!$A$4:$G$8,2,FALSE))</f>
        <v>0</v>
      </c>
      <c r="G97" s="5">
        <f>IF(A97="","",VLOOKUP($B$4,Master!$A$4:$G$8,3,FALSE))</f>
        <v>0</v>
      </c>
      <c r="H97" s="15">
        <f>IF($A97="","",VLOOKUP($D97,Master!$M$4:$S$109,2,FALSE))</f>
        <v>0</v>
      </c>
      <c r="I97" s="15">
        <f>IF($A97="","",VLOOKUP($D97,Master!$M$4:$S$109,3,FALSE))</f>
        <v>0</v>
      </c>
      <c r="J97" s="5">
        <f>IF(A97="","",VLOOKUP($B$4,Master!$A$4:$G$8,4,FALSE))</f>
        <v>0</v>
      </c>
      <c r="K97" s="5">
        <f>IF(A97="","",VLOOKUP($B$4,Master!$A$4:$G$8,5,FALSE))</f>
        <v>0</v>
      </c>
      <c r="L97" s="15">
        <f>IF($A97="","",VLOOKUP($D97,Master!$M$4:$S$109,4,FALSE))</f>
        <v>0</v>
      </c>
      <c r="M97" s="15">
        <f>IF($A97="","",VLOOKUP($D97,Master!$M$4:$S$109,5,FALSE))</f>
        <v>0</v>
      </c>
      <c r="N97" s="5">
        <f>IF(A97="","",VLOOKUP($B$4,Master!$A$4:$G$8,6,FALSE))</f>
        <v>2</v>
      </c>
      <c r="O97" s="5">
        <f>IF(A97="","",VLOOKUP($B$4,Master!$A$4:$G$8,7,FALSE))</f>
        <v>2</v>
      </c>
      <c r="P97" s="15">
        <f>IF($A97="","",VLOOKUP($D97,Master!$M$4:$S$109,6,FALSE))</f>
        <v>2</v>
      </c>
      <c r="Q97" s="15">
        <f>IF($A97="","",VLOOKUP($D97,Master!$M$4:$S$109,7,FALSE))</f>
        <v>24</v>
      </c>
      <c r="S97" s="4" t="str">
        <f t="shared" si="5"/>
        <v>Single Zone</v>
      </c>
      <c r="T97" s="4" t="str">
        <f>IF($A97="","",VLOOKUP($D97,Master!$M$4:$U$109,8,FALSE))</f>
        <v>Azure BLOB Storage (ZRS, 1 TB)</v>
      </c>
      <c r="U97" s="27">
        <f>IF($A97="","",VLOOKUP($D97,Master!$M$4:$U$109,9,FALSE))</f>
        <v>6.8493150684931503E-3</v>
      </c>
      <c r="V97" s="4">
        <f t="shared" si="6"/>
        <v>1</v>
      </c>
      <c r="W97" s="4">
        <f t="shared" si="7"/>
        <v>730</v>
      </c>
      <c r="X97" s="27">
        <f t="shared" si="8"/>
        <v>5</v>
      </c>
    </row>
    <row r="98" spans="1:24" outlineLevel="1" x14ac:dyDescent="0.25">
      <c r="A98" s="4" t="str">
        <f t="shared" si="3"/>
        <v>Azure Storage</v>
      </c>
      <c r="B98" s="4" t="str">
        <f t="shared" si="3"/>
        <v>stmyapubazasseprd001</v>
      </c>
      <c r="C98" s="4" t="str">
        <f t="shared" si="4"/>
        <v>Multi-AZ</v>
      </c>
      <c r="D98" s="4" t="str">
        <f t="shared" si="10"/>
        <v>Azure Storage-Zonal - Multi-AZ Deployment</v>
      </c>
      <c r="E98" s="34">
        <f>IF($A98="","",VLOOKUP($D98,Master!$M$4:$V$109,10,FALSE))</f>
        <v>0.999</v>
      </c>
      <c r="F98" s="5">
        <f>IF(A98="","",VLOOKUP($B$4,Master!$A$4:$G$8,2,FALSE))</f>
        <v>0</v>
      </c>
      <c r="G98" s="5">
        <f>IF(A98="","",VLOOKUP($B$4,Master!$A$4:$G$8,3,FALSE))</f>
        <v>0</v>
      </c>
      <c r="H98" s="15">
        <f>IF($A98="","",VLOOKUP($D98,Master!$M$4:$S$109,2,FALSE))</f>
        <v>0</v>
      </c>
      <c r="I98" s="15">
        <f>IF($A98="","",VLOOKUP($D98,Master!$M$4:$S$109,3,FALSE))</f>
        <v>0</v>
      </c>
      <c r="J98" s="5">
        <f>IF(A98="","",VLOOKUP($B$4,Master!$A$4:$G$8,4,FALSE))</f>
        <v>0</v>
      </c>
      <c r="K98" s="5">
        <f>IF(A98="","",VLOOKUP($B$4,Master!$A$4:$G$8,5,FALSE))</f>
        <v>0</v>
      </c>
      <c r="L98" s="15">
        <f>IF($A98="","",VLOOKUP($D98,Master!$M$4:$S$109,4,FALSE))</f>
        <v>0</v>
      </c>
      <c r="M98" s="15">
        <f>IF($A98="","",VLOOKUP($D98,Master!$M$4:$S$109,5,FALSE))</f>
        <v>0</v>
      </c>
      <c r="N98" s="5">
        <f>IF(A98="","",VLOOKUP($B$4,Master!$A$4:$G$8,6,FALSE))</f>
        <v>2</v>
      </c>
      <c r="O98" s="5">
        <f>IF(A98="","",VLOOKUP($B$4,Master!$A$4:$G$8,7,FALSE))</f>
        <v>2</v>
      </c>
      <c r="P98" s="15">
        <f>IF($A98="","",VLOOKUP($D98,Master!$M$4:$S$109,6,FALSE))</f>
        <v>2</v>
      </c>
      <c r="Q98" s="15">
        <f>IF($A98="","",VLOOKUP($D98,Master!$M$4:$S$109,7,FALSE))</f>
        <v>24</v>
      </c>
      <c r="S98" s="4" t="str">
        <f t="shared" si="5"/>
        <v>Single Zone</v>
      </c>
      <c r="T98" s="4" t="str">
        <f>IF($A98="","",VLOOKUP($D98,Master!$M$4:$U$109,8,FALSE))</f>
        <v>Azure BLOB Storage (ZRS, 1 TB)</v>
      </c>
      <c r="U98" s="27">
        <f>IF($A98="","",VLOOKUP($D98,Master!$M$4:$U$109,9,FALSE))</f>
        <v>6.8493150684931503E-3</v>
      </c>
      <c r="V98" s="4">
        <f t="shared" si="6"/>
        <v>1</v>
      </c>
      <c r="W98" s="4">
        <f t="shared" si="7"/>
        <v>730</v>
      </c>
      <c r="X98" s="27">
        <f t="shared" si="8"/>
        <v>5</v>
      </c>
    </row>
    <row r="99" spans="1:24" outlineLevel="1" x14ac:dyDescent="0.25">
      <c r="A99" s="4" t="str">
        <f t="shared" si="3"/>
        <v>Azure Storage</v>
      </c>
      <c r="B99" s="4" t="str">
        <f t="shared" si="3"/>
        <v>stmyaiacazusw3prd001</v>
      </c>
      <c r="C99" s="4" t="str">
        <f t="shared" si="4"/>
        <v>Multi-AZ</v>
      </c>
      <c r="D99" s="4" t="str">
        <f t="shared" si="10"/>
        <v>Azure Storage-Zonal - Multi-AZ Deployment</v>
      </c>
      <c r="E99" s="34">
        <f>IF($A99="","",VLOOKUP($D99,Master!$M$4:$V$109,10,FALSE))</f>
        <v>0.999</v>
      </c>
      <c r="F99" s="5">
        <f>IF(A99="","",VLOOKUP($B$4,Master!$A$4:$G$8,2,FALSE))</f>
        <v>0</v>
      </c>
      <c r="G99" s="5">
        <f>IF(A99="","",VLOOKUP($B$4,Master!$A$4:$G$8,3,FALSE))</f>
        <v>0</v>
      </c>
      <c r="H99" s="15">
        <f>IF($A99="","",VLOOKUP($D99,Master!$M$4:$S$109,2,FALSE))</f>
        <v>0</v>
      </c>
      <c r="I99" s="15">
        <f>IF($A99="","",VLOOKUP($D99,Master!$M$4:$S$109,3,FALSE))</f>
        <v>0</v>
      </c>
      <c r="J99" s="5">
        <f>IF(A99="","",VLOOKUP($B$4,Master!$A$4:$G$8,4,FALSE))</f>
        <v>0</v>
      </c>
      <c r="K99" s="5">
        <f>IF(A99="","",VLOOKUP($B$4,Master!$A$4:$G$8,5,FALSE))</f>
        <v>0</v>
      </c>
      <c r="L99" s="15">
        <f>IF($A99="","",VLOOKUP($D99,Master!$M$4:$S$109,4,FALSE))</f>
        <v>0</v>
      </c>
      <c r="M99" s="15">
        <f>IF($A99="","",VLOOKUP($D99,Master!$M$4:$S$109,5,FALSE))</f>
        <v>0</v>
      </c>
      <c r="N99" s="5">
        <f>IF(A99="","",VLOOKUP($B$4,Master!$A$4:$G$8,6,FALSE))</f>
        <v>2</v>
      </c>
      <c r="O99" s="5">
        <f>IF(A99="","",VLOOKUP($B$4,Master!$A$4:$G$8,7,FALSE))</f>
        <v>2</v>
      </c>
      <c r="P99" s="15">
        <f>IF($A99="","",VLOOKUP($D99,Master!$M$4:$S$109,6,FALSE))</f>
        <v>2</v>
      </c>
      <c r="Q99" s="15">
        <f>IF($A99="","",VLOOKUP($D99,Master!$M$4:$S$109,7,FALSE))</f>
        <v>24</v>
      </c>
      <c r="S99" s="4" t="str">
        <f t="shared" si="5"/>
        <v>Single Zone</v>
      </c>
      <c r="T99" s="4" t="str">
        <f>IF($A99="","",VLOOKUP($D99,Master!$M$4:$U$109,8,FALSE))</f>
        <v>Azure BLOB Storage (ZRS, 1 TB)</v>
      </c>
      <c r="U99" s="27">
        <f>IF($A99="","",VLOOKUP($D99,Master!$M$4:$U$109,9,FALSE))</f>
        <v>6.8493150684931503E-3</v>
      </c>
      <c r="V99" s="4">
        <f t="shared" si="6"/>
        <v>1</v>
      </c>
      <c r="W99" s="4">
        <f t="shared" si="7"/>
        <v>730</v>
      </c>
      <c r="X99" s="27">
        <f t="shared" si="8"/>
        <v>5</v>
      </c>
    </row>
    <row r="100" spans="1:24" outlineLevel="1" x14ac:dyDescent="0.25">
      <c r="A100" s="4" t="str">
        <f t="shared" si="3"/>
        <v>Azure Public IPs</v>
      </c>
      <c r="B100" s="4" t="str">
        <f t="shared" si="3"/>
        <v>pip-myaisagw-az-asse-prd-001</v>
      </c>
      <c r="C100" s="4" t="str">
        <f t="shared" si="4"/>
        <v>Multi-AZ</v>
      </c>
      <c r="D100" s="4" t="str">
        <f t="shared" si="10"/>
        <v>Azure Public IPs-Zonal - Multi-AZ Deployment</v>
      </c>
      <c r="E100" s="34">
        <f>IF($A100="","",VLOOKUP($D100,Master!$M$4:$V$109,10,FALSE))</f>
        <v>0.99950000000000006</v>
      </c>
      <c r="F100" s="5">
        <f>IF(A100="","",VLOOKUP($B$4,Master!$A$4:$G$8,2,FALSE))</f>
        <v>0</v>
      </c>
      <c r="G100" s="5">
        <f>IF(A100="","",VLOOKUP($B$4,Master!$A$4:$G$8,3,FALSE))</f>
        <v>0</v>
      </c>
      <c r="H100" s="15">
        <f>IF($A100="","",VLOOKUP($D100,Master!$M$4:$S$109,2,FALSE))</f>
        <v>0</v>
      </c>
      <c r="I100" s="15">
        <f>IF($A100="","",VLOOKUP($D100,Master!$M$4:$S$109,3,FALSE))</f>
        <v>0</v>
      </c>
      <c r="J100" s="5">
        <f>IF(A100="","",VLOOKUP($B$4,Master!$A$4:$G$8,4,FALSE))</f>
        <v>0</v>
      </c>
      <c r="K100" s="5">
        <f>IF(A100="","",VLOOKUP($B$4,Master!$A$4:$G$8,5,FALSE))</f>
        <v>0</v>
      </c>
      <c r="L100" s="15">
        <f>IF($A100="","",VLOOKUP($D100,Master!$M$4:$S$109,4,FALSE))</f>
        <v>0</v>
      </c>
      <c r="M100" s="15">
        <f>IF($A100="","",VLOOKUP($D100,Master!$M$4:$S$109,5,FALSE))</f>
        <v>0</v>
      </c>
      <c r="N100" s="5">
        <f>IF(A100="","",VLOOKUP($B$4,Master!$A$4:$G$8,6,FALSE))</f>
        <v>2</v>
      </c>
      <c r="O100" s="5">
        <f>IF(A100="","",VLOOKUP($B$4,Master!$A$4:$G$8,7,FALSE))</f>
        <v>2</v>
      </c>
      <c r="P100" s="15">
        <f>IF($A100="","",VLOOKUP($D100,Master!$M$4:$S$109,6,FALSE))</f>
        <v>2</v>
      </c>
      <c r="Q100" s="15">
        <f>IF($A100="","",VLOOKUP($D100,Master!$M$4:$S$109,7,FALSE))</f>
        <v>0</v>
      </c>
      <c r="S100" s="4" t="str">
        <f t="shared" si="5"/>
        <v>Multi-AZ</v>
      </c>
      <c r="T100" s="4" t="str">
        <f>IF($A100="","",VLOOKUP($D100,Master!$M$4:$U$109,8,FALSE))</f>
        <v>Azure IP, Public Address, Standard (ARM)</v>
      </c>
      <c r="U100" s="27">
        <f>IF($A100="","",VLOOKUP($D100,Master!$M$4:$U$109,9,FALSE))</f>
        <v>6.0000000000000001E-3</v>
      </c>
      <c r="V100" s="4">
        <f t="shared" si="6"/>
        <v>0</v>
      </c>
      <c r="W100" s="4">
        <f t="shared" si="7"/>
        <v>0</v>
      </c>
      <c r="X100" s="27">
        <f t="shared" si="8"/>
        <v>0</v>
      </c>
    </row>
    <row r="101" spans="1:24" outlineLevel="1" x14ac:dyDescent="0.25">
      <c r="A101" s="4" t="str">
        <f t="shared" si="3"/>
        <v>Azure Public IPs</v>
      </c>
      <c r="B101" s="4" t="str">
        <f t="shared" si="3"/>
        <v>pip-myaisagw-az-asse-prd-002</v>
      </c>
      <c r="C101" s="4" t="str">
        <f t="shared" si="4"/>
        <v>Multi-AZ</v>
      </c>
      <c r="D101" s="4" t="str">
        <f t="shared" si="10"/>
        <v>Azure Public IPs-Zonal - Multi-AZ Deployment</v>
      </c>
      <c r="E101" s="34">
        <f>IF($A101="","",VLOOKUP($D101,Master!$M$4:$V$109,10,FALSE))</f>
        <v>0.99950000000000006</v>
      </c>
      <c r="F101" s="5">
        <f>IF(A101="","",VLOOKUP($B$4,Master!$A$4:$G$8,2,FALSE))</f>
        <v>0</v>
      </c>
      <c r="G101" s="5">
        <f>IF(A101="","",VLOOKUP($B$4,Master!$A$4:$G$8,3,FALSE))</f>
        <v>0</v>
      </c>
      <c r="H101" s="15">
        <f>IF($A101="","",VLOOKUP($D101,Master!$M$4:$S$109,2,FALSE))</f>
        <v>0</v>
      </c>
      <c r="I101" s="15">
        <f>IF($A101="","",VLOOKUP($D101,Master!$M$4:$S$109,3,FALSE))</f>
        <v>0</v>
      </c>
      <c r="J101" s="5">
        <f>IF(A101="","",VLOOKUP($B$4,Master!$A$4:$G$8,4,FALSE))</f>
        <v>0</v>
      </c>
      <c r="K101" s="5">
        <f>IF(A101="","",VLOOKUP($B$4,Master!$A$4:$G$8,5,FALSE))</f>
        <v>0</v>
      </c>
      <c r="L101" s="15">
        <f>IF($A101="","",VLOOKUP($D101,Master!$M$4:$S$109,4,FALSE))</f>
        <v>0</v>
      </c>
      <c r="M101" s="15">
        <f>IF($A101="","",VLOOKUP($D101,Master!$M$4:$S$109,5,FALSE))</f>
        <v>0</v>
      </c>
      <c r="N101" s="5">
        <f>IF(A101="","",VLOOKUP($B$4,Master!$A$4:$G$8,6,FALSE))</f>
        <v>2</v>
      </c>
      <c r="O101" s="5">
        <f>IF(A101="","",VLOOKUP($B$4,Master!$A$4:$G$8,7,FALSE))</f>
        <v>2</v>
      </c>
      <c r="P101" s="15">
        <f>IF($A101="","",VLOOKUP($D101,Master!$M$4:$S$109,6,FALSE))</f>
        <v>2</v>
      </c>
      <c r="Q101" s="15">
        <f>IF($A101="","",VLOOKUP($D101,Master!$M$4:$S$109,7,FALSE))</f>
        <v>0</v>
      </c>
      <c r="S101" s="4" t="str">
        <f t="shared" si="5"/>
        <v>Single Zone</v>
      </c>
      <c r="T101" s="4" t="str">
        <f>IF($A101="","",VLOOKUP($D101,Master!$M$4:$U$109,8,FALSE))</f>
        <v>Azure IP, Public Address, Standard (ARM)</v>
      </c>
      <c r="U101" s="27">
        <f>IF($A101="","",VLOOKUP($D101,Master!$M$4:$U$109,9,FALSE))</f>
        <v>6.0000000000000001E-3</v>
      </c>
      <c r="V101" s="4">
        <f t="shared" si="6"/>
        <v>1</v>
      </c>
      <c r="W101" s="4">
        <f t="shared" si="7"/>
        <v>730</v>
      </c>
      <c r="X101" s="27">
        <f t="shared" si="8"/>
        <v>4.38</v>
      </c>
    </row>
    <row r="102" spans="1:24" outlineLevel="1" x14ac:dyDescent="0.25">
      <c r="A102" s="4" t="str">
        <f t="shared" si="3"/>
        <v>Azure Public IPs</v>
      </c>
      <c r="B102" s="4" t="str">
        <f t="shared" si="3"/>
        <v>vnet-myais-az-asse-prd-001-ip</v>
      </c>
      <c r="C102" s="4" t="str">
        <f t="shared" si="4"/>
        <v>Multi-AZ</v>
      </c>
      <c r="D102" s="4" t="str">
        <f t="shared" si="10"/>
        <v>Azure Public IPs-Zonal - Multi-AZ Deployment</v>
      </c>
      <c r="E102" s="34">
        <f>IF($A102="","",VLOOKUP($D102,Master!$M$4:$V$109,10,FALSE))</f>
        <v>0.99950000000000006</v>
      </c>
      <c r="F102" s="5">
        <f>IF(A102="","",VLOOKUP($B$4,Master!$A$4:$G$8,2,FALSE))</f>
        <v>0</v>
      </c>
      <c r="G102" s="5">
        <f>IF(A102="","",VLOOKUP($B$4,Master!$A$4:$G$8,3,FALSE))</f>
        <v>0</v>
      </c>
      <c r="H102" s="15">
        <f>IF($A102="","",VLOOKUP($D102,Master!$M$4:$S$109,2,FALSE))</f>
        <v>0</v>
      </c>
      <c r="I102" s="15">
        <f>IF($A102="","",VLOOKUP($D102,Master!$M$4:$S$109,3,FALSE))</f>
        <v>0</v>
      </c>
      <c r="J102" s="5">
        <f>IF(A102="","",VLOOKUP($B$4,Master!$A$4:$G$8,4,FALSE))</f>
        <v>0</v>
      </c>
      <c r="K102" s="5">
        <f>IF(A102="","",VLOOKUP($B$4,Master!$A$4:$G$8,5,FALSE))</f>
        <v>0</v>
      </c>
      <c r="L102" s="15">
        <f>IF($A102="","",VLOOKUP($D102,Master!$M$4:$S$109,4,FALSE))</f>
        <v>0</v>
      </c>
      <c r="M102" s="15">
        <f>IF($A102="","",VLOOKUP($D102,Master!$M$4:$S$109,5,FALSE))</f>
        <v>0</v>
      </c>
      <c r="N102" s="5">
        <f>IF(A102="","",VLOOKUP($B$4,Master!$A$4:$G$8,6,FALSE))</f>
        <v>2</v>
      </c>
      <c r="O102" s="5">
        <f>IF(A102="","",VLOOKUP($B$4,Master!$A$4:$G$8,7,FALSE))</f>
        <v>2</v>
      </c>
      <c r="P102" s="15">
        <f>IF($A102="","",VLOOKUP($D102,Master!$M$4:$S$109,6,FALSE))</f>
        <v>2</v>
      </c>
      <c r="Q102" s="15">
        <f>IF($A102="","",VLOOKUP($D102,Master!$M$4:$S$109,7,FALSE))</f>
        <v>0</v>
      </c>
      <c r="S102" s="4" t="str">
        <f t="shared" si="5"/>
        <v>Single Zone</v>
      </c>
      <c r="T102" s="4" t="str">
        <f>IF($A102="","",VLOOKUP($D102,Master!$M$4:$U$109,8,FALSE))</f>
        <v>Azure IP, Public Address, Standard (ARM)</v>
      </c>
      <c r="U102" s="27">
        <f>IF($A102="","",VLOOKUP($D102,Master!$M$4:$U$109,9,FALSE))</f>
        <v>6.0000000000000001E-3</v>
      </c>
      <c r="V102" s="4">
        <f t="shared" si="6"/>
        <v>1</v>
      </c>
      <c r="W102" s="4">
        <f t="shared" si="7"/>
        <v>730</v>
      </c>
      <c r="X102" s="27">
        <f t="shared" si="8"/>
        <v>4.38</v>
      </c>
    </row>
    <row r="103" spans="1:24" outlineLevel="1" x14ac:dyDescent="0.25">
      <c r="A103" s="4" t="str">
        <f t="shared" si="3"/>
        <v>Azure Public IPs</v>
      </c>
      <c r="B103" s="4" t="str">
        <f t="shared" si="3"/>
        <v>vnetmyaisazasseprd001ip461</v>
      </c>
      <c r="C103" s="4" t="str">
        <f t="shared" si="4"/>
        <v>Multi-AZ</v>
      </c>
      <c r="D103" s="4" t="str">
        <f t="shared" si="10"/>
        <v>Azure Public IPs-Zonal - Multi-AZ Deployment</v>
      </c>
      <c r="E103" s="34">
        <f>IF($A103="","",VLOOKUP($D103,Master!$M$4:$V$109,10,FALSE))</f>
        <v>0.99950000000000006</v>
      </c>
      <c r="F103" s="5">
        <f>IF(A103="","",VLOOKUP($B$4,Master!$A$4:$G$8,2,FALSE))</f>
        <v>0</v>
      </c>
      <c r="G103" s="5">
        <f>IF(A103="","",VLOOKUP($B$4,Master!$A$4:$G$8,3,FALSE))</f>
        <v>0</v>
      </c>
      <c r="H103" s="15">
        <f>IF($A103="","",VLOOKUP($D103,Master!$M$4:$S$109,2,FALSE))</f>
        <v>0</v>
      </c>
      <c r="I103" s="15">
        <f>IF($A103="","",VLOOKUP($D103,Master!$M$4:$S$109,3,FALSE))</f>
        <v>0</v>
      </c>
      <c r="J103" s="5">
        <f>IF(A103="","",VLOOKUP($B$4,Master!$A$4:$G$8,4,FALSE))</f>
        <v>0</v>
      </c>
      <c r="K103" s="5">
        <f>IF(A103="","",VLOOKUP($B$4,Master!$A$4:$G$8,5,FALSE))</f>
        <v>0</v>
      </c>
      <c r="L103" s="15">
        <f>IF($A103="","",VLOOKUP($D103,Master!$M$4:$S$109,4,FALSE))</f>
        <v>0</v>
      </c>
      <c r="M103" s="15">
        <f>IF($A103="","",VLOOKUP($D103,Master!$M$4:$S$109,5,FALSE))</f>
        <v>0</v>
      </c>
      <c r="N103" s="5">
        <f>IF(A103="","",VLOOKUP($B$4,Master!$A$4:$G$8,6,FALSE))</f>
        <v>2</v>
      </c>
      <c r="O103" s="5">
        <f>IF(A103="","",VLOOKUP($B$4,Master!$A$4:$G$8,7,FALSE))</f>
        <v>2</v>
      </c>
      <c r="P103" s="15">
        <f>IF($A103="","",VLOOKUP($D103,Master!$M$4:$S$109,6,FALSE))</f>
        <v>2</v>
      </c>
      <c r="Q103" s="15">
        <f>IF($A103="","",VLOOKUP($D103,Master!$M$4:$S$109,7,FALSE))</f>
        <v>0</v>
      </c>
      <c r="S103" s="4" t="str">
        <f t="shared" si="5"/>
        <v>Single Zone</v>
      </c>
      <c r="T103" s="4" t="str">
        <f>IF($A103="","",VLOOKUP($D103,Master!$M$4:$U$109,8,FALSE))</f>
        <v>Azure IP, Public Address, Standard (ARM)</v>
      </c>
      <c r="U103" s="27">
        <f>IF($A103="","",VLOOKUP($D103,Master!$M$4:$U$109,9,FALSE))</f>
        <v>6.0000000000000001E-3</v>
      </c>
      <c r="V103" s="4">
        <f t="shared" si="6"/>
        <v>1</v>
      </c>
      <c r="W103" s="4">
        <f t="shared" si="7"/>
        <v>730</v>
      </c>
      <c r="X103" s="27">
        <f t="shared" si="8"/>
        <v>4.38</v>
      </c>
    </row>
    <row r="104" spans="1:24" outlineLevel="1" x14ac:dyDescent="0.25">
      <c r="A104" s="4" t="str">
        <f t="shared" si="3"/>
        <v>Azure Public IPs</v>
      </c>
      <c r="B104" s="4" t="str">
        <f t="shared" si="3"/>
        <v>vnetmyaisazasseprd001ip634</v>
      </c>
      <c r="C104" s="4" t="str">
        <f t="shared" si="4"/>
        <v>Multi-AZ</v>
      </c>
      <c r="D104" s="4" t="str">
        <f t="shared" si="10"/>
        <v>Azure Public IPs-Zonal - Multi-AZ Deployment</v>
      </c>
      <c r="E104" s="34">
        <f>IF($A104="","",VLOOKUP($D104,Master!$M$4:$V$109,10,FALSE))</f>
        <v>0.99950000000000006</v>
      </c>
      <c r="F104" s="5">
        <f>IF(A104="","",VLOOKUP($B$4,Master!$A$4:$G$8,2,FALSE))</f>
        <v>0</v>
      </c>
      <c r="G104" s="5">
        <f>IF(A104="","",VLOOKUP($B$4,Master!$A$4:$G$8,3,FALSE))</f>
        <v>0</v>
      </c>
      <c r="H104" s="15">
        <f>IF($A104="","",VLOOKUP($D104,Master!$M$4:$S$109,2,FALSE))</f>
        <v>0</v>
      </c>
      <c r="I104" s="15">
        <f>IF($A104="","",VLOOKUP($D104,Master!$M$4:$S$109,3,FALSE))</f>
        <v>0</v>
      </c>
      <c r="J104" s="5">
        <f>IF(A104="","",VLOOKUP($B$4,Master!$A$4:$G$8,4,FALSE))</f>
        <v>0</v>
      </c>
      <c r="K104" s="5">
        <f>IF(A104="","",VLOOKUP($B$4,Master!$A$4:$G$8,5,FALSE))</f>
        <v>0</v>
      </c>
      <c r="L104" s="15">
        <f>IF($A104="","",VLOOKUP($D104,Master!$M$4:$S$109,4,FALSE))</f>
        <v>0</v>
      </c>
      <c r="M104" s="15">
        <f>IF($A104="","",VLOOKUP($D104,Master!$M$4:$S$109,5,FALSE))</f>
        <v>0</v>
      </c>
      <c r="N104" s="5">
        <f>IF(A104="","",VLOOKUP($B$4,Master!$A$4:$G$8,6,FALSE))</f>
        <v>2</v>
      </c>
      <c r="O104" s="5">
        <f>IF(A104="","",VLOOKUP($B$4,Master!$A$4:$G$8,7,FALSE))</f>
        <v>2</v>
      </c>
      <c r="P104" s="15">
        <f>IF($A104="","",VLOOKUP($D104,Master!$M$4:$S$109,6,FALSE))</f>
        <v>2</v>
      </c>
      <c r="Q104" s="15">
        <f>IF($A104="","",VLOOKUP($D104,Master!$M$4:$S$109,7,FALSE))</f>
        <v>0</v>
      </c>
      <c r="S104" s="4" t="str">
        <f t="shared" si="5"/>
        <v>Single Zone</v>
      </c>
      <c r="T104" s="4" t="str">
        <f>IF($A104="","",VLOOKUP($D104,Master!$M$4:$U$109,8,FALSE))</f>
        <v>Azure IP, Public Address, Standard (ARM)</v>
      </c>
      <c r="U104" s="27">
        <f>IF($A104="","",VLOOKUP($D104,Master!$M$4:$U$109,9,FALSE))</f>
        <v>6.0000000000000001E-3</v>
      </c>
      <c r="V104" s="4">
        <f t="shared" si="6"/>
        <v>1</v>
      </c>
      <c r="W104" s="4">
        <f t="shared" si="7"/>
        <v>730</v>
      </c>
      <c r="X104" s="27">
        <f t="shared" si="8"/>
        <v>4.38</v>
      </c>
    </row>
    <row r="105" spans="1:24" outlineLevel="1" x14ac:dyDescent="0.25">
      <c r="A105" s="4" t="str">
        <f t="shared" ref="A105:B124" si="11">IF(A29="","",A29)</f>
        <v>Azure Public IPs</v>
      </c>
      <c r="B105" s="4" t="str">
        <f t="shared" si="11"/>
        <v>pip-myaagw-az-asea-prd-001</v>
      </c>
      <c r="C105" s="4" t="str">
        <f t="shared" si="4"/>
        <v>Multi-AZ</v>
      </c>
      <c r="D105" s="4" t="str">
        <f t="shared" si="10"/>
        <v>Azure Public IPs-Zonal - Multi-AZ Deployment</v>
      </c>
      <c r="E105" s="34">
        <f>IF($A105="","",VLOOKUP($D105,Master!$M$4:$V$109,10,FALSE))</f>
        <v>0.99950000000000006</v>
      </c>
      <c r="F105" s="5">
        <f>IF(A105="","",VLOOKUP($B$4,Master!$A$4:$G$8,2,FALSE))</f>
        <v>0</v>
      </c>
      <c r="G105" s="5">
        <f>IF(A105="","",VLOOKUP($B$4,Master!$A$4:$G$8,3,FALSE))</f>
        <v>0</v>
      </c>
      <c r="H105" s="15">
        <f>IF($A105="","",VLOOKUP($D105,Master!$M$4:$S$109,2,FALSE))</f>
        <v>0</v>
      </c>
      <c r="I105" s="15">
        <f>IF($A105="","",VLOOKUP($D105,Master!$M$4:$S$109,3,FALSE))</f>
        <v>0</v>
      </c>
      <c r="J105" s="5">
        <f>IF(A105="","",VLOOKUP($B$4,Master!$A$4:$G$8,4,FALSE))</f>
        <v>0</v>
      </c>
      <c r="K105" s="5">
        <f>IF(A105="","",VLOOKUP($B$4,Master!$A$4:$G$8,5,FALSE))</f>
        <v>0</v>
      </c>
      <c r="L105" s="15">
        <f>IF($A105="","",VLOOKUP($D105,Master!$M$4:$S$109,4,FALSE))</f>
        <v>0</v>
      </c>
      <c r="M105" s="15">
        <f>IF($A105="","",VLOOKUP($D105,Master!$M$4:$S$109,5,FALSE))</f>
        <v>0</v>
      </c>
      <c r="N105" s="5">
        <f>IF(A105="","",VLOOKUP($B$4,Master!$A$4:$G$8,6,FALSE))</f>
        <v>2</v>
      </c>
      <c r="O105" s="5">
        <f>IF(A105="","",VLOOKUP($B$4,Master!$A$4:$G$8,7,FALSE))</f>
        <v>2</v>
      </c>
      <c r="P105" s="15">
        <f>IF($A105="","",VLOOKUP($D105,Master!$M$4:$S$109,6,FALSE))</f>
        <v>2</v>
      </c>
      <c r="Q105" s="15">
        <f>IF($A105="","",VLOOKUP($D105,Master!$M$4:$S$109,7,FALSE))</f>
        <v>0</v>
      </c>
      <c r="S105" s="4" t="str">
        <f t="shared" si="5"/>
        <v>Multi-AZ</v>
      </c>
      <c r="T105" s="4" t="str">
        <f>IF($A105="","",VLOOKUP($D105,Master!$M$4:$U$109,8,FALSE))</f>
        <v>Azure IP, Public Address, Standard (ARM)</v>
      </c>
      <c r="U105" s="27">
        <f>IF($A105="","",VLOOKUP($D105,Master!$M$4:$U$109,9,FALSE))</f>
        <v>6.0000000000000001E-3</v>
      </c>
      <c r="V105" s="4">
        <f t="shared" si="6"/>
        <v>0</v>
      </c>
      <c r="W105" s="4">
        <f t="shared" si="7"/>
        <v>0</v>
      </c>
      <c r="X105" s="27">
        <f t="shared" si="8"/>
        <v>0</v>
      </c>
    </row>
    <row r="106" spans="1:24" outlineLevel="1" x14ac:dyDescent="0.25">
      <c r="A106" s="4" t="str">
        <f t="shared" si="11"/>
        <v>Azure Public IPs</v>
      </c>
      <c r="B106" s="4" t="str">
        <f t="shared" si="11"/>
        <v>pip-myaagw-az-asse-prd-001</v>
      </c>
      <c r="C106" s="4" t="str">
        <f t="shared" si="4"/>
        <v>Multi-AZ</v>
      </c>
      <c r="D106" s="4" t="str">
        <f t="shared" si="10"/>
        <v>Azure Public IPs-Zonal - Multi-AZ Deployment</v>
      </c>
      <c r="E106" s="34">
        <f>IF($A106="","",VLOOKUP($D106,Master!$M$4:$V$109,10,FALSE))</f>
        <v>0.99950000000000006</v>
      </c>
      <c r="F106" s="5">
        <f>IF(A106="","",VLOOKUP($B$4,Master!$A$4:$G$8,2,FALSE))</f>
        <v>0</v>
      </c>
      <c r="G106" s="5">
        <f>IF(A106="","",VLOOKUP($B$4,Master!$A$4:$G$8,3,FALSE))</f>
        <v>0</v>
      </c>
      <c r="H106" s="15">
        <f>IF($A106="","",VLOOKUP($D106,Master!$M$4:$S$109,2,FALSE))</f>
        <v>0</v>
      </c>
      <c r="I106" s="15">
        <f>IF($A106="","",VLOOKUP($D106,Master!$M$4:$S$109,3,FALSE))</f>
        <v>0</v>
      </c>
      <c r="J106" s="5">
        <f>IF(A106="","",VLOOKUP($B$4,Master!$A$4:$G$8,4,FALSE))</f>
        <v>0</v>
      </c>
      <c r="K106" s="5">
        <f>IF(A106="","",VLOOKUP($B$4,Master!$A$4:$G$8,5,FALSE))</f>
        <v>0</v>
      </c>
      <c r="L106" s="15">
        <f>IF($A106="","",VLOOKUP($D106,Master!$M$4:$S$109,4,FALSE))</f>
        <v>0</v>
      </c>
      <c r="M106" s="15">
        <f>IF($A106="","",VLOOKUP($D106,Master!$M$4:$S$109,5,FALSE))</f>
        <v>0</v>
      </c>
      <c r="N106" s="5">
        <f>IF(A106="","",VLOOKUP($B$4,Master!$A$4:$G$8,6,FALSE))</f>
        <v>2</v>
      </c>
      <c r="O106" s="5">
        <f>IF(A106="","",VLOOKUP($B$4,Master!$A$4:$G$8,7,FALSE))</f>
        <v>2</v>
      </c>
      <c r="P106" s="15">
        <f>IF($A106="","",VLOOKUP($D106,Master!$M$4:$S$109,6,FALSE))</f>
        <v>2</v>
      </c>
      <c r="Q106" s="15">
        <f>IF($A106="","",VLOOKUP($D106,Master!$M$4:$S$109,7,FALSE))</f>
        <v>0</v>
      </c>
      <c r="S106" s="4" t="str">
        <f t="shared" si="5"/>
        <v>Multi-AZ</v>
      </c>
      <c r="T106" s="4" t="str">
        <f>IF($A106="","",VLOOKUP($D106,Master!$M$4:$U$109,8,FALSE))</f>
        <v>Azure IP, Public Address, Standard (ARM)</v>
      </c>
      <c r="U106" s="27">
        <f>IF($A106="","",VLOOKUP($D106,Master!$M$4:$U$109,9,FALSE))</f>
        <v>6.0000000000000001E-3</v>
      </c>
      <c r="V106" s="4">
        <f t="shared" si="6"/>
        <v>0</v>
      </c>
      <c r="W106" s="4">
        <f t="shared" si="7"/>
        <v>0</v>
      </c>
      <c r="X106" s="27">
        <f t="shared" si="8"/>
        <v>0</v>
      </c>
    </row>
    <row r="107" spans="1:24" outlineLevel="1" x14ac:dyDescent="0.25">
      <c r="A107" s="4" t="str">
        <f t="shared" si="11"/>
        <v>Azure Virtual Machines</v>
      </c>
      <c r="B107" s="4" t="str">
        <f t="shared" si="11"/>
        <v>vm-myaisencryptserver-az-asse-prd-001</v>
      </c>
      <c r="C107" s="4" t="str">
        <f t="shared" si="4"/>
        <v>Multi-AZ</v>
      </c>
      <c r="D107" s="4" t="str">
        <f t="shared" si="10"/>
        <v>Azure Virtual Machines-Zonal - Multi-AZ Deployment</v>
      </c>
      <c r="E107" s="34">
        <f>IF($A107="","",VLOOKUP($D107,Master!$M$4:$V$109,10,FALSE))</f>
        <v>0.99990000000000001</v>
      </c>
      <c r="F107" s="5">
        <f>IF(A107="","",VLOOKUP($B$4,Master!$A$4:$G$8,2,FALSE))</f>
        <v>0</v>
      </c>
      <c r="G107" s="5">
        <f>IF(A107="","",VLOOKUP($B$4,Master!$A$4:$G$8,3,FALSE))</f>
        <v>0</v>
      </c>
      <c r="H107" s="15">
        <f>IF($A107="","",VLOOKUP($D107,Master!$M$4:$S$109,2,FALSE))</f>
        <v>0</v>
      </c>
      <c r="I107" s="15">
        <f>IF($A107="","",VLOOKUP($D107,Master!$M$4:$S$109,3,FALSE))</f>
        <v>0</v>
      </c>
      <c r="J107" s="5">
        <f>IF(A107="","",VLOOKUP($B$4,Master!$A$4:$G$8,4,FALSE))</f>
        <v>0</v>
      </c>
      <c r="K107" s="5">
        <f>IF(A107="","",VLOOKUP($B$4,Master!$A$4:$G$8,5,FALSE))</f>
        <v>0</v>
      </c>
      <c r="L107" s="15">
        <f>IF($A107="","",VLOOKUP($D107,Master!$M$4:$S$109,4,FALSE))</f>
        <v>0</v>
      </c>
      <c r="M107" s="15">
        <f>IF($A107="","",VLOOKUP($D107,Master!$M$4:$S$109,5,FALSE))</f>
        <v>0</v>
      </c>
      <c r="N107" s="5">
        <f>IF(A107="","",VLOOKUP($B$4,Master!$A$4:$G$8,6,FALSE))</f>
        <v>2</v>
      </c>
      <c r="O107" s="5">
        <f>IF(A107="","",VLOOKUP($B$4,Master!$A$4:$G$8,7,FALSE))</f>
        <v>2</v>
      </c>
      <c r="P107" s="15">
        <f>IF($A107="","",VLOOKUP($D107,Master!$M$4:$S$109,6,FALSE))</f>
        <v>2</v>
      </c>
      <c r="Q107" s="15">
        <f>IF($A107="","",VLOOKUP($D107,Master!$M$4:$S$109,7,FALSE))</f>
        <v>0</v>
      </c>
      <c r="S107" s="4" t="str">
        <f t="shared" si="5"/>
        <v>Single Zone</v>
      </c>
      <c r="T107" s="4" t="str">
        <f>IF($A107="","",VLOOKUP($D107,Master!$M$4:$U$109,8,FALSE))</f>
        <v>Azure VM D4v3 (4 cores, Linux)</v>
      </c>
      <c r="U107" s="27">
        <f>IF($A107="","",VLOOKUP($D107,Master!$M$4:$U$109,9,FALSE))</f>
        <v>0.25</v>
      </c>
      <c r="V107" s="4">
        <f t="shared" si="6"/>
        <v>1</v>
      </c>
      <c r="W107" s="4">
        <f t="shared" si="7"/>
        <v>730</v>
      </c>
      <c r="X107" s="27">
        <f t="shared" si="8"/>
        <v>182.5</v>
      </c>
    </row>
    <row r="108" spans="1:24" outlineLevel="1" x14ac:dyDescent="0.25">
      <c r="A108" s="4" t="str">
        <f t="shared" si="11"/>
        <v>Azure Virtual Machines</v>
      </c>
      <c r="B108" s="4" t="str">
        <f t="shared" si="11"/>
        <v>vm-myaisselfhostir-az-asse-prd-001</v>
      </c>
      <c r="C108" s="4" t="str">
        <f t="shared" si="4"/>
        <v>Multi-AZ</v>
      </c>
      <c r="D108" s="4" t="str">
        <f t="shared" si="10"/>
        <v>Azure Virtual Machines-Zonal - Multi-AZ Deployment</v>
      </c>
      <c r="E108" s="34">
        <f>IF($A108="","",VLOOKUP($D108,Master!$M$4:$V$109,10,FALSE))</f>
        <v>0.99990000000000001</v>
      </c>
      <c r="F108" s="5">
        <f>IF(A108="","",VLOOKUP($B$4,Master!$A$4:$G$8,2,FALSE))</f>
        <v>0</v>
      </c>
      <c r="G108" s="5">
        <f>IF(A108="","",VLOOKUP($B$4,Master!$A$4:$G$8,3,FALSE))</f>
        <v>0</v>
      </c>
      <c r="H108" s="15">
        <f>IF($A108="","",VLOOKUP($D108,Master!$M$4:$S$109,2,FALSE))</f>
        <v>0</v>
      </c>
      <c r="I108" s="15">
        <f>IF($A108="","",VLOOKUP($D108,Master!$M$4:$S$109,3,FALSE))</f>
        <v>0</v>
      </c>
      <c r="J108" s="5">
        <f>IF(A108="","",VLOOKUP($B$4,Master!$A$4:$G$8,4,FALSE))</f>
        <v>0</v>
      </c>
      <c r="K108" s="5">
        <f>IF(A108="","",VLOOKUP($B$4,Master!$A$4:$G$8,5,FALSE))</f>
        <v>0</v>
      </c>
      <c r="L108" s="15">
        <f>IF($A108="","",VLOOKUP($D108,Master!$M$4:$S$109,4,FALSE))</f>
        <v>0</v>
      </c>
      <c r="M108" s="15">
        <f>IF($A108="","",VLOOKUP($D108,Master!$M$4:$S$109,5,FALSE))</f>
        <v>0</v>
      </c>
      <c r="N108" s="5">
        <f>IF(A108="","",VLOOKUP($B$4,Master!$A$4:$G$8,6,FALSE))</f>
        <v>2</v>
      </c>
      <c r="O108" s="5">
        <f>IF(A108="","",VLOOKUP($B$4,Master!$A$4:$G$8,7,FALSE))</f>
        <v>2</v>
      </c>
      <c r="P108" s="15">
        <f>IF($A108="","",VLOOKUP($D108,Master!$M$4:$S$109,6,FALSE))</f>
        <v>2</v>
      </c>
      <c r="Q108" s="15">
        <f>IF($A108="","",VLOOKUP($D108,Master!$M$4:$S$109,7,FALSE))</f>
        <v>0</v>
      </c>
      <c r="S108" s="4" t="str">
        <f t="shared" si="5"/>
        <v>Single Zone</v>
      </c>
      <c r="T108" s="4" t="str">
        <f>IF($A108="","",VLOOKUP($D108,Master!$M$4:$U$109,8,FALSE))</f>
        <v>Azure VM D4v3 (4 cores, Linux)</v>
      </c>
      <c r="U108" s="27">
        <f>IF($A108="","",VLOOKUP($D108,Master!$M$4:$U$109,9,FALSE))</f>
        <v>0.25</v>
      </c>
      <c r="V108" s="4">
        <f t="shared" si="6"/>
        <v>1</v>
      </c>
      <c r="W108" s="4">
        <f t="shared" si="7"/>
        <v>730</v>
      </c>
      <c r="X108" s="27">
        <f t="shared" si="8"/>
        <v>182.5</v>
      </c>
    </row>
    <row r="109" spans="1:24" outlineLevel="1" x14ac:dyDescent="0.25">
      <c r="A109" s="4" t="str">
        <f t="shared" si="11"/>
        <v>Azure Virtual Machines</v>
      </c>
      <c r="B109" s="4" t="str">
        <f t="shared" si="11"/>
        <v>vm-myaselfhost-az-asea-prd-001</v>
      </c>
      <c r="C109" s="4" t="str">
        <f t="shared" si="4"/>
        <v>Multi-AZ</v>
      </c>
      <c r="D109" s="4" t="str">
        <f t="shared" si="10"/>
        <v>Azure Virtual Machines-Zonal - Multi-AZ Deployment</v>
      </c>
      <c r="E109" s="34">
        <f>IF($A109="","",VLOOKUP($D109,Master!$M$4:$V$109,10,FALSE))</f>
        <v>0.99990000000000001</v>
      </c>
      <c r="F109" s="5">
        <f>IF(A109="","",VLOOKUP($B$4,Master!$A$4:$G$8,2,FALSE))</f>
        <v>0</v>
      </c>
      <c r="G109" s="5">
        <f>IF(A109="","",VLOOKUP($B$4,Master!$A$4:$G$8,3,FALSE))</f>
        <v>0</v>
      </c>
      <c r="H109" s="15">
        <f>IF($A109="","",VLOOKUP($D109,Master!$M$4:$S$109,2,FALSE))</f>
        <v>0</v>
      </c>
      <c r="I109" s="15">
        <f>IF($A109="","",VLOOKUP($D109,Master!$M$4:$S$109,3,FALSE))</f>
        <v>0</v>
      </c>
      <c r="J109" s="5">
        <f>IF(A109="","",VLOOKUP($B$4,Master!$A$4:$G$8,4,FALSE))</f>
        <v>0</v>
      </c>
      <c r="K109" s="5">
        <f>IF(A109="","",VLOOKUP($B$4,Master!$A$4:$G$8,5,FALSE))</f>
        <v>0</v>
      </c>
      <c r="L109" s="15">
        <f>IF($A109="","",VLOOKUP($D109,Master!$M$4:$S$109,4,FALSE))</f>
        <v>0</v>
      </c>
      <c r="M109" s="15">
        <f>IF($A109="","",VLOOKUP($D109,Master!$M$4:$S$109,5,FALSE))</f>
        <v>0</v>
      </c>
      <c r="N109" s="5">
        <f>IF(A109="","",VLOOKUP($B$4,Master!$A$4:$G$8,6,FALSE))</f>
        <v>2</v>
      </c>
      <c r="O109" s="5">
        <f>IF(A109="","",VLOOKUP($B$4,Master!$A$4:$G$8,7,FALSE))</f>
        <v>2</v>
      </c>
      <c r="P109" s="15">
        <f>IF($A109="","",VLOOKUP($D109,Master!$M$4:$S$109,6,FALSE))</f>
        <v>2</v>
      </c>
      <c r="Q109" s="15">
        <f>IF($A109="","",VLOOKUP($D109,Master!$M$4:$S$109,7,FALSE))</f>
        <v>0</v>
      </c>
      <c r="S109" s="4" t="str">
        <f t="shared" si="5"/>
        <v>Single Zone</v>
      </c>
      <c r="T109" s="4" t="str">
        <f>IF($A109="","",VLOOKUP($D109,Master!$M$4:$U$109,8,FALSE))</f>
        <v>Azure VM D4v3 (4 cores, Linux)</v>
      </c>
      <c r="U109" s="27">
        <f>IF($A109="","",VLOOKUP($D109,Master!$M$4:$U$109,9,FALSE))</f>
        <v>0.25</v>
      </c>
      <c r="V109" s="4">
        <f t="shared" si="6"/>
        <v>1</v>
      </c>
      <c r="W109" s="4">
        <f t="shared" si="7"/>
        <v>730</v>
      </c>
      <c r="X109" s="27">
        <f t="shared" si="8"/>
        <v>182.5</v>
      </c>
    </row>
    <row r="110" spans="1:24" outlineLevel="1" x14ac:dyDescent="0.25">
      <c r="A110" s="4" t="str">
        <f t="shared" si="11"/>
        <v>Azure Virtual Machines</v>
      </c>
      <c r="B110" s="4" t="str">
        <f t="shared" si="11"/>
        <v>vm-myaselfhost-az-asse-prd-001</v>
      </c>
      <c r="C110" s="4" t="str">
        <f t="shared" si="4"/>
        <v>Multi-AZ</v>
      </c>
      <c r="D110" s="4" t="str">
        <f t="shared" si="10"/>
        <v>Azure Virtual Machines-Zonal - Multi-AZ Deployment</v>
      </c>
      <c r="E110" s="34">
        <f>IF($A110="","",VLOOKUP($D110,Master!$M$4:$V$109,10,FALSE))</f>
        <v>0.99990000000000001</v>
      </c>
      <c r="F110" s="5">
        <f>IF(A110="","",VLOOKUP($B$4,Master!$A$4:$G$8,2,FALSE))</f>
        <v>0</v>
      </c>
      <c r="G110" s="5">
        <f>IF(A110="","",VLOOKUP($B$4,Master!$A$4:$G$8,3,FALSE))</f>
        <v>0</v>
      </c>
      <c r="H110" s="15">
        <f>IF($A110="","",VLOOKUP($D110,Master!$M$4:$S$109,2,FALSE))</f>
        <v>0</v>
      </c>
      <c r="I110" s="15">
        <f>IF($A110="","",VLOOKUP($D110,Master!$M$4:$S$109,3,FALSE))</f>
        <v>0</v>
      </c>
      <c r="J110" s="5">
        <f>IF(A110="","",VLOOKUP($B$4,Master!$A$4:$G$8,4,FALSE))</f>
        <v>0</v>
      </c>
      <c r="K110" s="5">
        <f>IF(A110="","",VLOOKUP($B$4,Master!$A$4:$G$8,5,FALSE))</f>
        <v>0</v>
      </c>
      <c r="L110" s="15">
        <f>IF($A110="","",VLOOKUP($D110,Master!$M$4:$S$109,4,FALSE))</f>
        <v>0</v>
      </c>
      <c r="M110" s="15">
        <f>IF($A110="","",VLOOKUP($D110,Master!$M$4:$S$109,5,FALSE))</f>
        <v>0</v>
      </c>
      <c r="N110" s="5">
        <f>IF(A110="","",VLOOKUP($B$4,Master!$A$4:$G$8,6,FALSE))</f>
        <v>2</v>
      </c>
      <c r="O110" s="5">
        <f>IF(A110="","",VLOOKUP($B$4,Master!$A$4:$G$8,7,FALSE))</f>
        <v>2</v>
      </c>
      <c r="P110" s="15">
        <f>IF($A110="","",VLOOKUP($D110,Master!$M$4:$S$109,6,FALSE))</f>
        <v>2</v>
      </c>
      <c r="Q110" s="15">
        <f>IF($A110="","",VLOOKUP($D110,Master!$M$4:$S$109,7,FALSE))</f>
        <v>0</v>
      </c>
      <c r="S110" s="4" t="str">
        <f t="shared" si="5"/>
        <v>Single Zone</v>
      </c>
      <c r="T110" s="4" t="str">
        <f>IF($A110="","",VLOOKUP($D110,Master!$M$4:$U$109,8,FALSE))</f>
        <v>Azure VM D4v3 (4 cores, Linux)</v>
      </c>
      <c r="U110" s="27">
        <f>IF($A110="","",VLOOKUP($D110,Master!$M$4:$U$109,9,FALSE))</f>
        <v>0.25</v>
      </c>
      <c r="V110" s="4">
        <f t="shared" si="6"/>
        <v>1</v>
      </c>
      <c r="W110" s="4">
        <f t="shared" si="7"/>
        <v>730</v>
      </c>
      <c r="X110" s="27">
        <f t="shared" si="8"/>
        <v>182.5</v>
      </c>
    </row>
    <row r="111" spans="1:24" outlineLevel="1" x14ac:dyDescent="0.25">
      <c r="A111" s="4" t="str">
        <f t="shared" si="11"/>
        <v>Azure Virtual Machines</v>
      </c>
      <c r="B111" s="4" t="str">
        <f t="shared" si="11"/>
        <v>vm-myaisdevopsagent-az-asse-prd-001</v>
      </c>
      <c r="C111" s="4" t="str">
        <f t="shared" si="4"/>
        <v>Multi-AZ</v>
      </c>
      <c r="D111" s="4" t="str">
        <f t="shared" si="10"/>
        <v>Azure Virtual Machines-Zonal - Multi-AZ Deployment</v>
      </c>
      <c r="E111" s="34">
        <f>IF($A111="","",VLOOKUP($D111,Master!$M$4:$V$109,10,FALSE))</f>
        <v>0.99990000000000001</v>
      </c>
      <c r="F111" s="5">
        <f>IF(A111="","",VLOOKUP($B$4,Master!$A$4:$G$8,2,FALSE))</f>
        <v>0</v>
      </c>
      <c r="G111" s="5">
        <f>IF(A111="","",VLOOKUP($B$4,Master!$A$4:$G$8,3,FALSE))</f>
        <v>0</v>
      </c>
      <c r="H111" s="15">
        <f>IF($A111="","",VLOOKUP($D111,Master!$M$4:$S$109,2,FALSE))</f>
        <v>0</v>
      </c>
      <c r="I111" s="15">
        <f>IF($A111="","",VLOOKUP($D111,Master!$M$4:$S$109,3,FALSE))</f>
        <v>0</v>
      </c>
      <c r="J111" s="5">
        <f>IF(A111="","",VLOOKUP($B$4,Master!$A$4:$G$8,4,FALSE))</f>
        <v>0</v>
      </c>
      <c r="K111" s="5">
        <f>IF(A111="","",VLOOKUP($B$4,Master!$A$4:$G$8,5,FALSE))</f>
        <v>0</v>
      </c>
      <c r="L111" s="15">
        <f>IF($A111="","",VLOOKUP($D111,Master!$M$4:$S$109,4,FALSE))</f>
        <v>0</v>
      </c>
      <c r="M111" s="15">
        <f>IF($A111="","",VLOOKUP($D111,Master!$M$4:$S$109,5,FALSE))</f>
        <v>0</v>
      </c>
      <c r="N111" s="5">
        <f>IF(A111="","",VLOOKUP($B$4,Master!$A$4:$G$8,6,FALSE))</f>
        <v>2</v>
      </c>
      <c r="O111" s="5">
        <f>IF(A111="","",VLOOKUP($B$4,Master!$A$4:$G$8,7,FALSE))</f>
        <v>2</v>
      </c>
      <c r="P111" s="15">
        <f>IF($A111="","",VLOOKUP($D111,Master!$M$4:$S$109,6,FALSE))</f>
        <v>2</v>
      </c>
      <c r="Q111" s="15">
        <f>IF($A111="","",VLOOKUP($D111,Master!$M$4:$S$109,7,FALSE))</f>
        <v>0</v>
      </c>
      <c r="S111" s="4" t="str">
        <f t="shared" si="5"/>
        <v>Single Zone</v>
      </c>
      <c r="T111" s="4" t="str">
        <f>IF($A111="","",VLOOKUP($D111,Master!$M$4:$U$109,8,FALSE))</f>
        <v>Azure VM D4v3 (4 cores, Linux)</v>
      </c>
      <c r="U111" s="27">
        <f>IF($A111="","",VLOOKUP($D111,Master!$M$4:$U$109,9,FALSE))</f>
        <v>0.25</v>
      </c>
      <c r="V111" s="4">
        <f t="shared" si="6"/>
        <v>1</v>
      </c>
      <c r="W111" s="4">
        <f t="shared" si="7"/>
        <v>730</v>
      </c>
      <c r="X111" s="27">
        <f t="shared" si="8"/>
        <v>182.5</v>
      </c>
    </row>
    <row r="112" spans="1:24" outlineLevel="1" x14ac:dyDescent="0.25">
      <c r="A112" s="4" t="str">
        <f t="shared" si="11"/>
        <v>Azure Virtual Machines Scale Set</v>
      </c>
      <c r="B112" s="4" t="str">
        <f t="shared" si="11"/>
        <v>aks-apppool1-36673642-vmss</v>
      </c>
      <c r="C112" s="4" t="str">
        <f t="shared" si="4"/>
        <v>Multi-AZ</v>
      </c>
      <c r="D112" s="4" t="str">
        <f t="shared" si="10"/>
        <v>Azure Virtual Machines Scale Set-Zonal - Multi-AZ Deployment</v>
      </c>
      <c r="E112" s="34">
        <f>IF($A112="","",VLOOKUP($D112,Master!$M$4:$V$109,10,FALSE))</f>
        <v>0.99990000000000001</v>
      </c>
      <c r="F112" s="5">
        <f>IF(A112="","",VLOOKUP($B$4,Master!$A$4:$G$8,2,FALSE))</f>
        <v>0</v>
      </c>
      <c r="G112" s="5">
        <f>IF(A112="","",VLOOKUP($B$4,Master!$A$4:$G$8,3,FALSE))</f>
        <v>0</v>
      </c>
      <c r="H112" s="15">
        <f>IF($A112="","",VLOOKUP($D112,Master!$M$4:$S$109,2,FALSE))</f>
        <v>0</v>
      </c>
      <c r="I112" s="15">
        <f>IF($A112="","",VLOOKUP($D112,Master!$M$4:$S$109,3,FALSE))</f>
        <v>0</v>
      </c>
      <c r="J112" s="5">
        <f>IF(A112="","",VLOOKUP($B$4,Master!$A$4:$G$8,4,FALSE))</f>
        <v>0</v>
      </c>
      <c r="K112" s="5">
        <f>IF(A112="","",VLOOKUP($B$4,Master!$A$4:$G$8,5,FALSE))</f>
        <v>0</v>
      </c>
      <c r="L112" s="15">
        <f>IF($A112="","",VLOOKUP($D112,Master!$M$4:$S$109,4,FALSE))</f>
        <v>0</v>
      </c>
      <c r="M112" s="15">
        <f>IF($A112="","",VLOOKUP($D112,Master!$M$4:$S$109,5,FALSE))</f>
        <v>0</v>
      </c>
      <c r="N112" s="5">
        <f>IF(A112="","",VLOOKUP($B$4,Master!$A$4:$G$8,6,FALSE))</f>
        <v>2</v>
      </c>
      <c r="O112" s="5">
        <f>IF(A112="","",VLOOKUP($B$4,Master!$A$4:$G$8,7,FALSE))</f>
        <v>2</v>
      </c>
      <c r="P112" s="15">
        <f>IF($A112="","",VLOOKUP($D112,Master!$M$4:$S$109,6,FALSE))</f>
        <v>2</v>
      </c>
      <c r="Q112" s="15">
        <f>IF($A112="","",VLOOKUP($D112,Master!$M$4:$S$109,7,FALSE))</f>
        <v>0</v>
      </c>
      <c r="S112" s="4" t="str">
        <f t="shared" si="5"/>
        <v>Multi-AZ</v>
      </c>
      <c r="T112" s="4" t="str">
        <f>IF($A112="","",VLOOKUP($D112,Master!$M$4:$U$109,8,FALSE))</f>
        <v>Azure VM Scale Set - D4v3 (4 cores, Linux)</v>
      </c>
      <c r="U112" s="27">
        <f>IF($A112="","",VLOOKUP($D112,Master!$M$4:$U$109,9,FALSE))</f>
        <v>0.25</v>
      </c>
      <c r="V112" s="4">
        <f t="shared" si="6"/>
        <v>0</v>
      </c>
      <c r="W112" s="4">
        <f t="shared" si="7"/>
        <v>0</v>
      </c>
      <c r="X112" s="27">
        <f t="shared" si="8"/>
        <v>0</v>
      </c>
    </row>
    <row r="113" spans="1:24" outlineLevel="1" x14ac:dyDescent="0.25">
      <c r="A113" s="4" t="str">
        <f t="shared" si="11"/>
        <v>Azure Virtual Machines Scale Set</v>
      </c>
      <c r="B113" s="4" t="str">
        <f t="shared" si="11"/>
        <v>aks-default-32136785-vmss</v>
      </c>
      <c r="C113" s="4" t="str">
        <f t="shared" si="4"/>
        <v>Multi-AZ</v>
      </c>
      <c r="D113" s="4" t="str">
        <f t="shared" si="10"/>
        <v>Azure Virtual Machines Scale Set-Zonal - Multi-AZ Deployment</v>
      </c>
      <c r="E113" s="34">
        <f>IF($A113="","",VLOOKUP($D113,Master!$M$4:$V$109,10,FALSE))</f>
        <v>0.99990000000000001</v>
      </c>
      <c r="F113" s="5">
        <f>IF(A113="","",VLOOKUP($B$4,Master!$A$4:$G$8,2,FALSE))</f>
        <v>0</v>
      </c>
      <c r="G113" s="5">
        <f>IF(A113="","",VLOOKUP($B$4,Master!$A$4:$G$8,3,FALSE))</f>
        <v>0</v>
      </c>
      <c r="H113" s="15">
        <f>IF($A113="","",VLOOKUP($D113,Master!$M$4:$S$109,2,FALSE))</f>
        <v>0</v>
      </c>
      <c r="I113" s="15">
        <f>IF($A113="","",VLOOKUP($D113,Master!$M$4:$S$109,3,FALSE))</f>
        <v>0</v>
      </c>
      <c r="J113" s="5">
        <f>IF(A113="","",VLOOKUP($B$4,Master!$A$4:$G$8,4,FALSE))</f>
        <v>0</v>
      </c>
      <c r="K113" s="5">
        <f>IF(A113="","",VLOOKUP($B$4,Master!$A$4:$G$8,5,FALSE))</f>
        <v>0</v>
      </c>
      <c r="L113" s="15">
        <f>IF($A113="","",VLOOKUP($D113,Master!$M$4:$S$109,4,FALSE))</f>
        <v>0</v>
      </c>
      <c r="M113" s="15">
        <f>IF($A113="","",VLOOKUP($D113,Master!$M$4:$S$109,5,FALSE))</f>
        <v>0</v>
      </c>
      <c r="N113" s="5">
        <f>IF(A113="","",VLOOKUP($B$4,Master!$A$4:$G$8,6,FALSE))</f>
        <v>2</v>
      </c>
      <c r="O113" s="5">
        <f>IF(A113="","",VLOOKUP($B$4,Master!$A$4:$G$8,7,FALSE))</f>
        <v>2</v>
      </c>
      <c r="P113" s="15">
        <f>IF($A113="","",VLOOKUP($D113,Master!$M$4:$S$109,6,FALSE))</f>
        <v>2</v>
      </c>
      <c r="Q113" s="15">
        <f>IF($A113="","",VLOOKUP($D113,Master!$M$4:$S$109,7,FALSE))</f>
        <v>0</v>
      </c>
      <c r="S113" s="4" t="str">
        <f t="shared" si="5"/>
        <v>Multi-AZ</v>
      </c>
      <c r="T113" s="4" t="str">
        <f>IF($A113="","",VLOOKUP($D113,Master!$M$4:$U$109,8,FALSE))</f>
        <v>Azure VM Scale Set - D4v3 (4 cores, Linux)</v>
      </c>
      <c r="U113" s="27">
        <f>IF($A113="","",VLOOKUP($D113,Master!$M$4:$U$109,9,FALSE))</f>
        <v>0.25</v>
      </c>
      <c r="V113" s="4">
        <f t="shared" si="6"/>
        <v>0</v>
      </c>
      <c r="W113" s="4">
        <f t="shared" si="7"/>
        <v>0</v>
      </c>
      <c r="X113" s="27">
        <f t="shared" si="8"/>
        <v>0</v>
      </c>
    </row>
    <row r="114" spans="1:24" outlineLevel="1" x14ac:dyDescent="0.25">
      <c r="A114" s="4" t="str">
        <f t="shared" si="11"/>
        <v>Azure Virtual Machines Scale Set</v>
      </c>
      <c r="B114" s="4" t="str">
        <f t="shared" si="11"/>
        <v>aks-monitorpool1-41068245-vmss</v>
      </c>
      <c r="C114" s="4" t="str">
        <f t="shared" si="4"/>
        <v>Multi-AZ</v>
      </c>
      <c r="D114" s="4" t="str">
        <f t="shared" si="10"/>
        <v>Azure Virtual Machines Scale Set-Zonal - Multi-AZ Deployment</v>
      </c>
      <c r="E114" s="34">
        <f>IF($A114="","",VLOOKUP($D114,Master!$M$4:$V$109,10,FALSE))</f>
        <v>0.99990000000000001</v>
      </c>
      <c r="F114" s="5">
        <f>IF(A114="","",VLOOKUP($B$4,Master!$A$4:$G$8,2,FALSE))</f>
        <v>0</v>
      </c>
      <c r="G114" s="5">
        <f>IF(A114="","",VLOOKUP($B$4,Master!$A$4:$G$8,3,FALSE))</f>
        <v>0</v>
      </c>
      <c r="H114" s="15">
        <f>IF($A114="","",VLOOKUP($D114,Master!$M$4:$S$109,2,FALSE))</f>
        <v>0</v>
      </c>
      <c r="I114" s="15">
        <f>IF($A114="","",VLOOKUP($D114,Master!$M$4:$S$109,3,FALSE))</f>
        <v>0</v>
      </c>
      <c r="J114" s="5">
        <f>IF(A114="","",VLOOKUP($B$4,Master!$A$4:$G$8,4,FALSE))</f>
        <v>0</v>
      </c>
      <c r="K114" s="5">
        <f>IF(A114="","",VLOOKUP($B$4,Master!$A$4:$G$8,5,FALSE))</f>
        <v>0</v>
      </c>
      <c r="L114" s="15">
        <f>IF($A114="","",VLOOKUP($D114,Master!$M$4:$S$109,4,FALSE))</f>
        <v>0</v>
      </c>
      <c r="M114" s="15">
        <f>IF($A114="","",VLOOKUP($D114,Master!$M$4:$S$109,5,FALSE))</f>
        <v>0</v>
      </c>
      <c r="N114" s="5">
        <f>IF(A114="","",VLOOKUP($B$4,Master!$A$4:$G$8,6,FALSE))</f>
        <v>2</v>
      </c>
      <c r="O114" s="5">
        <f>IF(A114="","",VLOOKUP($B$4,Master!$A$4:$G$8,7,FALSE))</f>
        <v>2</v>
      </c>
      <c r="P114" s="15">
        <f>IF($A114="","",VLOOKUP($D114,Master!$M$4:$S$109,6,FALSE))</f>
        <v>2</v>
      </c>
      <c r="Q114" s="15">
        <f>IF($A114="","",VLOOKUP($D114,Master!$M$4:$S$109,7,FALSE))</f>
        <v>0</v>
      </c>
      <c r="S114" s="4" t="str">
        <f t="shared" si="5"/>
        <v>Multi-AZ</v>
      </c>
      <c r="T114" s="4" t="str">
        <f>IF($A114="","",VLOOKUP($D114,Master!$M$4:$U$109,8,FALSE))</f>
        <v>Azure VM Scale Set - D4v3 (4 cores, Linux)</v>
      </c>
      <c r="U114" s="27">
        <f>IF($A114="","",VLOOKUP($D114,Master!$M$4:$U$109,9,FALSE))</f>
        <v>0.25</v>
      </c>
      <c r="V114" s="4">
        <f t="shared" si="6"/>
        <v>0</v>
      </c>
      <c r="W114" s="4">
        <f t="shared" si="7"/>
        <v>0</v>
      </c>
      <c r="X114" s="27">
        <f t="shared" si="8"/>
        <v>0</v>
      </c>
    </row>
    <row r="115" spans="1:24" outlineLevel="1" x14ac:dyDescent="0.25">
      <c r="A115" s="4" t="str">
        <f t="shared" si="11"/>
        <v>Azure Virtual Machines Scale Set</v>
      </c>
      <c r="B115" s="4" t="str">
        <f t="shared" si="11"/>
        <v>aks-myaisfe01-30917112-vmss</v>
      </c>
      <c r="C115" s="4" t="str">
        <f t="shared" si="4"/>
        <v>Multi-AZ</v>
      </c>
      <c r="D115" s="4" t="str">
        <f t="shared" si="10"/>
        <v>Azure Virtual Machines Scale Set-Zonal - Multi-AZ Deployment</v>
      </c>
      <c r="E115" s="34">
        <f>IF($A115="","",VLOOKUP($D115,Master!$M$4:$V$109,10,FALSE))</f>
        <v>0.99990000000000001</v>
      </c>
      <c r="F115" s="5">
        <f>IF(A115="","",VLOOKUP($B$4,Master!$A$4:$G$8,2,FALSE))</f>
        <v>0</v>
      </c>
      <c r="G115" s="5">
        <f>IF(A115="","",VLOOKUP($B$4,Master!$A$4:$G$8,3,FALSE))</f>
        <v>0</v>
      </c>
      <c r="H115" s="15">
        <f>IF($A115="","",VLOOKUP($D115,Master!$M$4:$S$109,2,FALSE))</f>
        <v>0</v>
      </c>
      <c r="I115" s="15">
        <f>IF($A115="","",VLOOKUP($D115,Master!$M$4:$S$109,3,FALSE))</f>
        <v>0</v>
      </c>
      <c r="J115" s="5">
        <f>IF(A115="","",VLOOKUP($B$4,Master!$A$4:$G$8,4,FALSE))</f>
        <v>0</v>
      </c>
      <c r="K115" s="5">
        <f>IF(A115="","",VLOOKUP($B$4,Master!$A$4:$G$8,5,FALSE))</f>
        <v>0</v>
      </c>
      <c r="L115" s="15">
        <f>IF($A115="","",VLOOKUP($D115,Master!$M$4:$S$109,4,FALSE))</f>
        <v>0</v>
      </c>
      <c r="M115" s="15">
        <f>IF($A115="","",VLOOKUP($D115,Master!$M$4:$S$109,5,FALSE))</f>
        <v>0</v>
      </c>
      <c r="N115" s="5">
        <f>IF(A115="","",VLOOKUP($B$4,Master!$A$4:$G$8,6,FALSE))</f>
        <v>2</v>
      </c>
      <c r="O115" s="5">
        <f>IF(A115="","",VLOOKUP($B$4,Master!$A$4:$G$8,7,FALSE))</f>
        <v>2</v>
      </c>
      <c r="P115" s="15">
        <f>IF($A115="","",VLOOKUP($D115,Master!$M$4:$S$109,6,FALSE))</f>
        <v>2</v>
      </c>
      <c r="Q115" s="15">
        <f>IF($A115="","",VLOOKUP($D115,Master!$M$4:$S$109,7,FALSE))</f>
        <v>0</v>
      </c>
      <c r="S115" s="4" t="str">
        <f t="shared" si="5"/>
        <v>Multi-AZ</v>
      </c>
      <c r="T115" s="4" t="str">
        <f>IF($A115="","",VLOOKUP($D115,Master!$M$4:$U$109,8,FALSE))</f>
        <v>Azure VM Scale Set - D4v3 (4 cores, Linux)</v>
      </c>
      <c r="U115" s="27">
        <f>IF($A115="","",VLOOKUP($D115,Master!$M$4:$U$109,9,FALSE))</f>
        <v>0.25</v>
      </c>
      <c r="V115" s="4">
        <f t="shared" si="6"/>
        <v>0</v>
      </c>
      <c r="W115" s="4">
        <f t="shared" si="7"/>
        <v>0</v>
      </c>
      <c r="X115" s="27">
        <f t="shared" si="8"/>
        <v>0</v>
      </c>
    </row>
    <row r="116" spans="1:24" outlineLevel="1" x14ac:dyDescent="0.25">
      <c r="A116" s="4" t="str">
        <f t="shared" si="11"/>
        <v>Azure Virtual Machines Scale Set</v>
      </c>
      <c r="B116" s="4" t="str">
        <f t="shared" si="11"/>
        <v>aks-myaisfe02-16204629-vmss</v>
      </c>
      <c r="C116" s="4" t="str">
        <f t="shared" si="4"/>
        <v>Multi-AZ</v>
      </c>
      <c r="D116" s="4" t="str">
        <f t="shared" si="10"/>
        <v>Azure Virtual Machines Scale Set-Zonal - Multi-AZ Deployment</v>
      </c>
      <c r="E116" s="34">
        <f>IF($A116="","",VLOOKUP($D116,Master!$M$4:$V$109,10,FALSE))</f>
        <v>0.99990000000000001</v>
      </c>
      <c r="F116" s="5">
        <f>IF(A116="","",VLOOKUP($B$4,Master!$A$4:$G$8,2,FALSE))</f>
        <v>0</v>
      </c>
      <c r="G116" s="5">
        <f>IF(A116="","",VLOOKUP($B$4,Master!$A$4:$G$8,3,FALSE))</f>
        <v>0</v>
      </c>
      <c r="H116" s="15">
        <f>IF($A116="","",VLOOKUP($D116,Master!$M$4:$S$109,2,FALSE))</f>
        <v>0</v>
      </c>
      <c r="I116" s="15">
        <f>IF($A116="","",VLOOKUP($D116,Master!$M$4:$S$109,3,FALSE))</f>
        <v>0</v>
      </c>
      <c r="J116" s="5">
        <f>IF(A116="","",VLOOKUP($B$4,Master!$A$4:$G$8,4,FALSE))</f>
        <v>0</v>
      </c>
      <c r="K116" s="5">
        <f>IF(A116="","",VLOOKUP($B$4,Master!$A$4:$G$8,5,FALSE))</f>
        <v>0</v>
      </c>
      <c r="L116" s="15">
        <f>IF($A116="","",VLOOKUP($D116,Master!$M$4:$S$109,4,FALSE))</f>
        <v>0</v>
      </c>
      <c r="M116" s="15">
        <f>IF($A116="","",VLOOKUP($D116,Master!$M$4:$S$109,5,FALSE))</f>
        <v>0</v>
      </c>
      <c r="N116" s="5">
        <f>IF(A116="","",VLOOKUP($B$4,Master!$A$4:$G$8,6,FALSE))</f>
        <v>2</v>
      </c>
      <c r="O116" s="5">
        <f>IF(A116="","",VLOOKUP($B$4,Master!$A$4:$G$8,7,FALSE))</f>
        <v>2</v>
      </c>
      <c r="P116" s="15">
        <f>IF($A116="","",VLOOKUP($D116,Master!$M$4:$S$109,6,FALSE))</f>
        <v>2</v>
      </c>
      <c r="Q116" s="15">
        <f>IF($A116="","",VLOOKUP($D116,Master!$M$4:$S$109,7,FALSE))</f>
        <v>0</v>
      </c>
      <c r="S116" s="4" t="str">
        <f t="shared" si="5"/>
        <v>Multi-AZ</v>
      </c>
      <c r="T116" s="4" t="str">
        <f>IF($A116="","",VLOOKUP($D116,Master!$M$4:$U$109,8,FALSE))</f>
        <v>Azure VM Scale Set - D4v3 (4 cores, Linux)</v>
      </c>
      <c r="U116" s="27">
        <f>IF($A116="","",VLOOKUP($D116,Master!$M$4:$U$109,9,FALSE))</f>
        <v>0.25</v>
      </c>
      <c r="V116" s="4">
        <f t="shared" si="6"/>
        <v>0</v>
      </c>
      <c r="W116" s="4">
        <f t="shared" si="7"/>
        <v>0</v>
      </c>
      <c r="X116" s="27">
        <f t="shared" si="8"/>
        <v>0</v>
      </c>
    </row>
    <row r="117" spans="1:24" outlineLevel="1" x14ac:dyDescent="0.25">
      <c r="A117" s="4" t="str">
        <f t="shared" si="11"/>
        <v>Azure Virtual Machines Scale Set</v>
      </c>
      <c r="B117" s="4" t="str">
        <f t="shared" si="11"/>
        <v>aks-prd001-30655189-vmss</v>
      </c>
      <c r="C117" s="4" t="str">
        <f t="shared" ref="C117:C148" si="12">IF(A41="","",IF(C41="Zone Redundant",C41,"Multi-AZ"))</f>
        <v>Multi-AZ</v>
      </c>
      <c r="D117" s="4" t="str">
        <f t="shared" si="10"/>
        <v>Azure Virtual Machines Scale Set-Zonal - Multi-AZ Deployment</v>
      </c>
      <c r="E117" s="34">
        <f>IF($A117="","",VLOOKUP($D117,Master!$M$4:$V$109,10,FALSE))</f>
        <v>0.99990000000000001</v>
      </c>
      <c r="F117" s="5">
        <f>IF(A117="","",VLOOKUP($B$4,Master!$A$4:$G$8,2,FALSE))</f>
        <v>0</v>
      </c>
      <c r="G117" s="5">
        <f>IF(A117="","",VLOOKUP($B$4,Master!$A$4:$G$8,3,FALSE))</f>
        <v>0</v>
      </c>
      <c r="H117" s="15">
        <f>IF($A117="","",VLOOKUP($D117,Master!$M$4:$S$109,2,FALSE))</f>
        <v>0</v>
      </c>
      <c r="I117" s="15">
        <f>IF($A117="","",VLOOKUP($D117,Master!$M$4:$S$109,3,FALSE))</f>
        <v>0</v>
      </c>
      <c r="J117" s="5">
        <f>IF(A117="","",VLOOKUP($B$4,Master!$A$4:$G$8,4,FALSE))</f>
        <v>0</v>
      </c>
      <c r="K117" s="5">
        <f>IF(A117="","",VLOOKUP($B$4,Master!$A$4:$G$8,5,FALSE))</f>
        <v>0</v>
      </c>
      <c r="L117" s="15">
        <f>IF($A117="","",VLOOKUP($D117,Master!$M$4:$S$109,4,FALSE))</f>
        <v>0</v>
      </c>
      <c r="M117" s="15">
        <f>IF($A117="","",VLOOKUP($D117,Master!$M$4:$S$109,5,FALSE))</f>
        <v>0</v>
      </c>
      <c r="N117" s="5">
        <f>IF(A117="","",VLOOKUP($B$4,Master!$A$4:$G$8,6,FALSE))</f>
        <v>2</v>
      </c>
      <c r="O117" s="5">
        <f>IF(A117="","",VLOOKUP($B$4,Master!$A$4:$G$8,7,FALSE))</f>
        <v>2</v>
      </c>
      <c r="P117" s="15">
        <f>IF($A117="","",VLOOKUP($D117,Master!$M$4:$S$109,6,FALSE))</f>
        <v>2</v>
      </c>
      <c r="Q117" s="15">
        <f>IF($A117="","",VLOOKUP($D117,Master!$M$4:$S$109,7,FALSE))</f>
        <v>0</v>
      </c>
      <c r="S117" s="4" t="str">
        <f t="shared" ref="S117:S148" si="13">IF(A41="","",IF(C41="Zone Redundant",C41,IF(C41="","Single Zone","Multi-AZ")))</f>
        <v>Multi-AZ</v>
      </c>
      <c r="T117" s="4" t="str">
        <f>IF($A117="","",VLOOKUP($D117,Master!$M$4:$U$109,8,FALSE))</f>
        <v>Azure VM Scale Set - D4v3 (4 cores, Linux)</v>
      </c>
      <c r="U117" s="27">
        <f>IF($A117="","",VLOOKUP($D117,Master!$M$4:$U$109,9,FALSE))</f>
        <v>0.25</v>
      </c>
      <c r="V117" s="4">
        <f t="shared" ref="V117:V153" si="14">IF(A117="","",IF(S117="Single Zone",1,0))</f>
        <v>0</v>
      </c>
      <c r="W117" s="4">
        <f t="shared" ref="W117:W153" si="15">IF(A117="","",IF(S117="Single Zone",730,0))</f>
        <v>0</v>
      </c>
      <c r="X117" s="27">
        <f t="shared" ref="X117:X148" si="16">IF(A117="","",U117*V117*W117)</f>
        <v>0</v>
      </c>
    </row>
    <row r="118" spans="1:24" outlineLevel="1" x14ac:dyDescent="0.25">
      <c r="A118" s="4" t="str">
        <f t="shared" si="11"/>
        <v>Azure Virtual Machines Scale Set</v>
      </c>
      <c r="B118" s="4" t="str">
        <f t="shared" si="11"/>
        <v>aks-prd002-36811173-vmss</v>
      </c>
      <c r="C118" s="4" t="str">
        <f t="shared" si="12"/>
        <v>Multi-AZ</v>
      </c>
      <c r="D118" s="4" t="str">
        <f t="shared" si="10"/>
        <v>Azure Virtual Machines Scale Set-Zonal - Multi-AZ Deployment</v>
      </c>
      <c r="E118" s="34">
        <f>IF($A118="","",VLOOKUP($D118,Master!$M$4:$V$109,10,FALSE))</f>
        <v>0.99990000000000001</v>
      </c>
      <c r="F118" s="5">
        <f>IF(A118="","",VLOOKUP($B$4,Master!$A$4:$G$8,2,FALSE))</f>
        <v>0</v>
      </c>
      <c r="G118" s="5">
        <f>IF(A118="","",VLOOKUP($B$4,Master!$A$4:$G$8,3,FALSE))</f>
        <v>0</v>
      </c>
      <c r="H118" s="15">
        <f>IF($A118="","",VLOOKUP($D118,Master!$M$4:$S$109,2,FALSE))</f>
        <v>0</v>
      </c>
      <c r="I118" s="15">
        <f>IF($A118="","",VLOOKUP($D118,Master!$M$4:$S$109,3,FALSE))</f>
        <v>0</v>
      </c>
      <c r="J118" s="5">
        <f>IF(A118="","",VLOOKUP($B$4,Master!$A$4:$G$8,4,FALSE))</f>
        <v>0</v>
      </c>
      <c r="K118" s="5">
        <f>IF(A118="","",VLOOKUP($B$4,Master!$A$4:$G$8,5,FALSE))</f>
        <v>0</v>
      </c>
      <c r="L118" s="15">
        <f>IF($A118="","",VLOOKUP($D118,Master!$M$4:$S$109,4,FALSE))</f>
        <v>0</v>
      </c>
      <c r="M118" s="15">
        <f>IF($A118="","",VLOOKUP($D118,Master!$M$4:$S$109,5,FALSE))</f>
        <v>0</v>
      </c>
      <c r="N118" s="5">
        <f>IF(A118="","",VLOOKUP($B$4,Master!$A$4:$G$8,6,FALSE))</f>
        <v>2</v>
      </c>
      <c r="O118" s="5">
        <f>IF(A118="","",VLOOKUP($B$4,Master!$A$4:$G$8,7,FALSE))</f>
        <v>2</v>
      </c>
      <c r="P118" s="15">
        <f>IF($A118="","",VLOOKUP($D118,Master!$M$4:$S$109,6,FALSE))</f>
        <v>2</v>
      </c>
      <c r="Q118" s="15">
        <f>IF($A118="","",VLOOKUP($D118,Master!$M$4:$S$109,7,FALSE))</f>
        <v>0</v>
      </c>
      <c r="S118" s="4" t="str">
        <f t="shared" si="13"/>
        <v>Multi-AZ</v>
      </c>
      <c r="T118" s="4" t="str">
        <f>IF($A118="","",VLOOKUP($D118,Master!$M$4:$U$109,8,FALSE))</f>
        <v>Azure VM Scale Set - D4v3 (4 cores, Linux)</v>
      </c>
      <c r="U118" s="27">
        <f>IF($A118="","",VLOOKUP($D118,Master!$M$4:$U$109,9,FALSE))</f>
        <v>0.25</v>
      </c>
      <c r="V118" s="4">
        <f t="shared" si="14"/>
        <v>0</v>
      </c>
      <c r="W118" s="4">
        <f t="shared" si="15"/>
        <v>0</v>
      </c>
      <c r="X118" s="27">
        <f t="shared" si="16"/>
        <v>0</v>
      </c>
    </row>
    <row r="119" spans="1:24" outlineLevel="1" x14ac:dyDescent="0.25">
      <c r="A119" s="4" t="str">
        <f t="shared" si="11"/>
        <v>Azure Virtual Machines Scale Set</v>
      </c>
      <c r="B119" s="4" t="str">
        <f t="shared" si="11"/>
        <v>aks-monitor-91819415-vmss</v>
      </c>
      <c r="C119" s="4" t="str">
        <f t="shared" si="12"/>
        <v>Multi-AZ</v>
      </c>
      <c r="D119" s="4" t="str">
        <f t="shared" si="10"/>
        <v>Azure Virtual Machines Scale Set-Zonal - Multi-AZ Deployment</v>
      </c>
      <c r="E119" s="34">
        <f>IF($A119="","",VLOOKUP($D119,Master!$M$4:$V$109,10,FALSE))</f>
        <v>0.99990000000000001</v>
      </c>
      <c r="F119" s="5">
        <f>IF(A119="","",VLOOKUP($B$4,Master!$A$4:$G$8,2,FALSE))</f>
        <v>0</v>
      </c>
      <c r="G119" s="5">
        <f>IF(A119="","",VLOOKUP($B$4,Master!$A$4:$G$8,3,FALSE))</f>
        <v>0</v>
      </c>
      <c r="H119" s="15">
        <f>IF($A119="","",VLOOKUP($D119,Master!$M$4:$S$109,2,FALSE))</f>
        <v>0</v>
      </c>
      <c r="I119" s="15">
        <f>IF($A119="","",VLOOKUP($D119,Master!$M$4:$S$109,3,FALSE))</f>
        <v>0</v>
      </c>
      <c r="J119" s="5">
        <f>IF(A119="","",VLOOKUP($B$4,Master!$A$4:$G$8,4,FALSE))</f>
        <v>0</v>
      </c>
      <c r="K119" s="5">
        <f>IF(A119="","",VLOOKUP($B$4,Master!$A$4:$G$8,5,FALSE))</f>
        <v>0</v>
      </c>
      <c r="L119" s="15">
        <f>IF($A119="","",VLOOKUP($D119,Master!$M$4:$S$109,4,FALSE))</f>
        <v>0</v>
      </c>
      <c r="M119" s="15">
        <f>IF($A119="","",VLOOKUP($D119,Master!$M$4:$S$109,5,FALSE))</f>
        <v>0</v>
      </c>
      <c r="N119" s="5">
        <f>IF(A119="","",VLOOKUP($B$4,Master!$A$4:$G$8,6,FALSE))</f>
        <v>2</v>
      </c>
      <c r="O119" s="5">
        <f>IF(A119="","",VLOOKUP($B$4,Master!$A$4:$G$8,7,FALSE))</f>
        <v>2</v>
      </c>
      <c r="P119" s="15">
        <f>IF($A119="","",VLOOKUP($D119,Master!$M$4:$S$109,6,FALSE))</f>
        <v>2</v>
      </c>
      <c r="Q119" s="15">
        <f>IF($A119="","",VLOOKUP($D119,Master!$M$4:$S$109,7,FALSE))</f>
        <v>0</v>
      </c>
      <c r="S119" s="4" t="str">
        <f t="shared" si="13"/>
        <v>Multi-AZ</v>
      </c>
      <c r="T119" s="4" t="str">
        <f>IF($A119="","",VLOOKUP($D119,Master!$M$4:$U$109,8,FALSE))</f>
        <v>Azure VM Scale Set - D4v3 (4 cores, Linux)</v>
      </c>
      <c r="U119" s="27">
        <f>IF($A119="","",VLOOKUP($D119,Master!$M$4:$U$109,9,FALSE))</f>
        <v>0.25</v>
      </c>
      <c r="V119" s="4">
        <f t="shared" si="14"/>
        <v>0</v>
      </c>
      <c r="W119" s="4">
        <f t="shared" si="15"/>
        <v>0</v>
      </c>
      <c r="X119" s="27">
        <f t="shared" si="16"/>
        <v>0</v>
      </c>
    </row>
    <row r="120" spans="1:24" outlineLevel="1" x14ac:dyDescent="0.25">
      <c r="A120" s="4" t="str">
        <f t="shared" si="11"/>
        <v>Azure Virtual Machines Scale Set</v>
      </c>
      <c r="B120" s="4" t="str">
        <f t="shared" si="11"/>
        <v>aks-prd002-41878453-vmss</v>
      </c>
      <c r="C120" s="4" t="str">
        <f t="shared" si="12"/>
        <v>Multi-AZ</v>
      </c>
      <c r="D120" s="4" t="str">
        <f t="shared" si="10"/>
        <v>Azure Virtual Machines Scale Set-Zonal - Multi-AZ Deployment</v>
      </c>
      <c r="E120" s="34">
        <f>IF($A120="","",VLOOKUP($D120,Master!$M$4:$V$109,10,FALSE))</f>
        <v>0.99990000000000001</v>
      </c>
      <c r="F120" s="5">
        <f>IF(A120="","",VLOOKUP($B$4,Master!$A$4:$G$8,2,FALSE))</f>
        <v>0</v>
      </c>
      <c r="G120" s="5">
        <f>IF(A120="","",VLOOKUP($B$4,Master!$A$4:$G$8,3,FALSE))</f>
        <v>0</v>
      </c>
      <c r="H120" s="15">
        <f>IF($A120="","",VLOOKUP($D120,Master!$M$4:$S$109,2,FALSE))</f>
        <v>0</v>
      </c>
      <c r="I120" s="15">
        <f>IF($A120="","",VLOOKUP($D120,Master!$M$4:$S$109,3,FALSE))</f>
        <v>0</v>
      </c>
      <c r="J120" s="5">
        <f>IF(A120="","",VLOOKUP($B$4,Master!$A$4:$G$8,4,FALSE))</f>
        <v>0</v>
      </c>
      <c r="K120" s="5">
        <f>IF(A120="","",VLOOKUP($B$4,Master!$A$4:$G$8,5,FALSE))</f>
        <v>0</v>
      </c>
      <c r="L120" s="15">
        <f>IF($A120="","",VLOOKUP($D120,Master!$M$4:$S$109,4,FALSE))</f>
        <v>0</v>
      </c>
      <c r="M120" s="15">
        <f>IF($A120="","",VLOOKUP($D120,Master!$M$4:$S$109,5,FALSE))</f>
        <v>0</v>
      </c>
      <c r="N120" s="5">
        <f>IF(A120="","",VLOOKUP($B$4,Master!$A$4:$G$8,6,FALSE))</f>
        <v>2</v>
      </c>
      <c r="O120" s="5">
        <f>IF(A120="","",VLOOKUP($B$4,Master!$A$4:$G$8,7,FALSE))</f>
        <v>2</v>
      </c>
      <c r="P120" s="15">
        <f>IF($A120="","",VLOOKUP($D120,Master!$M$4:$S$109,6,FALSE))</f>
        <v>2</v>
      </c>
      <c r="Q120" s="15">
        <f>IF($A120="","",VLOOKUP($D120,Master!$M$4:$S$109,7,FALSE))</f>
        <v>0</v>
      </c>
      <c r="S120" s="4" t="str">
        <f t="shared" si="13"/>
        <v>Multi-AZ</v>
      </c>
      <c r="T120" s="4" t="str">
        <f>IF($A120="","",VLOOKUP($D120,Master!$M$4:$U$109,8,FALSE))</f>
        <v>Azure VM Scale Set - D4v3 (4 cores, Linux)</v>
      </c>
      <c r="U120" s="27">
        <f>IF($A120="","",VLOOKUP($D120,Master!$M$4:$U$109,9,FALSE))</f>
        <v>0.25</v>
      </c>
      <c r="V120" s="4">
        <f t="shared" si="14"/>
        <v>0</v>
      </c>
      <c r="W120" s="4">
        <f t="shared" si="15"/>
        <v>0</v>
      </c>
      <c r="X120" s="27">
        <f t="shared" si="16"/>
        <v>0</v>
      </c>
    </row>
    <row r="121" spans="1:24" outlineLevel="1" x14ac:dyDescent="0.25">
      <c r="A121" s="4" t="str">
        <f t="shared" si="11"/>
        <v>Azure Virtual Machines Scale Set</v>
      </c>
      <c r="B121" s="4" t="str">
        <f t="shared" si="11"/>
        <v>aks-default-12962193-vmss</v>
      </c>
      <c r="C121" s="4" t="str">
        <f t="shared" si="12"/>
        <v>Multi-AZ</v>
      </c>
      <c r="D121" s="4" t="str">
        <f t="shared" si="10"/>
        <v>Azure Virtual Machines Scale Set-Zonal - Multi-AZ Deployment</v>
      </c>
      <c r="E121" s="34">
        <f>IF($A121="","",VLOOKUP($D121,Master!$M$4:$V$109,10,FALSE))</f>
        <v>0.99990000000000001</v>
      </c>
      <c r="F121" s="5">
        <f>IF(A121="","",VLOOKUP($B$4,Master!$A$4:$G$8,2,FALSE))</f>
        <v>0</v>
      </c>
      <c r="G121" s="5">
        <f>IF(A121="","",VLOOKUP($B$4,Master!$A$4:$G$8,3,FALSE))</f>
        <v>0</v>
      </c>
      <c r="H121" s="15">
        <f>IF($A121="","",VLOOKUP($D121,Master!$M$4:$S$109,2,FALSE))</f>
        <v>0</v>
      </c>
      <c r="I121" s="15">
        <f>IF($A121="","",VLOOKUP($D121,Master!$M$4:$S$109,3,FALSE))</f>
        <v>0</v>
      </c>
      <c r="J121" s="5">
        <f>IF(A121="","",VLOOKUP($B$4,Master!$A$4:$G$8,4,FALSE))</f>
        <v>0</v>
      </c>
      <c r="K121" s="5">
        <f>IF(A121="","",VLOOKUP($B$4,Master!$A$4:$G$8,5,FALSE))</f>
        <v>0</v>
      </c>
      <c r="L121" s="15">
        <f>IF($A121="","",VLOOKUP($D121,Master!$M$4:$S$109,4,FALSE))</f>
        <v>0</v>
      </c>
      <c r="M121" s="15">
        <f>IF($A121="","",VLOOKUP($D121,Master!$M$4:$S$109,5,FALSE))</f>
        <v>0</v>
      </c>
      <c r="N121" s="5">
        <f>IF(A121="","",VLOOKUP($B$4,Master!$A$4:$G$8,6,FALSE))</f>
        <v>2</v>
      </c>
      <c r="O121" s="5">
        <f>IF(A121="","",VLOOKUP($B$4,Master!$A$4:$G$8,7,FALSE))</f>
        <v>2</v>
      </c>
      <c r="P121" s="15">
        <f>IF($A121="","",VLOOKUP($D121,Master!$M$4:$S$109,6,FALSE))</f>
        <v>2</v>
      </c>
      <c r="Q121" s="15">
        <f>IF($A121="","",VLOOKUP($D121,Master!$M$4:$S$109,7,FALSE))</f>
        <v>0</v>
      </c>
      <c r="S121" s="4" t="str">
        <f t="shared" si="13"/>
        <v>Multi-AZ</v>
      </c>
      <c r="T121" s="4" t="str">
        <f>IF($A121="","",VLOOKUP($D121,Master!$M$4:$U$109,8,FALSE))</f>
        <v>Azure VM Scale Set - D4v3 (4 cores, Linux)</v>
      </c>
      <c r="U121" s="27">
        <f>IF($A121="","",VLOOKUP($D121,Master!$M$4:$U$109,9,FALSE))</f>
        <v>0.25</v>
      </c>
      <c r="V121" s="4">
        <f t="shared" si="14"/>
        <v>0</v>
      </c>
      <c r="W121" s="4">
        <f t="shared" si="15"/>
        <v>0</v>
      </c>
      <c r="X121" s="27">
        <f t="shared" si="16"/>
        <v>0</v>
      </c>
    </row>
    <row r="122" spans="1:24" outlineLevel="1" x14ac:dyDescent="0.25">
      <c r="A122" s="4" t="str">
        <f t="shared" si="11"/>
        <v>Azure Virtual Machines Scale Set</v>
      </c>
      <c r="B122" s="4" t="str">
        <f t="shared" si="11"/>
        <v>aks-monitor-17376731-vmss</v>
      </c>
      <c r="C122" s="4" t="str">
        <f t="shared" si="12"/>
        <v>Multi-AZ</v>
      </c>
      <c r="D122" s="4" t="str">
        <f t="shared" si="10"/>
        <v>Azure Virtual Machines Scale Set-Zonal - Multi-AZ Deployment</v>
      </c>
      <c r="E122" s="34">
        <f>IF($A122="","",VLOOKUP($D122,Master!$M$4:$V$109,10,FALSE))</f>
        <v>0.99990000000000001</v>
      </c>
      <c r="F122" s="5">
        <f>IF(A122="","",VLOOKUP($B$4,Master!$A$4:$G$8,2,FALSE))</f>
        <v>0</v>
      </c>
      <c r="G122" s="5">
        <f>IF(A122="","",VLOOKUP($B$4,Master!$A$4:$G$8,3,FALSE))</f>
        <v>0</v>
      </c>
      <c r="H122" s="15">
        <f>IF($A122="","",VLOOKUP($D122,Master!$M$4:$S$109,2,FALSE))</f>
        <v>0</v>
      </c>
      <c r="I122" s="15">
        <f>IF($A122="","",VLOOKUP($D122,Master!$M$4:$S$109,3,FALSE))</f>
        <v>0</v>
      </c>
      <c r="J122" s="5">
        <f>IF(A122="","",VLOOKUP($B$4,Master!$A$4:$G$8,4,FALSE))</f>
        <v>0</v>
      </c>
      <c r="K122" s="5">
        <f>IF(A122="","",VLOOKUP($B$4,Master!$A$4:$G$8,5,FALSE))</f>
        <v>0</v>
      </c>
      <c r="L122" s="15">
        <f>IF($A122="","",VLOOKUP($D122,Master!$M$4:$S$109,4,FALSE))</f>
        <v>0</v>
      </c>
      <c r="M122" s="15">
        <f>IF($A122="","",VLOOKUP($D122,Master!$M$4:$S$109,5,FALSE))</f>
        <v>0</v>
      </c>
      <c r="N122" s="5">
        <f>IF(A122="","",VLOOKUP($B$4,Master!$A$4:$G$8,6,FALSE))</f>
        <v>2</v>
      </c>
      <c r="O122" s="5">
        <f>IF(A122="","",VLOOKUP($B$4,Master!$A$4:$G$8,7,FALSE))</f>
        <v>2</v>
      </c>
      <c r="P122" s="15">
        <f>IF($A122="","",VLOOKUP($D122,Master!$M$4:$S$109,6,FALSE))</f>
        <v>2</v>
      </c>
      <c r="Q122" s="15">
        <f>IF($A122="","",VLOOKUP($D122,Master!$M$4:$S$109,7,FALSE))</f>
        <v>0</v>
      </c>
      <c r="S122" s="4" t="str">
        <f t="shared" si="13"/>
        <v>Multi-AZ</v>
      </c>
      <c r="T122" s="4" t="str">
        <f>IF($A122="","",VLOOKUP($D122,Master!$M$4:$U$109,8,FALSE))</f>
        <v>Azure VM Scale Set - D4v3 (4 cores, Linux)</v>
      </c>
      <c r="U122" s="27">
        <f>IF($A122="","",VLOOKUP($D122,Master!$M$4:$U$109,9,FALSE))</f>
        <v>0.25</v>
      </c>
      <c r="V122" s="4">
        <f t="shared" si="14"/>
        <v>0</v>
      </c>
      <c r="W122" s="4">
        <f t="shared" si="15"/>
        <v>0</v>
      </c>
      <c r="X122" s="27">
        <f t="shared" si="16"/>
        <v>0</v>
      </c>
    </row>
    <row r="123" spans="1:24" outlineLevel="1" x14ac:dyDescent="0.25">
      <c r="A123" s="4" t="str">
        <f t="shared" si="11"/>
        <v>Azure Virtual Machines Scale Set</v>
      </c>
      <c r="B123" s="4" t="str">
        <f t="shared" si="11"/>
        <v>aks-default-42783614-vmss</v>
      </c>
      <c r="C123" s="4" t="str">
        <f t="shared" si="12"/>
        <v>Multi-AZ</v>
      </c>
      <c r="D123" s="4" t="str">
        <f t="shared" si="9"/>
        <v>Azure Virtual Machines Scale Set-Zonal - Multi-AZ Deployment</v>
      </c>
      <c r="E123" s="34">
        <f>IF($A123="","",VLOOKUP($D123,Master!$M$4:$V$109,10,FALSE))</f>
        <v>0.99990000000000001</v>
      </c>
      <c r="F123" s="5">
        <f>IF(A123="","",VLOOKUP($B$4,Master!$A$4:$G$8,2,FALSE))</f>
        <v>0</v>
      </c>
      <c r="G123" s="5">
        <f>IF(A123="","",VLOOKUP($B$4,Master!$A$4:$G$8,3,FALSE))</f>
        <v>0</v>
      </c>
      <c r="H123" s="15">
        <f>IF($A123="","",VLOOKUP($D123,Master!$M$4:$S$109,2,FALSE))</f>
        <v>0</v>
      </c>
      <c r="I123" s="15">
        <f>IF($A123="","",VLOOKUP($D123,Master!$M$4:$S$109,3,FALSE))</f>
        <v>0</v>
      </c>
      <c r="J123" s="5">
        <f>IF(A123="","",VLOOKUP($B$4,Master!$A$4:$G$8,4,FALSE))</f>
        <v>0</v>
      </c>
      <c r="K123" s="5">
        <f>IF(A123="","",VLOOKUP($B$4,Master!$A$4:$G$8,5,FALSE))</f>
        <v>0</v>
      </c>
      <c r="L123" s="15">
        <f>IF($A123="","",VLOOKUP($D123,Master!$M$4:$S$109,4,FALSE))</f>
        <v>0</v>
      </c>
      <c r="M123" s="15">
        <f>IF($A123="","",VLOOKUP($D123,Master!$M$4:$S$109,5,FALSE))</f>
        <v>0</v>
      </c>
      <c r="N123" s="5">
        <f>IF(A123="","",VLOOKUP($B$4,Master!$A$4:$G$8,6,FALSE))</f>
        <v>2</v>
      </c>
      <c r="O123" s="5">
        <f>IF(A123="","",VLOOKUP($B$4,Master!$A$4:$G$8,7,FALSE))</f>
        <v>2</v>
      </c>
      <c r="P123" s="15">
        <f>IF($A123="","",VLOOKUP($D123,Master!$M$4:$S$109,6,FALSE))</f>
        <v>2</v>
      </c>
      <c r="Q123" s="15">
        <f>IF($A123="","",VLOOKUP($D123,Master!$M$4:$S$109,7,FALSE))</f>
        <v>0</v>
      </c>
      <c r="S123" s="4" t="str">
        <f t="shared" si="13"/>
        <v>Multi-AZ</v>
      </c>
      <c r="T123" s="4" t="str">
        <f>IF($A123="","",VLOOKUP($D123,Master!$M$4:$U$109,8,FALSE))</f>
        <v>Azure VM Scale Set - D4v3 (4 cores, Linux)</v>
      </c>
      <c r="U123" s="27">
        <f>IF($A123="","",VLOOKUP($D123,Master!$M$4:$U$109,9,FALSE))</f>
        <v>0.25</v>
      </c>
      <c r="V123" s="4">
        <f t="shared" si="14"/>
        <v>0</v>
      </c>
      <c r="W123" s="4">
        <f t="shared" si="15"/>
        <v>0</v>
      </c>
      <c r="X123" s="27">
        <f t="shared" si="16"/>
        <v>0</v>
      </c>
    </row>
    <row r="124" spans="1:24" outlineLevel="1" x14ac:dyDescent="0.25">
      <c r="A124" s="4" t="str">
        <f t="shared" si="11"/>
        <v>Azure Virtual Machines Scale Set</v>
      </c>
      <c r="B124" s="4" t="str">
        <f t="shared" si="11"/>
        <v>aks-prd001-55959098-vmss</v>
      </c>
      <c r="C124" s="4" t="str">
        <f t="shared" si="12"/>
        <v>Multi-AZ</v>
      </c>
      <c r="D124" s="4" t="str">
        <f t="shared" si="9"/>
        <v>Azure Virtual Machines Scale Set-Zonal - Multi-AZ Deployment</v>
      </c>
      <c r="E124" s="34">
        <f>IF($A124="","",VLOOKUP($D124,Master!$M$4:$V$109,10,FALSE))</f>
        <v>0.99990000000000001</v>
      </c>
      <c r="F124" s="5">
        <f>IF(A124="","",VLOOKUP($B$4,Master!$A$4:$G$8,2,FALSE))</f>
        <v>0</v>
      </c>
      <c r="G124" s="5">
        <f>IF(A124="","",VLOOKUP($B$4,Master!$A$4:$G$8,3,FALSE))</f>
        <v>0</v>
      </c>
      <c r="H124" s="15">
        <f>IF($A124="","",VLOOKUP($D124,Master!$M$4:$S$109,2,FALSE))</f>
        <v>0</v>
      </c>
      <c r="I124" s="15">
        <f>IF($A124="","",VLOOKUP($D124,Master!$M$4:$S$109,3,FALSE))</f>
        <v>0</v>
      </c>
      <c r="J124" s="5">
        <f>IF(A124="","",VLOOKUP($B$4,Master!$A$4:$G$8,4,FALSE))</f>
        <v>0</v>
      </c>
      <c r="K124" s="5">
        <f>IF(A124="","",VLOOKUP($B$4,Master!$A$4:$G$8,5,FALSE))</f>
        <v>0</v>
      </c>
      <c r="L124" s="15">
        <f>IF($A124="","",VLOOKUP($D124,Master!$M$4:$S$109,4,FALSE))</f>
        <v>0</v>
      </c>
      <c r="M124" s="15">
        <f>IF($A124="","",VLOOKUP($D124,Master!$M$4:$S$109,5,FALSE))</f>
        <v>0</v>
      </c>
      <c r="N124" s="5">
        <f>IF(A124="","",VLOOKUP($B$4,Master!$A$4:$G$8,6,FALSE))</f>
        <v>2</v>
      </c>
      <c r="O124" s="5">
        <f>IF(A124="","",VLOOKUP($B$4,Master!$A$4:$G$8,7,FALSE))</f>
        <v>2</v>
      </c>
      <c r="P124" s="15">
        <f>IF($A124="","",VLOOKUP($D124,Master!$M$4:$S$109,6,FALSE))</f>
        <v>2</v>
      </c>
      <c r="Q124" s="15">
        <f>IF($A124="","",VLOOKUP($D124,Master!$M$4:$S$109,7,FALSE))</f>
        <v>0</v>
      </c>
      <c r="S124" s="4" t="str">
        <f t="shared" si="13"/>
        <v>Multi-AZ</v>
      </c>
      <c r="T124" s="4" t="str">
        <f>IF($A124="","",VLOOKUP($D124,Master!$M$4:$U$109,8,FALSE))</f>
        <v>Azure VM Scale Set - D4v3 (4 cores, Linux)</v>
      </c>
      <c r="U124" s="27">
        <f>IF($A124="","",VLOOKUP($D124,Master!$M$4:$U$109,9,FALSE))</f>
        <v>0.25</v>
      </c>
      <c r="V124" s="4">
        <f t="shared" si="14"/>
        <v>0</v>
      </c>
      <c r="W124" s="4">
        <f t="shared" si="15"/>
        <v>0</v>
      </c>
      <c r="X124" s="27">
        <f t="shared" si="16"/>
        <v>0</v>
      </c>
    </row>
    <row r="125" spans="1:24" outlineLevel="1" x14ac:dyDescent="0.25">
      <c r="A125" s="4" t="str">
        <f t="shared" ref="A125:B144" si="17">IF(A49="","",A49)</f>
        <v>Azure SQL Database</v>
      </c>
      <c r="B125" s="4" t="str">
        <f t="shared" si="17"/>
        <v>neserv</v>
      </c>
      <c r="C125" s="4" t="str">
        <f t="shared" si="12"/>
        <v>Multi-AZ</v>
      </c>
      <c r="D125" s="4" t="str">
        <f t="shared" si="9"/>
        <v>Azure SQL Database-Zonal - Multi-AZ Deployment</v>
      </c>
      <c r="E125" s="34">
        <f>IF($A125="","",VLOOKUP($D125,Master!$M$4:$V$109,10,FALSE))</f>
        <v>0.99995000000000001</v>
      </c>
      <c r="F125" s="5">
        <f>IF(A125="","",VLOOKUP($B$4,Master!$A$4:$G$8,2,FALSE))</f>
        <v>0</v>
      </c>
      <c r="G125" s="5">
        <f>IF(A125="","",VLOOKUP($B$4,Master!$A$4:$G$8,3,FALSE))</f>
        <v>0</v>
      </c>
      <c r="H125" s="15">
        <f>IF($A125="","",VLOOKUP($D125,Master!$M$4:$S$109,2,FALSE))</f>
        <v>0</v>
      </c>
      <c r="I125" s="15">
        <f>IF($A125="","",VLOOKUP($D125,Master!$M$4:$S$109,3,FALSE))</f>
        <v>0</v>
      </c>
      <c r="J125" s="5">
        <f>IF(A125="","",VLOOKUP($B$4,Master!$A$4:$G$8,4,FALSE))</f>
        <v>0</v>
      </c>
      <c r="K125" s="5">
        <f>IF(A125="","",VLOOKUP($B$4,Master!$A$4:$G$8,5,FALSE))</f>
        <v>0</v>
      </c>
      <c r="L125" s="15">
        <f>IF($A125="","",VLOOKUP($D125,Master!$M$4:$S$109,4,FALSE))</f>
        <v>0</v>
      </c>
      <c r="M125" s="15">
        <f>IF($A125="","",VLOOKUP($D125,Master!$M$4:$S$109,5,FALSE))</f>
        <v>0</v>
      </c>
      <c r="N125" s="5">
        <f>IF(A125="","",VLOOKUP($B$4,Master!$A$4:$G$8,6,FALSE))</f>
        <v>2</v>
      </c>
      <c r="O125" s="5">
        <f>IF(A125="","",VLOOKUP($B$4,Master!$A$4:$G$8,7,FALSE))</f>
        <v>2</v>
      </c>
      <c r="P125" s="15">
        <f>IF($A125="","",VLOOKUP($D125,Master!$M$4:$S$109,6,FALSE))</f>
        <v>12</v>
      </c>
      <c r="Q125" s="15">
        <f>IF($A125="","",VLOOKUP($D125,Master!$M$4:$S$109,7,FALSE))</f>
        <v>1</v>
      </c>
      <c r="S125" s="4" t="str">
        <f t="shared" si="13"/>
        <v>Multi-AZ</v>
      </c>
      <c r="T125" s="4" t="str">
        <f>IF($A125="","",VLOOKUP($D125,Master!$M$4:$U$109,8,FALSE))</f>
        <v>Azure SQL Database, DTU, Premium, P2 (250 DTU)</v>
      </c>
      <c r="U125" s="27">
        <f>IF($A125="","",VLOOKUP($D125,Master!$M$4:$U$109,9,FALSE))</f>
        <v>1.25</v>
      </c>
      <c r="V125" s="4">
        <f t="shared" si="14"/>
        <v>0</v>
      </c>
      <c r="W125" s="4">
        <f t="shared" si="15"/>
        <v>0</v>
      </c>
      <c r="X125" s="27">
        <f t="shared" si="16"/>
        <v>0</v>
      </c>
    </row>
    <row r="126" spans="1:24" outlineLevel="1" x14ac:dyDescent="0.25">
      <c r="A126" s="4" t="str">
        <f t="shared" si="17"/>
        <v>Azure App Gateway</v>
      </c>
      <c r="B126" s="4" t="str">
        <f t="shared" si="17"/>
        <v>agw-myais-az-asse-prd-001</v>
      </c>
      <c r="C126" s="4" t="str">
        <f t="shared" si="12"/>
        <v>Multi-AZ</v>
      </c>
      <c r="D126" s="4" t="str">
        <f t="shared" si="9"/>
        <v>Azure App Gateway-Zonal - Multi-AZ Deployment</v>
      </c>
      <c r="E126" s="34">
        <f>IF($A126="","",VLOOKUP($D126,Master!$M$4:$V$109,10,FALSE))</f>
        <v>0.999</v>
      </c>
      <c r="F126" s="5">
        <f>IF(A126="","",VLOOKUP($B$4,Master!$A$4:$G$8,2,FALSE))</f>
        <v>0</v>
      </c>
      <c r="G126" s="5">
        <f>IF(A126="","",VLOOKUP($B$4,Master!$A$4:$G$8,3,FALSE))</f>
        <v>0</v>
      </c>
      <c r="H126" s="15">
        <f>IF($A126="","",VLOOKUP($D126,Master!$M$4:$S$109,2,FALSE))</f>
        <v>0</v>
      </c>
      <c r="I126" s="15">
        <f>IF($A126="","",VLOOKUP($D126,Master!$M$4:$S$109,3,FALSE))</f>
        <v>0</v>
      </c>
      <c r="J126" s="5">
        <f>IF(A126="","",VLOOKUP($B$4,Master!$A$4:$G$8,4,FALSE))</f>
        <v>0</v>
      </c>
      <c r="K126" s="5">
        <f>IF(A126="","",VLOOKUP($B$4,Master!$A$4:$G$8,5,FALSE))</f>
        <v>0</v>
      </c>
      <c r="L126" s="15">
        <f>IF($A126="","",VLOOKUP($D126,Master!$M$4:$S$109,4,FALSE))</f>
        <v>0</v>
      </c>
      <c r="M126" s="15">
        <f>IF($A126="","",VLOOKUP($D126,Master!$M$4:$S$109,5,FALSE))</f>
        <v>0</v>
      </c>
      <c r="N126" s="5">
        <f>IF(A126="","",VLOOKUP($B$4,Master!$A$4:$G$8,6,FALSE))</f>
        <v>2</v>
      </c>
      <c r="O126" s="5">
        <f>IF(A126="","",VLOOKUP($B$4,Master!$A$4:$G$8,7,FALSE))</f>
        <v>2</v>
      </c>
      <c r="P126" s="15">
        <f>IF($A126="","",VLOOKUP($D126,Master!$M$4:$S$109,6,FALSE))</f>
        <v>2</v>
      </c>
      <c r="Q126" s="15">
        <f>IF($A126="","",VLOOKUP($D126,Master!$M$4:$S$109,7,FALSE))</f>
        <v>0</v>
      </c>
      <c r="S126" s="4" t="str">
        <f t="shared" si="13"/>
        <v>Multi-AZ</v>
      </c>
      <c r="T126" s="4" t="str">
        <f>IF($A126="","",VLOOKUP($D126,Master!$M$4:$U$109,8,FALSE))</f>
        <v>Azure App Gateway WAFv2</v>
      </c>
      <c r="U126" s="27">
        <f>IF($A126="","",VLOOKUP($D126,Master!$M$4:$U$109,9,FALSE))</f>
        <v>0.46800000000000003</v>
      </c>
      <c r="V126" s="4">
        <f t="shared" si="14"/>
        <v>0</v>
      </c>
      <c r="W126" s="4">
        <f t="shared" si="15"/>
        <v>0</v>
      </c>
      <c r="X126" s="27">
        <f t="shared" si="16"/>
        <v>0</v>
      </c>
    </row>
    <row r="127" spans="1:24" outlineLevel="1" x14ac:dyDescent="0.25">
      <c r="A127" s="4" t="str">
        <f t="shared" si="17"/>
        <v>Azure App Gateway</v>
      </c>
      <c r="B127" s="4" t="str">
        <f t="shared" si="17"/>
        <v>agw-myais-az-asse-prd-002</v>
      </c>
      <c r="C127" s="4" t="str">
        <f t="shared" si="12"/>
        <v>Multi-AZ</v>
      </c>
      <c r="D127" s="4" t="str">
        <f t="shared" si="9"/>
        <v>Azure App Gateway-Zonal - Multi-AZ Deployment</v>
      </c>
      <c r="E127" s="34">
        <f>IF($A127="","",VLOOKUP($D127,Master!$M$4:$V$109,10,FALSE))</f>
        <v>0.999</v>
      </c>
      <c r="F127" s="5">
        <f>IF(A127="","",VLOOKUP($B$4,Master!$A$4:$G$8,2,FALSE))</f>
        <v>0</v>
      </c>
      <c r="G127" s="5">
        <f>IF(A127="","",VLOOKUP($B$4,Master!$A$4:$G$8,3,FALSE))</f>
        <v>0</v>
      </c>
      <c r="H127" s="15">
        <f>IF($A127="","",VLOOKUP($D127,Master!$M$4:$S$109,2,FALSE))</f>
        <v>0</v>
      </c>
      <c r="I127" s="15">
        <f>IF($A127="","",VLOOKUP($D127,Master!$M$4:$S$109,3,FALSE))</f>
        <v>0</v>
      </c>
      <c r="J127" s="5">
        <f>IF(A127="","",VLOOKUP($B$4,Master!$A$4:$G$8,4,FALSE))</f>
        <v>0</v>
      </c>
      <c r="K127" s="5">
        <f>IF(A127="","",VLOOKUP($B$4,Master!$A$4:$G$8,5,FALSE))</f>
        <v>0</v>
      </c>
      <c r="L127" s="15">
        <f>IF($A127="","",VLOOKUP($D127,Master!$M$4:$S$109,4,FALSE))</f>
        <v>0</v>
      </c>
      <c r="M127" s="15">
        <f>IF($A127="","",VLOOKUP($D127,Master!$M$4:$S$109,5,FALSE))</f>
        <v>0</v>
      </c>
      <c r="N127" s="5">
        <f>IF(A127="","",VLOOKUP($B$4,Master!$A$4:$G$8,6,FALSE))</f>
        <v>2</v>
      </c>
      <c r="O127" s="5">
        <f>IF(A127="","",VLOOKUP($B$4,Master!$A$4:$G$8,7,FALSE))</f>
        <v>2</v>
      </c>
      <c r="P127" s="15">
        <f>IF($A127="","",VLOOKUP($D127,Master!$M$4:$S$109,6,FALSE))</f>
        <v>2</v>
      </c>
      <c r="Q127" s="15">
        <f>IF($A127="","",VLOOKUP($D127,Master!$M$4:$S$109,7,FALSE))</f>
        <v>0</v>
      </c>
      <c r="S127" s="4" t="str">
        <f t="shared" si="13"/>
        <v>Single Zone</v>
      </c>
      <c r="T127" s="4" t="str">
        <f>IF($A127="","",VLOOKUP($D127,Master!$M$4:$U$109,8,FALSE))</f>
        <v>Azure App Gateway WAFv2</v>
      </c>
      <c r="U127" s="27">
        <f>IF($A127="","",VLOOKUP($D127,Master!$M$4:$U$109,9,FALSE))</f>
        <v>0.46800000000000003</v>
      </c>
      <c r="V127" s="4">
        <f t="shared" si="14"/>
        <v>1</v>
      </c>
      <c r="W127" s="4">
        <f t="shared" si="15"/>
        <v>730</v>
      </c>
      <c r="X127" s="27">
        <f t="shared" si="16"/>
        <v>341.64000000000004</v>
      </c>
    </row>
    <row r="128" spans="1:24" outlineLevel="1" x14ac:dyDescent="0.25">
      <c r="A128" s="4" t="str">
        <f t="shared" si="17"/>
        <v>Azure App Gateway</v>
      </c>
      <c r="B128" s="4" t="str">
        <f t="shared" si="17"/>
        <v>agw-mya-az-asse-prd-001</v>
      </c>
      <c r="C128" s="4" t="str">
        <f t="shared" si="12"/>
        <v>Multi-AZ</v>
      </c>
      <c r="D128" s="4" t="str">
        <f t="shared" si="9"/>
        <v>Azure App Gateway-Zonal - Multi-AZ Deployment</v>
      </c>
      <c r="E128" s="34">
        <f>IF($A128="","",VLOOKUP($D128,Master!$M$4:$V$109,10,FALSE))</f>
        <v>0.999</v>
      </c>
      <c r="F128" s="5">
        <f>IF(A128="","",VLOOKUP($B$4,Master!$A$4:$G$8,2,FALSE))</f>
        <v>0</v>
      </c>
      <c r="G128" s="5">
        <f>IF(A128="","",VLOOKUP($B$4,Master!$A$4:$G$8,3,FALSE))</f>
        <v>0</v>
      </c>
      <c r="H128" s="15">
        <f>IF($A128="","",VLOOKUP($D128,Master!$M$4:$S$109,2,FALSE))</f>
        <v>0</v>
      </c>
      <c r="I128" s="15">
        <f>IF($A128="","",VLOOKUP($D128,Master!$M$4:$S$109,3,FALSE))</f>
        <v>0</v>
      </c>
      <c r="J128" s="5">
        <f>IF(A128="","",VLOOKUP($B$4,Master!$A$4:$G$8,4,FALSE))</f>
        <v>0</v>
      </c>
      <c r="K128" s="5">
        <f>IF(A128="","",VLOOKUP($B$4,Master!$A$4:$G$8,5,FALSE))</f>
        <v>0</v>
      </c>
      <c r="L128" s="15">
        <f>IF($A128="","",VLOOKUP($D128,Master!$M$4:$S$109,4,FALSE))</f>
        <v>0</v>
      </c>
      <c r="M128" s="15">
        <f>IF($A128="","",VLOOKUP($D128,Master!$M$4:$S$109,5,FALSE))</f>
        <v>0</v>
      </c>
      <c r="N128" s="5">
        <f>IF(A128="","",VLOOKUP($B$4,Master!$A$4:$G$8,6,FALSE))</f>
        <v>2</v>
      </c>
      <c r="O128" s="5">
        <f>IF(A128="","",VLOOKUP($B$4,Master!$A$4:$G$8,7,FALSE))</f>
        <v>2</v>
      </c>
      <c r="P128" s="15">
        <f>IF($A128="","",VLOOKUP($D128,Master!$M$4:$S$109,6,FALSE))</f>
        <v>2</v>
      </c>
      <c r="Q128" s="15">
        <f>IF($A128="","",VLOOKUP($D128,Master!$M$4:$S$109,7,FALSE))</f>
        <v>0</v>
      </c>
      <c r="S128" s="4" t="str">
        <f t="shared" si="13"/>
        <v>Multi-AZ</v>
      </c>
      <c r="T128" s="4" t="str">
        <f>IF($A128="","",VLOOKUP($D128,Master!$M$4:$U$109,8,FALSE))</f>
        <v>Azure App Gateway WAFv2</v>
      </c>
      <c r="U128" s="27">
        <f>IF($A128="","",VLOOKUP($D128,Master!$M$4:$U$109,9,FALSE))</f>
        <v>0.46800000000000003</v>
      </c>
      <c r="V128" s="4">
        <f t="shared" si="14"/>
        <v>0</v>
      </c>
      <c r="W128" s="4">
        <f t="shared" si="15"/>
        <v>0</v>
      </c>
      <c r="X128" s="27">
        <f t="shared" si="16"/>
        <v>0</v>
      </c>
    </row>
    <row r="129" spans="1:24" outlineLevel="1" x14ac:dyDescent="0.25">
      <c r="A129" s="4" t="str">
        <f t="shared" si="17"/>
        <v>Azure Cache for Redis</v>
      </c>
      <c r="B129" s="4" t="str">
        <f t="shared" si="17"/>
        <v>redis-myais-az-asse-prd-001</v>
      </c>
      <c r="C129" s="4" t="str">
        <f t="shared" si="12"/>
        <v>Multi-AZ</v>
      </c>
      <c r="D129" s="4" t="str">
        <f t="shared" si="9"/>
        <v>Azure Cache for Redis-Zonal - Multi-AZ Deployment</v>
      </c>
      <c r="E129" s="34">
        <f>IF($A129="","",VLOOKUP($D129,Master!$M$4:$V$109,10,FALSE))</f>
        <v>0.99990000000000001</v>
      </c>
      <c r="F129" s="5">
        <f>IF(A129="","",VLOOKUP($B$4,Master!$A$4:$G$8,2,FALSE))</f>
        <v>0</v>
      </c>
      <c r="G129" s="5">
        <f>IF(A129="","",VLOOKUP($B$4,Master!$A$4:$G$8,3,FALSE))</f>
        <v>0</v>
      </c>
      <c r="H129" s="15">
        <f>IF($A129="","",VLOOKUP($D129,Master!$M$4:$S$109,2,FALSE))</f>
        <v>0</v>
      </c>
      <c r="I129" s="15">
        <f>IF($A129="","",VLOOKUP($D129,Master!$M$4:$S$109,3,FALSE))</f>
        <v>0</v>
      </c>
      <c r="J129" s="5">
        <f>IF(A129="","",VLOOKUP($B$4,Master!$A$4:$G$8,4,FALSE))</f>
        <v>0</v>
      </c>
      <c r="K129" s="5">
        <f>IF(A129="","",VLOOKUP($B$4,Master!$A$4:$G$8,5,FALSE))</f>
        <v>0</v>
      </c>
      <c r="L129" s="15">
        <f>IF($A129="","",VLOOKUP($D129,Master!$M$4:$S$109,4,FALSE))</f>
        <v>0</v>
      </c>
      <c r="M129" s="15">
        <f>IF($A129="","",VLOOKUP($D129,Master!$M$4:$S$109,5,FALSE))</f>
        <v>0</v>
      </c>
      <c r="N129" s="5">
        <f>IF(A129="","",VLOOKUP($B$4,Master!$A$4:$G$8,6,FALSE))</f>
        <v>2</v>
      </c>
      <c r="O129" s="5">
        <f>IF(A129="","",VLOOKUP($B$4,Master!$A$4:$G$8,7,FALSE))</f>
        <v>2</v>
      </c>
      <c r="P129" s="15">
        <f>IF($A129="","",VLOOKUP($D129,Master!$M$4:$S$109,6,FALSE))</f>
        <v>2</v>
      </c>
      <c r="Q129" s="15">
        <f>IF($A129="","",VLOOKUP($D129,Master!$M$4:$S$109,7,FALSE))</f>
        <v>24</v>
      </c>
      <c r="S129" s="4" t="str">
        <f t="shared" si="13"/>
        <v>Multi-AZ</v>
      </c>
      <c r="T129" s="4" t="str">
        <f>IF($A129="","",VLOOKUP($D129,Master!$M$4:$U$109,8,FALSE))</f>
        <v>Azure Cache for Redis P1</v>
      </c>
      <c r="U129" s="27">
        <f>IF($A129="","",VLOOKUP($D129,Master!$M$4:$U$109,9,FALSE))</f>
        <v>0.55400000000000005</v>
      </c>
      <c r="V129" s="4">
        <f t="shared" si="14"/>
        <v>0</v>
      </c>
      <c r="W129" s="4">
        <f t="shared" si="15"/>
        <v>0</v>
      </c>
      <c r="X129" s="27">
        <f t="shared" si="16"/>
        <v>0</v>
      </c>
    </row>
    <row r="130" spans="1:24" outlineLevel="1" x14ac:dyDescent="0.25">
      <c r="A130" s="4" t="str">
        <f t="shared" si="17"/>
        <v>Azure Front Door Services</v>
      </c>
      <c r="B130" s="4" t="str">
        <f t="shared" si="17"/>
        <v>fdmyaisazasseprd001</v>
      </c>
      <c r="C130" s="4" t="str">
        <f t="shared" si="12"/>
        <v>Zone Redundant</v>
      </c>
      <c r="D130" s="4" t="str">
        <f t="shared" si="9"/>
        <v>Azure Front Door Services-Zone Redundant</v>
      </c>
      <c r="E130" s="34">
        <f>IF($A130="","",VLOOKUP($D130,Master!$M$4:$V$109,10,FALSE))</f>
        <v>0.99990000000000001</v>
      </c>
      <c r="F130" s="5">
        <f>IF(A130="","",VLOOKUP($B$4,Master!$A$4:$G$8,2,FALSE))</f>
        <v>0</v>
      </c>
      <c r="G130" s="5">
        <f>IF(A130="","",VLOOKUP($B$4,Master!$A$4:$G$8,3,FALSE))</f>
        <v>0</v>
      </c>
      <c r="H130" s="15">
        <f>IF($A130="","",VLOOKUP($D130,Master!$M$4:$S$109,2,FALSE))</f>
        <v>0</v>
      </c>
      <c r="I130" s="15">
        <f>IF($A130="","",VLOOKUP($D130,Master!$M$4:$S$109,3,FALSE))</f>
        <v>0</v>
      </c>
      <c r="J130" s="5">
        <f>IF(A130="","",VLOOKUP($B$4,Master!$A$4:$G$8,4,FALSE))</f>
        <v>0</v>
      </c>
      <c r="K130" s="5">
        <f>IF(A130="","",VLOOKUP($B$4,Master!$A$4:$G$8,5,FALSE))</f>
        <v>0</v>
      </c>
      <c r="L130" s="15">
        <f>IF($A130="","",VLOOKUP($D130,Master!$M$4:$S$109,4,FALSE))</f>
        <v>0</v>
      </c>
      <c r="M130" s="15">
        <f>IF($A130="","",VLOOKUP($D130,Master!$M$4:$S$109,5,FALSE))</f>
        <v>0</v>
      </c>
      <c r="N130" s="5">
        <f>IF(A130="","",VLOOKUP($B$4,Master!$A$4:$G$8,6,FALSE))</f>
        <v>2</v>
      </c>
      <c r="O130" s="5">
        <f>IF(A130="","",VLOOKUP($B$4,Master!$A$4:$G$8,7,FALSE))</f>
        <v>2</v>
      </c>
      <c r="P130" s="15">
        <f>IF($A130="","",VLOOKUP($D130,Master!$M$4:$S$109,6,FALSE))</f>
        <v>2</v>
      </c>
      <c r="Q130" s="15">
        <f>IF($A130="","",VLOOKUP($D130,Master!$M$4:$S$109,7,FALSE))</f>
        <v>0</v>
      </c>
      <c r="S130" s="4" t="str">
        <f t="shared" si="13"/>
        <v>Zone Redundant</v>
      </c>
      <c r="T130" s="4">
        <f>IF($A130="","",VLOOKUP($D130,Master!$M$4:$U$109,8,FALSE))</f>
        <v>0</v>
      </c>
      <c r="U130" s="27">
        <f>IF($A130="","",VLOOKUP($D130,Master!$M$4:$U$109,9,FALSE))</f>
        <v>0</v>
      </c>
      <c r="V130" s="4">
        <f t="shared" si="14"/>
        <v>0</v>
      </c>
      <c r="W130" s="4">
        <f t="shared" si="15"/>
        <v>0</v>
      </c>
      <c r="X130" s="27">
        <f t="shared" si="16"/>
        <v>0</v>
      </c>
    </row>
    <row r="131" spans="1:24" outlineLevel="1" x14ac:dyDescent="0.25">
      <c r="A131" s="4" t="str">
        <f t="shared" si="17"/>
        <v/>
      </c>
      <c r="B131" s="4" t="str">
        <f t="shared" si="17"/>
        <v/>
      </c>
      <c r="C131" s="4" t="str">
        <f t="shared" si="12"/>
        <v/>
      </c>
      <c r="D131" s="4" t="str">
        <f t="shared" si="9"/>
        <v/>
      </c>
      <c r="E131" s="34" t="str">
        <f>IF($A131="","",VLOOKUP($D131,Master!$M$4:$V$109,10,FALSE))</f>
        <v/>
      </c>
      <c r="F131" s="5" t="str">
        <f>IF(A131="","",VLOOKUP($B$4,Master!$A$4:$G$8,2,FALSE))</f>
        <v/>
      </c>
      <c r="G131" s="5" t="str">
        <f>IF(A131="","",VLOOKUP($B$4,Master!$A$4:$G$8,3,FALSE))</f>
        <v/>
      </c>
      <c r="H131" s="15" t="str">
        <f>IF($A131="","",VLOOKUP($D131,Master!$M$4:$S$109,2,FALSE))</f>
        <v/>
      </c>
      <c r="I131" s="15" t="str">
        <f>IF($A131="","",VLOOKUP($D131,Master!$M$4:$S$109,3,FALSE))</f>
        <v/>
      </c>
      <c r="J131" s="5" t="str">
        <f>IF(A131="","",VLOOKUP($B$4,Master!$A$4:$G$8,4,FALSE))</f>
        <v/>
      </c>
      <c r="K131" s="5" t="str">
        <f>IF(A131="","",VLOOKUP($B$4,Master!$A$4:$G$8,5,FALSE))</f>
        <v/>
      </c>
      <c r="L131" s="15" t="str">
        <f>IF($A131="","",VLOOKUP($D131,Master!$M$4:$S$109,4,FALSE))</f>
        <v/>
      </c>
      <c r="M131" s="15" t="str">
        <f>IF($A131="","",VLOOKUP($D131,Master!$M$4:$S$109,5,FALSE))</f>
        <v/>
      </c>
      <c r="N131" s="5" t="str">
        <f>IF(A131="","",VLOOKUP($B$4,Master!$A$4:$G$8,6,FALSE))</f>
        <v/>
      </c>
      <c r="O131" s="5" t="str">
        <f>IF(A131="","",VLOOKUP($B$4,Master!$A$4:$G$8,7,FALSE))</f>
        <v/>
      </c>
      <c r="P131" s="15" t="str">
        <f>IF($A131="","",VLOOKUP($D131,Master!$M$4:$S$109,6,FALSE))</f>
        <v/>
      </c>
      <c r="Q131" s="15" t="str">
        <f>IF($A131="","",VLOOKUP($D131,Master!$M$4:$S$109,7,FALSE))</f>
        <v/>
      </c>
      <c r="S131" s="4" t="str">
        <f t="shared" si="13"/>
        <v/>
      </c>
      <c r="T131" s="4" t="str">
        <f>IF($A131="","",VLOOKUP($D131,Master!$M$4:$U$109,8,FALSE))</f>
        <v/>
      </c>
      <c r="U131" s="27" t="str">
        <f>IF($A131="","",VLOOKUP($D131,Master!$M$4:$U$109,9,FALSE))</f>
        <v/>
      </c>
      <c r="V131" s="4" t="str">
        <f t="shared" si="14"/>
        <v/>
      </c>
      <c r="W131" s="4" t="str">
        <f t="shared" si="15"/>
        <v/>
      </c>
      <c r="X131" s="27" t="str">
        <f t="shared" si="16"/>
        <v/>
      </c>
    </row>
    <row r="132" spans="1:24" outlineLevel="1" x14ac:dyDescent="0.25">
      <c r="A132" s="4" t="str">
        <f t="shared" si="17"/>
        <v/>
      </c>
      <c r="B132" s="4" t="str">
        <f t="shared" si="17"/>
        <v/>
      </c>
      <c r="C132" s="4" t="str">
        <f t="shared" si="12"/>
        <v/>
      </c>
      <c r="D132" s="4" t="str">
        <f t="shared" si="9"/>
        <v/>
      </c>
      <c r="E132" s="34" t="str">
        <f>IF($A132="","",VLOOKUP($D132,Master!$M$4:$V$109,10,FALSE))</f>
        <v/>
      </c>
      <c r="F132" s="5" t="str">
        <f>IF(A132="","",VLOOKUP($B$4,Master!$A$4:$G$8,2,FALSE))</f>
        <v/>
      </c>
      <c r="G132" s="5" t="str">
        <f>IF(A132="","",VLOOKUP($B$4,Master!$A$4:$G$8,3,FALSE))</f>
        <v/>
      </c>
      <c r="H132" s="15" t="str">
        <f>IF($A132="","",VLOOKUP($D132,Master!$M$4:$S$109,2,FALSE))</f>
        <v/>
      </c>
      <c r="I132" s="15" t="str">
        <f>IF($A132="","",VLOOKUP($D132,Master!$M$4:$S$109,3,FALSE))</f>
        <v/>
      </c>
      <c r="J132" s="5" t="str">
        <f>IF(A132="","",VLOOKUP($B$4,Master!$A$4:$G$8,4,FALSE))</f>
        <v/>
      </c>
      <c r="K132" s="5" t="str">
        <f>IF(A132="","",VLOOKUP($B$4,Master!$A$4:$G$8,5,FALSE))</f>
        <v/>
      </c>
      <c r="L132" s="15" t="str">
        <f>IF($A132="","",VLOOKUP($D132,Master!$M$4:$S$109,4,FALSE))</f>
        <v/>
      </c>
      <c r="M132" s="15" t="str">
        <f>IF($A132="","",VLOOKUP($D132,Master!$M$4:$S$109,5,FALSE))</f>
        <v/>
      </c>
      <c r="N132" s="5" t="str">
        <f>IF(A132="","",VLOOKUP($B$4,Master!$A$4:$G$8,6,FALSE))</f>
        <v/>
      </c>
      <c r="O132" s="5" t="str">
        <f>IF(A132="","",VLOOKUP($B$4,Master!$A$4:$G$8,7,FALSE))</f>
        <v/>
      </c>
      <c r="P132" s="15" t="str">
        <f>IF($A132="","",VLOOKUP($D132,Master!$M$4:$S$109,6,FALSE))</f>
        <v/>
      </c>
      <c r="Q132" s="15" t="str">
        <f>IF($A132="","",VLOOKUP($D132,Master!$M$4:$S$109,7,FALSE))</f>
        <v/>
      </c>
      <c r="S132" s="4" t="str">
        <f t="shared" si="13"/>
        <v/>
      </c>
      <c r="T132" s="4" t="str">
        <f>IF($A132="","",VLOOKUP($D132,Master!$M$4:$U$109,8,FALSE))</f>
        <v/>
      </c>
      <c r="U132" s="27" t="str">
        <f>IF($A132="","",VLOOKUP($D132,Master!$M$4:$U$109,9,FALSE))</f>
        <v/>
      </c>
      <c r="V132" s="4" t="str">
        <f t="shared" si="14"/>
        <v/>
      </c>
      <c r="W132" s="4" t="str">
        <f t="shared" si="15"/>
        <v/>
      </c>
      <c r="X132" s="27" t="str">
        <f t="shared" si="16"/>
        <v/>
      </c>
    </row>
    <row r="133" spans="1:24" outlineLevel="1" x14ac:dyDescent="0.25">
      <c r="A133" s="4" t="str">
        <f t="shared" si="17"/>
        <v/>
      </c>
      <c r="B133" s="4" t="str">
        <f t="shared" si="17"/>
        <v/>
      </c>
      <c r="C133" s="4" t="str">
        <f t="shared" si="12"/>
        <v/>
      </c>
      <c r="D133" s="4" t="str">
        <f t="shared" si="9"/>
        <v/>
      </c>
      <c r="E133" s="34" t="str">
        <f>IF($A133="","",VLOOKUP($D133,Master!$M$4:$V$109,10,FALSE))</f>
        <v/>
      </c>
      <c r="F133" s="5" t="str">
        <f>IF(A133="","",VLOOKUP($B$4,Master!$A$4:$G$8,2,FALSE))</f>
        <v/>
      </c>
      <c r="G133" s="5" t="str">
        <f>IF(A133="","",VLOOKUP($B$4,Master!$A$4:$G$8,3,FALSE))</f>
        <v/>
      </c>
      <c r="H133" s="15" t="str">
        <f>IF($A133="","",VLOOKUP($D133,Master!$M$4:$S$109,2,FALSE))</f>
        <v/>
      </c>
      <c r="I133" s="15" t="str">
        <f>IF($A133="","",VLOOKUP($D133,Master!$M$4:$S$109,3,FALSE))</f>
        <v/>
      </c>
      <c r="J133" s="5" t="str">
        <f>IF(A133="","",VLOOKUP($B$4,Master!$A$4:$G$8,4,FALSE))</f>
        <v/>
      </c>
      <c r="K133" s="5" t="str">
        <f>IF(A133="","",VLOOKUP($B$4,Master!$A$4:$G$8,5,FALSE))</f>
        <v/>
      </c>
      <c r="L133" s="15" t="str">
        <f>IF($A133="","",VLOOKUP($D133,Master!$M$4:$S$109,4,FALSE))</f>
        <v/>
      </c>
      <c r="M133" s="15" t="str">
        <f>IF($A133="","",VLOOKUP($D133,Master!$M$4:$S$109,5,FALSE))</f>
        <v/>
      </c>
      <c r="N133" s="5" t="str">
        <f>IF(A133="","",VLOOKUP($B$4,Master!$A$4:$G$8,6,FALSE))</f>
        <v/>
      </c>
      <c r="O133" s="5" t="str">
        <f>IF(A133="","",VLOOKUP($B$4,Master!$A$4:$G$8,7,FALSE))</f>
        <v/>
      </c>
      <c r="P133" s="15" t="str">
        <f>IF($A133="","",VLOOKUP($D133,Master!$M$4:$S$109,6,FALSE))</f>
        <v/>
      </c>
      <c r="Q133" s="15" t="str">
        <f>IF($A133="","",VLOOKUP($D133,Master!$M$4:$S$109,7,FALSE))</f>
        <v/>
      </c>
      <c r="S133" s="4" t="str">
        <f t="shared" si="13"/>
        <v/>
      </c>
      <c r="T133" s="4" t="str">
        <f>IF($A133="","",VLOOKUP($D133,Master!$M$4:$U$109,8,FALSE))</f>
        <v/>
      </c>
      <c r="U133" s="27" t="str">
        <f>IF($A133="","",VLOOKUP($D133,Master!$M$4:$U$109,9,FALSE))</f>
        <v/>
      </c>
      <c r="V133" s="4" t="str">
        <f t="shared" si="14"/>
        <v/>
      </c>
      <c r="W133" s="4" t="str">
        <f t="shared" si="15"/>
        <v/>
      </c>
      <c r="X133" s="27" t="str">
        <f t="shared" si="16"/>
        <v/>
      </c>
    </row>
    <row r="134" spans="1:24" outlineLevel="1" x14ac:dyDescent="0.25">
      <c r="A134" s="4" t="str">
        <f t="shared" si="17"/>
        <v/>
      </c>
      <c r="B134" s="4" t="str">
        <f t="shared" si="17"/>
        <v/>
      </c>
      <c r="C134" s="4" t="str">
        <f t="shared" si="12"/>
        <v/>
      </c>
      <c r="D134" s="4" t="str">
        <f t="shared" si="9"/>
        <v/>
      </c>
      <c r="E134" s="34" t="str">
        <f>IF($A134="","",VLOOKUP($D134,Master!$M$4:$V$109,10,FALSE))</f>
        <v/>
      </c>
      <c r="F134" s="5" t="str">
        <f>IF(A134="","",VLOOKUP($B$4,Master!$A$4:$G$8,2,FALSE))</f>
        <v/>
      </c>
      <c r="G134" s="5" t="str">
        <f>IF(A134="","",VLOOKUP($B$4,Master!$A$4:$G$8,3,FALSE))</f>
        <v/>
      </c>
      <c r="H134" s="15" t="str">
        <f>IF($A134="","",VLOOKUP($D134,Master!$M$4:$S$109,2,FALSE))</f>
        <v/>
      </c>
      <c r="I134" s="15" t="str">
        <f>IF($A134="","",VLOOKUP($D134,Master!$M$4:$S$109,3,FALSE))</f>
        <v/>
      </c>
      <c r="J134" s="5" t="str">
        <f>IF(A134="","",VLOOKUP($B$4,Master!$A$4:$G$8,4,FALSE))</f>
        <v/>
      </c>
      <c r="K134" s="5" t="str">
        <f>IF(A134="","",VLOOKUP($B$4,Master!$A$4:$G$8,5,FALSE))</f>
        <v/>
      </c>
      <c r="L134" s="15" t="str">
        <f>IF($A134="","",VLOOKUP($D134,Master!$M$4:$S$109,4,FALSE))</f>
        <v/>
      </c>
      <c r="M134" s="15" t="str">
        <f>IF($A134="","",VLOOKUP($D134,Master!$M$4:$S$109,5,FALSE))</f>
        <v/>
      </c>
      <c r="N134" s="5" t="str">
        <f>IF(A134="","",VLOOKUP($B$4,Master!$A$4:$G$8,6,FALSE))</f>
        <v/>
      </c>
      <c r="O134" s="5" t="str">
        <f>IF(A134="","",VLOOKUP($B$4,Master!$A$4:$G$8,7,FALSE))</f>
        <v/>
      </c>
      <c r="P134" s="15" t="str">
        <f>IF($A134="","",VLOOKUP($D134,Master!$M$4:$S$109,6,FALSE))</f>
        <v/>
      </c>
      <c r="Q134" s="15" t="str">
        <f>IF($A134="","",VLOOKUP($D134,Master!$M$4:$S$109,7,FALSE))</f>
        <v/>
      </c>
      <c r="S134" s="4" t="str">
        <f t="shared" si="13"/>
        <v/>
      </c>
      <c r="T134" s="4" t="str">
        <f>IF($A134="","",VLOOKUP($D134,Master!$M$4:$U$109,8,FALSE))</f>
        <v/>
      </c>
      <c r="U134" s="27" t="str">
        <f>IF($A134="","",VLOOKUP($D134,Master!$M$4:$U$109,9,FALSE))</f>
        <v/>
      </c>
      <c r="V134" s="4" t="str">
        <f t="shared" si="14"/>
        <v/>
      </c>
      <c r="W134" s="4" t="str">
        <f t="shared" si="15"/>
        <v/>
      </c>
      <c r="X134" s="27" t="str">
        <f t="shared" si="16"/>
        <v/>
      </c>
    </row>
    <row r="135" spans="1:24" outlineLevel="1" x14ac:dyDescent="0.25">
      <c r="A135" s="4" t="str">
        <f t="shared" si="17"/>
        <v/>
      </c>
      <c r="B135" s="4" t="str">
        <f t="shared" si="17"/>
        <v/>
      </c>
      <c r="C135" s="4" t="str">
        <f t="shared" si="12"/>
        <v/>
      </c>
      <c r="D135" s="4" t="str">
        <f t="shared" si="9"/>
        <v/>
      </c>
      <c r="E135" s="34" t="str">
        <f>IF($A135="","",VLOOKUP($D135,Master!$M$4:$V$109,10,FALSE))</f>
        <v/>
      </c>
      <c r="F135" s="5" t="str">
        <f>IF(A135="","",VLOOKUP($B$4,Master!$A$4:$G$8,2,FALSE))</f>
        <v/>
      </c>
      <c r="G135" s="5" t="str">
        <f>IF(A135="","",VLOOKUP($B$4,Master!$A$4:$G$8,3,FALSE))</f>
        <v/>
      </c>
      <c r="H135" s="15" t="str">
        <f>IF($A135="","",VLOOKUP($D135,Master!$M$4:$S$109,2,FALSE))</f>
        <v/>
      </c>
      <c r="I135" s="15" t="str">
        <f>IF($A135="","",VLOOKUP($D135,Master!$M$4:$S$109,3,FALSE))</f>
        <v/>
      </c>
      <c r="J135" s="5" t="str">
        <f>IF(A135="","",VLOOKUP($B$4,Master!$A$4:$G$8,4,FALSE))</f>
        <v/>
      </c>
      <c r="K135" s="5" t="str">
        <f>IF(A135="","",VLOOKUP($B$4,Master!$A$4:$G$8,5,FALSE))</f>
        <v/>
      </c>
      <c r="L135" s="15" t="str">
        <f>IF($A135="","",VLOOKUP($D135,Master!$M$4:$S$109,4,FALSE))</f>
        <v/>
      </c>
      <c r="M135" s="15" t="str">
        <f>IF($A135="","",VLOOKUP($D135,Master!$M$4:$S$109,5,FALSE))</f>
        <v/>
      </c>
      <c r="N135" s="5" t="str">
        <f>IF(A135="","",VLOOKUP($B$4,Master!$A$4:$G$8,6,FALSE))</f>
        <v/>
      </c>
      <c r="O135" s="5" t="str">
        <f>IF(A135="","",VLOOKUP($B$4,Master!$A$4:$G$8,7,FALSE))</f>
        <v/>
      </c>
      <c r="P135" s="15" t="str">
        <f>IF($A135="","",VLOOKUP($D135,Master!$M$4:$S$109,6,FALSE))</f>
        <v/>
      </c>
      <c r="Q135" s="15" t="str">
        <f>IF($A135="","",VLOOKUP($D135,Master!$M$4:$S$109,7,FALSE))</f>
        <v/>
      </c>
      <c r="S135" s="4" t="str">
        <f t="shared" si="13"/>
        <v/>
      </c>
      <c r="T135" s="4" t="str">
        <f>IF($A135="","",VLOOKUP($D135,Master!$M$4:$U$109,8,FALSE))</f>
        <v/>
      </c>
      <c r="U135" s="27" t="str">
        <f>IF($A135="","",VLOOKUP($D135,Master!$M$4:$U$109,9,FALSE))</f>
        <v/>
      </c>
      <c r="V135" s="4" t="str">
        <f t="shared" si="14"/>
        <v/>
      </c>
      <c r="W135" s="4" t="str">
        <f t="shared" si="15"/>
        <v/>
      </c>
      <c r="X135" s="27" t="str">
        <f t="shared" si="16"/>
        <v/>
      </c>
    </row>
    <row r="136" spans="1:24" outlineLevel="1" x14ac:dyDescent="0.25">
      <c r="A136" s="4" t="str">
        <f t="shared" si="17"/>
        <v/>
      </c>
      <c r="B136" s="4" t="str">
        <f t="shared" si="17"/>
        <v/>
      </c>
      <c r="C136" s="4" t="str">
        <f t="shared" si="12"/>
        <v/>
      </c>
      <c r="D136" s="4" t="str">
        <f t="shared" si="9"/>
        <v/>
      </c>
      <c r="E136" s="34" t="str">
        <f>IF($A136="","",VLOOKUP($D136,Master!$M$4:$V$109,10,FALSE))</f>
        <v/>
      </c>
      <c r="F136" s="5" t="str">
        <f>IF(A136="","",VLOOKUP($B$4,Master!$A$4:$G$8,2,FALSE))</f>
        <v/>
      </c>
      <c r="G136" s="5" t="str">
        <f>IF(A136="","",VLOOKUP($B$4,Master!$A$4:$G$8,3,FALSE))</f>
        <v/>
      </c>
      <c r="H136" s="15" t="str">
        <f>IF($A136="","",VLOOKUP($D136,Master!$M$4:$S$109,2,FALSE))</f>
        <v/>
      </c>
      <c r="I136" s="15" t="str">
        <f>IF($A136="","",VLOOKUP($D136,Master!$M$4:$S$109,3,FALSE))</f>
        <v/>
      </c>
      <c r="J136" s="5" t="str">
        <f>IF(A136="","",VLOOKUP($B$4,Master!$A$4:$G$8,4,FALSE))</f>
        <v/>
      </c>
      <c r="K136" s="5" t="str">
        <f>IF(A136="","",VLOOKUP($B$4,Master!$A$4:$G$8,5,FALSE))</f>
        <v/>
      </c>
      <c r="L136" s="15" t="str">
        <f>IF($A136="","",VLOOKUP($D136,Master!$M$4:$S$109,4,FALSE))</f>
        <v/>
      </c>
      <c r="M136" s="15" t="str">
        <f>IF($A136="","",VLOOKUP($D136,Master!$M$4:$S$109,5,FALSE))</f>
        <v/>
      </c>
      <c r="N136" s="5" t="str">
        <f>IF(A136="","",VLOOKUP($B$4,Master!$A$4:$G$8,6,FALSE))</f>
        <v/>
      </c>
      <c r="O136" s="5" t="str">
        <f>IF(A136="","",VLOOKUP($B$4,Master!$A$4:$G$8,7,FALSE))</f>
        <v/>
      </c>
      <c r="P136" s="15" t="str">
        <f>IF($A136="","",VLOOKUP($D136,Master!$M$4:$S$109,6,FALSE))</f>
        <v/>
      </c>
      <c r="Q136" s="15" t="str">
        <f>IF($A136="","",VLOOKUP($D136,Master!$M$4:$S$109,7,FALSE))</f>
        <v/>
      </c>
      <c r="S136" s="4" t="str">
        <f t="shared" si="13"/>
        <v/>
      </c>
      <c r="T136" s="4" t="str">
        <f>IF($A136="","",VLOOKUP($D136,Master!$M$4:$U$109,8,FALSE))</f>
        <v/>
      </c>
      <c r="U136" s="27" t="str">
        <f>IF($A136="","",VLOOKUP($D136,Master!$M$4:$U$109,9,FALSE))</f>
        <v/>
      </c>
      <c r="V136" s="4" t="str">
        <f t="shared" si="14"/>
        <v/>
      </c>
      <c r="W136" s="4" t="str">
        <f t="shared" si="15"/>
        <v/>
      </c>
      <c r="X136" s="27" t="str">
        <f t="shared" si="16"/>
        <v/>
      </c>
    </row>
    <row r="137" spans="1:24" outlineLevel="1" x14ac:dyDescent="0.25">
      <c r="A137" s="4" t="str">
        <f t="shared" si="17"/>
        <v/>
      </c>
      <c r="B137" s="4" t="str">
        <f t="shared" si="17"/>
        <v/>
      </c>
      <c r="C137" s="4" t="str">
        <f t="shared" si="12"/>
        <v/>
      </c>
      <c r="D137" s="4" t="str">
        <f t="shared" si="9"/>
        <v/>
      </c>
      <c r="E137" s="34" t="str">
        <f>IF($A137="","",VLOOKUP($D137,Master!$M$4:$V$109,10,FALSE))</f>
        <v/>
      </c>
      <c r="F137" s="5" t="str">
        <f>IF(A137="","",VLOOKUP($B$4,Master!$A$4:$G$8,2,FALSE))</f>
        <v/>
      </c>
      <c r="G137" s="5" t="str">
        <f>IF(A137="","",VLOOKUP($B$4,Master!$A$4:$G$8,3,FALSE))</f>
        <v/>
      </c>
      <c r="H137" s="15" t="str">
        <f>IF($A137="","",VLOOKUP($D137,Master!$M$4:$S$109,2,FALSE))</f>
        <v/>
      </c>
      <c r="I137" s="15" t="str">
        <f>IF($A137="","",VLOOKUP($D137,Master!$M$4:$S$109,3,FALSE))</f>
        <v/>
      </c>
      <c r="J137" s="5" t="str">
        <f>IF(A137="","",VLOOKUP($B$4,Master!$A$4:$G$8,4,FALSE))</f>
        <v/>
      </c>
      <c r="K137" s="5" t="str">
        <f>IF(A137="","",VLOOKUP($B$4,Master!$A$4:$G$8,5,FALSE))</f>
        <v/>
      </c>
      <c r="L137" s="15" t="str">
        <f>IF($A137="","",VLOOKUP($D137,Master!$M$4:$S$109,4,FALSE))</f>
        <v/>
      </c>
      <c r="M137" s="15" t="str">
        <f>IF($A137="","",VLOOKUP($D137,Master!$M$4:$S$109,5,FALSE))</f>
        <v/>
      </c>
      <c r="N137" s="5" t="str">
        <f>IF(A137="","",VLOOKUP($B$4,Master!$A$4:$G$8,6,FALSE))</f>
        <v/>
      </c>
      <c r="O137" s="5" t="str">
        <f>IF(A137="","",VLOOKUP($B$4,Master!$A$4:$G$8,7,FALSE))</f>
        <v/>
      </c>
      <c r="P137" s="15" t="str">
        <f>IF($A137="","",VLOOKUP($D137,Master!$M$4:$S$109,6,FALSE))</f>
        <v/>
      </c>
      <c r="Q137" s="15" t="str">
        <f>IF($A137="","",VLOOKUP($D137,Master!$M$4:$S$109,7,FALSE))</f>
        <v/>
      </c>
      <c r="S137" s="4" t="str">
        <f t="shared" si="13"/>
        <v/>
      </c>
      <c r="T137" s="4" t="str">
        <f>IF($A137="","",VLOOKUP($D137,Master!$M$4:$U$109,8,FALSE))</f>
        <v/>
      </c>
      <c r="U137" s="27" t="str">
        <f>IF($A137="","",VLOOKUP($D137,Master!$M$4:$U$109,9,FALSE))</f>
        <v/>
      </c>
      <c r="V137" s="4" t="str">
        <f t="shared" si="14"/>
        <v/>
      </c>
      <c r="W137" s="4" t="str">
        <f t="shared" si="15"/>
        <v/>
      </c>
      <c r="X137" s="27" t="str">
        <f t="shared" si="16"/>
        <v/>
      </c>
    </row>
    <row r="138" spans="1:24" outlineLevel="1" x14ac:dyDescent="0.25">
      <c r="A138" s="4" t="str">
        <f t="shared" si="17"/>
        <v/>
      </c>
      <c r="B138" s="4" t="str">
        <f t="shared" si="17"/>
        <v/>
      </c>
      <c r="C138" s="4" t="str">
        <f t="shared" si="12"/>
        <v/>
      </c>
      <c r="D138" s="4" t="str">
        <f t="shared" si="9"/>
        <v/>
      </c>
      <c r="E138" s="34" t="str">
        <f>IF($A138="","",VLOOKUP($D138,Master!$M$4:$V$109,10,FALSE))</f>
        <v/>
      </c>
      <c r="F138" s="5" t="str">
        <f>IF(A138="","",VLOOKUP($B$4,Master!$A$4:$G$8,2,FALSE))</f>
        <v/>
      </c>
      <c r="G138" s="5" t="str">
        <f>IF(A138="","",VLOOKUP($B$4,Master!$A$4:$G$8,3,FALSE))</f>
        <v/>
      </c>
      <c r="H138" s="15" t="str">
        <f>IF($A138="","",VLOOKUP($D138,Master!$M$4:$S$109,2,FALSE))</f>
        <v/>
      </c>
      <c r="I138" s="15" t="str">
        <f>IF($A138="","",VLOOKUP($D138,Master!$M$4:$S$109,3,FALSE))</f>
        <v/>
      </c>
      <c r="J138" s="5" t="str">
        <f>IF(A138="","",VLOOKUP($B$4,Master!$A$4:$G$8,4,FALSE))</f>
        <v/>
      </c>
      <c r="K138" s="5" t="str">
        <f>IF(A138="","",VLOOKUP($B$4,Master!$A$4:$G$8,5,FALSE))</f>
        <v/>
      </c>
      <c r="L138" s="15" t="str">
        <f>IF($A138="","",VLOOKUP($D138,Master!$M$4:$S$109,4,FALSE))</f>
        <v/>
      </c>
      <c r="M138" s="15" t="str">
        <f>IF($A138="","",VLOOKUP($D138,Master!$M$4:$S$109,5,FALSE))</f>
        <v/>
      </c>
      <c r="N138" s="5" t="str">
        <f>IF(A138="","",VLOOKUP($B$4,Master!$A$4:$G$8,6,FALSE))</f>
        <v/>
      </c>
      <c r="O138" s="5" t="str">
        <f>IF(A138="","",VLOOKUP($B$4,Master!$A$4:$G$8,7,FALSE))</f>
        <v/>
      </c>
      <c r="P138" s="15" t="str">
        <f>IF($A138="","",VLOOKUP($D138,Master!$M$4:$S$109,6,FALSE))</f>
        <v/>
      </c>
      <c r="Q138" s="15" t="str">
        <f>IF($A138="","",VLOOKUP($D138,Master!$M$4:$S$109,7,FALSE))</f>
        <v/>
      </c>
      <c r="S138" s="4" t="str">
        <f t="shared" si="13"/>
        <v/>
      </c>
      <c r="T138" s="4" t="str">
        <f>IF($A138="","",VLOOKUP($D138,Master!$M$4:$U$109,8,FALSE))</f>
        <v/>
      </c>
      <c r="U138" s="27" t="str">
        <f>IF($A138="","",VLOOKUP($D138,Master!$M$4:$U$109,9,FALSE))</f>
        <v/>
      </c>
      <c r="V138" s="4" t="str">
        <f t="shared" si="14"/>
        <v/>
      </c>
      <c r="W138" s="4" t="str">
        <f t="shared" si="15"/>
        <v/>
      </c>
      <c r="X138" s="27" t="str">
        <f t="shared" si="16"/>
        <v/>
      </c>
    </row>
    <row r="139" spans="1:24" outlineLevel="1" x14ac:dyDescent="0.25">
      <c r="A139" s="4" t="str">
        <f t="shared" si="17"/>
        <v/>
      </c>
      <c r="B139" s="4" t="str">
        <f t="shared" si="17"/>
        <v/>
      </c>
      <c r="C139" s="4" t="str">
        <f t="shared" si="12"/>
        <v/>
      </c>
      <c r="D139" s="4" t="str">
        <f t="shared" si="9"/>
        <v/>
      </c>
      <c r="E139" s="34" t="str">
        <f>IF($A139="","",VLOOKUP($D139,Master!$M$4:$V$109,10,FALSE))</f>
        <v/>
      </c>
      <c r="F139" s="5" t="str">
        <f>IF(A139="","",VLOOKUP($B$4,Master!$A$4:$G$8,2,FALSE))</f>
        <v/>
      </c>
      <c r="G139" s="5" t="str">
        <f>IF(A139="","",VLOOKUP($B$4,Master!$A$4:$G$8,3,FALSE))</f>
        <v/>
      </c>
      <c r="H139" s="15" t="str">
        <f>IF($A139="","",VLOOKUP($D139,Master!$M$4:$S$109,2,FALSE))</f>
        <v/>
      </c>
      <c r="I139" s="15" t="str">
        <f>IF($A139="","",VLOOKUP($D139,Master!$M$4:$S$109,3,FALSE))</f>
        <v/>
      </c>
      <c r="J139" s="5" t="str">
        <f>IF(A139="","",VLOOKUP($B$4,Master!$A$4:$G$8,4,FALSE))</f>
        <v/>
      </c>
      <c r="K139" s="5" t="str">
        <f>IF(A139="","",VLOOKUP($B$4,Master!$A$4:$G$8,5,FALSE))</f>
        <v/>
      </c>
      <c r="L139" s="15" t="str">
        <f>IF($A139="","",VLOOKUP($D139,Master!$M$4:$S$109,4,FALSE))</f>
        <v/>
      </c>
      <c r="M139" s="15" t="str">
        <f>IF($A139="","",VLOOKUP($D139,Master!$M$4:$S$109,5,FALSE))</f>
        <v/>
      </c>
      <c r="N139" s="5" t="str">
        <f>IF(A139="","",VLOOKUP($B$4,Master!$A$4:$G$8,6,FALSE))</f>
        <v/>
      </c>
      <c r="O139" s="5" t="str">
        <f>IF(A139="","",VLOOKUP($B$4,Master!$A$4:$G$8,7,FALSE))</f>
        <v/>
      </c>
      <c r="P139" s="15" t="str">
        <f>IF($A139="","",VLOOKUP($D139,Master!$M$4:$S$109,6,FALSE))</f>
        <v/>
      </c>
      <c r="Q139" s="15" t="str">
        <f>IF($A139="","",VLOOKUP($D139,Master!$M$4:$S$109,7,FALSE))</f>
        <v/>
      </c>
      <c r="S139" s="4" t="str">
        <f t="shared" si="13"/>
        <v/>
      </c>
      <c r="T139" s="4" t="str">
        <f>IF($A139="","",VLOOKUP($D139,Master!$M$4:$U$109,8,FALSE))</f>
        <v/>
      </c>
      <c r="U139" s="27" t="str">
        <f>IF($A139="","",VLOOKUP($D139,Master!$M$4:$U$109,9,FALSE))</f>
        <v/>
      </c>
      <c r="V139" s="4" t="str">
        <f t="shared" si="14"/>
        <v/>
      </c>
      <c r="W139" s="4" t="str">
        <f t="shared" si="15"/>
        <v/>
      </c>
      <c r="X139" s="27" t="str">
        <f t="shared" si="16"/>
        <v/>
      </c>
    </row>
    <row r="140" spans="1:24" outlineLevel="1" x14ac:dyDescent="0.25">
      <c r="A140" s="4" t="str">
        <f t="shared" si="17"/>
        <v/>
      </c>
      <c r="B140" s="4" t="str">
        <f t="shared" si="17"/>
        <v/>
      </c>
      <c r="C140" s="4" t="str">
        <f t="shared" si="12"/>
        <v/>
      </c>
      <c r="D140" s="4" t="str">
        <f t="shared" si="9"/>
        <v/>
      </c>
      <c r="E140" s="34" t="str">
        <f>IF($A140="","",VLOOKUP($D140,Master!$M$4:$V$109,10,FALSE))</f>
        <v/>
      </c>
      <c r="F140" s="5" t="str">
        <f>IF(A140="","",VLOOKUP($B$4,Master!$A$4:$G$8,2,FALSE))</f>
        <v/>
      </c>
      <c r="G140" s="5" t="str">
        <f>IF(A140="","",VLOOKUP($B$4,Master!$A$4:$G$8,3,FALSE))</f>
        <v/>
      </c>
      <c r="H140" s="15" t="str">
        <f>IF($A140="","",VLOOKUP($D140,Master!$M$4:$S$109,2,FALSE))</f>
        <v/>
      </c>
      <c r="I140" s="15" t="str">
        <f>IF($A140="","",VLOOKUP($D140,Master!$M$4:$S$109,3,FALSE))</f>
        <v/>
      </c>
      <c r="J140" s="5" t="str">
        <f>IF(A140="","",VLOOKUP($B$4,Master!$A$4:$G$8,4,FALSE))</f>
        <v/>
      </c>
      <c r="K140" s="5" t="str">
        <f>IF(A140="","",VLOOKUP($B$4,Master!$A$4:$G$8,5,FALSE))</f>
        <v/>
      </c>
      <c r="L140" s="15" t="str">
        <f>IF($A140="","",VLOOKUP($D140,Master!$M$4:$S$109,4,FALSE))</f>
        <v/>
      </c>
      <c r="M140" s="15" t="str">
        <f>IF($A140="","",VLOOKUP($D140,Master!$M$4:$S$109,5,FALSE))</f>
        <v/>
      </c>
      <c r="N140" s="5" t="str">
        <f>IF(A140="","",VLOOKUP($B$4,Master!$A$4:$G$8,6,FALSE))</f>
        <v/>
      </c>
      <c r="O140" s="5" t="str">
        <f>IF(A140="","",VLOOKUP($B$4,Master!$A$4:$G$8,7,FALSE))</f>
        <v/>
      </c>
      <c r="P140" s="15" t="str">
        <f>IF($A140="","",VLOOKUP($D140,Master!$M$4:$S$109,6,FALSE))</f>
        <v/>
      </c>
      <c r="Q140" s="15" t="str">
        <f>IF($A140="","",VLOOKUP($D140,Master!$M$4:$S$109,7,FALSE))</f>
        <v/>
      </c>
      <c r="S140" s="4" t="str">
        <f t="shared" si="13"/>
        <v/>
      </c>
      <c r="T140" s="4" t="str">
        <f>IF($A140="","",VLOOKUP($D140,Master!$M$4:$U$109,8,FALSE))</f>
        <v/>
      </c>
      <c r="U140" s="27" t="str">
        <f>IF($A140="","",VLOOKUP($D140,Master!$M$4:$U$109,9,FALSE))</f>
        <v/>
      </c>
      <c r="V140" s="4" t="str">
        <f t="shared" si="14"/>
        <v/>
      </c>
      <c r="W140" s="4" t="str">
        <f t="shared" si="15"/>
        <v/>
      </c>
      <c r="X140" s="27" t="str">
        <f t="shared" si="16"/>
        <v/>
      </c>
    </row>
    <row r="141" spans="1:24" outlineLevel="1" x14ac:dyDescent="0.25">
      <c r="A141" s="4" t="str">
        <f t="shared" si="17"/>
        <v/>
      </c>
      <c r="B141" s="4" t="str">
        <f t="shared" si="17"/>
        <v/>
      </c>
      <c r="C141" s="4" t="str">
        <f t="shared" si="12"/>
        <v/>
      </c>
      <c r="D141" s="4" t="str">
        <f t="shared" si="9"/>
        <v/>
      </c>
      <c r="E141" s="34" t="str">
        <f>IF($A141="","",VLOOKUP($D141,Master!$M$4:$V$109,10,FALSE))</f>
        <v/>
      </c>
      <c r="F141" s="5" t="str">
        <f>IF(A141="","",VLOOKUP($B$4,Master!$A$4:$G$8,2,FALSE))</f>
        <v/>
      </c>
      <c r="G141" s="5" t="str">
        <f>IF(A141="","",VLOOKUP($B$4,Master!$A$4:$G$8,3,FALSE))</f>
        <v/>
      </c>
      <c r="H141" s="15" t="str">
        <f>IF($A141="","",VLOOKUP($D141,Master!$M$4:$S$109,2,FALSE))</f>
        <v/>
      </c>
      <c r="I141" s="15" t="str">
        <f>IF($A141="","",VLOOKUP($D141,Master!$M$4:$S$109,3,FALSE))</f>
        <v/>
      </c>
      <c r="J141" s="5" t="str">
        <f>IF(A141="","",VLOOKUP($B$4,Master!$A$4:$G$8,4,FALSE))</f>
        <v/>
      </c>
      <c r="K141" s="5" t="str">
        <f>IF(A141="","",VLOOKUP($B$4,Master!$A$4:$G$8,5,FALSE))</f>
        <v/>
      </c>
      <c r="L141" s="15" t="str">
        <f>IF($A141="","",VLOOKUP($D141,Master!$M$4:$S$109,4,FALSE))</f>
        <v/>
      </c>
      <c r="M141" s="15" t="str">
        <f>IF($A141="","",VLOOKUP($D141,Master!$M$4:$S$109,5,FALSE))</f>
        <v/>
      </c>
      <c r="N141" s="5" t="str">
        <f>IF(A141="","",VLOOKUP($B$4,Master!$A$4:$G$8,6,FALSE))</f>
        <v/>
      </c>
      <c r="O141" s="5" t="str">
        <f>IF(A141="","",VLOOKUP($B$4,Master!$A$4:$G$8,7,FALSE))</f>
        <v/>
      </c>
      <c r="P141" s="15" t="str">
        <f>IF($A141="","",VLOOKUP($D141,Master!$M$4:$S$109,6,FALSE))</f>
        <v/>
      </c>
      <c r="Q141" s="15" t="str">
        <f>IF($A141="","",VLOOKUP($D141,Master!$M$4:$S$109,7,FALSE))</f>
        <v/>
      </c>
      <c r="S141" s="4" t="str">
        <f t="shared" si="13"/>
        <v/>
      </c>
      <c r="T141" s="4" t="str">
        <f>IF($A141="","",VLOOKUP($D141,Master!$M$4:$U$109,8,FALSE))</f>
        <v/>
      </c>
      <c r="U141" s="27" t="str">
        <f>IF($A141="","",VLOOKUP($D141,Master!$M$4:$U$109,9,FALSE))</f>
        <v/>
      </c>
      <c r="V141" s="4" t="str">
        <f t="shared" si="14"/>
        <v/>
      </c>
      <c r="W141" s="4" t="str">
        <f t="shared" si="15"/>
        <v/>
      </c>
      <c r="X141" s="27" t="str">
        <f t="shared" si="16"/>
        <v/>
      </c>
    </row>
    <row r="142" spans="1:24" outlineLevel="1" x14ac:dyDescent="0.25">
      <c r="A142" s="4" t="str">
        <f t="shared" si="17"/>
        <v/>
      </c>
      <c r="B142" s="4" t="str">
        <f t="shared" si="17"/>
        <v/>
      </c>
      <c r="C142" s="4" t="str">
        <f t="shared" si="12"/>
        <v/>
      </c>
      <c r="D142" s="4" t="str">
        <f t="shared" si="9"/>
        <v/>
      </c>
      <c r="E142" s="34" t="str">
        <f>IF($A142="","",VLOOKUP($D142,Master!$M$4:$V$109,10,FALSE))</f>
        <v/>
      </c>
      <c r="F142" s="5" t="str">
        <f>IF(A142="","",VLOOKUP($B$4,Master!$A$4:$G$8,2,FALSE))</f>
        <v/>
      </c>
      <c r="G142" s="5" t="str">
        <f>IF(A142="","",VLOOKUP($B$4,Master!$A$4:$G$8,3,FALSE))</f>
        <v/>
      </c>
      <c r="H142" s="15" t="str">
        <f>IF($A142="","",VLOOKUP($D142,Master!$M$4:$S$109,2,FALSE))</f>
        <v/>
      </c>
      <c r="I142" s="15" t="str">
        <f>IF($A142="","",VLOOKUP($D142,Master!$M$4:$S$109,3,FALSE))</f>
        <v/>
      </c>
      <c r="J142" s="5" t="str">
        <f>IF(A142="","",VLOOKUP($B$4,Master!$A$4:$G$8,4,FALSE))</f>
        <v/>
      </c>
      <c r="K142" s="5" t="str">
        <f>IF(A142="","",VLOOKUP($B$4,Master!$A$4:$G$8,5,FALSE))</f>
        <v/>
      </c>
      <c r="L142" s="15" t="str">
        <f>IF($A142="","",VLOOKUP($D142,Master!$M$4:$S$109,4,FALSE))</f>
        <v/>
      </c>
      <c r="M142" s="15" t="str">
        <f>IF($A142="","",VLOOKUP($D142,Master!$M$4:$S$109,5,FALSE))</f>
        <v/>
      </c>
      <c r="N142" s="5" t="str">
        <f>IF(A142="","",VLOOKUP($B$4,Master!$A$4:$G$8,6,FALSE))</f>
        <v/>
      </c>
      <c r="O142" s="5" t="str">
        <f>IF(A142="","",VLOOKUP($B$4,Master!$A$4:$G$8,7,FALSE))</f>
        <v/>
      </c>
      <c r="P142" s="15" t="str">
        <f>IF($A142="","",VLOOKUP($D142,Master!$M$4:$S$109,6,FALSE))</f>
        <v/>
      </c>
      <c r="Q142" s="15" t="str">
        <f>IF($A142="","",VLOOKUP($D142,Master!$M$4:$S$109,7,FALSE))</f>
        <v/>
      </c>
      <c r="S142" s="4" t="str">
        <f t="shared" si="13"/>
        <v/>
      </c>
      <c r="T142" s="4" t="str">
        <f>IF($A142="","",VLOOKUP($D142,Master!$M$4:$U$109,8,FALSE))</f>
        <v/>
      </c>
      <c r="U142" s="27" t="str">
        <f>IF($A142="","",VLOOKUP($D142,Master!$M$4:$U$109,9,FALSE))</f>
        <v/>
      </c>
      <c r="V142" s="4" t="str">
        <f t="shared" si="14"/>
        <v/>
      </c>
      <c r="W142" s="4" t="str">
        <f t="shared" si="15"/>
        <v/>
      </c>
      <c r="X142" s="27" t="str">
        <f t="shared" si="16"/>
        <v/>
      </c>
    </row>
    <row r="143" spans="1:24" outlineLevel="1" x14ac:dyDescent="0.25">
      <c r="A143" s="4" t="str">
        <f t="shared" si="17"/>
        <v/>
      </c>
      <c r="B143" s="4" t="str">
        <f t="shared" si="17"/>
        <v/>
      </c>
      <c r="C143" s="4" t="str">
        <f t="shared" si="12"/>
        <v/>
      </c>
      <c r="D143" s="4" t="str">
        <f t="shared" si="9"/>
        <v/>
      </c>
      <c r="E143" s="34" t="str">
        <f>IF($A143="","",VLOOKUP($D143,Master!$M$4:$V$109,10,FALSE))</f>
        <v/>
      </c>
      <c r="F143" s="5" t="str">
        <f>IF(A143="","",VLOOKUP($B$4,Master!$A$4:$G$8,2,FALSE))</f>
        <v/>
      </c>
      <c r="G143" s="5" t="str">
        <f>IF(A143="","",VLOOKUP($B$4,Master!$A$4:$G$8,3,FALSE))</f>
        <v/>
      </c>
      <c r="H143" s="15" t="str">
        <f>IF($A143="","",VLOOKUP($D143,Master!$M$4:$S$109,2,FALSE))</f>
        <v/>
      </c>
      <c r="I143" s="15" t="str">
        <f>IF($A143="","",VLOOKUP($D143,Master!$M$4:$S$109,3,FALSE))</f>
        <v/>
      </c>
      <c r="J143" s="5" t="str">
        <f>IF(A143="","",VLOOKUP($B$4,Master!$A$4:$G$8,4,FALSE))</f>
        <v/>
      </c>
      <c r="K143" s="5" t="str">
        <f>IF(A143="","",VLOOKUP($B$4,Master!$A$4:$G$8,5,FALSE))</f>
        <v/>
      </c>
      <c r="L143" s="15" t="str">
        <f>IF($A143="","",VLOOKUP($D143,Master!$M$4:$S$109,4,FALSE))</f>
        <v/>
      </c>
      <c r="M143" s="15" t="str">
        <f>IF($A143="","",VLOOKUP($D143,Master!$M$4:$S$109,5,FALSE))</f>
        <v/>
      </c>
      <c r="N143" s="5" t="str">
        <f>IF(A143="","",VLOOKUP($B$4,Master!$A$4:$G$8,6,FALSE))</f>
        <v/>
      </c>
      <c r="O143" s="5" t="str">
        <f>IF(A143="","",VLOOKUP($B$4,Master!$A$4:$G$8,7,FALSE))</f>
        <v/>
      </c>
      <c r="P143" s="15" t="str">
        <f>IF($A143="","",VLOOKUP($D143,Master!$M$4:$S$109,6,FALSE))</f>
        <v/>
      </c>
      <c r="Q143" s="15" t="str">
        <f>IF($A143="","",VLOOKUP($D143,Master!$M$4:$S$109,7,FALSE))</f>
        <v/>
      </c>
      <c r="S143" s="4" t="str">
        <f t="shared" si="13"/>
        <v/>
      </c>
      <c r="T143" s="4" t="str">
        <f>IF($A143="","",VLOOKUP($D143,Master!$M$4:$U$109,8,FALSE))</f>
        <v/>
      </c>
      <c r="U143" s="27" t="str">
        <f>IF($A143="","",VLOOKUP($D143,Master!$M$4:$U$109,9,FALSE))</f>
        <v/>
      </c>
      <c r="V143" s="4" t="str">
        <f t="shared" si="14"/>
        <v/>
      </c>
      <c r="W143" s="4" t="str">
        <f t="shared" si="15"/>
        <v/>
      </c>
      <c r="X143" s="27" t="str">
        <f t="shared" si="16"/>
        <v/>
      </c>
    </row>
    <row r="144" spans="1:24" outlineLevel="1" x14ac:dyDescent="0.25">
      <c r="A144" s="4" t="str">
        <f t="shared" si="17"/>
        <v/>
      </c>
      <c r="B144" s="4" t="str">
        <f t="shared" si="17"/>
        <v/>
      </c>
      <c r="C144" s="4" t="str">
        <f t="shared" si="12"/>
        <v/>
      </c>
      <c r="D144" s="4" t="str">
        <f t="shared" si="9"/>
        <v/>
      </c>
      <c r="E144" s="34" t="str">
        <f>IF($A144="","",VLOOKUP($D144,Master!$M$4:$V$109,10,FALSE))</f>
        <v/>
      </c>
      <c r="F144" s="5" t="str">
        <f>IF(A144="","",VLOOKUP($B$4,Master!$A$4:$G$8,2,FALSE))</f>
        <v/>
      </c>
      <c r="G144" s="5" t="str">
        <f>IF(A144="","",VLOOKUP($B$4,Master!$A$4:$G$8,3,FALSE))</f>
        <v/>
      </c>
      <c r="H144" s="15" t="str">
        <f>IF($A144="","",VLOOKUP($D144,Master!$M$4:$S$109,2,FALSE))</f>
        <v/>
      </c>
      <c r="I144" s="15" t="str">
        <f>IF($A144="","",VLOOKUP($D144,Master!$M$4:$S$109,3,FALSE))</f>
        <v/>
      </c>
      <c r="J144" s="5" t="str">
        <f>IF(A144="","",VLOOKUP($B$4,Master!$A$4:$G$8,4,FALSE))</f>
        <v/>
      </c>
      <c r="K144" s="5" t="str">
        <f>IF(A144="","",VLOOKUP($B$4,Master!$A$4:$G$8,5,FALSE))</f>
        <v/>
      </c>
      <c r="L144" s="15" t="str">
        <f>IF($A144="","",VLOOKUP($D144,Master!$M$4:$S$109,4,FALSE))</f>
        <v/>
      </c>
      <c r="M144" s="15" t="str">
        <f>IF($A144="","",VLOOKUP($D144,Master!$M$4:$S$109,5,FALSE))</f>
        <v/>
      </c>
      <c r="N144" s="5" t="str">
        <f>IF(A144="","",VLOOKUP($B$4,Master!$A$4:$G$8,6,FALSE))</f>
        <v/>
      </c>
      <c r="O144" s="5" t="str">
        <f>IF(A144="","",VLOOKUP($B$4,Master!$A$4:$G$8,7,FALSE))</f>
        <v/>
      </c>
      <c r="P144" s="15" t="str">
        <f>IF($A144="","",VLOOKUP($D144,Master!$M$4:$S$109,6,FALSE))</f>
        <v/>
      </c>
      <c r="Q144" s="15" t="str">
        <f>IF($A144="","",VLOOKUP($D144,Master!$M$4:$S$109,7,FALSE))</f>
        <v/>
      </c>
      <c r="S144" s="4" t="str">
        <f t="shared" si="13"/>
        <v/>
      </c>
      <c r="T144" s="4" t="str">
        <f>IF($A144="","",VLOOKUP($D144,Master!$M$4:$U$109,8,FALSE))</f>
        <v/>
      </c>
      <c r="U144" s="27" t="str">
        <f>IF($A144="","",VLOOKUP($D144,Master!$M$4:$U$109,9,FALSE))</f>
        <v/>
      </c>
      <c r="V144" s="4" t="str">
        <f t="shared" si="14"/>
        <v/>
      </c>
      <c r="W144" s="4" t="str">
        <f t="shared" si="15"/>
        <v/>
      </c>
      <c r="X144" s="27" t="str">
        <f t="shared" si="16"/>
        <v/>
      </c>
    </row>
    <row r="145" spans="1:24" outlineLevel="1" x14ac:dyDescent="0.25">
      <c r="A145" s="4" t="str">
        <f t="shared" ref="A145:B153" si="18">IF(A69="","",A69)</f>
        <v/>
      </c>
      <c r="B145" s="4" t="str">
        <f t="shared" si="18"/>
        <v/>
      </c>
      <c r="C145" s="4" t="str">
        <f t="shared" si="12"/>
        <v/>
      </c>
      <c r="D145" s="4" t="str">
        <f t="shared" si="9"/>
        <v/>
      </c>
      <c r="E145" s="34" t="str">
        <f>IF($A145="","",VLOOKUP($D145,Master!$M$4:$V$109,10,FALSE))</f>
        <v/>
      </c>
      <c r="F145" s="5" t="str">
        <f>IF(A145="","",VLOOKUP($B$4,Master!$A$4:$G$8,2,FALSE))</f>
        <v/>
      </c>
      <c r="G145" s="5" t="str">
        <f>IF(A145="","",VLOOKUP($B$4,Master!$A$4:$G$8,3,FALSE))</f>
        <v/>
      </c>
      <c r="H145" s="15" t="str">
        <f>IF($A145="","",VLOOKUP($D145,Master!$M$4:$S$109,2,FALSE))</f>
        <v/>
      </c>
      <c r="I145" s="15" t="str">
        <f>IF($A145="","",VLOOKUP($D145,Master!$M$4:$S$109,3,FALSE))</f>
        <v/>
      </c>
      <c r="J145" s="5" t="str">
        <f>IF(A145="","",VLOOKUP($B$4,Master!$A$4:$G$8,4,FALSE))</f>
        <v/>
      </c>
      <c r="K145" s="5" t="str">
        <f>IF(A145="","",VLOOKUP($B$4,Master!$A$4:$G$8,5,FALSE))</f>
        <v/>
      </c>
      <c r="L145" s="15" t="str">
        <f>IF($A145="","",VLOOKUP($D145,Master!$M$4:$S$109,4,FALSE))</f>
        <v/>
      </c>
      <c r="M145" s="15" t="str">
        <f>IF($A145="","",VLOOKUP($D145,Master!$M$4:$S$109,5,FALSE))</f>
        <v/>
      </c>
      <c r="N145" s="5" t="str">
        <f>IF(A145="","",VLOOKUP($B$4,Master!$A$4:$G$8,6,FALSE))</f>
        <v/>
      </c>
      <c r="O145" s="5" t="str">
        <f>IF(A145="","",VLOOKUP($B$4,Master!$A$4:$G$8,7,FALSE))</f>
        <v/>
      </c>
      <c r="P145" s="15" t="str">
        <f>IF($A145="","",VLOOKUP($D145,Master!$M$4:$S$109,6,FALSE))</f>
        <v/>
      </c>
      <c r="Q145" s="15" t="str">
        <f>IF($A145="","",VLOOKUP($D145,Master!$M$4:$S$109,7,FALSE))</f>
        <v/>
      </c>
      <c r="S145" s="4" t="str">
        <f t="shared" si="13"/>
        <v/>
      </c>
      <c r="T145" s="4" t="str">
        <f>IF($A145="","",VLOOKUP($D145,Master!$M$4:$U$109,8,FALSE))</f>
        <v/>
      </c>
      <c r="U145" s="27" t="str">
        <f>IF($A145="","",VLOOKUP($D145,Master!$M$4:$U$109,9,FALSE))</f>
        <v/>
      </c>
      <c r="V145" s="4" t="str">
        <f t="shared" si="14"/>
        <v/>
      </c>
      <c r="W145" s="4" t="str">
        <f t="shared" si="15"/>
        <v/>
      </c>
      <c r="X145" s="27" t="str">
        <f t="shared" si="16"/>
        <v/>
      </c>
    </row>
    <row r="146" spans="1:24" outlineLevel="1" x14ac:dyDescent="0.25">
      <c r="A146" s="4" t="str">
        <f t="shared" si="18"/>
        <v/>
      </c>
      <c r="B146" s="4" t="str">
        <f t="shared" si="18"/>
        <v/>
      </c>
      <c r="C146" s="4" t="str">
        <f t="shared" si="12"/>
        <v/>
      </c>
      <c r="D146" s="4" t="str">
        <f t="shared" si="9"/>
        <v/>
      </c>
      <c r="E146" s="34" t="str">
        <f>IF($A146="","",VLOOKUP($D146,Master!$M$4:$V$109,10,FALSE))</f>
        <v/>
      </c>
      <c r="F146" s="5" t="str">
        <f>IF(A146="","",VLOOKUP($B$4,Master!$A$4:$G$8,2,FALSE))</f>
        <v/>
      </c>
      <c r="G146" s="5" t="str">
        <f>IF(A146="","",VLOOKUP($B$4,Master!$A$4:$G$8,3,FALSE))</f>
        <v/>
      </c>
      <c r="H146" s="15" t="str">
        <f>IF($A146="","",VLOOKUP($D146,Master!$M$4:$S$109,2,FALSE))</f>
        <v/>
      </c>
      <c r="I146" s="15" t="str">
        <f>IF($A146="","",VLOOKUP($D146,Master!$M$4:$S$109,3,FALSE))</f>
        <v/>
      </c>
      <c r="J146" s="5" t="str">
        <f>IF(A146="","",VLOOKUP($B$4,Master!$A$4:$G$8,4,FALSE))</f>
        <v/>
      </c>
      <c r="K146" s="5" t="str">
        <f>IF(A146="","",VLOOKUP($B$4,Master!$A$4:$G$8,5,FALSE))</f>
        <v/>
      </c>
      <c r="L146" s="15" t="str">
        <f>IF($A146="","",VLOOKUP($D146,Master!$M$4:$S$109,4,FALSE))</f>
        <v/>
      </c>
      <c r="M146" s="15" t="str">
        <f>IF($A146="","",VLOOKUP($D146,Master!$M$4:$S$109,5,FALSE))</f>
        <v/>
      </c>
      <c r="N146" s="5" t="str">
        <f>IF(A146="","",VLOOKUP($B$4,Master!$A$4:$G$8,6,FALSE))</f>
        <v/>
      </c>
      <c r="O146" s="5" t="str">
        <f>IF(A146="","",VLOOKUP($B$4,Master!$A$4:$G$8,7,FALSE))</f>
        <v/>
      </c>
      <c r="P146" s="15" t="str">
        <f>IF($A146="","",VLOOKUP($D146,Master!$M$4:$S$109,6,FALSE))</f>
        <v/>
      </c>
      <c r="Q146" s="15" t="str">
        <f>IF($A146="","",VLOOKUP($D146,Master!$M$4:$S$109,7,FALSE))</f>
        <v/>
      </c>
      <c r="S146" s="4" t="str">
        <f t="shared" si="13"/>
        <v/>
      </c>
      <c r="T146" s="4" t="str">
        <f>IF($A146="","",VLOOKUP($D146,Master!$M$4:$U$109,8,FALSE))</f>
        <v/>
      </c>
      <c r="U146" s="27" t="str">
        <f>IF($A146="","",VLOOKUP($D146,Master!$M$4:$U$109,9,FALSE))</f>
        <v/>
      </c>
      <c r="V146" s="4" t="str">
        <f t="shared" si="14"/>
        <v/>
      </c>
      <c r="W146" s="4" t="str">
        <f t="shared" si="15"/>
        <v/>
      </c>
      <c r="X146" s="27" t="str">
        <f t="shared" si="16"/>
        <v/>
      </c>
    </row>
    <row r="147" spans="1:24" outlineLevel="1" x14ac:dyDescent="0.25">
      <c r="A147" s="4" t="str">
        <f t="shared" si="18"/>
        <v/>
      </c>
      <c r="B147" s="4" t="str">
        <f t="shared" si="18"/>
        <v/>
      </c>
      <c r="C147" s="4" t="str">
        <f t="shared" si="12"/>
        <v/>
      </c>
      <c r="D147" s="4" t="str">
        <f t="shared" si="9"/>
        <v/>
      </c>
      <c r="E147" s="34" t="str">
        <f>IF($A147="","",VLOOKUP($D147,Master!$M$4:$V$109,10,FALSE))</f>
        <v/>
      </c>
      <c r="F147" s="5" t="str">
        <f>IF(A147="","",VLOOKUP($B$4,Master!$A$4:$G$8,2,FALSE))</f>
        <v/>
      </c>
      <c r="G147" s="5" t="str">
        <f>IF(A147="","",VLOOKUP($B$4,Master!$A$4:$G$8,3,FALSE))</f>
        <v/>
      </c>
      <c r="H147" s="15" t="str">
        <f>IF($A147="","",VLOOKUP($D147,Master!$M$4:$S$109,2,FALSE))</f>
        <v/>
      </c>
      <c r="I147" s="15" t="str">
        <f>IF($A147="","",VLOOKUP($D147,Master!$M$4:$S$109,3,FALSE))</f>
        <v/>
      </c>
      <c r="J147" s="5" t="str">
        <f>IF(A147="","",VLOOKUP($B$4,Master!$A$4:$G$8,4,FALSE))</f>
        <v/>
      </c>
      <c r="K147" s="5" t="str">
        <f>IF(A147="","",VLOOKUP($B$4,Master!$A$4:$G$8,5,FALSE))</f>
        <v/>
      </c>
      <c r="L147" s="15" t="str">
        <f>IF($A147="","",VLOOKUP($D147,Master!$M$4:$S$109,4,FALSE))</f>
        <v/>
      </c>
      <c r="M147" s="15" t="str">
        <f>IF($A147="","",VLOOKUP($D147,Master!$M$4:$S$109,5,FALSE))</f>
        <v/>
      </c>
      <c r="N147" s="5" t="str">
        <f>IF(A147="","",VLOOKUP($B$4,Master!$A$4:$G$8,6,FALSE))</f>
        <v/>
      </c>
      <c r="O147" s="5" t="str">
        <f>IF(A147="","",VLOOKUP($B$4,Master!$A$4:$G$8,7,FALSE))</f>
        <v/>
      </c>
      <c r="P147" s="15" t="str">
        <f>IF($A147="","",VLOOKUP($D147,Master!$M$4:$S$109,6,FALSE))</f>
        <v/>
      </c>
      <c r="Q147" s="15" t="str">
        <f>IF($A147="","",VLOOKUP($D147,Master!$M$4:$S$109,7,FALSE))</f>
        <v/>
      </c>
      <c r="S147" s="4" t="str">
        <f t="shared" si="13"/>
        <v/>
      </c>
      <c r="T147" s="4" t="str">
        <f>IF($A147="","",VLOOKUP($D147,Master!$M$4:$U$109,8,FALSE))</f>
        <v/>
      </c>
      <c r="U147" s="27" t="str">
        <f>IF($A147="","",VLOOKUP($D147,Master!$M$4:$U$109,9,FALSE))</f>
        <v/>
      </c>
      <c r="V147" s="4" t="str">
        <f t="shared" si="14"/>
        <v/>
      </c>
      <c r="W147" s="4" t="str">
        <f t="shared" si="15"/>
        <v/>
      </c>
      <c r="X147" s="27" t="str">
        <f t="shared" si="16"/>
        <v/>
      </c>
    </row>
    <row r="148" spans="1:24" outlineLevel="1" x14ac:dyDescent="0.25">
      <c r="A148" s="4" t="str">
        <f t="shared" si="18"/>
        <v/>
      </c>
      <c r="B148" s="4" t="str">
        <f t="shared" si="18"/>
        <v/>
      </c>
      <c r="C148" s="4" t="str">
        <f t="shared" si="12"/>
        <v/>
      </c>
      <c r="D148" s="4" t="str">
        <f t="shared" si="9"/>
        <v/>
      </c>
      <c r="E148" s="34" t="str">
        <f>IF($A148="","",VLOOKUP($D148,Master!$M$4:$V$109,10,FALSE))</f>
        <v/>
      </c>
      <c r="F148" s="5" t="str">
        <f>IF(A148="","",VLOOKUP($B$4,Master!$A$4:$G$8,2,FALSE))</f>
        <v/>
      </c>
      <c r="G148" s="5" t="str">
        <f>IF(A148="","",VLOOKUP($B$4,Master!$A$4:$G$8,3,FALSE))</f>
        <v/>
      </c>
      <c r="H148" s="15" t="str">
        <f>IF($A148="","",VLOOKUP($D148,Master!$M$4:$S$109,2,FALSE))</f>
        <v/>
      </c>
      <c r="I148" s="15" t="str">
        <f>IF($A148="","",VLOOKUP($D148,Master!$M$4:$S$109,3,FALSE))</f>
        <v/>
      </c>
      <c r="J148" s="5" t="str">
        <f>IF(A148="","",VLOOKUP($B$4,Master!$A$4:$G$8,4,FALSE))</f>
        <v/>
      </c>
      <c r="K148" s="5" t="str">
        <f>IF(A148="","",VLOOKUP($B$4,Master!$A$4:$G$8,5,FALSE))</f>
        <v/>
      </c>
      <c r="L148" s="15" t="str">
        <f>IF($A148="","",VLOOKUP($D148,Master!$M$4:$S$109,4,FALSE))</f>
        <v/>
      </c>
      <c r="M148" s="15" t="str">
        <f>IF($A148="","",VLOOKUP($D148,Master!$M$4:$S$109,5,FALSE))</f>
        <v/>
      </c>
      <c r="N148" s="5" t="str">
        <f>IF(A148="","",VLOOKUP($B$4,Master!$A$4:$G$8,6,FALSE))</f>
        <v/>
      </c>
      <c r="O148" s="5" t="str">
        <f>IF(A148="","",VLOOKUP($B$4,Master!$A$4:$G$8,7,FALSE))</f>
        <v/>
      </c>
      <c r="P148" s="15" t="str">
        <f>IF($A148="","",VLOOKUP($D148,Master!$M$4:$S$109,6,FALSE))</f>
        <v/>
      </c>
      <c r="Q148" s="15" t="str">
        <f>IF($A148="","",VLOOKUP($D148,Master!$M$4:$S$109,7,FALSE))</f>
        <v/>
      </c>
      <c r="S148" s="4" t="str">
        <f t="shared" si="13"/>
        <v/>
      </c>
      <c r="T148" s="4" t="str">
        <f>IF($A148="","",VLOOKUP($D148,Master!$M$4:$U$109,8,FALSE))</f>
        <v/>
      </c>
      <c r="U148" s="27" t="str">
        <f>IF($A148="","",VLOOKUP($D148,Master!$M$4:$U$109,9,FALSE))</f>
        <v/>
      </c>
      <c r="V148" s="4" t="str">
        <f t="shared" si="14"/>
        <v/>
      </c>
      <c r="W148" s="4" t="str">
        <f t="shared" si="15"/>
        <v/>
      </c>
      <c r="X148" s="27" t="str">
        <f t="shared" si="16"/>
        <v/>
      </c>
    </row>
    <row r="149" spans="1:24" outlineLevel="1" x14ac:dyDescent="0.25">
      <c r="A149" s="4" t="str">
        <f t="shared" si="18"/>
        <v/>
      </c>
      <c r="B149" s="4" t="str">
        <f t="shared" si="18"/>
        <v/>
      </c>
      <c r="C149" s="4" t="str">
        <f t="shared" ref="C149:C153" si="19">IF(A73="","",IF(C73="Zone Redundant",C73,"Multi-AZ"))</f>
        <v/>
      </c>
      <c r="D149" s="4" t="str">
        <f t="shared" si="9"/>
        <v/>
      </c>
      <c r="E149" s="34" t="str">
        <f>IF($A149="","",VLOOKUP($D149,Master!$M$4:$V$109,10,FALSE))</f>
        <v/>
      </c>
      <c r="F149" s="5" t="str">
        <f>IF(A149="","",VLOOKUP($B$4,Master!$A$4:$G$8,2,FALSE))</f>
        <v/>
      </c>
      <c r="G149" s="5" t="str">
        <f>IF(A149="","",VLOOKUP($B$4,Master!$A$4:$G$8,3,FALSE))</f>
        <v/>
      </c>
      <c r="H149" s="15" t="str">
        <f>IF($A149="","",VLOOKUP($D149,Master!$M$4:$S$109,2,FALSE))</f>
        <v/>
      </c>
      <c r="I149" s="15" t="str">
        <f>IF($A149="","",VLOOKUP($D149,Master!$M$4:$S$109,3,FALSE))</f>
        <v/>
      </c>
      <c r="J149" s="5" t="str">
        <f>IF(A149="","",VLOOKUP($B$4,Master!$A$4:$G$8,4,FALSE))</f>
        <v/>
      </c>
      <c r="K149" s="5" t="str">
        <f>IF(A149="","",VLOOKUP($B$4,Master!$A$4:$G$8,5,FALSE))</f>
        <v/>
      </c>
      <c r="L149" s="15" t="str">
        <f>IF($A149="","",VLOOKUP($D149,Master!$M$4:$S$109,4,FALSE))</f>
        <v/>
      </c>
      <c r="M149" s="15" t="str">
        <f>IF($A149="","",VLOOKUP($D149,Master!$M$4:$S$109,5,FALSE))</f>
        <v/>
      </c>
      <c r="N149" s="5" t="str">
        <f>IF(A149="","",VLOOKUP($B$4,Master!$A$4:$G$8,6,FALSE))</f>
        <v/>
      </c>
      <c r="O149" s="5" t="str">
        <f>IF(A149="","",VLOOKUP($B$4,Master!$A$4:$G$8,7,FALSE))</f>
        <v/>
      </c>
      <c r="P149" s="15" t="str">
        <f>IF($A149="","",VLOOKUP($D149,Master!$M$4:$S$109,6,FALSE))</f>
        <v/>
      </c>
      <c r="Q149" s="15" t="str">
        <f>IF($A149="","",VLOOKUP($D149,Master!$M$4:$S$109,7,FALSE))</f>
        <v/>
      </c>
      <c r="S149" s="4" t="str">
        <f t="shared" ref="S149:S153" si="20">IF(A73="","",IF(C73="Zone Redundant",C73,IF(C73="","Single Zone","Multi-AZ")))</f>
        <v/>
      </c>
      <c r="T149" s="4" t="str">
        <f>IF($A149="","",VLOOKUP($D149,Master!$M$4:$U$109,8,FALSE))</f>
        <v/>
      </c>
      <c r="U149" s="27" t="str">
        <f>IF($A149="","",VLOOKUP($D149,Master!$M$4:$U$109,9,FALSE))</f>
        <v/>
      </c>
      <c r="V149" s="4" t="str">
        <f t="shared" si="14"/>
        <v/>
      </c>
      <c r="W149" s="4" t="str">
        <f t="shared" si="15"/>
        <v/>
      </c>
      <c r="X149" s="27" t="str">
        <f t="shared" ref="X149:X153" si="21">IF(A149="","",U149*V149*W149)</f>
        <v/>
      </c>
    </row>
    <row r="150" spans="1:24" outlineLevel="1" x14ac:dyDescent="0.25">
      <c r="A150" s="4" t="str">
        <f t="shared" si="18"/>
        <v/>
      </c>
      <c r="B150" s="4" t="str">
        <f t="shared" si="18"/>
        <v/>
      </c>
      <c r="C150" s="4" t="str">
        <f t="shared" si="19"/>
        <v/>
      </c>
      <c r="D150" s="4" t="str">
        <f t="shared" si="9"/>
        <v/>
      </c>
      <c r="E150" s="34" t="str">
        <f>IF($A150="","",VLOOKUP($D150,Master!$M$4:$V$109,10,FALSE))</f>
        <v/>
      </c>
      <c r="F150" s="5" t="str">
        <f>IF(A150="","",VLOOKUP($B$4,Master!$A$4:$G$8,2,FALSE))</f>
        <v/>
      </c>
      <c r="G150" s="5" t="str">
        <f>IF(A150="","",VLOOKUP($B$4,Master!$A$4:$G$8,3,FALSE))</f>
        <v/>
      </c>
      <c r="H150" s="15" t="str">
        <f>IF($A150="","",VLOOKUP($D150,Master!$M$4:$S$109,2,FALSE))</f>
        <v/>
      </c>
      <c r="I150" s="15" t="str">
        <f>IF($A150="","",VLOOKUP($D150,Master!$M$4:$S$109,3,FALSE))</f>
        <v/>
      </c>
      <c r="J150" s="5" t="str">
        <f>IF(A150="","",VLOOKUP($B$4,Master!$A$4:$G$8,4,FALSE))</f>
        <v/>
      </c>
      <c r="K150" s="5" t="str">
        <f>IF(A150="","",VLOOKUP($B$4,Master!$A$4:$G$8,5,FALSE))</f>
        <v/>
      </c>
      <c r="L150" s="15" t="str">
        <f>IF($A150="","",VLOOKUP($D150,Master!$M$4:$S$109,4,FALSE))</f>
        <v/>
      </c>
      <c r="M150" s="15" t="str">
        <f>IF($A150="","",VLOOKUP($D150,Master!$M$4:$S$109,5,FALSE))</f>
        <v/>
      </c>
      <c r="N150" s="5" t="str">
        <f>IF(A150="","",VLOOKUP($B$4,Master!$A$4:$G$8,6,FALSE))</f>
        <v/>
      </c>
      <c r="O150" s="5" t="str">
        <f>IF(A150="","",VLOOKUP($B$4,Master!$A$4:$G$8,7,FALSE))</f>
        <v/>
      </c>
      <c r="P150" s="15" t="str">
        <f>IF($A150="","",VLOOKUP($D150,Master!$M$4:$S$109,6,FALSE))</f>
        <v/>
      </c>
      <c r="Q150" s="15" t="str">
        <f>IF($A150="","",VLOOKUP($D150,Master!$M$4:$S$109,7,FALSE))</f>
        <v/>
      </c>
      <c r="S150" s="4" t="str">
        <f t="shared" si="20"/>
        <v/>
      </c>
      <c r="T150" s="4" t="str">
        <f>IF($A150="","",VLOOKUP($D150,Master!$M$4:$U$109,8,FALSE))</f>
        <v/>
      </c>
      <c r="U150" s="27" t="str">
        <f>IF($A150="","",VLOOKUP($D150,Master!$M$4:$U$109,9,FALSE))</f>
        <v/>
      </c>
      <c r="V150" s="4" t="str">
        <f t="shared" si="14"/>
        <v/>
      </c>
      <c r="W150" s="4" t="str">
        <f t="shared" si="15"/>
        <v/>
      </c>
      <c r="X150" s="27" t="str">
        <f t="shared" si="21"/>
        <v/>
      </c>
    </row>
    <row r="151" spans="1:24" outlineLevel="1" x14ac:dyDescent="0.25">
      <c r="A151" s="4" t="str">
        <f t="shared" si="18"/>
        <v/>
      </c>
      <c r="B151" s="4" t="str">
        <f t="shared" si="18"/>
        <v/>
      </c>
      <c r="C151" s="4" t="str">
        <f t="shared" si="19"/>
        <v/>
      </c>
      <c r="D151" s="4" t="str">
        <f t="shared" si="9"/>
        <v/>
      </c>
      <c r="E151" s="34" t="str">
        <f>IF($A151="","",VLOOKUP($D151,Master!$M$4:$V$109,10,FALSE))</f>
        <v/>
      </c>
      <c r="F151" s="5" t="str">
        <f>IF(A151="","",VLOOKUP($B$4,Master!$A$4:$G$8,2,FALSE))</f>
        <v/>
      </c>
      <c r="G151" s="5" t="str">
        <f>IF(A151="","",VLOOKUP($B$4,Master!$A$4:$G$8,3,FALSE))</f>
        <v/>
      </c>
      <c r="H151" s="15" t="str">
        <f>IF($A151="","",VLOOKUP($D151,Master!$M$4:$S$109,2,FALSE))</f>
        <v/>
      </c>
      <c r="I151" s="15" t="str">
        <f>IF($A151="","",VLOOKUP($D151,Master!$M$4:$S$109,3,FALSE))</f>
        <v/>
      </c>
      <c r="J151" s="5" t="str">
        <f>IF(A151="","",VLOOKUP($B$4,Master!$A$4:$G$8,4,FALSE))</f>
        <v/>
      </c>
      <c r="K151" s="5" t="str">
        <f>IF(A151="","",VLOOKUP($B$4,Master!$A$4:$G$8,5,FALSE))</f>
        <v/>
      </c>
      <c r="L151" s="15" t="str">
        <f>IF($A151="","",VLOOKUP($D151,Master!$M$4:$S$109,4,FALSE))</f>
        <v/>
      </c>
      <c r="M151" s="15" t="str">
        <f>IF($A151="","",VLOOKUP($D151,Master!$M$4:$S$109,5,FALSE))</f>
        <v/>
      </c>
      <c r="N151" s="5" t="str">
        <f>IF(A151="","",VLOOKUP($B$4,Master!$A$4:$G$8,6,FALSE))</f>
        <v/>
      </c>
      <c r="O151" s="5" t="str">
        <f>IF(A151="","",VLOOKUP($B$4,Master!$A$4:$G$8,7,FALSE))</f>
        <v/>
      </c>
      <c r="P151" s="15" t="str">
        <f>IF($A151="","",VLOOKUP($D151,Master!$M$4:$S$109,6,FALSE))</f>
        <v/>
      </c>
      <c r="Q151" s="15" t="str">
        <f>IF($A151="","",VLOOKUP($D151,Master!$M$4:$S$109,7,FALSE))</f>
        <v/>
      </c>
      <c r="S151" s="4" t="str">
        <f t="shared" si="20"/>
        <v/>
      </c>
      <c r="T151" s="4" t="str">
        <f>IF($A151="","",VLOOKUP($D151,Master!$M$4:$U$109,8,FALSE))</f>
        <v/>
      </c>
      <c r="U151" s="27" t="str">
        <f>IF($A151="","",VLOOKUP($D151,Master!$M$4:$U$109,9,FALSE))</f>
        <v/>
      </c>
      <c r="V151" s="4" t="str">
        <f t="shared" si="14"/>
        <v/>
      </c>
      <c r="W151" s="4" t="str">
        <f t="shared" si="15"/>
        <v/>
      </c>
      <c r="X151" s="27" t="str">
        <f t="shared" si="21"/>
        <v/>
      </c>
    </row>
    <row r="152" spans="1:24" outlineLevel="1" x14ac:dyDescent="0.25">
      <c r="A152" s="4" t="str">
        <f t="shared" si="18"/>
        <v/>
      </c>
      <c r="B152" s="4" t="str">
        <f t="shared" si="18"/>
        <v/>
      </c>
      <c r="C152" s="4" t="str">
        <f t="shared" si="19"/>
        <v/>
      </c>
      <c r="D152" s="4" t="str">
        <f t="shared" si="9"/>
        <v/>
      </c>
      <c r="E152" s="34" t="str">
        <f>IF($A152="","",VLOOKUP($D152,Master!$M$4:$V$109,10,FALSE))</f>
        <v/>
      </c>
      <c r="F152" s="5" t="str">
        <f>IF(A152="","",VLOOKUP($B$4,Master!$A$4:$G$8,2,FALSE))</f>
        <v/>
      </c>
      <c r="G152" s="5" t="str">
        <f>IF(A152="","",VLOOKUP($B$4,Master!$A$4:$G$8,3,FALSE))</f>
        <v/>
      </c>
      <c r="H152" s="15" t="str">
        <f>IF($A152="","",VLOOKUP($D152,Master!$M$4:$S$109,2,FALSE))</f>
        <v/>
      </c>
      <c r="I152" s="15" t="str">
        <f>IF($A152="","",VLOOKUP($D152,Master!$M$4:$S$109,3,FALSE))</f>
        <v/>
      </c>
      <c r="J152" s="5" t="str">
        <f>IF(A152="","",VLOOKUP($B$4,Master!$A$4:$G$8,4,FALSE))</f>
        <v/>
      </c>
      <c r="K152" s="5" t="str">
        <f>IF(A152="","",VLOOKUP($B$4,Master!$A$4:$G$8,5,FALSE))</f>
        <v/>
      </c>
      <c r="L152" s="15" t="str">
        <f>IF($A152="","",VLOOKUP($D152,Master!$M$4:$S$109,4,FALSE))</f>
        <v/>
      </c>
      <c r="M152" s="15" t="str">
        <f>IF($A152="","",VLOOKUP($D152,Master!$M$4:$S$109,5,FALSE))</f>
        <v/>
      </c>
      <c r="N152" s="5" t="str">
        <f>IF(A152="","",VLOOKUP($B$4,Master!$A$4:$G$8,6,FALSE))</f>
        <v/>
      </c>
      <c r="O152" s="5" t="str">
        <f>IF(A152="","",VLOOKUP($B$4,Master!$A$4:$G$8,7,FALSE))</f>
        <v/>
      </c>
      <c r="P152" s="15" t="str">
        <f>IF($A152="","",VLOOKUP($D152,Master!$M$4:$S$109,6,FALSE))</f>
        <v/>
      </c>
      <c r="Q152" s="15" t="str">
        <f>IF($A152="","",VLOOKUP($D152,Master!$M$4:$S$109,7,FALSE))</f>
        <v/>
      </c>
      <c r="S152" s="4" t="str">
        <f t="shared" si="20"/>
        <v/>
      </c>
      <c r="T152" s="4" t="str">
        <f>IF($A152="","",VLOOKUP($D152,Master!$M$4:$U$109,8,FALSE))</f>
        <v/>
      </c>
      <c r="U152" s="27" t="str">
        <f>IF($A152="","",VLOOKUP($D152,Master!$M$4:$U$109,9,FALSE))</f>
        <v/>
      </c>
      <c r="V152" s="4" t="str">
        <f t="shared" si="14"/>
        <v/>
      </c>
      <c r="W152" s="4" t="str">
        <f t="shared" si="15"/>
        <v/>
      </c>
      <c r="X152" s="27" t="str">
        <f t="shared" si="21"/>
        <v/>
      </c>
    </row>
    <row r="153" spans="1:24" outlineLevel="1" x14ac:dyDescent="0.25">
      <c r="A153" s="4" t="str">
        <f t="shared" si="18"/>
        <v/>
      </c>
      <c r="B153" s="4" t="str">
        <f t="shared" si="18"/>
        <v/>
      </c>
      <c r="C153" s="4" t="str">
        <f t="shared" si="19"/>
        <v/>
      </c>
      <c r="D153" s="4" t="str">
        <f t="shared" si="9"/>
        <v/>
      </c>
      <c r="E153" s="34" t="str">
        <f>IF($A153="","",VLOOKUP($D153,Master!$M$4:$V$109,10,FALSE))</f>
        <v/>
      </c>
      <c r="F153" s="5" t="str">
        <f>IF(A153="","",VLOOKUP($B$4,Master!$A$4:$G$8,2,FALSE))</f>
        <v/>
      </c>
      <c r="G153" s="5" t="str">
        <f>IF(A153="","",VLOOKUP($B$4,Master!$A$4:$G$8,3,FALSE))</f>
        <v/>
      </c>
      <c r="H153" s="15" t="str">
        <f>IF($A153="","",VLOOKUP($D153,Master!$M$4:$S$109,2,FALSE))</f>
        <v/>
      </c>
      <c r="I153" s="15" t="str">
        <f>IF($A153="","",VLOOKUP($D153,Master!$M$4:$S$109,3,FALSE))</f>
        <v/>
      </c>
      <c r="J153" s="5" t="str">
        <f>IF(A153="","",VLOOKUP($B$4,Master!$A$4:$G$8,4,FALSE))</f>
        <v/>
      </c>
      <c r="K153" s="5" t="str">
        <f>IF(A153="","",VLOOKUP($B$4,Master!$A$4:$G$8,5,FALSE))</f>
        <v/>
      </c>
      <c r="L153" s="15" t="str">
        <f>IF($A153="","",VLOOKUP($D153,Master!$M$4:$S$109,4,FALSE))</f>
        <v/>
      </c>
      <c r="M153" s="15" t="str">
        <f>IF($A153="","",VLOOKUP($D153,Master!$M$4:$S$109,5,FALSE))</f>
        <v/>
      </c>
      <c r="N153" s="5" t="str">
        <f>IF(A153="","",VLOOKUP($B$4,Master!$A$4:$G$8,6,FALSE))</f>
        <v/>
      </c>
      <c r="O153" s="5" t="str">
        <f>IF(A153="","",VLOOKUP($B$4,Master!$A$4:$G$8,7,FALSE))</f>
        <v/>
      </c>
      <c r="P153" s="15" t="str">
        <f>IF($A153="","",VLOOKUP($D153,Master!$M$4:$S$109,6,FALSE))</f>
        <v/>
      </c>
      <c r="Q153" s="15" t="str">
        <f>IF($A153="","",VLOOKUP($D153,Master!$M$4:$S$109,7,FALSE))</f>
        <v/>
      </c>
      <c r="S153" s="4" t="str">
        <f t="shared" si="20"/>
        <v/>
      </c>
      <c r="T153" s="4" t="str">
        <f>IF($A153="","",VLOOKUP($D153,Master!$M$4:$U$109,8,FALSE))</f>
        <v/>
      </c>
      <c r="U153" s="27" t="str">
        <f>IF($A153="","",VLOOKUP($D153,Master!$M$4:$U$109,9,FALSE))</f>
        <v/>
      </c>
      <c r="V153" s="4" t="str">
        <f t="shared" si="14"/>
        <v/>
      </c>
      <c r="W153" s="4" t="str">
        <f t="shared" si="15"/>
        <v/>
      </c>
      <c r="X153" s="27" t="str">
        <f t="shared" si="21"/>
        <v/>
      </c>
    </row>
    <row r="155" spans="1:24" ht="18.75" x14ac:dyDescent="0.3">
      <c r="C155" s="7" t="s">
        <v>132</v>
      </c>
      <c r="D155" s="8"/>
      <c r="E155" s="35">
        <f>MIN(E85:E153)</f>
        <v>0.999</v>
      </c>
      <c r="F155" s="9">
        <f t="shared" ref="F155:Q155" si="22">MAX(F85:F153)</f>
        <v>0</v>
      </c>
      <c r="G155" s="9">
        <f t="shared" si="22"/>
        <v>0</v>
      </c>
      <c r="H155" s="16">
        <f t="shared" si="22"/>
        <v>0</v>
      </c>
      <c r="I155" s="16">
        <f t="shared" si="22"/>
        <v>0</v>
      </c>
      <c r="J155" s="9">
        <f t="shared" si="22"/>
        <v>0</v>
      </c>
      <c r="K155" s="9">
        <f t="shared" si="22"/>
        <v>0</v>
      </c>
      <c r="L155" s="16">
        <f t="shared" si="22"/>
        <v>0</v>
      </c>
      <c r="M155" s="16">
        <f t="shared" si="22"/>
        <v>0</v>
      </c>
      <c r="N155" s="9">
        <f t="shared" si="22"/>
        <v>2</v>
      </c>
      <c r="O155" s="9">
        <f t="shared" si="22"/>
        <v>2</v>
      </c>
      <c r="P155" s="16">
        <f t="shared" si="22"/>
        <v>12</v>
      </c>
      <c r="Q155" s="16">
        <f t="shared" si="22"/>
        <v>24</v>
      </c>
      <c r="W155" s="7" t="s">
        <v>133</v>
      </c>
      <c r="X155" s="28">
        <f>SUM(X85:X153)</f>
        <v>1326.66</v>
      </c>
    </row>
    <row r="156" spans="1:24" x14ac:dyDescent="0.25">
      <c r="W156" s="29" t="s">
        <v>134</v>
      </c>
    </row>
  </sheetData>
  <mergeCells count="25">
    <mergeCell ref="X83:X84"/>
    <mergeCell ref="S82:X82"/>
    <mergeCell ref="S83:S84"/>
    <mergeCell ref="T83:T84"/>
    <mergeCell ref="U83:U84"/>
    <mergeCell ref="V83:V84"/>
    <mergeCell ref="W83:W84"/>
    <mergeCell ref="F82:I82"/>
    <mergeCell ref="J82:M82"/>
    <mergeCell ref="N82:Q82"/>
    <mergeCell ref="F83:G83"/>
    <mergeCell ref="H83:I83"/>
    <mergeCell ref="J83:K83"/>
    <mergeCell ref="L83:M83"/>
    <mergeCell ref="N83:O83"/>
    <mergeCell ref="P83:Q83"/>
    <mergeCell ref="P7:Q7"/>
    <mergeCell ref="N6:Q6"/>
    <mergeCell ref="F6:I6"/>
    <mergeCell ref="F7:G7"/>
    <mergeCell ref="H7:I7"/>
    <mergeCell ref="J6:M6"/>
    <mergeCell ref="J7:K7"/>
    <mergeCell ref="L7:M7"/>
    <mergeCell ref="N7:O7"/>
  </mergeCells>
  <conditionalFormatting sqref="H79">
    <cfRule type="cellIs" dxfId="23" priority="24" operator="lessThanOrEqual">
      <formula>$F$79</formula>
    </cfRule>
    <cfRule type="cellIs" dxfId="22" priority="25" operator="greaterThan">
      <formula>$F$79</formula>
    </cfRule>
  </conditionalFormatting>
  <conditionalFormatting sqref="H155">
    <cfRule type="cellIs" dxfId="21" priority="12" operator="lessThanOrEqual">
      <formula>$F$155</formula>
    </cfRule>
    <cfRule type="cellIs" dxfId="20" priority="13" operator="greaterThan">
      <formula>$F$155</formula>
    </cfRule>
  </conditionalFormatting>
  <conditionalFormatting sqref="I79">
    <cfRule type="cellIs" dxfId="19" priority="22" operator="lessThanOrEqual">
      <formula>$G$79</formula>
    </cfRule>
    <cfRule type="cellIs" dxfId="18" priority="23" operator="greaterThan">
      <formula>$G$79</formula>
    </cfRule>
  </conditionalFormatting>
  <conditionalFormatting sqref="I155">
    <cfRule type="cellIs" dxfId="17" priority="10" operator="lessThanOrEqual">
      <formula>$G$155</formula>
    </cfRule>
    <cfRule type="cellIs" dxfId="16" priority="11" operator="greaterThan">
      <formula>$G$155</formula>
    </cfRule>
  </conditionalFormatting>
  <conditionalFormatting sqref="L79">
    <cfRule type="cellIs" dxfId="15" priority="20" operator="lessThanOrEqual">
      <formula>$J$79</formula>
    </cfRule>
    <cfRule type="cellIs" dxfId="14" priority="21" operator="greaterThan">
      <formula>$J$79</formula>
    </cfRule>
  </conditionalFormatting>
  <conditionalFormatting sqref="L155">
    <cfRule type="cellIs" dxfId="13" priority="8" operator="lessThanOrEqual">
      <formula>$J$155</formula>
    </cfRule>
    <cfRule type="cellIs" dxfId="12" priority="9" operator="greaterThan">
      <formula>$J$155</formula>
    </cfRule>
  </conditionalFormatting>
  <conditionalFormatting sqref="M79">
    <cfRule type="cellIs" dxfId="11" priority="18" operator="lessThanOrEqual">
      <formula>$K$79</formula>
    </cfRule>
    <cfRule type="cellIs" dxfId="10" priority="19" operator="greaterThan">
      <formula>$K$79</formula>
    </cfRule>
  </conditionalFormatting>
  <conditionalFormatting sqref="M155">
    <cfRule type="cellIs" dxfId="9" priority="6" operator="lessThanOrEqual">
      <formula>$K$155</formula>
    </cfRule>
    <cfRule type="cellIs" dxfId="8" priority="7" operator="greaterThan">
      <formula>$K$155</formula>
    </cfRule>
  </conditionalFormatting>
  <conditionalFormatting sqref="P79">
    <cfRule type="cellIs" dxfId="7" priority="16" operator="lessThanOrEqual">
      <formula>$N$79</formula>
    </cfRule>
    <cfRule type="cellIs" dxfId="6" priority="17" operator="greaterThan">
      <formula>$N$79</formula>
    </cfRule>
  </conditionalFormatting>
  <conditionalFormatting sqref="P155">
    <cfRule type="cellIs" dxfId="5" priority="4" operator="lessThanOrEqual">
      <formula>$N$155</formula>
    </cfRule>
    <cfRule type="cellIs" dxfId="4" priority="5" operator="greaterThan">
      <formula>$N$155</formula>
    </cfRule>
  </conditionalFormatting>
  <conditionalFormatting sqref="Q79">
    <cfRule type="cellIs" dxfId="3" priority="14" operator="lessThanOrEqual">
      <formula>$O$79</formula>
    </cfRule>
    <cfRule type="cellIs" dxfId="2" priority="15" operator="greaterThan">
      <formula>$O$79</formula>
    </cfRule>
  </conditionalFormatting>
  <conditionalFormatting sqref="Q155">
    <cfRule type="cellIs" dxfId="1" priority="2" operator="lessThanOrEqual">
      <formula>$O$155</formula>
    </cfRule>
    <cfRule type="cellIs" dxfId="0" priority="3" operator="greaterThan">
      <formula>$O$155</formula>
    </cfRule>
  </conditionalFormatting>
  <pageMargins left="0.7" right="0.7" top="0.75" bottom="0.75" header="0.3" footer="0.3"/>
  <pageSetup orientation="portrait" horizontalDpi="150" verticalDpi="15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BCB5EAA-2ECE-4E2D-B294-0734A7A0A22E}">
          <x14:formula1>
            <xm:f>Master!$A$5:$A$10</xm:f>
          </x14:formula1>
          <xm:sqref>B4</xm:sqref>
        </x14:dataValidation>
        <x14:dataValidation type="list" allowBlank="1" showInputMessage="1" showErrorMessage="1" xr:uid="{E73FFD6A-DBB5-4C06-B530-09077C5EA932}">
          <x14:formula1>
            <xm:f>Master!$I$4:$I$49</xm:f>
          </x14:formula1>
          <xm:sqref>A9:A77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0b0474e-37b4-4751-81bc-12d5121181de">
      <UserInfo>
        <DisplayName>Smith Mangmeetakun</DisplayName>
        <AccountId>72</AccountId>
        <AccountType/>
      </UserInfo>
    </SharedWithUsers>
    <_ip_UnifiedCompliancePolicyUIAction xmlns="http://schemas.microsoft.com/sharepoint/v3" xsi:nil="true"/>
    <lcf76f155ced4ddcb4097134ff3c332f xmlns="670f2bc3-833b-4a76-b13f-f7d6db0b8f4d">
      <Terms xmlns="http://schemas.microsoft.com/office/infopath/2007/PartnerControls"/>
    </lcf76f155ced4ddcb4097134ff3c332f>
    <_ip_UnifiedCompliancePolicyProperties xmlns="http://schemas.microsoft.com/sharepoint/v3" xsi:nil="true"/>
    <TaxCatchAll xmlns="230e9df3-be65-4c73-a93b-d1236ebd677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3F0DE61C01647AADD57BC023588A4" ma:contentTypeVersion="18" ma:contentTypeDescription="Create a new document." ma:contentTypeScope="" ma:versionID="ee28fff2fb8673b821d9cefaa23fecad">
  <xsd:schema xmlns:xsd="http://www.w3.org/2001/XMLSchema" xmlns:xs="http://www.w3.org/2001/XMLSchema" xmlns:p="http://schemas.microsoft.com/office/2006/metadata/properties" xmlns:ns1="http://schemas.microsoft.com/sharepoint/v3" xmlns:ns2="670f2bc3-833b-4a76-b13f-f7d6db0b8f4d" xmlns:ns3="230e9df3-be65-4c73-a93b-d1236ebd677e" xmlns:ns4="80b0474e-37b4-4751-81bc-12d5121181de" targetNamespace="http://schemas.microsoft.com/office/2006/metadata/properties" ma:root="true" ma:fieldsID="89cbad1f211539c7601732b6d3a7f38a" ns1:_="" ns2:_="" ns3:_="" ns4:_="">
    <xsd:import namespace="http://schemas.microsoft.com/sharepoint/v3"/>
    <xsd:import namespace="670f2bc3-833b-4a76-b13f-f7d6db0b8f4d"/>
    <xsd:import namespace="230e9df3-be65-4c73-a93b-d1236ebd677e"/>
    <xsd:import namespace="80b0474e-37b4-4751-81bc-12d5121181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4:SharedWithUsers" minOccurs="0"/>
                <xsd:element ref="ns4:SharedWithDetails" minOccurs="0"/>
                <xsd:element ref="ns1:_ip_UnifiedCompliancePolicyProperties" minOccurs="0"/>
                <xsd:element ref="ns1:_ip_UnifiedCompliancePolicyUIAction" minOccurs="0"/>
                <xsd:element ref="ns2:MediaServiceLocation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f2bc3-833b-4a76-b13f-f7d6db0b8f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24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3e9a0aa1-e5f3-40ba-9183-55846729d292}" ma:internalName="TaxCatchAll" ma:showField="CatchAllData" ma:web="80b0474e-37b4-4751-81bc-12d5121181d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b0474e-37b4-4751-81bc-12d5121181d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6FDD16-2397-4697-ACDD-4A4A15E67330}">
  <ds:schemaRefs>
    <ds:schemaRef ds:uri="http://schemas.microsoft.com/office/2006/metadata/properties"/>
    <ds:schemaRef ds:uri="http://schemas.microsoft.com/office/infopath/2007/PartnerControls"/>
    <ds:schemaRef ds:uri="80b0474e-37b4-4751-81bc-12d5121181de"/>
    <ds:schemaRef ds:uri="http://schemas.microsoft.com/sharepoint/v3"/>
    <ds:schemaRef ds:uri="670f2bc3-833b-4a76-b13f-f7d6db0b8f4d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EFD77F6C-2665-4616-8E0C-961858CD74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70f2bc3-833b-4a76-b13f-f7d6db0b8f4d"/>
    <ds:schemaRef ds:uri="230e9df3-be65-4c73-a93b-d1236ebd677e"/>
    <ds:schemaRef ds:uri="80b0474e-37b4-4751-81bc-12d5121181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3B3A99D-AAD3-4558-A49E-D0B79DE8CAD4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</vt:lpstr>
      <vt:lpstr>Inventory</vt:lpstr>
      <vt:lpstr>RTO &amp; RPO Assessment Template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Chaolvalit Rattanakornkrisri</dc:creator>
  <cp:keywords/>
  <dc:description/>
  <cp:lastModifiedBy>Chaolvalit Rattanakornkrisri</cp:lastModifiedBy>
  <cp:revision/>
  <dcterms:created xsi:type="dcterms:W3CDTF">2023-03-14T09:33:30Z</dcterms:created>
  <dcterms:modified xsi:type="dcterms:W3CDTF">2023-03-23T01:45:30Z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0x010100F523F0DE61C01647AADD57BC023588A4</vt:lpwstr>
  </property>
  <property fmtid="{D5CDD505-2E9C-101B-9397-08002B2CF9AE}" pid="3" name="MediaServiceImageTags">
    <vt:lpwstr/>
  </property>
</Properties>
</file>